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0" yWindow="900" windowWidth="21840" windowHeight="11310" firstSheet="17" activeTab="22"/>
  </bookViews>
  <sheets>
    <sheet name="címrend" sheetId="11" r:id="rId1"/>
    <sheet name="címrendösszesen" sheetId="1" r:id="rId2"/>
    <sheet name="összesített önk.- köt.-államig." sheetId="8" r:id="rId3"/>
    <sheet name="mérleg" sheetId="7" r:id="rId4"/>
    <sheet name="rendfeladattalterhpézmaradv" sheetId="28" r:id="rId5"/>
    <sheet name="tartalékok" sheetId="17" r:id="rId6"/>
    <sheet name="felhalmozás-felújítás" sheetId="18" r:id="rId7"/>
    <sheet name="bevétel 11601 cím " sheetId="19" r:id="rId8"/>
    <sheet name="kiadás 11601" sheetId="20" r:id="rId9"/>
    <sheet name="bevétel 11602" sheetId="21" r:id="rId10"/>
    <sheet name="kiadás11602" sheetId="22" r:id="rId11"/>
    <sheet name="kiadás 11603" sheetId="23" r:id="rId12"/>
    <sheet name="bevétel 11604 cím  " sheetId="24" r:id="rId13"/>
    <sheet name="kiadás 11604 " sheetId="25" r:id="rId14"/>
    <sheet name="bevétel 11605 cím  " sheetId="26" r:id="rId15"/>
    <sheet name="kiadás11605projektek" sheetId="27" r:id="rId16"/>
    <sheet name="eng.létszám" sheetId="13" r:id="rId17"/>
    <sheet name="céljellegű" sheetId="15" r:id="rId18"/>
    <sheet name="EU-s projekt" sheetId="35" r:id="rId19"/>
    <sheet name="címrend kötelező" sheetId="5" r:id="rId20"/>
    <sheet name="címrend önként" sheetId="9" r:id="rId21"/>
    <sheet name="címrend államig" sheetId="10" r:id="rId22"/>
    <sheet name="Munka1" sheetId="36" r:id="rId23"/>
  </sheets>
  <externalReferences>
    <externalReference r:id="rId24"/>
    <externalReference r:id="rId25"/>
  </externalReferences>
  <definedNames>
    <definedName name="_xlnm.Print_Titles" localSheetId="7">'bevétel 11601 cím '!$1:$1</definedName>
    <definedName name="_xlnm.Print_Titles" localSheetId="9">'bevétel 11602'!$1:$1</definedName>
    <definedName name="_xlnm.Print_Titles" localSheetId="12">'bevétel 11604 cím  '!$1:$1</definedName>
    <definedName name="_xlnm.Print_Titles" localSheetId="14">'bevétel 11605 cím  '!$1:$1</definedName>
    <definedName name="_xlnm.Print_Titles" localSheetId="17">céljellegű!$A:$A,céljellegű!$1:$2</definedName>
    <definedName name="_xlnm.Print_Titles" localSheetId="0">címrend!$1:$1</definedName>
    <definedName name="_xlnm.Print_Titles" localSheetId="21">'címrend államig'!$A:$A,'címrend államig'!$1:$1</definedName>
    <definedName name="_xlnm.Print_Titles" localSheetId="19">'címrend kötelező'!$A:$A,'címrend kötelező'!$1:$2</definedName>
    <definedName name="_xlnm.Print_Titles" localSheetId="20">'címrend önként'!$A:$A,'címrend önként'!$1:$1</definedName>
    <definedName name="_xlnm.Print_Titles" localSheetId="1">címrendösszesen!$A:$A,címrendösszesen!$1:$5</definedName>
    <definedName name="_xlnm.Print_Titles" localSheetId="6">'felhalmozás-felújítás'!$D:$D,'felhalmozás-felújítás'!$1:$1</definedName>
    <definedName name="_xlnm.Print_Titles" localSheetId="8">'kiadás 11601'!$1:$2</definedName>
    <definedName name="_xlnm.Print_Titles" localSheetId="11">'kiadás 11603'!$1:$2</definedName>
    <definedName name="_xlnm.Print_Titles" localSheetId="13">'kiadás 11604 '!$1:$2</definedName>
    <definedName name="_xlnm.Print_Titles" localSheetId="10">kiadás11602!$1:$1</definedName>
    <definedName name="_xlnm.Print_Titles" localSheetId="15">kiadás11605projektek!$1:$1</definedName>
    <definedName name="_xlnm.Print_Titles" localSheetId="3">mérleg!$B:$B,mérleg!$1:$2</definedName>
    <definedName name="_xlnm.Print_Titles" localSheetId="2">'összesített önk.- köt.-államig.'!$A:$B,'összesített önk.- köt.-államig.'!$1:$2</definedName>
    <definedName name="_xlnm.Print_Titles" localSheetId="4">rendfeladattalterhpézmaradv!$1:$2</definedName>
    <definedName name="_xlnm.Print_Area" localSheetId="7">'bevétel 11601 cím '!$A$1:$G$15</definedName>
    <definedName name="_xlnm.Print_Area" localSheetId="9">'bevétel 11602'!$A$1:$G$45</definedName>
    <definedName name="_xlnm.Print_Area" localSheetId="12">'bevétel 11604 cím  '!$A$1:$G$10</definedName>
    <definedName name="_xlnm.Print_Area" localSheetId="14">'bevétel 11605 cím  '!$A$1:$G$11</definedName>
    <definedName name="_xlnm.Print_Area" localSheetId="17">céljellegű!$A$1:$R$24</definedName>
    <definedName name="_xlnm.Print_Area" localSheetId="0">címrend!$A$1:$F$131</definedName>
    <definedName name="_xlnm.Print_Area" localSheetId="21">'címrend államig'!$A$1:$FQ$69</definedName>
    <definedName name="_xlnm.Print_Area" localSheetId="19">'címrend kötelező'!$A$1:$FQ$69</definedName>
    <definedName name="_xlnm.Print_Area" localSheetId="20">'címrend önként'!$A$1:$FQ$70</definedName>
    <definedName name="_xlnm.Print_Area" localSheetId="1">címrendösszesen!$A$1:$HC$70</definedName>
    <definedName name="_xlnm.Print_Area" localSheetId="6">'felhalmozás-felújítás'!$A$1:$J$121</definedName>
    <definedName name="_xlnm.Print_Area" localSheetId="8">'kiadás 11601'!$A$1:$I$42</definedName>
    <definedName name="_xlnm.Print_Area" localSheetId="11">'kiadás 11603'!$A$1:$I$11</definedName>
    <definedName name="_xlnm.Print_Area" localSheetId="13">'kiadás 11604 '!$A$1:$L$66</definedName>
    <definedName name="_xlnm.Print_Area" localSheetId="10">kiadás11602!$A$1:$J$42</definedName>
    <definedName name="_xlnm.Print_Area" localSheetId="15">kiadás11605projektek!$A$1:$K$23</definedName>
    <definedName name="_xlnm.Print_Area" localSheetId="3">mérleg!$A$1:$P$75</definedName>
    <definedName name="_xlnm.Print_Area" localSheetId="2">'összesített önk.- köt.-államig.'!$A$1:$R$67</definedName>
    <definedName name="_xlnm.Print_Area" localSheetId="4">rendfeladattalterhpézmaradv!$A$1:$L$48</definedName>
    <definedName name="_xlnm.Print_Area" localSheetId="5">tartalékok!$A$1:$E$29</definedName>
  </definedNames>
  <calcPr calcId="145621"/>
</workbook>
</file>

<file path=xl/calcChain.xml><?xml version="1.0" encoding="utf-8"?>
<calcChain xmlns="http://schemas.openxmlformats.org/spreadsheetml/2006/main">
  <c r="C23" i="27" l="1"/>
  <c r="D23" i="27"/>
  <c r="E23" i="27"/>
  <c r="F23" i="27"/>
  <c r="G23" i="27"/>
  <c r="H23" i="27"/>
  <c r="I23" i="27"/>
  <c r="J23" i="27"/>
  <c r="K23" i="27"/>
  <c r="B23" i="27"/>
  <c r="FO19" i="5" l="1"/>
  <c r="B18" i="17" l="1"/>
  <c r="D6" i="7" l="1"/>
  <c r="D5" i="7"/>
  <c r="M8" i="7"/>
  <c r="M10" i="7"/>
  <c r="M19" i="7"/>
  <c r="G6" i="7" l="1"/>
  <c r="HB65" i="1" l="1"/>
  <c r="G9" i="13" l="1"/>
  <c r="O16" i="9" l="1"/>
  <c r="C28" i="17" l="1"/>
  <c r="H29" i="20"/>
  <c r="H30" i="20"/>
  <c r="H31" i="20"/>
  <c r="H32" i="20"/>
  <c r="I29" i="20"/>
  <c r="I30" i="20"/>
  <c r="I31" i="20"/>
  <c r="I32" i="20"/>
  <c r="R66" i="8"/>
  <c r="N66" i="8"/>
  <c r="DS69" i="9"/>
  <c r="L66" i="8"/>
  <c r="AD70" i="9"/>
  <c r="AD66" i="9"/>
  <c r="AD66" i="5"/>
  <c r="I39" i="18" l="1"/>
  <c r="C28" i="22" l="1"/>
  <c r="F40" i="21"/>
  <c r="G40" i="21" s="1"/>
  <c r="C40" i="21"/>
  <c r="J38" i="22"/>
  <c r="I38" i="22"/>
  <c r="D38" i="22"/>
  <c r="J6" i="18"/>
  <c r="H38" i="20" l="1"/>
  <c r="C38" i="20"/>
  <c r="I38" i="20" s="1"/>
  <c r="I32" i="22"/>
  <c r="J32" i="22" s="1"/>
  <c r="D32" i="22"/>
  <c r="H15" i="20"/>
  <c r="C15" i="20"/>
  <c r="I33" i="22"/>
  <c r="J33" i="22" s="1"/>
  <c r="I15" i="20" l="1"/>
  <c r="H15" i="27"/>
  <c r="D27" i="20"/>
  <c r="K20" i="13" l="1"/>
  <c r="N20" i="13"/>
  <c r="C23" i="22" l="1"/>
  <c r="C27" i="22"/>
  <c r="C26" i="22"/>
  <c r="J21" i="27" l="1"/>
  <c r="J22" i="27"/>
  <c r="FM66" i="5" l="1"/>
  <c r="FM10" i="5"/>
  <c r="D40" i="28"/>
  <c r="F7" i="35" l="1"/>
  <c r="F6" i="35"/>
  <c r="E7" i="35"/>
  <c r="E6" i="35"/>
  <c r="H39" i="20" l="1"/>
  <c r="I39" i="20" s="1"/>
  <c r="C39" i="20"/>
  <c r="J12" i="28"/>
  <c r="K12" i="28"/>
  <c r="L12" i="28"/>
  <c r="I12" i="28"/>
  <c r="F12" i="28"/>
  <c r="J118" i="18" l="1"/>
  <c r="J117" i="18"/>
  <c r="J107" i="18"/>
  <c r="J108" i="18"/>
  <c r="J109" i="18"/>
  <c r="J110" i="18"/>
  <c r="J111" i="18"/>
  <c r="J112" i="18"/>
  <c r="J113" i="18"/>
  <c r="J114" i="18"/>
  <c r="J115" i="18"/>
  <c r="J116" i="18"/>
  <c r="J106" i="18"/>
  <c r="J105" i="18"/>
  <c r="J104" i="18"/>
  <c r="J103" i="18"/>
  <c r="J88" i="18"/>
  <c r="J89" i="18"/>
  <c r="J90" i="18"/>
  <c r="J91" i="18"/>
  <c r="J92" i="18"/>
  <c r="J93" i="18"/>
  <c r="J94" i="18"/>
  <c r="J95" i="18"/>
  <c r="J96" i="18"/>
  <c r="J97" i="18"/>
  <c r="J98" i="18"/>
  <c r="J99" i="18"/>
  <c r="J100" i="18"/>
  <c r="J101" i="18"/>
  <c r="J102" i="18"/>
  <c r="J82" i="18"/>
  <c r="J83" i="18"/>
  <c r="J84" i="18"/>
  <c r="J85" i="18"/>
  <c r="J86" i="18"/>
  <c r="J80" i="18"/>
  <c r="J81" i="18"/>
  <c r="J78" i="18" l="1"/>
  <c r="J79" i="18"/>
  <c r="J87" i="18"/>
  <c r="D28" i="17" l="1"/>
  <c r="FO68" i="5"/>
  <c r="FO10" i="5"/>
  <c r="FM19" i="9"/>
  <c r="FM19" i="5"/>
  <c r="J40" i="28"/>
  <c r="K40" i="28"/>
  <c r="L40" i="28"/>
  <c r="J41" i="28"/>
  <c r="K41" i="28"/>
  <c r="L41" i="28" s="1"/>
  <c r="L43" i="28" s="1"/>
  <c r="J42" i="28"/>
  <c r="K42" i="28"/>
  <c r="L42" i="28"/>
  <c r="E44" i="28"/>
  <c r="D44" i="28"/>
  <c r="E43" i="28"/>
  <c r="D43" i="28"/>
  <c r="G44" i="28"/>
  <c r="H44" i="28"/>
  <c r="I44" i="28"/>
  <c r="J44" i="28"/>
  <c r="K44" i="28"/>
  <c r="L44" i="28"/>
  <c r="F43" i="28"/>
  <c r="G43" i="28"/>
  <c r="H43" i="28"/>
  <c r="I43" i="28"/>
  <c r="J43" i="28"/>
  <c r="F36" i="28"/>
  <c r="F37" i="28"/>
  <c r="F38" i="28"/>
  <c r="F39" i="28"/>
  <c r="F40" i="28"/>
  <c r="F44" i="28" s="1"/>
  <c r="F41" i="28"/>
  <c r="F42" i="28"/>
  <c r="F35" i="28"/>
  <c r="F28" i="28"/>
  <c r="K43" i="28" l="1"/>
  <c r="D30" i="28" l="1"/>
  <c r="C40" i="22"/>
  <c r="C31" i="22"/>
  <c r="C12" i="22" l="1"/>
  <c r="C6" i="22"/>
  <c r="FN63" i="5"/>
  <c r="FN10" i="5"/>
  <c r="FO63" i="5" l="1"/>
  <c r="FM63" i="5"/>
  <c r="FN36" i="5"/>
  <c r="FN34" i="5"/>
  <c r="H24" i="28"/>
  <c r="G24" i="28"/>
  <c r="C25" i="17"/>
  <c r="H29" i="22"/>
  <c r="C26" i="17" l="1"/>
  <c r="H28" i="28"/>
  <c r="H26" i="28"/>
  <c r="G26" i="28"/>
  <c r="K44" i="25"/>
  <c r="L44" i="25" s="1"/>
  <c r="F44" i="25"/>
  <c r="D43" i="25"/>
  <c r="D18" i="25"/>
  <c r="D17" i="25"/>
  <c r="D16" i="25"/>
  <c r="D15" i="25"/>
  <c r="F120" i="18" l="1"/>
  <c r="G120" i="18"/>
  <c r="H120" i="18"/>
  <c r="I120" i="18"/>
  <c r="G40" i="18"/>
  <c r="J36" i="28"/>
  <c r="K36" i="28"/>
  <c r="L36" i="28" s="1"/>
  <c r="J37" i="28"/>
  <c r="K37" i="28"/>
  <c r="L37" i="28" s="1"/>
  <c r="J38" i="28"/>
  <c r="K38" i="28"/>
  <c r="L38" i="28" s="1"/>
  <c r="J39" i="28"/>
  <c r="K39" i="28"/>
  <c r="L39" i="28" s="1"/>
  <c r="K35" i="28"/>
  <c r="J35" i="28"/>
  <c r="L35" i="28" s="1"/>
  <c r="I36" i="28"/>
  <c r="I37" i="28"/>
  <c r="I38" i="28"/>
  <c r="I39" i="28"/>
  <c r="I35" i="28"/>
  <c r="E45" i="28"/>
  <c r="F45" i="28"/>
  <c r="G45" i="28"/>
  <c r="H45" i="28"/>
  <c r="D45" i="28"/>
  <c r="H27" i="18"/>
  <c r="CL23" i="9"/>
  <c r="J10" i="18"/>
  <c r="F41" i="21"/>
  <c r="F42" i="21"/>
  <c r="C41" i="21"/>
  <c r="G41" i="21" s="1"/>
  <c r="C42" i="21"/>
  <c r="G42" i="21" s="1"/>
  <c r="E36" i="21"/>
  <c r="B36" i="21"/>
  <c r="E38" i="21"/>
  <c r="B38" i="21"/>
  <c r="F39" i="21"/>
  <c r="C39" i="21"/>
  <c r="I36" i="22"/>
  <c r="I37" i="22"/>
  <c r="D36" i="22"/>
  <c r="D37" i="22"/>
  <c r="H17" i="22"/>
  <c r="H22" i="20"/>
  <c r="C22" i="20"/>
  <c r="C27" i="20"/>
  <c r="C19" i="20"/>
  <c r="C20" i="20"/>
  <c r="E32" i="28"/>
  <c r="E47" i="28" s="1"/>
  <c r="G32" i="28"/>
  <c r="G47" i="28" s="1"/>
  <c r="H32" i="28"/>
  <c r="H47" i="28" s="1"/>
  <c r="D32" i="28"/>
  <c r="D47" i="28" s="1"/>
  <c r="J7" i="28"/>
  <c r="K7" i="28"/>
  <c r="L7" i="28" s="1"/>
  <c r="J8" i="28"/>
  <c r="K8" i="28"/>
  <c r="I7" i="28"/>
  <c r="I8" i="28"/>
  <c r="F7" i="28"/>
  <c r="F8" i="28"/>
  <c r="J17" i="28"/>
  <c r="K17" i="28"/>
  <c r="L17" i="28" s="1"/>
  <c r="J18" i="28"/>
  <c r="K18" i="28"/>
  <c r="J19" i="28"/>
  <c r="K19" i="28"/>
  <c r="J20" i="28"/>
  <c r="K20" i="28"/>
  <c r="J21" i="28"/>
  <c r="K21" i="28"/>
  <c r="J22" i="28"/>
  <c r="K22" i="28"/>
  <c r="I17" i="28"/>
  <c r="I18" i="28"/>
  <c r="I19" i="28"/>
  <c r="I20" i="28"/>
  <c r="I21" i="28"/>
  <c r="I22" i="28"/>
  <c r="F17" i="28"/>
  <c r="F18" i="28"/>
  <c r="F19" i="28"/>
  <c r="F20" i="28"/>
  <c r="F21" i="28"/>
  <c r="F22" i="28"/>
  <c r="I22" i="20" l="1"/>
  <c r="L8" i="28"/>
  <c r="J36" i="22"/>
  <c r="J37" i="22"/>
  <c r="L22" i="28"/>
  <c r="L21" i="28"/>
  <c r="L20" i="28"/>
  <c r="L19" i="28"/>
  <c r="L18" i="28"/>
  <c r="L45" i="28"/>
  <c r="I45" i="28"/>
  <c r="G39" i="21"/>
  <c r="K45" i="28" l="1"/>
  <c r="J45" i="28"/>
  <c r="FF10" i="5"/>
  <c r="FB10" i="5"/>
  <c r="EZ10" i="5"/>
  <c r="J65" i="18"/>
  <c r="J66" i="18"/>
  <c r="J67" i="18"/>
  <c r="J69" i="18"/>
  <c r="FF20" i="5"/>
  <c r="B16" i="17" l="1"/>
  <c r="F22" i="27" l="1"/>
  <c r="K22" i="27" s="1"/>
  <c r="F37" i="21"/>
  <c r="C37" i="21"/>
  <c r="G37" i="21" l="1"/>
  <c r="J37" i="18" l="1"/>
  <c r="FB63" i="9" l="1"/>
  <c r="FB9" i="9" l="1"/>
  <c r="FB8" i="9"/>
  <c r="C29" i="17" l="1"/>
  <c r="B29" i="17"/>
  <c r="D14" i="35" l="1"/>
  <c r="D9" i="35"/>
  <c r="D26" i="17" l="1"/>
  <c r="I28" i="28"/>
  <c r="K28" i="28"/>
  <c r="L28" i="28" s="1"/>
  <c r="K53" i="25" l="1"/>
  <c r="CL16" i="9"/>
  <c r="F64" i="25"/>
  <c r="F63" i="25"/>
  <c r="F62" i="25"/>
  <c r="F61" i="25"/>
  <c r="F60" i="25"/>
  <c r="F59" i="25"/>
  <c r="F58" i="25"/>
  <c r="F57" i="25"/>
  <c r="F56" i="25"/>
  <c r="F55" i="25"/>
  <c r="F54" i="25"/>
  <c r="F53" i="25"/>
  <c r="F52" i="25"/>
  <c r="F51" i="25"/>
  <c r="F50" i="25"/>
  <c r="F49" i="25"/>
  <c r="F48" i="25"/>
  <c r="F47" i="25"/>
  <c r="F46" i="25"/>
  <c r="F45" i="25"/>
  <c r="F43" i="25"/>
  <c r="F42" i="25"/>
  <c r="F41" i="25"/>
  <c r="F40" i="25"/>
  <c r="F39" i="25"/>
  <c r="F38" i="25"/>
  <c r="F37" i="25"/>
  <c r="F36" i="25"/>
  <c r="F35" i="25"/>
  <c r="F34" i="25"/>
  <c r="F33" i="25"/>
  <c r="F32" i="25"/>
  <c r="F31" i="25"/>
  <c r="F30" i="25"/>
  <c r="F29" i="25"/>
  <c r="F28" i="25"/>
  <c r="F27" i="25"/>
  <c r="F26" i="25"/>
  <c r="F25" i="25"/>
  <c r="F24" i="25"/>
  <c r="F23" i="25"/>
  <c r="F22" i="25"/>
  <c r="F21" i="25"/>
  <c r="F20" i="25"/>
  <c r="F19" i="25"/>
  <c r="F18" i="25"/>
  <c r="F17" i="25"/>
  <c r="F16" i="25"/>
  <c r="F15" i="25"/>
  <c r="F14" i="25"/>
  <c r="F13" i="25"/>
  <c r="F12" i="25"/>
  <c r="F11" i="25"/>
  <c r="F10" i="25"/>
  <c r="F9" i="25"/>
  <c r="L9" i="25" s="1"/>
  <c r="C65" i="25"/>
  <c r="D65" i="25"/>
  <c r="G65" i="25"/>
  <c r="H65" i="25"/>
  <c r="I65" i="25"/>
  <c r="J65" i="25"/>
  <c r="B66" i="25"/>
  <c r="B65" i="25"/>
  <c r="K9" i="25"/>
  <c r="L53" i="25" l="1"/>
  <c r="F65" i="25"/>
  <c r="J25" i="28"/>
  <c r="K25" i="28"/>
  <c r="J26" i="28"/>
  <c r="K26" i="28"/>
  <c r="J27" i="28"/>
  <c r="K27" i="28"/>
  <c r="I27" i="28"/>
  <c r="F24" i="28"/>
  <c r="F25" i="28"/>
  <c r="F26" i="28"/>
  <c r="F27" i="28"/>
  <c r="F29" i="28"/>
  <c r="I26" i="28"/>
  <c r="I25" i="28"/>
  <c r="K64" i="25"/>
  <c r="L25" i="28" l="1"/>
  <c r="L27" i="28"/>
  <c r="L26" i="28"/>
  <c r="L64" i="25"/>
  <c r="B15" i="17" l="1"/>
  <c r="D6" i="25" l="1"/>
  <c r="EZ63" i="5" l="1"/>
  <c r="FJ63" i="5"/>
  <c r="FJ10" i="5"/>
  <c r="J39" i="18" l="1"/>
  <c r="J34" i="18" l="1"/>
  <c r="X35" i="5" l="1"/>
  <c r="D25" i="17" l="1"/>
  <c r="K57" i="25" l="1"/>
  <c r="K58" i="25"/>
  <c r="K59" i="25"/>
  <c r="K60" i="25"/>
  <c r="K61" i="25"/>
  <c r="L57" i="25" l="1"/>
  <c r="L61" i="25"/>
  <c r="L59" i="25"/>
  <c r="L60" i="25"/>
  <c r="L58" i="25"/>
  <c r="ET68" i="5"/>
  <c r="ET63" i="5"/>
  <c r="EQ63" i="5"/>
  <c r="EK63" i="5"/>
  <c r="EH68" i="5"/>
  <c r="EH63" i="5"/>
  <c r="EE68" i="5"/>
  <c r="EE63" i="5"/>
  <c r="ET63" i="9"/>
  <c r="EQ63" i="9"/>
  <c r="EK63" i="9"/>
  <c r="EE63" i="9"/>
  <c r="I20" i="22" l="1"/>
  <c r="D20" i="22"/>
  <c r="F22" i="21"/>
  <c r="C22" i="21"/>
  <c r="F10" i="21"/>
  <c r="H7" i="20"/>
  <c r="C7" i="20"/>
  <c r="H19" i="20"/>
  <c r="I19" i="20" s="1"/>
  <c r="H20" i="20"/>
  <c r="I20" i="20" s="1"/>
  <c r="G9" i="19"/>
  <c r="G10" i="19"/>
  <c r="F9" i="19"/>
  <c r="F10" i="19"/>
  <c r="F11" i="19"/>
  <c r="C9" i="19"/>
  <c r="C10" i="19"/>
  <c r="C11" i="19"/>
  <c r="C8" i="19"/>
  <c r="J20" i="22" l="1"/>
  <c r="I7" i="20"/>
  <c r="G22" i="21"/>
  <c r="M39" i="7"/>
  <c r="M40" i="7"/>
  <c r="M42" i="7"/>
  <c r="M27" i="7"/>
  <c r="M28" i="7"/>
  <c r="M29" i="7"/>
  <c r="AV36" i="5" l="1"/>
  <c r="D12" i="27" l="1"/>
  <c r="F6" i="27"/>
  <c r="J6" i="27"/>
  <c r="J11" i="27"/>
  <c r="J12" i="27"/>
  <c r="J13" i="27"/>
  <c r="F13" i="27"/>
  <c r="F11" i="27"/>
  <c r="K13" i="27" l="1"/>
  <c r="K11" i="27"/>
  <c r="K6" i="27"/>
  <c r="F7" i="26"/>
  <c r="D8" i="26"/>
  <c r="E8" i="26"/>
  <c r="B8" i="26"/>
  <c r="C7" i="26"/>
  <c r="F21" i="27"/>
  <c r="K21" i="27" s="1"/>
  <c r="G7" i="26" l="1"/>
  <c r="E51" i="18" l="1"/>
  <c r="E50" i="18"/>
  <c r="J47" i="18"/>
  <c r="J48" i="18"/>
  <c r="J46" i="18"/>
  <c r="E120" i="18" l="1"/>
  <c r="F20" i="21"/>
  <c r="C20" i="21"/>
  <c r="G20" i="21" l="1"/>
  <c r="R16" i="15"/>
  <c r="R17" i="15"/>
  <c r="R18" i="15"/>
  <c r="R19" i="15"/>
  <c r="R20" i="15"/>
  <c r="R21" i="15"/>
  <c r="R22" i="15"/>
  <c r="R23" i="15"/>
  <c r="R7" i="15"/>
  <c r="R8" i="15"/>
  <c r="R9" i="15"/>
  <c r="R10" i="15"/>
  <c r="R11" i="15"/>
  <c r="R12" i="15"/>
  <c r="R13" i="15"/>
  <c r="R14" i="15"/>
  <c r="R15" i="15"/>
  <c r="R3" i="15"/>
  <c r="N9" i="15"/>
  <c r="J21" i="15"/>
  <c r="I21" i="15"/>
  <c r="I22" i="15"/>
  <c r="F21" i="15"/>
  <c r="F22" i="15"/>
  <c r="F8" i="15"/>
  <c r="J74" i="18"/>
  <c r="S29" i="13" l="1"/>
  <c r="S30" i="13"/>
  <c r="S31" i="13"/>
  <c r="S32" i="13"/>
  <c r="S33" i="13"/>
  <c r="S34" i="13"/>
  <c r="S28" i="13"/>
  <c r="S26" i="13"/>
  <c r="L21" i="13"/>
  <c r="M21" i="13"/>
  <c r="E24" i="13"/>
  <c r="K9" i="13"/>
  <c r="B22" i="15" l="1"/>
  <c r="B21" i="15"/>
  <c r="B6" i="15"/>
  <c r="B5" i="15"/>
  <c r="K6" i="13" l="1"/>
  <c r="K15" i="13"/>
  <c r="K4" i="13"/>
  <c r="BE20" i="5" l="1"/>
  <c r="BE11" i="5"/>
  <c r="AG17" i="5"/>
  <c r="AG11" i="5"/>
  <c r="I30" i="22" l="1"/>
  <c r="D30" i="22"/>
  <c r="I16" i="22"/>
  <c r="I8" i="22"/>
  <c r="D8" i="22"/>
  <c r="D16" i="22"/>
  <c r="I15" i="22"/>
  <c r="D15" i="22"/>
  <c r="F43" i="21"/>
  <c r="C43" i="21"/>
  <c r="B8" i="21"/>
  <c r="B17" i="21"/>
  <c r="C10" i="21"/>
  <c r="G10" i="21" s="1"/>
  <c r="J30" i="22" l="1"/>
  <c r="J8" i="22"/>
  <c r="G43" i="21"/>
  <c r="J15" i="22"/>
  <c r="J16" i="22"/>
  <c r="L60" i="7" l="1"/>
  <c r="DP70" i="9" l="1"/>
  <c r="DP68" i="9"/>
  <c r="DP66" i="9"/>
  <c r="DP64" i="9"/>
  <c r="DP63" i="9"/>
  <c r="DP60" i="9"/>
  <c r="DP59" i="9"/>
  <c r="DP57" i="9"/>
  <c r="DP55" i="9"/>
  <c r="DP50" i="9"/>
  <c r="DP48" i="9"/>
  <c r="DP47" i="9"/>
  <c r="DP46" i="9"/>
  <c r="DP45" i="9"/>
  <c r="DP42" i="9"/>
  <c r="DP36" i="9"/>
  <c r="DP35" i="9"/>
  <c r="DP34" i="9"/>
  <c r="DP31" i="9"/>
  <c r="DP30" i="9"/>
  <c r="DP25" i="9"/>
  <c r="DP23" i="9"/>
  <c r="DP20" i="9"/>
  <c r="DP19" i="9"/>
  <c r="DP17" i="9"/>
  <c r="DP15" i="9"/>
  <c r="DP11" i="9"/>
  <c r="DP10" i="9"/>
  <c r="DP9" i="9"/>
  <c r="DP8" i="9"/>
  <c r="DM70" i="9"/>
  <c r="DM68" i="9"/>
  <c r="DM66" i="9"/>
  <c r="DM64" i="9"/>
  <c r="DM63" i="9"/>
  <c r="DM60" i="9"/>
  <c r="DM59" i="9"/>
  <c r="DM57" i="9"/>
  <c r="DM55" i="9"/>
  <c r="DM50" i="9"/>
  <c r="DM48" i="9"/>
  <c r="DM47" i="9"/>
  <c r="DM46" i="9"/>
  <c r="DM45" i="9"/>
  <c r="DM42" i="9"/>
  <c r="DM39" i="9"/>
  <c r="DM36" i="9"/>
  <c r="DM35" i="9"/>
  <c r="DM34" i="9"/>
  <c r="DM31" i="9"/>
  <c r="DM30" i="9"/>
  <c r="DM25" i="9"/>
  <c r="DM24" i="9"/>
  <c r="DM23" i="9"/>
  <c r="DM20" i="9"/>
  <c r="DM19" i="9"/>
  <c r="DM17" i="9"/>
  <c r="DM16" i="9"/>
  <c r="DM15" i="9"/>
  <c r="DM11" i="9"/>
  <c r="DM9" i="9"/>
  <c r="DM8" i="9"/>
  <c r="DJ70" i="9"/>
  <c r="DJ68" i="9"/>
  <c r="DJ66" i="9"/>
  <c r="DJ64" i="9"/>
  <c r="DJ63" i="9"/>
  <c r="DJ60" i="9"/>
  <c r="DJ59" i="9"/>
  <c r="DJ57" i="9"/>
  <c r="DJ55" i="9"/>
  <c r="DJ50" i="9"/>
  <c r="DJ48" i="9"/>
  <c r="DJ47" i="9"/>
  <c r="DJ46" i="9"/>
  <c r="DJ45" i="9"/>
  <c r="DJ42" i="9"/>
  <c r="DJ39" i="9"/>
  <c r="DJ36" i="9"/>
  <c r="DJ35" i="9"/>
  <c r="DJ34" i="9"/>
  <c r="DJ31" i="9"/>
  <c r="DJ30" i="9"/>
  <c r="DJ25" i="9"/>
  <c r="DJ24" i="9"/>
  <c r="DJ23" i="9"/>
  <c r="DJ20" i="9"/>
  <c r="DJ19" i="9"/>
  <c r="DJ17" i="9"/>
  <c r="DJ16" i="9"/>
  <c r="DJ15" i="9"/>
  <c r="DJ11" i="9"/>
  <c r="DJ9" i="9"/>
  <c r="DJ8" i="9"/>
  <c r="DG70" i="9"/>
  <c r="DG68" i="9"/>
  <c r="DG66" i="9"/>
  <c r="DG64" i="9"/>
  <c r="DG63" i="9"/>
  <c r="DG60" i="9"/>
  <c r="DG59" i="9"/>
  <c r="DG57" i="9"/>
  <c r="DG55" i="9"/>
  <c r="DG50" i="9"/>
  <c r="DG48" i="9"/>
  <c r="DG47" i="9"/>
  <c r="DG46" i="9"/>
  <c r="DG45" i="9"/>
  <c r="DG42" i="9"/>
  <c r="DG39" i="9"/>
  <c r="DG36" i="9"/>
  <c r="DG35" i="9"/>
  <c r="DG34" i="9"/>
  <c r="DG31" i="9"/>
  <c r="DG30" i="9"/>
  <c r="DG25" i="9"/>
  <c r="DG24" i="9"/>
  <c r="DG23" i="9"/>
  <c r="DG20" i="9"/>
  <c r="DG19" i="9"/>
  <c r="DG17" i="9"/>
  <c r="DG16" i="9"/>
  <c r="DG15" i="9"/>
  <c r="DG11" i="9"/>
  <c r="DG9" i="9"/>
  <c r="DG8" i="9"/>
  <c r="DD70" i="9"/>
  <c r="DD68" i="9"/>
  <c r="DD66" i="9"/>
  <c r="DD64" i="9"/>
  <c r="DD63" i="9"/>
  <c r="DD60" i="9"/>
  <c r="DD59" i="9"/>
  <c r="DD57" i="9"/>
  <c r="DD55" i="9"/>
  <c r="DD50" i="9"/>
  <c r="DD48" i="9"/>
  <c r="DD47" i="9"/>
  <c r="DD46" i="9"/>
  <c r="DD45" i="9"/>
  <c r="DD42" i="9"/>
  <c r="DD39" i="9"/>
  <c r="DD36" i="9"/>
  <c r="DD35" i="9"/>
  <c r="DD34" i="9"/>
  <c r="DD31" i="9"/>
  <c r="DD30" i="9"/>
  <c r="DD25" i="9"/>
  <c r="DD23" i="9"/>
  <c r="DD22" i="9"/>
  <c r="DD20" i="9"/>
  <c r="DD19" i="9"/>
  <c r="DD17" i="9"/>
  <c r="DD16" i="9"/>
  <c r="DD15" i="9"/>
  <c r="DD11" i="9"/>
  <c r="DD10" i="9"/>
  <c r="DD9" i="9"/>
  <c r="DD8" i="9"/>
  <c r="CX70" i="9"/>
  <c r="CX68" i="9"/>
  <c r="CX66" i="9"/>
  <c r="CX64" i="9"/>
  <c r="CX63" i="9"/>
  <c r="CX60" i="9"/>
  <c r="CX59" i="9"/>
  <c r="CX57" i="9"/>
  <c r="CX55" i="9"/>
  <c r="CX50" i="9"/>
  <c r="CX48" i="9"/>
  <c r="CX47" i="9"/>
  <c r="CX46" i="9"/>
  <c r="CX45" i="9"/>
  <c r="CX42" i="9"/>
  <c r="CX39" i="9"/>
  <c r="CX36" i="9"/>
  <c r="CX35" i="9"/>
  <c r="CX34" i="9"/>
  <c r="CX31" i="9"/>
  <c r="CX30" i="9"/>
  <c r="CX25" i="9"/>
  <c r="CX24" i="9"/>
  <c r="CX23" i="9"/>
  <c r="CX20" i="9"/>
  <c r="CX17" i="9"/>
  <c r="CX16" i="9"/>
  <c r="CX15" i="9"/>
  <c r="CX11" i="9"/>
  <c r="CX9" i="9"/>
  <c r="CX8" i="9"/>
  <c r="CU70" i="9"/>
  <c r="CU68" i="9"/>
  <c r="CU66" i="9"/>
  <c r="CU63" i="9"/>
  <c r="CU60" i="9"/>
  <c r="CU59" i="9"/>
  <c r="CU57" i="9"/>
  <c r="CU55" i="9"/>
  <c r="CU50" i="9"/>
  <c r="CU48" i="9"/>
  <c r="CU47" i="9"/>
  <c r="CU46" i="9"/>
  <c r="CU45" i="9"/>
  <c r="CU42" i="9"/>
  <c r="CU39" i="9"/>
  <c r="CU36" i="9"/>
  <c r="CU35" i="9"/>
  <c r="CU34" i="9"/>
  <c r="CU31" i="9"/>
  <c r="CU30" i="9"/>
  <c r="CU25" i="9"/>
  <c r="CU24" i="9"/>
  <c r="CU23" i="9"/>
  <c r="CU20" i="9"/>
  <c r="CU19" i="9"/>
  <c r="CU17" i="9"/>
  <c r="CU16" i="9"/>
  <c r="CU15" i="9"/>
  <c r="CU11" i="9"/>
  <c r="CU9" i="9"/>
  <c r="CU8" i="9"/>
  <c r="CO70" i="9"/>
  <c r="CO68" i="9"/>
  <c r="CO66" i="9"/>
  <c r="CO64" i="9"/>
  <c r="CO63" i="9"/>
  <c r="CO60" i="9"/>
  <c r="CO59" i="9"/>
  <c r="CO57" i="9"/>
  <c r="CO55" i="9"/>
  <c r="CO50" i="9"/>
  <c r="CO48" i="9"/>
  <c r="CO47" i="9"/>
  <c r="CO46" i="9"/>
  <c r="CO42" i="9"/>
  <c r="CO39" i="9"/>
  <c r="CO36" i="9"/>
  <c r="CO35" i="9"/>
  <c r="CO31" i="9"/>
  <c r="CO30" i="9"/>
  <c r="CO25" i="9"/>
  <c r="CO23" i="9"/>
  <c r="CO17" i="9"/>
  <c r="CO15" i="9"/>
  <c r="CO11" i="9"/>
  <c r="CO9" i="9"/>
  <c r="CO8" i="9"/>
  <c r="BZ70" i="9"/>
  <c r="BZ68" i="9"/>
  <c r="BZ66" i="9"/>
  <c r="BZ64" i="9"/>
  <c r="BZ63" i="9"/>
  <c r="BZ60" i="9"/>
  <c r="BZ59" i="9"/>
  <c r="BZ57" i="9"/>
  <c r="BZ55" i="9"/>
  <c r="BZ50" i="9"/>
  <c r="BZ48" i="9"/>
  <c r="BZ47" i="9"/>
  <c r="BZ46" i="9"/>
  <c r="BZ45" i="9"/>
  <c r="BZ42" i="9"/>
  <c r="BZ39" i="9"/>
  <c r="BZ36" i="9"/>
  <c r="BZ35" i="9"/>
  <c r="BZ34" i="9"/>
  <c r="BZ31" i="9"/>
  <c r="BZ30" i="9"/>
  <c r="BZ25" i="9"/>
  <c r="BZ24" i="9"/>
  <c r="BZ23" i="9"/>
  <c r="BZ20" i="9"/>
  <c r="BZ19" i="9"/>
  <c r="BZ17" i="9"/>
  <c r="BZ15" i="9"/>
  <c r="BZ11" i="9"/>
  <c r="BZ10" i="9"/>
  <c r="BZ9" i="9"/>
  <c r="BZ8" i="9"/>
  <c r="BT70" i="9"/>
  <c r="BT68" i="9"/>
  <c r="BT66" i="9"/>
  <c r="BT64" i="9"/>
  <c r="BT63" i="9"/>
  <c r="BT60" i="9"/>
  <c r="BT59" i="9"/>
  <c r="BT57" i="9"/>
  <c r="BT55" i="9"/>
  <c r="BT50" i="9"/>
  <c r="BT48" i="9"/>
  <c r="BT47" i="9"/>
  <c r="BT46" i="9"/>
  <c r="BT45" i="9"/>
  <c r="BT42" i="9"/>
  <c r="BT36" i="9"/>
  <c r="BT35" i="9"/>
  <c r="BT34" i="9"/>
  <c r="BT31" i="9"/>
  <c r="BT30" i="9"/>
  <c r="BT25" i="9"/>
  <c r="BT24" i="9"/>
  <c r="BT23" i="9"/>
  <c r="BT20" i="9"/>
  <c r="BT19" i="9"/>
  <c r="BT17" i="9"/>
  <c r="BT15" i="9"/>
  <c r="BT11" i="9"/>
  <c r="BT10" i="9"/>
  <c r="BT9" i="9"/>
  <c r="BT8" i="9"/>
  <c r="BQ70" i="9"/>
  <c r="BQ68" i="9"/>
  <c r="BQ66" i="9"/>
  <c r="BQ64" i="9"/>
  <c r="BQ63" i="9"/>
  <c r="BQ59" i="9"/>
  <c r="BQ57" i="9"/>
  <c r="BQ55" i="9"/>
  <c r="BQ50" i="9"/>
  <c r="BQ48" i="9"/>
  <c r="BQ47" i="9"/>
  <c r="BQ45" i="9"/>
  <c r="BQ42" i="9"/>
  <c r="BQ39" i="9"/>
  <c r="BQ35" i="9"/>
  <c r="BQ34" i="9"/>
  <c r="BQ31" i="9"/>
  <c r="BQ30" i="9"/>
  <c r="BQ25" i="9"/>
  <c r="BQ17" i="9"/>
  <c r="BQ16" i="9"/>
  <c r="BQ15" i="9"/>
  <c r="BQ11" i="9"/>
  <c r="BQ9" i="9"/>
  <c r="BQ8" i="9"/>
  <c r="BK70" i="9"/>
  <c r="BH70" i="9"/>
  <c r="AV70" i="9"/>
  <c r="AP70" i="9"/>
  <c r="AJ70" i="9"/>
  <c r="BK66" i="9"/>
  <c r="BK64" i="9"/>
  <c r="BK63" i="9"/>
  <c r="BK60" i="9"/>
  <c r="BK59" i="9"/>
  <c r="BK57" i="9"/>
  <c r="BK55" i="9"/>
  <c r="BK50" i="9"/>
  <c r="BK48" i="9"/>
  <c r="BK47" i="9"/>
  <c r="BK46" i="9"/>
  <c r="BK45" i="9"/>
  <c r="BK42" i="9"/>
  <c r="BK39" i="9"/>
  <c r="BK36" i="9"/>
  <c r="BK35" i="9"/>
  <c r="BK34" i="9"/>
  <c r="BK31" i="9"/>
  <c r="BK30" i="9"/>
  <c r="BK25" i="9"/>
  <c r="BK24" i="9"/>
  <c r="BK23" i="9"/>
  <c r="BK20" i="9"/>
  <c r="BK19" i="9"/>
  <c r="BK17" i="9"/>
  <c r="BK16" i="9"/>
  <c r="BK15" i="9"/>
  <c r="BK10" i="9"/>
  <c r="BK9" i="9"/>
  <c r="BK8" i="9"/>
  <c r="AV68" i="9"/>
  <c r="AV66" i="9"/>
  <c r="AV64" i="9"/>
  <c r="AV63" i="9"/>
  <c r="AV60" i="9"/>
  <c r="AV59" i="9"/>
  <c r="AV57" i="9"/>
  <c r="AV55" i="9"/>
  <c r="AV50" i="9"/>
  <c r="AV48" i="9"/>
  <c r="AV47" i="9"/>
  <c r="AV46" i="9"/>
  <c r="AV45" i="9"/>
  <c r="AV42" i="9"/>
  <c r="AV39" i="9"/>
  <c r="AV36" i="9"/>
  <c r="AV35" i="9"/>
  <c r="AV34" i="9"/>
  <c r="AV31" i="9"/>
  <c r="AV30" i="9"/>
  <c r="AV25" i="9"/>
  <c r="AV24" i="9"/>
  <c r="AV23" i="9"/>
  <c r="AV20" i="9"/>
  <c r="AV19" i="9"/>
  <c r="AV17" i="9"/>
  <c r="AV15" i="9"/>
  <c r="AV11" i="9"/>
  <c r="AV10" i="9"/>
  <c r="AV9" i="9"/>
  <c r="AV8" i="9"/>
  <c r="AS70" i="9"/>
  <c r="AS68" i="9"/>
  <c r="AS66" i="9"/>
  <c r="AS64" i="9"/>
  <c r="AS63" i="9"/>
  <c r="AS60" i="9"/>
  <c r="AS59" i="9"/>
  <c r="AS57" i="9"/>
  <c r="AS55" i="9"/>
  <c r="AS50" i="9"/>
  <c r="AS48" i="9"/>
  <c r="AS47" i="9"/>
  <c r="AS46" i="9"/>
  <c r="AS45" i="9"/>
  <c r="AS42" i="9"/>
  <c r="AS39" i="9"/>
  <c r="AS36" i="9"/>
  <c r="AS35" i="9"/>
  <c r="AS34" i="9"/>
  <c r="AS31" i="9"/>
  <c r="AS30" i="9"/>
  <c r="AS25" i="9"/>
  <c r="AS24" i="9"/>
  <c r="AS23" i="9"/>
  <c r="AS20" i="9"/>
  <c r="AS19" i="9"/>
  <c r="AS17" i="9"/>
  <c r="AS16" i="9"/>
  <c r="AS15" i="9"/>
  <c r="AS11" i="9"/>
  <c r="AS10" i="9"/>
  <c r="AS9" i="9"/>
  <c r="AS8" i="9"/>
  <c r="DJ68" i="5"/>
  <c r="DJ64" i="5"/>
  <c r="DJ63" i="5"/>
  <c r="DJ60" i="5"/>
  <c r="DJ59" i="5"/>
  <c r="DJ57" i="5"/>
  <c r="DJ55" i="5"/>
  <c r="DJ50" i="5"/>
  <c r="DJ48" i="5"/>
  <c r="DJ47" i="5"/>
  <c r="DJ46" i="5"/>
  <c r="DJ45" i="5"/>
  <c r="DJ42" i="5"/>
  <c r="DJ39" i="5"/>
  <c r="DJ35" i="5"/>
  <c r="DJ34" i="5"/>
  <c r="DJ31" i="5"/>
  <c r="DJ30" i="5"/>
  <c r="DG69" i="5"/>
  <c r="DG68" i="5"/>
  <c r="DG66" i="5"/>
  <c r="DG64" i="5"/>
  <c r="DG63" i="5"/>
  <c r="DG60" i="5"/>
  <c r="DG59" i="5"/>
  <c r="DG57" i="5"/>
  <c r="DG55" i="5"/>
  <c r="DG50" i="5"/>
  <c r="DG48" i="5"/>
  <c r="DG47" i="5"/>
  <c r="DG46" i="5"/>
  <c r="DG45" i="5"/>
  <c r="DG42" i="5"/>
  <c r="DG39" i="5"/>
  <c r="DG36" i="5"/>
  <c r="DG35" i="5"/>
  <c r="DG34" i="5"/>
  <c r="DG31" i="5"/>
  <c r="DG30" i="5"/>
  <c r="CX68" i="5"/>
  <c r="CX64" i="5"/>
  <c r="CX63" i="5"/>
  <c r="CX60" i="5"/>
  <c r="CX59" i="5"/>
  <c r="CX57" i="5"/>
  <c r="CX55" i="5"/>
  <c r="CX50" i="5"/>
  <c r="CX48" i="5"/>
  <c r="CX47" i="5"/>
  <c r="CX46" i="5"/>
  <c r="CX45" i="5"/>
  <c r="CX42" i="5"/>
  <c r="CX39" i="5"/>
  <c r="CX36" i="5"/>
  <c r="CX35" i="5"/>
  <c r="CX34" i="5"/>
  <c r="CX31" i="5"/>
  <c r="CX30" i="5"/>
  <c r="BZ69" i="5"/>
  <c r="BZ68" i="5"/>
  <c r="BZ66" i="5"/>
  <c r="BZ64" i="5"/>
  <c r="BZ63" i="5"/>
  <c r="BZ60" i="5"/>
  <c r="BZ59" i="5"/>
  <c r="BZ57" i="5"/>
  <c r="BZ55" i="5"/>
  <c r="BZ50" i="5"/>
  <c r="BZ48" i="5"/>
  <c r="BZ47" i="5"/>
  <c r="BZ46" i="5"/>
  <c r="BZ45" i="5"/>
  <c r="BZ42" i="5"/>
  <c r="BZ36" i="5"/>
  <c r="BZ35" i="5"/>
  <c r="BZ34" i="5"/>
  <c r="BZ31" i="5"/>
  <c r="BZ30" i="5"/>
  <c r="BZ25" i="5"/>
  <c r="BZ24" i="5"/>
  <c r="BZ23" i="5"/>
  <c r="BZ20" i="5"/>
  <c r="BZ19" i="5"/>
  <c r="BZ17" i="5"/>
  <c r="BZ15" i="5"/>
  <c r="BZ11" i="5"/>
  <c r="BZ10" i="5"/>
  <c r="BZ9" i="5"/>
  <c r="BZ8" i="5"/>
  <c r="BT69" i="5"/>
  <c r="BT68" i="5"/>
  <c r="BT66" i="5"/>
  <c r="BT64" i="5"/>
  <c r="BT63" i="5"/>
  <c r="BT60" i="5"/>
  <c r="BT59" i="5"/>
  <c r="BT57" i="5"/>
  <c r="BT55" i="5"/>
  <c r="BT50" i="5"/>
  <c r="BT48" i="5"/>
  <c r="BT47" i="5"/>
  <c r="BT46" i="5"/>
  <c r="BT45" i="5"/>
  <c r="BT42" i="5"/>
  <c r="BT39" i="5"/>
  <c r="BT36" i="5"/>
  <c r="BT35" i="5"/>
  <c r="BT34" i="5"/>
  <c r="BT31" i="5"/>
  <c r="BT30" i="5"/>
  <c r="BT25" i="5"/>
  <c r="BT24" i="5"/>
  <c r="BT23" i="5"/>
  <c r="BT20" i="5"/>
  <c r="BT19" i="5"/>
  <c r="BT17" i="5"/>
  <c r="BT16" i="5"/>
  <c r="BT15" i="5"/>
  <c r="BT10" i="5"/>
  <c r="BT9" i="5"/>
  <c r="BT8" i="5"/>
  <c r="BN69" i="5"/>
  <c r="BN68" i="5"/>
  <c r="BN66" i="5"/>
  <c r="BN64" i="5"/>
  <c r="BN63" i="5"/>
  <c r="BN59" i="5"/>
  <c r="BN57" i="5"/>
  <c r="BN55" i="5"/>
  <c r="BN50" i="5"/>
  <c r="BN47" i="5"/>
  <c r="BN46" i="5"/>
  <c r="BN45" i="5"/>
  <c r="BN42" i="5"/>
  <c r="BN39" i="5"/>
  <c r="BN36" i="5"/>
  <c r="BN35" i="5"/>
  <c r="BN34" i="5"/>
  <c r="BN31" i="5"/>
  <c r="BN30" i="5"/>
  <c r="BN25" i="5"/>
  <c r="BN24" i="5"/>
  <c r="BN23" i="5"/>
  <c r="BN20" i="5"/>
  <c r="BN17" i="5"/>
  <c r="BN16" i="5"/>
  <c r="BN15" i="5"/>
  <c r="BN11" i="5"/>
  <c r="BN9" i="5"/>
  <c r="BN8" i="5"/>
  <c r="I26" i="7" l="1"/>
  <c r="EQ69" i="10" l="1"/>
  <c r="EQ68" i="10"/>
  <c r="EQ66" i="10"/>
  <c r="EQ60" i="10"/>
  <c r="EQ59" i="10"/>
  <c r="EQ57" i="10"/>
  <c r="EQ51" i="10"/>
  <c r="EQ47" i="10"/>
  <c r="EQ46" i="10"/>
  <c r="EQ45" i="10"/>
  <c r="EQ42" i="10"/>
  <c r="EQ39" i="10"/>
  <c r="EQ36" i="10"/>
  <c r="EQ35" i="10"/>
  <c r="EQ34" i="10"/>
  <c r="EQ30" i="10"/>
  <c r="EQ25" i="10"/>
  <c r="EQ24" i="10"/>
  <c r="EQ23" i="10"/>
  <c r="EQ20" i="10"/>
  <c r="EQ19" i="10"/>
  <c r="EQ17" i="10"/>
  <c r="EQ16" i="10"/>
  <c r="EQ15" i="10"/>
  <c r="EQ14" i="10"/>
  <c r="EQ13" i="10"/>
  <c r="EQ11" i="10"/>
  <c r="EH69" i="10"/>
  <c r="EH68" i="10"/>
  <c r="EH66" i="10"/>
  <c r="EH60" i="10"/>
  <c r="EH59" i="10"/>
  <c r="EH57" i="10"/>
  <c r="EH51" i="10"/>
  <c r="EH47" i="10"/>
  <c r="EH46" i="10"/>
  <c r="EH45" i="10"/>
  <c r="EH42" i="10"/>
  <c r="EH39" i="10"/>
  <c r="EH36" i="10"/>
  <c r="EH35" i="10"/>
  <c r="EH34" i="10"/>
  <c r="EH30" i="10"/>
  <c r="EH25" i="10"/>
  <c r="EH24" i="10"/>
  <c r="EH23" i="10"/>
  <c r="EH20" i="10"/>
  <c r="EH19" i="10"/>
  <c r="EH17" i="10"/>
  <c r="EH16" i="10"/>
  <c r="EH15" i="10"/>
  <c r="EH14" i="10"/>
  <c r="EH13" i="10"/>
  <c r="EH11" i="10"/>
  <c r="EH9" i="10"/>
  <c r="EH8" i="10"/>
  <c r="EE69" i="10"/>
  <c r="EE68" i="10"/>
  <c r="EE66" i="10"/>
  <c r="EE60" i="10"/>
  <c r="EE59" i="10"/>
  <c r="EE57" i="10"/>
  <c r="EE51" i="10"/>
  <c r="EE47" i="10"/>
  <c r="EE46" i="10"/>
  <c r="EE45" i="10"/>
  <c r="EE42" i="10"/>
  <c r="EE39" i="10"/>
  <c r="EE36" i="10"/>
  <c r="EE35" i="10"/>
  <c r="EE34" i="10"/>
  <c r="EE30" i="10"/>
  <c r="EE25" i="10"/>
  <c r="EE24" i="10"/>
  <c r="EE23" i="10"/>
  <c r="EE20" i="10"/>
  <c r="EE19" i="10"/>
  <c r="EE17" i="10"/>
  <c r="EE16" i="10"/>
  <c r="EE15" i="10"/>
  <c r="EE14" i="10"/>
  <c r="EE13" i="10"/>
  <c r="EE11" i="10"/>
  <c r="EE9" i="10"/>
  <c r="EE8" i="10"/>
  <c r="EB69" i="10"/>
  <c r="EB66" i="10"/>
  <c r="DY66" i="10"/>
  <c r="DV69" i="10"/>
  <c r="EB68" i="10"/>
  <c r="EB63" i="10"/>
  <c r="EB60" i="10"/>
  <c r="EB59" i="10"/>
  <c r="EB57" i="10"/>
  <c r="EB51" i="10"/>
  <c r="EB47" i="10"/>
  <c r="EB46" i="10"/>
  <c r="EB45" i="10"/>
  <c r="EB42" i="10"/>
  <c r="EB39" i="10"/>
  <c r="EB36" i="10"/>
  <c r="EB35" i="10"/>
  <c r="EB34" i="10"/>
  <c r="EB30" i="10"/>
  <c r="EB25" i="10"/>
  <c r="EB24" i="10"/>
  <c r="EB23" i="10"/>
  <c r="EB20" i="10"/>
  <c r="EB19" i="10"/>
  <c r="EB17" i="10"/>
  <c r="EB16" i="10"/>
  <c r="EB15" i="10"/>
  <c r="EB14" i="10"/>
  <c r="EB13" i="10"/>
  <c r="EB11" i="10"/>
  <c r="EB10" i="10"/>
  <c r="EB9" i="10"/>
  <c r="EB8" i="10"/>
  <c r="DY69" i="10"/>
  <c r="DY68" i="10"/>
  <c r="DY63" i="10"/>
  <c r="DY60" i="10"/>
  <c r="DY59" i="10"/>
  <c r="DY57" i="10"/>
  <c r="DY51" i="10"/>
  <c r="DY47" i="10"/>
  <c r="DY46" i="10"/>
  <c r="DY45" i="10"/>
  <c r="DY42" i="10"/>
  <c r="DY39" i="10"/>
  <c r="DY36" i="10"/>
  <c r="DY35" i="10"/>
  <c r="DY34" i="10"/>
  <c r="DY30" i="10"/>
  <c r="DY25" i="10"/>
  <c r="DY24" i="10"/>
  <c r="DY23" i="10"/>
  <c r="DY20" i="10"/>
  <c r="DY19" i="10"/>
  <c r="DY17" i="10"/>
  <c r="DY16" i="10"/>
  <c r="DY15" i="10"/>
  <c r="DY14" i="10"/>
  <c r="DY13" i="10"/>
  <c r="DY11" i="10"/>
  <c r="DY10" i="10"/>
  <c r="DY9" i="10"/>
  <c r="DY8" i="10"/>
  <c r="DV68" i="10"/>
  <c r="DV66" i="10"/>
  <c r="DV63" i="10"/>
  <c r="DV60" i="10"/>
  <c r="DV59" i="10"/>
  <c r="DV57" i="10"/>
  <c r="DV51" i="10"/>
  <c r="DV47" i="10"/>
  <c r="DV46" i="10"/>
  <c r="DV45" i="10"/>
  <c r="DV42" i="10"/>
  <c r="DV39" i="10"/>
  <c r="DV36" i="10"/>
  <c r="DV35" i="10"/>
  <c r="DV34" i="10"/>
  <c r="DV30" i="10"/>
  <c r="DV25" i="10"/>
  <c r="DV24" i="10"/>
  <c r="DV23" i="10"/>
  <c r="DV20" i="10"/>
  <c r="DV19" i="10"/>
  <c r="DV17" i="10"/>
  <c r="DV16" i="10"/>
  <c r="DV15" i="10"/>
  <c r="AA69" i="10"/>
  <c r="AA68" i="10"/>
  <c r="AA66" i="10"/>
  <c r="AA64" i="10"/>
  <c r="AA63" i="10"/>
  <c r="AA60" i="10"/>
  <c r="AA59" i="10"/>
  <c r="AA55" i="10"/>
  <c r="AA50" i="10"/>
  <c r="AA48" i="10"/>
  <c r="AA47" i="10"/>
  <c r="AA46" i="10"/>
  <c r="AA45" i="10"/>
  <c r="AA42" i="10"/>
  <c r="AA39" i="10"/>
  <c r="AA36" i="10"/>
  <c r="AA35" i="10"/>
  <c r="AA34" i="10"/>
  <c r="AA31" i="10"/>
  <c r="AA30" i="10"/>
  <c r="AA25" i="10"/>
  <c r="AA24" i="10"/>
  <c r="AA23" i="10"/>
  <c r="AA20" i="10"/>
  <c r="AA19" i="10"/>
  <c r="AA17" i="10"/>
  <c r="AA16" i="10"/>
  <c r="AA15" i="10"/>
  <c r="AA11" i="10"/>
  <c r="AA10" i="10"/>
  <c r="AA9" i="10"/>
  <c r="AA8" i="10"/>
  <c r="DE8" i="9"/>
  <c r="DF8" i="9"/>
  <c r="DA66" i="9"/>
  <c r="DA70" i="9"/>
  <c r="DA68" i="9"/>
  <c r="DA64" i="9"/>
  <c r="DA63" i="9"/>
  <c r="DA60" i="9"/>
  <c r="DA59" i="9"/>
  <c r="DA57" i="9"/>
  <c r="DA55" i="9"/>
  <c r="DA50" i="9"/>
  <c r="DA48" i="9"/>
  <c r="DA47" i="9"/>
  <c r="DA46" i="9"/>
  <c r="DA45" i="9"/>
  <c r="DA42" i="9"/>
  <c r="DA39" i="9"/>
  <c r="DA36" i="9"/>
  <c r="DA35" i="9"/>
  <c r="DA34" i="9"/>
  <c r="DA31" i="9"/>
  <c r="DA30" i="9"/>
  <c r="DA25" i="9"/>
  <c r="DA24" i="9"/>
  <c r="DA23" i="9"/>
  <c r="DA20" i="9"/>
  <c r="DA19" i="9"/>
  <c r="DA17" i="9"/>
  <c r="DA16" i="9"/>
  <c r="DA15" i="9"/>
  <c r="CU64" i="9"/>
  <c r="BQ60" i="9"/>
  <c r="BK68" i="9"/>
  <c r="BK11" i="9"/>
  <c r="BH68" i="9"/>
  <c r="BH66" i="9"/>
  <c r="BH64" i="9"/>
  <c r="BH63" i="9"/>
  <c r="BH60" i="9"/>
  <c r="BH59" i="9"/>
  <c r="BH57" i="9"/>
  <c r="BH55" i="9"/>
  <c r="BH50" i="9"/>
  <c r="BH48" i="9"/>
  <c r="BH47" i="9"/>
  <c r="BH46" i="9"/>
  <c r="BH45" i="9"/>
  <c r="BH42" i="9"/>
  <c r="BH39" i="9"/>
  <c r="BH36" i="9"/>
  <c r="BH35" i="9"/>
  <c r="BH34" i="9"/>
  <c r="BH31" i="9"/>
  <c r="BH30" i="9"/>
  <c r="BH25" i="9"/>
  <c r="BH24" i="9"/>
  <c r="BH23" i="9"/>
  <c r="BH20" i="9"/>
  <c r="BH19" i="9"/>
  <c r="BH17" i="9"/>
  <c r="BH16" i="9"/>
  <c r="BH15" i="9"/>
  <c r="BH11" i="9"/>
  <c r="BH10" i="9"/>
  <c r="BH9" i="9"/>
  <c r="BH8" i="9"/>
  <c r="BB70" i="9"/>
  <c r="BB68" i="9"/>
  <c r="BB66" i="9"/>
  <c r="BB64" i="9"/>
  <c r="BB63" i="9"/>
  <c r="BB60" i="9"/>
  <c r="BB59" i="9"/>
  <c r="BB57" i="9"/>
  <c r="BB55" i="9"/>
  <c r="BB50" i="9"/>
  <c r="BB48" i="9"/>
  <c r="BB47" i="9"/>
  <c r="BB46" i="9"/>
  <c r="BB45" i="9"/>
  <c r="BB42" i="9"/>
  <c r="BB39" i="9"/>
  <c r="BB36" i="9"/>
  <c r="BB35" i="9"/>
  <c r="BB34" i="9"/>
  <c r="BB31" i="9"/>
  <c r="BB30" i="9"/>
  <c r="BB25" i="9"/>
  <c r="BB24" i="9"/>
  <c r="BB23" i="9"/>
  <c r="BB20" i="9"/>
  <c r="BB19" i="9"/>
  <c r="BB17" i="9"/>
  <c r="BB16" i="9"/>
  <c r="BB15" i="9"/>
  <c r="BB11" i="9"/>
  <c r="BB9" i="9"/>
  <c r="BB8" i="9"/>
  <c r="AY66" i="9"/>
  <c r="AY70" i="9"/>
  <c r="AY68" i="9"/>
  <c r="AY64" i="9"/>
  <c r="AY63" i="9"/>
  <c r="AY60" i="9"/>
  <c r="AY59" i="9"/>
  <c r="AY57" i="9"/>
  <c r="AY55" i="9"/>
  <c r="AY50" i="9"/>
  <c r="AY48" i="9"/>
  <c r="AY47" i="9"/>
  <c r="AY46" i="9"/>
  <c r="AY45" i="9"/>
  <c r="AY42" i="9"/>
  <c r="AY39" i="9"/>
  <c r="AY36" i="9"/>
  <c r="AY35" i="9"/>
  <c r="AY34" i="9"/>
  <c r="AY31" i="9"/>
  <c r="AY30" i="9"/>
  <c r="AY25" i="9" l="1"/>
  <c r="AY24" i="9"/>
  <c r="AY23" i="9"/>
  <c r="AY20" i="9"/>
  <c r="AY19" i="9"/>
  <c r="AY17" i="9"/>
  <c r="AY16" i="9"/>
  <c r="AY15" i="9"/>
  <c r="AY11" i="9"/>
  <c r="AY10" i="9"/>
  <c r="AY9" i="9"/>
  <c r="AY8" i="9"/>
  <c r="AV16" i="9"/>
  <c r="AP68" i="9"/>
  <c r="AP66" i="9"/>
  <c r="AP64" i="9"/>
  <c r="AP63" i="9"/>
  <c r="AP60" i="9"/>
  <c r="AP59" i="9"/>
  <c r="AP57" i="9"/>
  <c r="AP55" i="9"/>
  <c r="AP50" i="9"/>
  <c r="AP48" i="9"/>
  <c r="AP47" i="9"/>
  <c r="AP46" i="9"/>
  <c r="AP45" i="9"/>
  <c r="AP42" i="9"/>
  <c r="AP39" i="9"/>
  <c r="AP36" i="9"/>
  <c r="AP35" i="9"/>
  <c r="AP34" i="9"/>
  <c r="AP31" i="9"/>
  <c r="AP30" i="9"/>
  <c r="AP25" i="9"/>
  <c r="AP24" i="9"/>
  <c r="AP23" i="9"/>
  <c r="AP20" i="9"/>
  <c r="AP19" i="9"/>
  <c r="AP17" i="9"/>
  <c r="AP16" i="9"/>
  <c r="AP15" i="9"/>
  <c r="AP11" i="9"/>
  <c r="AP10" i="9"/>
  <c r="AP9" i="9"/>
  <c r="AP8" i="9"/>
  <c r="DV14" i="10"/>
  <c r="DV13" i="10"/>
  <c r="DV11" i="10"/>
  <c r="DV10" i="10"/>
  <c r="DV9" i="10"/>
  <c r="DV8" i="10"/>
  <c r="AM70" i="9" l="1"/>
  <c r="AM68" i="9"/>
  <c r="AM66" i="9"/>
  <c r="AM64" i="9"/>
  <c r="AM63" i="9"/>
  <c r="AM60" i="9"/>
  <c r="AM59" i="9"/>
  <c r="AM57" i="9"/>
  <c r="AM55" i="9"/>
  <c r="AM50" i="9"/>
  <c r="AM48" i="9"/>
  <c r="AM47" i="9"/>
  <c r="AM46" i="9"/>
  <c r="AM45" i="9"/>
  <c r="AM42" i="9"/>
  <c r="AM39" i="9"/>
  <c r="AM36" i="9"/>
  <c r="AM35" i="9"/>
  <c r="AM34" i="9"/>
  <c r="AM31" i="9"/>
  <c r="AM30" i="9"/>
  <c r="AM25" i="9"/>
  <c r="AM24" i="9"/>
  <c r="AM23" i="9"/>
  <c r="AM20" i="9"/>
  <c r="AM19" i="9"/>
  <c r="AM17" i="9"/>
  <c r="AM16" i="9"/>
  <c r="AM15" i="9"/>
  <c r="AM10" i="9"/>
  <c r="AM9" i="9"/>
  <c r="AM8" i="9"/>
  <c r="AJ68" i="9"/>
  <c r="AJ66" i="9"/>
  <c r="AJ64" i="9"/>
  <c r="AJ63" i="9"/>
  <c r="AJ60" i="9"/>
  <c r="AJ59" i="9"/>
  <c r="AJ57" i="9"/>
  <c r="AJ55" i="9"/>
  <c r="AJ50" i="9"/>
  <c r="AJ48" i="9"/>
  <c r="AJ47" i="9"/>
  <c r="AJ46" i="9"/>
  <c r="AJ45" i="9"/>
  <c r="AJ42" i="9"/>
  <c r="AJ39" i="9"/>
  <c r="AJ36" i="9"/>
  <c r="AJ35" i="9"/>
  <c r="AJ34" i="9"/>
  <c r="AJ31" i="9"/>
  <c r="AJ30" i="9"/>
  <c r="AJ25" i="9"/>
  <c r="AJ24" i="9"/>
  <c r="AJ23" i="9"/>
  <c r="AJ20" i="9"/>
  <c r="AJ19" i="9"/>
  <c r="AJ17" i="9"/>
  <c r="AJ16" i="9"/>
  <c r="AJ15" i="9"/>
  <c r="AJ11" i="9"/>
  <c r="AJ10" i="9"/>
  <c r="AJ9" i="9"/>
  <c r="AJ8" i="9"/>
  <c r="AG70" i="9"/>
  <c r="AG68" i="9"/>
  <c r="AG66" i="9"/>
  <c r="AG64" i="9"/>
  <c r="AG63" i="9"/>
  <c r="AG60" i="9"/>
  <c r="AG59" i="9"/>
  <c r="AG57" i="9"/>
  <c r="AG55" i="9"/>
  <c r="AG50" i="9"/>
  <c r="AG48" i="9"/>
  <c r="AG47" i="9"/>
  <c r="AG46" i="9"/>
  <c r="AG45" i="9"/>
  <c r="AG42" i="9"/>
  <c r="AG39" i="9"/>
  <c r="AG36" i="9"/>
  <c r="AG35" i="9"/>
  <c r="AG34" i="9"/>
  <c r="AG31" i="9"/>
  <c r="AG30" i="9"/>
  <c r="AG25" i="9"/>
  <c r="AG24" i="9"/>
  <c r="AG23" i="9"/>
  <c r="AG20" i="9"/>
  <c r="AG19" i="9"/>
  <c r="AG17" i="9"/>
  <c r="AG16" i="9"/>
  <c r="AG11" i="9"/>
  <c r="AG10" i="9"/>
  <c r="AG9" i="9"/>
  <c r="AG8" i="9"/>
  <c r="EQ70" i="9"/>
  <c r="EQ68" i="9"/>
  <c r="EQ66" i="9"/>
  <c r="EQ60" i="9"/>
  <c r="EQ59" i="9"/>
  <c r="EQ57" i="9"/>
  <c r="EQ51" i="9"/>
  <c r="EQ47" i="9"/>
  <c r="EQ46" i="9"/>
  <c r="EQ45" i="9"/>
  <c r="EQ42" i="9"/>
  <c r="EQ39" i="9"/>
  <c r="EQ36" i="9"/>
  <c r="EQ35" i="9"/>
  <c r="EQ34" i="9"/>
  <c r="EQ30" i="9"/>
  <c r="EQ25" i="9"/>
  <c r="EQ24" i="9"/>
  <c r="EQ23" i="9"/>
  <c r="EQ20" i="9"/>
  <c r="EQ19" i="9"/>
  <c r="EQ17" i="9"/>
  <c r="EQ16" i="9"/>
  <c r="EQ15" i="9"/>
  <c r="EQ14" i="9"/>
  <c r="EQ13" i="9"/>
  <c r="EQ11" i="9"/>
  <c r="EQ10" i="9"/>
  <c r="EK70" i="9"/>
  <c r="EK68" i="9"/>
  <c r="EK66" i="9"/>
  <c r="EK60" i="9"/>
  <c r="EK59" i="9"/>
  <c r="EK57" i="9"/>
  <c r="EK51" i="9"/>
  <c r="EK47" i="9"/>
  <c r="EK46" i="9"/>
  <c r="EK45" i="9"/>
  <c r="EK42" i="9"/>
  <c r="EK39" i="9"/>
  <c r="EK36" i="9"/>
  <c r="EK35" i="9"/>
  <c r="EK34" i="9"/>
  <c r="EK30" i="9"/>
  <c r="EK25" i="9"/>
  <c r="EK24" i="9"/>
  <c r="EK23" i="9"/>
  <c r="EK20" i="9"/>
  <c r="EK19" i="9"/>
  <c r="EK17" i="9"/>
  <c r="EK16" i="9"/>
  <c r="EK15" i="9"/>
  <c r="EK14" i="9"/>
  <c r="EK13" i="9"/>
  <c r="EK11" i="9"/>
  <c r="EK10" i="9"/>
  <c r="EK9" i="9"/>
  <c r="EK8" i="9"/>
  <c r="EE70" i="9"/>
  <c r="EE68" i="9"/>
  <c r="EE66" i="9"/>
  <c r="EE60" i="9"/>
  <c r="EE59" i="9"/>
  <c r="EE57" i="9"/>
  <c r="EE51" i="9"/>
  <c r="EE47" i="9"/>
  <c r="EE46" i="9"/>
  <c r="EE45" i="9"/>
  <c r="EE42" i="9"/>
  <c r="EE39" i="9"/>
  <c r="EE36" i="9"/>
  <c r="EE35" i="9"/>
  <c r="EE34" i="9"/>
  <c r="EE30" i="9"/>
  <c r="EE25" i="9"/>
  <c r="EE24" i="9"/>
  <c r="EE23" i="9"/>
  <c r="EE20" i="9"/>
  <c r="EE19" i="9"/>
  <c r="EE17" i="9"/>
  <c r="EE16" i="9"/>
  <c r="EE15" i="9"/>
  <c r="EE14" i="9"/>
  <c r="EE13" i="9"/>
  <c r="EE11" i="9"/>
  <c r="EE10" i="9"/>
  <c r="ET70" i="9"/>
  <c r="ET68" i="9"/>
  <c r="ET66" i="9"/>
  <c r="ET60" i="9"/>
  <c r="ET59" i="9"/>
  <c r="ET57" i="9"/>
  <c r="ET51" i="9"/>
  <c r="ET47" i="9"/>
  <c r="ET46" i="9"/>
  <c r="ET45" i="9"/>
  <c r="ET42" i="9"/>
  <c r="ET39" i="9"/>
  <c r="ET36" i="9"/>
  <c r="ET35" i="9"/>
  <c r="ET34" i="9"/>
  <c r="ET30" i="9"/>
  <c r="ET25" i="9"/>
  <c r="ET24" i="9"/>
  <c r="ET23" i="9"/>
  <c r="ET20" i="9"/>
  <c r="ET19" i="9"/>
  <c r="ET17" i="9"/>
  <c r="ET16" i="9"/>
  <c r="ET15" i="9"/>
  <c r="ET14" i="9"/>
  <c r="ET13" i="9"/>
  <c r="ET11" i="9"/>
  <c r="AD68" i="9"/>
  <c r="AD67" i="9" s="1"/>
  <c r="AD64" i="9"/>
  <c r="AD63" i="9"/>
  <c r="AD60" i="9"/>
  <c r="AD59" i="9"/>
  <c r="AD57" i="9"/>
  <c r="AD55" i="9"/>
  <c r="AD50" i="9"/>
  <c r="AD48" i="9"/>
  <c r="AD47" i="9"/>
  <c r="AD46" i="9"/>
  <c r="AD45" i="9"/>
  <c r="AD42" i="9"/>
  <c r="AD39" i="9"/>
  <c r="AD36" i="9"/>
  <c r="AD35" i="9"/>
  <c r="AD34" i="9"/>
  <c r="AD31" i="9"/>
  <c r="AD30" i="9"/>
  <c r="AD25" i="9"/>
  <c r="AD24" i="9"/>
  <c r="AD23" i="9"/>
  <c r="AD20" i="9"/>
  <c r="AD19" i="9"/>
  <c r="AD17" i="9"/>
  <c r="AD16" i="9"/>
  <c r="AD15" i="9"/>
  <c r="AD11" i="9"/>
  <c r="AD10" i="9"/>
  <c r="AD9" i="9"/>
  <c r="AD8" i="9"/>
  <c r="AA68" i="9"/>
  <c r="AA64" i="9"/>
  <c r="AA63" i="9"/>
  <c r="AA60" i="9"/>
  <c r="AA55" i="9"/>
  <c r="AA50" i="9"/>
  <c r="AA48" i="9"/>
  <c r="AA47" i="9"/>
  <c r="AA46" i="9"/>
  <c r="AA45" i="9"/>
  <c r="AA42" i="9"/>
  <c r="AA39" i="9"/>
  <c r="AA36" i="9"/>
  <c r="AA35" i="9"/>
  <c r="AA34" i="9"/>
  <c r="AA31" i="9"/>
  <c r="AA30" i="9"/>
  <c r="AA25" i="9"/>
  <c r="AA24" i="9"/>
  <c r="AA23" i="9"/>
  <c r="AA20" i="9"/>
  <c r="AA19" i="9"/>
  <c r="AA17" i="9"/>
  <c r="AA16" i="9"/>
  <c r="AA15" i="9"/>
  <c r="AA11" i="9"/>
  <c r="AA10" i="9"/>
  <c r="AA9" i="9"/>
  <c r="AA8" i="9"/>
  <c r="X42" i="9"/>
  <c r="X68" i="9"/>
  <c r="U68" i="9"/>
  <c r="X70" i="9"/>
  <c r="R70" i="9"/>
  <c r="U70" i="9"/>
  <c r="L70" i="9"/>
  <c r="O70" i="9"/>
  <c r="C66" i="9"/>
  <c r="F66" i="9"/>
  <c r="I66" i="9"/>
  <c r="L66" i="9"/>
  <c r="O66" i="9"/>
  <c r="R66" i="9"/>
  <c r="U66" i="9"/>
  <c r="U64" i="9"/>
  <c r="U63" i="9"/>
  <c r="U60" i="9"/>
  <c r="U59" i="9"/>
  <c r="U57" i="9"/>
  <c r="U55" i="9"/>
  <c r="U50" i="9"/>
  <c r="U48" i="9"/>
  <c r="U47" i="9"/>
  <c r="U46" i="9"/>
  <c r="U45" i="9"/>
  <c r="U42" i="9"/>
  <c r="U39" i="9"/>
  <c r="U36" i="9"/>
  <c r="U35" i="9"/>
  <c r="U34" i="9"/>
  <c r="U31" i="9"/>
  <c r="U30" i="9"/>
  <c r="U24" i="9"/>
  <c r="U23" i="9"/>
  <c r="U20" i="9"/>
  <c r="U19" i="9"/>
  <c r="U17" i="9"/>
  <c r="U16" i="9"/>
  <c r="U15" i="9"/>
  <c r="U11" i="9"/>
  <c r="U10" i="9"/>
  <c r="U9" i="9"/>
  <c r="U8" i="9"/>
  <c r="R68" i="9"/>
  <c r="R64" i="9"/>
  <c r="R63" i="9"/>
  <c r="R60" i="9"/>
  <c r="R59" i="9"/>
  <c r="R57" i="9"/>
  <c r="R55" i="9"/>
  <c r="R50" i="9"/>
  <c r="R48" i="9"/>
  <c r="R47" i="9"/>
  <c r="R46" i="9"/>
  <c r="R45" i="9"/>
  <c r="R42" i="9"/>
  <c r="R39" i="9"/>
  <c r="R36" i="9"/>
  <c r="R35" i="9"/>
  <c r="R34" i="9"/>
  <c r="R31" i="9"/>
  <c r="R30" i="9"/>
  <c r="R25" i="9"/>
  <c r="R24" i="9"/>
  <c r="R23" i="9"/>
  <c r="R20" i="9"/>
  <c r="R19" i="9"/>
  <c r="R16" i="9"/>
  <c r="R15" i="9"/>
  <c r="R11" i="9"/>
  <c r="R10" i="9"/>
  <c r="R9" i="9"/>
  <c r="R8" i="9"/>
  <c r="O68" i="9"/>
  <c r="O64" i="9"/>
  <c r="O63" i="9"/>
  <c r="O60" i="9"/>
  <c r="O59" i="9"/>
  <c r="O57" i="9"/>
  <c r="O55" i="9"/>
  <c r="O50" i="9"/>
  <c r="O48" i="9"/>
  <c r="O47" i="9"/>
  <c r="O46" i="9"/>
  <c r="O45" i="9"/>
  <c r="O42" i="9"/>
  <c r="O39" i="9"/>
  <c r="O36" i="9"/>
  <c r="O35" i="9"/>
  <c r="O34" i="9"/>
  <c r="O31" i="9"/>
  <c r="O30" i="9"/>
  <c r="O25" i="9"/>
  <c r="O23" i="9"/>
  <c r="O20" i="9"/>
  <c r="O19" i="9"/>
  <c r="O17" i="9"/>
  <c r="O11" i="9"/>
  <c r="O10" i="9"/>
  <c r="O9" i="9"/>
  <c r="O8" i="9"/>
  <c r="L68" i="9"/>
  <c r="L64" i="9"/>
  <c r="L63" i="9"/>
  <c r="L60" i="9"/>
  <c r="L59" i="9"/>
  <c r="L57" i="9"/>
  <c r="L55" i="9"/>
  <c r="L50" i="9"/>
  <c r="L48" i="9"/>
  <c r="L47" i="9"/>
  <c r="L46" i="9"/>
  <c r="L45" i="9"/>
  <c r="L42" i="9"/>
  <c r="L39" i="9"/>
  <c r="L36" i="9"/>
  <c r="L35" i="9"/>
  <c r="L34" i="9"/>
  <c r="L31" i="9"/>
  <c r="L30" i="9"/>
  <c r="L24" i="9"/>
  <c r="L23" i="9"/>
  <c r="L20" i="9"/>
  <c r="L19" i="9"/>
  <c r="L17" i="9"/>
  <c r="L16" i="9"/>
  <c r="L15" i="9"/>
  <c r="L11" i="9"/>
  <c r="L10" i="9"/>
  <c r="L9" i="9"/>
  <c r="L8" i="9"/>
  <c r="I70" i="9"/>
  <c r="I68" i="9"/>
  <c r="I64" i="9"/>
  <c r="I63" i="9"/>
  <c r="I60" i="9"/>
  <c r="I59" i="9"/>
  <c r="I57" i="9"/>
  <c r="I55" i="9"/>
  <c r="I50" i="9"/>
  <c r="I48" i="9"/>
  <c r="I47" i="9"/>
  <c r="I46" i="9"/>
  <c r="I45" i="9"/>
  <c r="I42" i="9"/>
  <c r="I39" i="9"/>
  <c r="I36" i="9"/>
  <c r="I35" i="9"/>
  <c r="I34" i="9"/>
  <c r="I31" i="9"/>
  <c r="I30" i="9"/>
  <c r="I25" i="9"/>
  <c r="I24" i="9"/>
  <c r="I23" i="9"/>
  <c r="I20" i="9"/>
  <c r="I19" i="9"/>
  <c r="I17" i="9"/>
  <c r="I16" i="9"/>
  <c r="I15" i="9"/>
  <c r="I11" i="9"/>
  <c r="I10" i="9"/>
  <c r="I9" i="9"/>
  <c r="I8" i="9"/>
  <c r="C70" i="9"/>
  <c r="F70" i="9"/>
  <c r="F68" i="9"/>
  <c r="F64" i="9"/>
  <c r="F63" i="9"/>
  <c r="F60" i="9"/>
  <c r="F59" i="9"/>
  <c r="F57" i="9"/>
  <c r="F55" i="9"/>
  <c r="F50" i="9"/>
  <c r="F48" i="9"/>
  <c r="F47" i="9"/>
  <c r="F46" i="9"/>
  <c r="F45" i="9"/>
  <c r="F42" i="9"/>
  <c r="F39" i="9"/>
  <c r="F36" i="9"/>
  <c r="F35" i="9"/>
  <c r="F34" i="9"/>
  <c r="F31" i="9"/>
  <c r="F30" i="9"/>
  <c r="F25" i="9"/>
  <c r="F24" i="9"/>
  <c r="F23" i="9"/>
  <c r="F20" i="9"/>
  <c r="F19" i="9"/>
  <c r="F17" i="9"/>
  <c r="F16" i="9"/>
  <c r="F15" i="9"/>
  <c r="F11" i="9"/>
  <c r="F10" i="9"/>
  <c r="F9" i="9"/>
  <c r="F8" i="9"/>
  <c r="C68" i="9"/>
  <c r="C64" i="9"/>
  <c r="C63" i="9"/>
  <c r="C60" i="9"/>
  <c r="C59" i="9"/>
  <c r="C57" i="9"/>
  <c r="C55" i="9"/>
  <c r="C50" i="9"/>
  <c r="C48" i="9"/>
  <c r="C46" i="9"/>
  <c r="C45" i="9"/>
  <c r="C42" i="9"/>
  <c r="C39" i="9"/>
  <c r="C36" i="9"/>
  <c r="C35" i="9"/>
  <c r="C34" i="9"/>
  <c r="C31" i="9"/>
  <c r="C30" i="9"/>
  <c r="C25" i="9"/>
  <c r="C24" i="9"/>
  <c r="C23" i="9"/>
  <c r="C20" i="9"/>
  <c r="C19" i="9"/>
  <c r="C17" i="9"/>
  <c r="C16" i="9"/>
  <c r="C15" i="9"/>
  <c r="C11" i="9"/>
  <c r="C21" i="9" l="1"/>
  <c r="C18" i="9" s="1"/>
  <c r="ET69" i="5"/>
  <c r="ET66" i="5"/>
  <c r="ET60" i="5"/>
  <c r="ET59" i="5"/>
  <c r="ET57" i="5"/>
  <c r="ET51" i="5"/>
  <c r="ET47" i="5"/>
  <c r="ET46" i="5"/>
  <c r="ET45" i="5"/>
  <c r="ET42" i="5"/>
  <c r="ET39" i="5"/>
  <c r="ET36" i="5"/>
  <c r="ET34" i="5"/>
  <c r="ET30" i="5"/>
  <c r="EQ69" i="5"/>
  <c r="EQ68" i="5"/>
  <c r="EQ66" i="5"/>
  <c r="EQ60" i="5"/>
  <c r="EQ59" i="5"/>
  <c r="EQ57" i="5"/>
  <c r="EQ51" i="5"/>
  <c r="EQ47" i="5"/>
  <c r="EQ46" i="5"/>
  <c r="EQ45" i="5"/>
  <c r="EQ42" i="5"/>
  <c r="EQ39" i="5"/>
  <c r="EQ36" i="5"/>
  <c r="EQ35" i="5"/>
  <c r="EQ34" i="5"/>
  <c r="EQ30" i="5"/>
  <c r="EN69" i="5"/>
  <c r="EN66" i="5"/>
  <c r="EN60" i="5"/>
  <c r="EN59" i="5"/>
  <c r="EN57" i="5"/>
  <c r="EN51" i="5"/>
  <c r="EN47" i="5"/>
  <c r="EN46" i="5"/>
  <c r="EN45" i="5"/>
  <c r="EN42" i="5"/>
  <c r="EN39" i="5"/>
  <c r="EN36" i="5"/>
  <c r="EN35" i="5"/>
  <c r="EN34" i="5"/>
  <c r="EN30" i="5"/>
  <c r="EK69" i="5"/>
  <c r="EK60" i="5"/>
  <c r="EK59" i="5"/>
  <c r="EK57" i="5"/>
  <c r="EK51" i="5"/>
  <c r="EK47" i="5"/>
  <c r="EK46" i="5"/>
  <c r="EK45" i="5"/>
  <c r="EK42" i="5"/>
  <c r="EK39" i="5"/>
  <c r="EK36" i="5"/>
  <c r="EK35" i="5"/>
  <c r="EK34" i="5"/>
  <c r="EK30" i="5"/>
  <c r="EH69" i="5"/>
  <c r="EH66" i="5"/>
  <c r="EH60" i="5"/>
  <c r="EH59" i="5"/>
  <c r="EH57" i="5"/>
  <c r="EH51" i="5"/>
  <c r="EH47" i="5"/>
  <c r="EH46" i="5"/>
  <c r="EH45" i="5"/>
  <c r="EH42" i="5"/>
  <c r="EH39" i="5"/>
  <c r="EH36" i="5"/>
  <c r="EH35" i="5"/>
  <c r="EH34" i="5"/>
  <c r="EH30" i="5"/>
  <c r="EE69" i="5"/>
  <c r="EE66" i="5"/>
  <c r="EE60" i="5"/>
  <c r="EE59" i="5"/>
  <c r="EE57" i="5"/>
  <c r="EE51" i="5"/>
  <c r="EE47" i="5"/>
  <c r="EE46" i="5"/>
  <c r="EE45" i="5"/>
  <c r="EE42" i="5"/>
  <c r="EE39" i="5"/>
  <c r="EE35" i="5"/>
  <c r="EE34" i="5"/>
  <c r="EE30" i="5"/>
  <c r="DA69" i="5"/>
  <c r="DA68" i="5"/>
  <c r="DA66" i="5"/>
  <c r="DA64" i="5"/>
  <c r="DA63" i="5"/>
  <c r="DA60" i="5"/>
  <c r="DA59" i="5"/>
  <c r="DA57" i="5"/>
  <c r="DA55" i="5"/>
  <c r="DA50" i="5"/>
  <c r="DA48" i="5"/>
  <c r="DA47" i="5"/>
  <c r="DA46" i="5"/>
  <c r="DA45" i="5"/>
  <c r="DA42" i="5"/>
  <c r="DA39" i="5"/>
  <c r="DA36" i="5"/>
  <c r="DA35" i="5"/>
  <c r="DA34" i="5"/>
  <c r="DA31" i="5"/>
  <c r="DA30" i="5"/>
  <c r="CF34" i="5"/>
  <c r="BN60" i="5"/>
  <c r="BH69" i="5"/>
  <c r="BH68" i="5"/>
  <c r="BH66" i="5"/>
  <c r="BH64" i="5"/>
  <c r="BH63" i="5"/>
  <c r="BH59" i="5"/>
  <c r="BH57" i="5"/>
  <c r="BH55" i="5"/>
  <c r="BH50" i="5"/>
  <c r="BH48" i="5"/>
  <c r="BH47" i="5"/>
  <c r="BH46" i="5"/>
  <c r="BH45" i="5"/>
  <c r="BH42" i="5"/>
  <c r="BH39" i="5"/>
  <c r="BH35" i="5"/>
  <c r="BH34" i="5"/>
  <c r="BH31" i="5"/>
  <c r="BH30" i="5"/>
  <c r="D8" i="20" l="1"/>
  <c r="E8" i="20"/>
  <c r="F8" i="20"/>
  <c r="G8" i="20"/>
  <c r="B8" i="20"/>
  <c r="BE69" i="5" l="1"/>
  <c r="BE68" i="5"/>
  <c r="BE66" i="5"/>
  <c r="BE64" i="5"/>
  <c r="BE63" i="5"/>
  <c r="BE60" i="5"/>
  <c r="BE59" i="5"/>
  <c r="BE57" i="5"/>
  <c r="BE55" i="5"/>
  <c r="BE50" i="5"/>
  <c r="BE48" i="5"/>
  <c r="BE47" i="5"/>
  <c r="BE46" i="5"/>
  <c r="BE45" i="5"/>
  <c r="BE42" i="5"/>
  <c r="BE39" i="5"/>
  <c r="BE36" i="5"/>
  <c r="BE35" i="5"/>
  <c r="BE34" i="5"/>
  <c r="BE31" i="5"/>
  <c r="BE30" i="5"/>
  <c r="AY69" i="5"/>
  <c r="AY68" i="5"/>
  <c r="AY66" i="5"/>
  <c r="AY64" i="5"/>
  <c r="AY63" i="5"/>
  <c r="AY60" i="5"/>
  <c r="AY59" i="5"/>
  <c r="AY57" i="5"/>
  <c r="AY55" i="5"/>
  <c r="AY50" i="5"/>
  <c r="AY48" i="5"/>
  <c r="AY47" i="5"/>
  <c r="AY46" i="5"/>
  <c r="AY45" i="5"/>
  <c r="AY42" i="5"/>
  <c r="AY39" i="5"/>
  <c r="AY35" i="5"/>
  <c r="AY34" i="5"/>
  <c r="AY31" i="5"/>
  <c r="AY30" i="5"/>
  <c r="AV68" i="5"/>
  <c r="AV64" i="5"/>
  <c r="AV63" i="5"/>
  <c r="AV60" i="5"/>
  <c r="AV59" i="5"/>
  <c r="AV57" i="5"/>
  <c r="AV55" i="5"/>
  <c r="AV50" i="5"/>
  <c r="AV48" i="5"/>
  <c r="AV47" i="5"/>
  <c r="AV46" i="5"/>
  <c r="AV45" i="5"/>
  <c r="AV42" i="5"/>
  <c r="AV39" i="5"/>
  <c r="AV35" i="5"/>
  <c r="AV34" i="5"/>
  <c r="AV31" i="5"/>
  <c r="AV30" i="5"/>
  <c r="AP69" i="5"/>
  <c r="AP68" i="5"/>
  <c r="AP66" i="5"/>
  <c r="AP64" i="5"/>
  <c r="AP63" i="5"/>
  <c r="AP60" i="5"/>
  <c r="AP59" i="5"/>
  <c r="AP57" i="5"/>
  <c r="AP55" i="5"/>
  <c r="AP50" i="5"/>
  <c r="AP48" i="5"/>
  <c r="AP47" i="5"/>
  <c r="AP45" i="5"/>
  <c r="AP42" i="5"/>
  <c r="AP39" i="5"/>
  <c r="AP35" i="5"/>
  <c r="AP34" i="5"/>
  <c r="AP31" i="5"/>
  <c r="AP30" i="5"/>
  <c r="AM69" i="5"/>
  <c r="AM68" i="5"/>
  <c r="AM66" i="5"/>
  <c r="AM64" i="5"/>
  <c r="AM63" i="5"/>
  <c r="AM60" i="5"/>
  <c r="AM59" i="5"/>
  <c r="AM57" i="5"/>
  <c r="AM55" i="5"/>
  <c r="AM50" i="5"/>
  <c r="AM48" i="5"/>
  <c r="AM47" i="5"/>
  <c r="AM46" i="5"/>
  <c r="AM45" i="5"/>
  <c r="AM42" i="5"/>
  <c r="AM39" i="5"/>
  <c r="AM36" i="5"/>
  <c r="AM35" i="5"/>
  <c r="AM34" i="5"/>
  <c r="AM31" i="5"/>
  <c r="AM30" i="5"/>
  <c r="AJ69" i="5"/>
  <c r="AJ68" i="5"/>
  <c r="AJ66" i="5"/>
  <c r="AJ64" i="5"/>
  <c r="AJ63" i="5"/>
  <c r="AJ60" i="5"/>
  <c r="AJ59" i="5"/>
  <c r="AJ57" i="5"/>
  <c r="AJ55" i="5"/>
  <c r="AJ50" i="5"/>
  <c r="AJ48" i="5"/>
  <c r="AJ47" i="5"/>
  <c r="AJ46" i="5"/>
  <c r="AJ45" i="5"/>
  <c r="AJ42" i="5"/>
  <c r="AJ39" i="5"/>
  <c r="AJ36" i="5"/>
  <c r="AJ35" i="5"/>
  <c r="AJ34" i="5"/>
  <c r="AJ31" i="5"/>
  <c r="AJ30" i="5"/>
  <c r="AG69" i="5"/>
  <c r="AG68" i="5"/>
  <c r="AG66" i="5"/>
  <c r="AG64" i="5"/>
  <c r="AG63" i="5"/>
  <c r="AG60" i="5"/>
  <c r="AG59" i="5"/>
  <c r="AG57" i="5"/>
  <c r="AG55" i="5"/>
  <c r="AG50" i="5"/>
  <c r="AG48" i="5"/>
  <c r="AG47" i="5"/>
  <c r="AG46" i="5"/>
  <c r="AG45" i="5"/>
  <c r="AG42" i="5"/>
  <c r="AG39" i="5"/>
  <c r="AG36" i="5"/>
  <c r="AG35" i="5"/>
  <c r="AG34" i="5"/>
  <c r="AG31" i="5"/>
  <c r="AG30" i="5"/>
  <c r="AD68" i="5"/>
  <c r="AD64" i="5"/>
  <c r="AD63" i="5"/>
  <c r="AD60" i="5"/>
  <c r="AD59" i="5"/>
  <c r="AD57" i="5"/>
  <c r="AD55" i="5"/>
  <c r="AD50" i="5"/>
  <c r="AD48" i="5"/>
  <c r="AD47" i="5"/>
  <c r="AD46" i="5"/>
  <c r="AD45" i="5"/>
  <c r="AD42" i="5"/>
  <c r="AD39" i="5"/>
  <c r="AD36" i="5"/>
  <c r="AD35" i="5"/>
  <c r="AD34" i="5"/>
  <c r="AD31" i="5"/>
  <c r="AD30" i="5"/>
  <c r="AA68" i="5"/>
  <c r="AA64" i="5"/>
  <c r="AA63" i="5"/>
  <c r="AA60" i="5"/>
  <c r="AA55" i="5"/>
  <c r="AA50" i="5"/>
  <c r="AA48" i="5"/>
  <c r="AA47" i="5"/>
  <c r="AA46" i="5"/>
  <c r="AA45" i="5"/>
  <c r="AA42" i="5"/>
  <c r="AA39" i="5"/>
  <c r="AA36" i="5"/>
  <c r="AA35" i="5"/>
  <c r="AA34" i="5"/>
  <c r="AA31" i="5"/>
  <c r="X69" i="5"/>
  <c r="X68" i="5"/>
  <c r="X66" i="5"/>
  <c r="X64" i="5"/>
  <c r="X63" i="5"/>
  <c r="X60" i="5"/>
  <c r="X59" i="5"/>
  <c r="X57" i="5"/>
  <c r="X55" i="5"/>
  <c r="X50" i="5"/>
  <c r="X48" i="5"/>
  <c r="X47" i="5"/>
  <c r="X46" i="5"/>
  <c r="X45" i="5"/>
  <c r="X42" i="5"/>
  <c r="X39" i="5"/>
  <c r="X36" i="5"/>
  <c r="X34" i="5"/>
  <c r="X31" i="5"/>
  <c r="U66" i="5"/>
  <c r="U69" i="5"/>
  <c r="U68" i="5"/>
  <c r="U64" i="5"/>
  <c r="U63" i="5"/>
  <c r="U60" i="5"/>
  <c r="U59" i="5"/>
  <c r="U57" i="5"/>
  <c r="U55" i="5"/>
  <c r="U50" i="5"/>
  <c r="U48" i="5"/>
  <c r="U47" i="5"/>
  <c r="U46" i="5"/>
  <c r="U45" i="5"/>
  <c r="U42" i="5"/>
  <c r="U39" i="5"/>
  <c r="U36" i="5"/>
  <c r="U35" i="5"/>
  <c r="U34" i="5"/>
  <c r="U31" i="5"/>
  <c r="U30" i="5"/>
  <c r="C69" i="5"/>
  <c r="C66" i="5"/>
  <c r="C63" i="5"/>
  <c r="C68" i="5"/>
  <c r="C64" i="5"/>
  <c r="C60" i="5"/>
  <c r="C59" i="5"/>
  <c r="C57" i="5"/>
  <c r="C55" i="5"/>
  <c r="C50" i="5"/>
  <c r="C48" i="5"/>
  <c r="C47" i="5"/>
  <c r="C46" i="5"/>
  <c r="C45" i="5"/>
  <c r="C42" i="5"/>
  <c r="C39" i="5"/>
  <c r="C36" i="5"/>
  <c r="C35" i="5"/>
  <c r="C34" i="5"/>
  <c r="C31" i="5"/>
  <c r="C30" i="5"/>
  <c r="ET25" i="5" l="1"/>
  <c r="ET24" i="5"/>
  <c r="ET23" i="5"/>
  <c r="ET20" i="5"/>
  <c r="ET19" i="5"/>
  <c r="ET17" i="5"/>
  <c r="ET16" i="5"/>
  <c r="ET15" i="5"/>
  <c r="ET14" i="5"/>
  <c r="ET13" i="5"/>
  <c r="ET11" i="5"/>
  <c r="EQ25" i="5"/>
  <c r="EQ24" i="5"/>
  <c r="EQ23" i="5"/>
  <c r="EQ20" i="5"/>
  <c r="EQ19" i="5"/>
  <c r="EQ17" i="5"/>
  <c r="EQ16" i="5"/>
  <c r="EQ15" i="5"/>
  <c r="EQ14" i="5"/>
  <c r="EQ13" i="5"/>
  <c r="EQ11" i="5"/>
  <c r="EN25" i="5"/>
  <c r="EN24" i="5"/>
  <c r="EN23" i="5"/>
  <c r="EN20" i="5"/>
  <c r="EN19" i="5"/>
  <c r="EN17" i="5"/>
  <c r="EN16" i="5"/>
  <c r="EN15" i="5"/>
  <c r="EN14" i="5"/>
  <c r="EN13" i="5"/>
  <c r="EN11" i="5"/>
  <c r="EK25" i="5"/>
  <c r="EK24" i="5"/>
  <c r="EK23" i="5"/>
  <c r="EK20" i="5"/>
  <c r="EK19" i="5"/>
  <c r="EK17" i="5"/>
  <c r="EK16" i="5"/>
  <c r="EK15" i="5"/>
  <c r="EK14" i="5"/>
  <c r="EK13" i="5"/>
  <c r="EK11" i="5"/>
  <c r="EK10" i="5"/>
  <c r="EH25" i="5"/>
  <c r="EH24" i="5"/>
  <c r="EH23" i="5"/>
  <c r="EH20" i="5"/>
  <c r="EH17" i="5"/>
  <c r="EH16" i="5"/>
  <c r="EH15" i="5"/>
  <c r="EH14" i="5"/>
  <c r="EH13" i="5"/>
  <c r="EH11" i="5"/>
  <c r="EH9" i="5"/>
  <c r="EH8" i="5"/>
  <c r="EE25" i="5"/>
  <c r="EE24" i="5"/>
  <c r="EE23" i="5"/>
  <c r="EE17" i="5"/>
  <c r="EE16" i="5"/>
  <c r="EE15" i="5"/>
  <c r="EE14" i="5"/>
  <c r="EE13" i="5"/>
  <c r="EE11" i="5"/>
  <c r="EE9" i="5"/>
  <c r="EE8" i="5"/>
  <c r="DP11" i="5"/>
  <c r="DP10" i="5"/>
  <c r="DP9" i="5"/>
  <c r="DP8" i="5"/>
  <c r="DJ25" i="5"/>
  <c r="DJ24" i="5"/>
  <c r="DJ23" i="5"/>
  <c r="DJ20" i="5"/>
  <c r="DJ19" i="5"/>
  <c r="DJ17" i="5"/>
  <c r="DJ16" i="5"/>
  <c r="DJ15" i="5"/>
  <c r="DJ11" i="5"/>
  <c r="DJ9" i="5"/>
  <c r="DJ8" i="5"/>
  <c r="DG25" i="5"/>
  <c r="DG23" i="5"/>
  <c r="DG20" i="5"/>
  <c r="DG19" i="5"/>
  <c r="DG17" i="5"/>
  <c r="DG16" i="5"/>
  <c r="DG15" i="5"/>
  <c r="DG11" i="5"/>
  <c r="DG9" i="5"/>
  <c r="DG8" i="5"/>
  <c r="DA25" i="5"/>
  <c r="DA24" i="5"/>
  <c r="DA23" i="5"/>
  <c r="DA20" i="5"/>
  <c r="DA19" i="5"/>
  <c r="DA17" i="5"/>
  <c r="DA16" i="5"/>
  <c r="DA15" i="5"/>
  <c r="DA11" i="5"/>
  <c r="DA10" i="5"/>
  <c r="DA9" i="5"/>
  <c r="DA8" i="5"/>
  <c r="CX25" i="5"/>
  <c r="CX24" i="5"/>
  <c r="CX23" i="5"/>
  <c r="CX20" i="5"/>
  <c r="CX19" i="5"/>
  <c r="CX17" i="5"/>
  <c r="CX16" i="5"/>
  <c r="CX15" i="5"/>
  <c r="CX11" i="5"/>
  <c r="CX9" i="5"/>
  <c r="CX8" i="5"/>
  <c r="BT11" i="5"/>
  <c r="BN10" i="5"/>
  <c r="BH25" i="5"/>
  <c r="BH24" i="5"/>
  <c r="BH23" i="5"/>
  <c r="BH20" i="5"/>
  <c r="BH19" i="5"/>
  <c r="BH17" i="5"/>
  <c r="BH16" i="5"/>
  <c r="BH15" i="5"/>
  <c r="BH11" i="5"/>
  <c r="BH9" i="5"/>
  <c r="BH8" i="5"/>
  <c r="BE10" i="5"/>
  <c r="BE9" i="5"/>
  <c r="BE8" i="5"/>
  <c r="BE25" i="5"/>
  <c r="BE24" i="5"/>
  <c r="BE23" i="5"/>
  <c r="BE19" i="5"/>
  <c r="BE17" i="5"/>
  <c r="BE16" i="5"/>
  <c r="BE15" i="5"/>
  <c r="BB18" i="5"/>
  <c r="AY25" i="5"/>
  <c r="AY24" i="5"/>
  <c r="AY23" i="5"/>
  <c r="AY20" i="5"/>
  <c r="AY19" i="5"/>
  <c r="AY17" i="5"/>
  <c r="AY16" i="5"/>
  <c r="AY15" i="5"/>
  <c r="AY11" i="5"/>
  <c r="AY9" i="5"/>
  <c r="AY8" i="5"/>
  <c r="AV25" i="5"/>
  <c r="AV24" i="5"/>
  <c r="AV23" i="5"/>
  <c r="AV20" i="5"/>
  <c r="AV19" i="5"/>
  <c r="AV17" i="5"/>
  <c r="AV16" i="5"/>
  <c r="AV11" i="5"/>
  <c r="AV9" i="5"/>
  <c r="AV8" i="5"/>
  <c r="AV10" i="5"/>
  <c r="AP25" i="5"/>
  <c r="AP24" i="5"/>
  <c r="AP23" i="5"/>
  <c r="AP20" i="5"/>
  <c r="AP19" i="5"/>
  <c r="AP17" i="5"/>
  <c r="AP16" i="5"/>
  <c r="AP15" i="5"/>
  <c r="AP11" i="5"/>
  <c r="AP9" i="5"/>
  <c r="AP8" i="5"/>
  <c r="AM25" i="5"/>
  <c r="AM24" i="5"/>
  <c r="AM23" i="5"/>
  <c r="AM20" i="5"/>
  <c r="AM19" i="5"/>
  <c r="AM17" i="5"/>
  <c r="AM16" i="5"/>
  <c r="AM15" i="5"/>
  <c r="AM11" i="5"/>
  <c r="AM10" i="5"/>
  <c r="AM9" i="5"/>
  <c r="AM8" i="5"/>
  <c r="AJ25" i="5"/>
  <c r="AJ24" i="5"/>
  <c r="AJ23" i="5"/>
  <c r="AJ20" i="5"/>
  <c r="AJ19" i="5"/>
  <c r="AJ17" i="5"/>
  <c r="AJ16" i="5"/>
  <c r="AJ15" i="5"/>
  <c r="AJ11" i="5"/>
  <c r="AJ9" i="5"/>
  <c r="AJ8" i="5"/>
  <c r="AG25" i="5"/>
  <c r="AG24" i="5"/>
  <c r="AG23" i="5"/>
  <c r="AG20" i="5"/>
  <c r="AG19" i="5"/>
  <c r="AG16" i="5"/>
  <c r="AG15" i="5"/>
  <c r="AG10" i="5"/>
  <c r="AG9" i="5"/>
  <c r="AG8" i="5"/>
  <c r="AD25" i="5"/>
  <c r="AD24" i="5"/>
  <c r="AD23" i="5"/>
  <c r="AD20" i="5"/>
  <c r="AD19" i="5"/>
  <c r="AD17" i="5"/>
  <c r="AD16" i="5"/>
  <c r="AD15" i="5"/>
  <c r="AD11" i="5"/>
  <c r="AD10" i="5"/>
  <c r="AD9" i="5"/>
  <c r="AD8" i="5"/>
  <c r="AA25" i="5"/>
  <c r="AA24" i="5"/>
  <c r="AA23" i="5"/>
  <c r="AA20" i="5"/>
  <c r="AA19" i="5"/>
  <c r="AA17" i="5"/>
  <c r="AA16" i="5"/>
  <c r="AA15" i="5"/>
  <c r="AA10" i="5"/>
  <c r="AA9" i="5"/>
  <c r="AA8" i="5"/>
  <c r="X25" i="5"/>
  <c r="X24" i="5"/>
  <c r="X23" i="5"/>
  <c r="X20" i="5"/>
  <c r="X19" i="5"/>
  <c r="X17" i="5"/>
  <c r="X16" i="5"/>
  <c r="X15" i="5"/>
  <c r="X11" i="5"/>
  <c r="X10" i="5"/>
  <c r="X9" i="5"/>
  <c r="X8" i="5"/>
  <c r="U24" i="5"/>
  <c r="U23" i="5"/>
  <c r="U20" i="5"/>
  <c r="U19" i="5"/>
  <c r="U17" i="5"/>
  <c r="U16" i="5"/>
  <c r="U15" i="5"/>
  <c r="U11" i="5"/>
  <c r="U10" i="5"/>
  <c r="U9" i="5"/>
  <c r="U8" i="5" l="1"/>
  <c r="R11" i="5"/>
  <c r="R10" i="5"/>
  <c r="R9" i="5"/>
  <c r="R8" i="5"/>
  <c r="C25" i="5"/>
  <c r="C24" i="5"/>
  <c r="C23" i="5"/>
  <c r="C20" i="5"/>
  <c r="C19" i="5"/>
  <c r="C17" i="5"/>
  <c r="C16" i="5"/>
  <c r="C15" i="5"/>
  <c r="C11" i="5"/>
  <c r="C10" i="5" l="1"/>
  <c r="C9" i="5"/>
  <c r="GL63" i="1" l="1"/>
  <c r="DL12" i="1"/>
  <c r="J4" i="28"/>
  <c r="EV8" i="1" l="1"/>
  <c r="EV9" i="1"/>
  <c r="EV10" i="1"/>
  <c r="EV11" i="1"/>
  <c r="EV13" i="1"/>
  <c r="EV14" i="1"/>
  <c r="EV15" i="1"/>
  <c r="EV16" i="1"/>
  <c r="EV17" i="1"/>
  <c r="EV19" i="1"/>
  <c r="EV20" i="1"/>
  <c r="EV22" i="1"/>
  <c r="EV23" i="1"/>
  <c r="EV24" i="1"/>
  <c r="EV25" i="1"/>
  <c r="EV29" i="1"/>
  <c r="EV30" i="1"/>
  <c r="EV31" i="1"/>
  <c r="EV32" i="1"/>
  <c r="EV33" i="1"/>
  <c r="EV34" i="1"/>
  <c r="EV35" i="1"/>
  <c r="EV36" i="1"/>
  <c r="EV38" i="1"/>
  <c r="EV39" i="1"/>
  <c r="EV42" i="1"/>
  <c r="EV43" i="1"/>
  <c r="EV44" i="1"/>
  <c r="EV45" i="1"/>
  <c r="EV46" i="1"/>
  <c r="EV47" i="1"/>
  <c r="EV48" i="1"/>
  <c r="EV50" i="1"/>
  <c r="EV51" i="1"/>
  <c r="EV54" i="1"/>
  <c r="EV55" i="1"/>
  <c r="EV56" i="1"/>
  <c r="EV57" i="1"/>
  <c r="EV59" i="1"/>
  <c r="EV60" i="1"/>
  <c r="EV63" i="1"/>
  <c r="EV64" i="1"/>
  <c r="EV65" i="1"/>
  <c r="EV66" i="1"/>
  <c r="EV68" i="1"/>
  <c r="EV70" i="1"/>
  <c r="F67" i="7" s="1"/>
  <c r="DM13" i="1" l="1"/>
  <c r="DM14" i="1"/>
  <c r="DM22" i="1"/>
  <c r="DM32" i="1"/>
  <c r="DM33" i="1"/>
  <c r="DM38" i="1"/>
  <c r="DM43" i="1"/>
  <c r="DM44" i="1"/>
  <c r="DM51" i="1"/>
  <c r="DM56" i="1"/>
  <c r="DM65" i="1"/>
  <c r="DJ13" i="1"/>
  <c r="DJ14" i="1"/>
  <c r="DJ22" i="1"/>
  <c r="DJ32" i="1"/>
  <c r="DJ33" i="1"/>
  <c r="DJ38" i="1"/>
  <c r="DJ43" i="1"/>
  <c r="DJ44" i="1"/>
  <c r="DJ51" i="1"/>
  <c r="DJ56" i="1"/>
  <c r="DJ65" i="1"/>
  <c r="DG13" i="1"/>
  <c r="DG14" i="1"/>
  <c r="DG22" i="1"/>
  <c r="DG32" i="1"/>
  <c r="DG33" i="1"/>
  <c r="DG38" i="1"/>
  <c r="DG43" i="1"/>
  <c r="DG44" i="1"/>
  <c r="DG51" i="1"/>
  <c r="DG56" i="1"/>
  <c r="DG65" i="1"/>
  <c r="DD13" i="1"/>
  <c r="DD14" i="1"/>
  <c r="DD32" i="1"/>
  <c r="DD33" i="1"/>
  <c r="DD38" i="1"/>
  <c r="DD43" i="1"/>
  <c r="DD44" i="1"/>
  <c r="DD51" i="1"/>
  <c r="DD56" i="1"/>
  <c r="DD65" i="1"/>
  <c r="DA13" i="1"/>
  <c r="DA14" i="1"/>
  <c r="DA22" i="1"/>
  <c r="DA32" i="1"/>
  <c r="DA33" i="1"/>
  <c r="DA38" i="1"/>
  <c r="DA43" i="1"/>
  <c r="DA44" i="1"/>
  <c r="DA51" i="1"/>
  <c r="DA56" i="1"/>
  <c r="DA65" i="1"/>
  <c r="CX13" i="1"/>
  <c r="CX14" i="1"/>
  <c r="CX22" i="1"/>
  <c r="CX32" i="1"/>
  <c r="CX33" i="1"/>
  <c r="CX38" i="1"/>
  <c r="CX43" i="1"/>
  <c r="CX44" i="1"/>
  <c r="CX51" i="1"/>
  <c r="CX56" i="1"/>
  <c r="CX65" i="1"/>
  <c r="CU13" i="1"/>
  <c r="CU14" i="1"/>
  <c r="CU22" i="1"/>
  <c r="CU32" i="1"/>
  <c r="CU33" i="1"/>
  <c r="CU38" i="1"/>
  <c r="CU43" i="1"/>
  <c r="CU44" i="1"/>
  <c r="CU51" i="1"/>
  <c r="CU56" i="1"/>
  <c r="CU65" i="1"/>
  <c r="CR8" i="1"/>
  <c r="CR9" i="1"/>
  <c r="CR10" i="1"/>
  <c r="CR11" i="1"/>
  <c r="CR13" i="1"/>
  <c r="CR14" i="1"/>
  <c r="CR15" i="1"/>
  <c r="CR16" i="1"/>
  <c r="CR17" i="1"/>
  <c r="CR19" i="1"/>
  <c r="CR20" i="1"/>
  <c r="CR22" i="1"/>
  <c r="CR23" i="1"/>
  <c r="CR24" i="1"/>
  <c r="CR25" i="1"/>
  <c r="CR30" i="1"/>
  <c r="CR31" i="1"/>
  <c r="CR32" i="1"/>
  <c r="CR33" i="1"/>
  <c r="CR34" i="1"/>
  <c r="CR35" i="1"/>
  <c r="CR36" i="1"/>
  <c r="CR38" i="1"/>
  <c r="CR39" i="1"/>
  <c r="CR42" i="1"/>
  <c r="CR43" i="1"/>
  <c r="CR44" i="1"/>
  <c r="CR45" i="1"/>
  <c r="CR46" i="1"/>
  <c r="CR47" i="1"/>
  <c r="CR48" i="1"/>
  <c r="CR50" i="1"/>
  <c r="CR51" i="1"/>
  <c r="CR55" i="1"/>
  <c r="CR56" i="1"/>
  <c r="CR57" i="1"/>
  <c r="CR59" i="1"/>
  <c r="CR58" i="1" s="1"/>
  <c r="CR60" i="1"/>
  <c r="CR63" i="1"/>
  <c r="CR64" i="1"/>
  <c r="CR65" i="1"/>
  <c r="CR66" i="1"/>
  <c r="CR68" i="1"/>
  <c r="CR67" i="1" s="1"/>
  <c r="CR70" i="1"/>
  <c r="CO13" i="1"/>
  <c r="CO14" i="1"/>
  <c r="CO22" i="1"/>
  <c r="CO32" i="1"/>
  <c r="CO33" i="1"/>
  <c r="CO38" i="1"/>
  <c r="CO43" i="1"/>
  <c r="CO44" i="1"/>
  <c r="CO51" i="1"/>
  <c r="CO56" i="1"/>
  <c r="CO65" i="1"/>
  <c r="CL11" i="1"/>
  <c r="CL13" i="1"/>
  <c r="CL14" i="1"/>
  <c r="CL15" i="1"/>
  <c r="CL16" i="1"/>
  <c r="CL12" i="1" s="1"/>
  <c r="CL17" i="1"/>
  <c r="CL22" i="1"/>
  <c r="CL25" i="1"/>
  <c r="CL30" i="1"/>
  <c r="CL31" i="1"/>
  <c r="CL32" i="1"/>
  <c r="CL33" i="1"/>
  <c r="CL35" i="1"/>
  <c r="CL36" i="1"/>
  <c r="CL38" i="1"/>
  <c r="CL37" i="1" s="1"/>
  <c r="CL39" i="1"/>
  <c r="CL42" i="1"/>
  <c r="CL43" i="1"/>
  <c r="CL44" i="1"/>
  <c r="CL47" i="1"/>
  <c r="CL48" i="1"/>
  <c r="CL50" i="1"/>
  <c r="CL49" i="1" s="1"/>
  <c r="CL51" i="1"/>
  <c r="CL55" i="1"/>
  <c r="CL56" i="1"/>
  <c r="CL57" i="1"/>
  <c r="CL59" i="1"/>
  <c r="CL60" i="1"/>
  <c r="CL63" i="1"/>
  <c r="CL64" i="1"/>
  <c r="CL65" i="1"/>
  <c r="CL66" i="1"/>
  <c r="CL68" i="1"/>
  <c r="CL70" i="1"/>
  <c r="CI8" i="1"/>
  <c r="CI9" i="1"/>
  <c r="CI11" i="1"/>
  <c r="CI13" i="1"/>
  <c r="CI14" i="1"/>
  <c r="CI15" i="1"/>
  <c r="CI16" i="1"/>
  <c r="CI17" i="1"/>
  <c r="CI22" i="1"/>
  <c r="CI25" i="1"/>
  <c r="CI30" i="1"/>
  <c r="CI31" i="1"/>
  <c r="CI32" i="1"/>
  <c r="CI33" i="1"/>
  <c r="CI34" i="1"/>
  <c r="CI35" i="1"/>
  <c r="CI36" i="1"/>
  <c r="CI38" i="1"/>
  <c r="CI39" i="1"/>
  <c r="CI42" i="1"/>
  <c r="CI43" i="1"/>
  <c r="CI44" i="1"/>
  <c r="CI45" i="1"/>
  <c r="CI46" i="1"/>
  <c r="CI47" i="1"/>
  <c r="CI48" i="1"/>
  <c r="CI50" i="1"/>
  <c r="CI49" i="1" s="1"/>
  <c r="CI51" i="1"/>
  <c r="CI55" i="1"/>
  <c r="CI56" i="1"/>
  <c r="CI57" i="1"/>
  <c r="CI59" i="1"/>
  <c r="CI60" i="1"/>
  <c r="CI63" i="1"/>
  <c r="CI64" i="1"/>
  <c r="CI65" i="1"/>
  <c r="CI66" i="1"/>
  <c r="CI68" i="1"/>
  <c r="CI70" i="1"/>
  <c r="CF8" i="1"/>
  <c r="CF11" i="1"/>
  <c r="CF13" i="1"/>
  <c r="CF14" i="1"/>
  <c r="CF15" i="1"/>
  <c r="CF16" i="1"/>
  <c r="CF17" i="1"/>
  <c r="CF22" i="1"/>
  <c r="CF25" i="1"/>
  <c r="CF30" i="1"/>
  <c r="CF31" i="1"/>
  <c r="CF32" i="1"/>
  <c r="CF33" i="1"/>
  <c r="CF35" i="1"/>
  <c r="CF38" i="1"/>
  <c r="CF39" i="1"/>
  <c r="CF42" i="1"/>
  <c r="CF43" i="1"/>
  <c r="CF44" i="1"/>
  <c r="CF47" i="1"/>
  <c r="CF48" i="1"/>
  <c r="CF50" i="1"/>
  <c r="CF51" i="1"/>
  <c r="CF55" i="1"/>
  <c r="CF56" i="1"/>
  <c r="CF57" i="1"/>
  <c r="CF59" i="1"/>
  <c r="CF58" i="1" s="1"/>
  <c r="CF60" i="1"/>
  <c r="CF63" i="1"/>
  <c r="CF64" i="1"/>
  <c r="CF65" i="1"/>
  <c r="CF66" i="1"/>
  <c r="CF68" i="1"/>
  <c r="CF67" i="1" s="1"/>
  <c r="CF70" i="1"/>
  <c r="CC8" i="1"/>
  <c r="CC9" i="1"/>
  <c r="CC10" i="1"/>
  <c r="CC11" i="1"/>
  <c r="CC13" i="1"/>
  <c r="CC14" i="1"/>
  <c r="CC15" i="1"/>
  <c r="CC16" i="1"/>
  <c r="CC17" i="1"/>
  <c r="CC19" i="1"/>
  <c r="CC20" i="1"/>
  <c r="CC22" i="1"/>
  <c r="CC23" i="1"/>
  <c r="CC24" i="1"/>
  <c r="CC25" i="1"/>
  <c r="CC30" i="1"/>
  <c r="CC31" i="1"/>
  <c r="CC32" i="1"/>
  <c r="CC33" i="1"/>
  <c r="CC34" i="1"/>
  <c r="CC35" i="1"/>
  <c r="CC36" i="1"/>
  <c r="CC38" i="1"/>
  <c r="CC39" i="1"/>
  <c r="CC42" i="1"/>
  <c r="CC43" i="1"/>
  <c r="CC44" i="1"/>
  <c r="CC45" i="1"/>
  <c r="CC46" i="1"/>
  <c r="CC47" i="1"/>
  <c r="CC48" i="1"/>
  <c r="CC50" i="1"/>
  <c r="CC51" i="1"/>
  <c r="CC55" i="1"/>
  <c r="CC56" i="1"/>
  <c r="CC57" i="1"/>
  <c r="CC59" i="1"/>
  <c r="CC58" i="1" s="1"/>
  <c r="CC60" i="1"/>
  <c r="CC63" i="1"/>
  <c r="CC64" i="1"/>
  <c r="CC65" i="1"/>
  <c r="CC66" i="1"/>
  <c r="CC68" i="1"/>
  <c r="CC67" i="1" s="1"/>
  <c r="CC70" i="1"/>
  <c r="BZ13" i="1"/>
  <c r="BZ14" i="1"/>
  <c r="BZ22" i="1"/>
  <c r="BZ32" i="1"/>
  <c r="BZ33" i="1"/>
  <c r="BZ38" i="1"/>
  <c r="BZ43" i="1"/>
  <c r="BZ44" i="1"/>
  <c r="BZ51" i="1"/>
  <c r="BZ56" i="1"/>
  <c r="BZ65" i="1"/>
  <c r="BW8" i="1"/>
  <c r="BW9" i="1"/>
  <c r="BW10" i="1"/>
  <c r="BW11" i="1"/>
  <c r="BW13" i="1"/>
  <c r="BW14" i="1"/>
  <c r="BW15" i="1"/>
  <c r="BW16" i="1"/>
  <c r="BW17" i="1"/>
  <c r="BW19" i="1"/>
  <c r="BW20" i="1"/>
  <c r="BW22" i="1"/>
  <c r="BW23" i="1"/>
  <c r="BW24" i="1"/>
  <c r="BW25" i="1"/>
  <c r="BW30" i="1"/>
  <c r="BW31" i="1"/>
  <c r="BW32" i="1"/>
  <c r="BW33" i="1"/>
  <c r="BW34" i="1"/>
  <c r="BW35" i="1"/>
  <c r="BW36" i="1"/>
  <c r="BW38" i="1"/>
  <c r="BW39" i="1"/>
  <c r="BW42" i="1"/>
  <c r="BW43" i="1"/>
  <c r="BW44" i="1"/>
  <c r="BW45" i="1"/>
  <c r="BW46" i="1"/>
  <c r="BW47" i="1"/>
  <c r="BW48" i="1"/>
  <c r="BW50" i="1"/>
  <c r="BW49" i="1" s="1"/>
  <c r="BW51" i="1"/>
  <c r="BW55" i="1"/>
  <c r="BW56" i="1"/>
  <c r="BW57" i="1"/>
  <c r="BW59" i="1"/>
  <c r="BW60" i="1"/>
  <c r="BW63" i="1"/>
  <c r="BW64" i="1"/>
  <c r="BW65" i="1"/>
  <c r="BW66" i="1"/>
  <c r="BW68" i="1"/>
  <c r="BW70" i="1"/>
  <c r="BT13" i="1"/>
  <c r="BT14" i="1"/>
  <c r="BT22" i="1"/>
  <c r="BT32" i="1"/>
  <c r="BT33" i="1"/>
  <c r="BT38" i="1"/>
  <c r="BT43" i="1"/>
  <c r="BT44" i="1"/>
  <c r="BT51" i="1"/>
  <c r="BT56" i="1"/>
  <c r="BT65" i="1"/>
  <c r="BQ13" i="1"/>
  <c r="BQ14" i="1"/>
  <c r="BQ22" i="1"/>
  <c r="BQ32" i="1"/>
  <c r="BQ33" i="1"/>
  <c r="BQ38" i="1"/>
  <c r="BQ43" i="1"/>
  <c r="BQ44" i="1"/>
  <c r="BQ51" i="1"/>
  <c r="BQ56" i="1"/>
  <c r="BQ65" i="1"/>
  <c r="BN13" i="1"/>
  <c r="BN14" i="1"/>
  <c r="BN22" i="1"/>
  <c r="BN32" i="1"/>
  <c r="BN33" i="1"/>
  <c r="BN38" i="1"/>
  <c r="BN43" i="1"/>
  <c r="BN44" i="1"/>
  <c r="BN48" i="1"/>
  <c r="BN51" i="1"/>
  <c r="BN56" i="1"/>
  <c r="BN65" i="1"/>
  <c r="BK13" i="1"/>
  <c r="BK14" i="1"/>
  <c r="BK22" i="1"/>
  <c r="BK32" i="1"/>
  <c r="BK33" i="1"/>
  <c r="BK38" i="1"/>
  <c r="BK43" i="1"/>
  <c r="BK44" i="1"/>
  <c r="BK51" i="1"/>
  <c r="BK56" i="1"/>
  <c r="BK65" i="1"/>
  <c r="BH13" i="1"/>
  <c r="BH14" i="1"/>
  <c r="BH22" i="1"/>
  <c r="BH32" i="1"/>
  <c r="BH33" i="1"/>
  <c r="BH38" i="1"/>
  <c r="BH43" i="1"/>
  <c r="BH44" i="1"/>
  <c r="BH51" i="1"/>
  <c r="BH56" i="1"/>
  <c r="BH65" i="1"/>
  <c r="BE13" i="1"/>
  <c r="BE14" i="1"/>
  <c r="BE22" i="1"/>
  <c r="BE32" i="1"/>
  <c r="BE33" i="1"/>
  <c r="BE38" i="1"/>
  <c r="BE43" i="1"/>
  <c r="BE44" i="1"/>
  <c r="BE51" i="1"/>
  <c r="BE56" i="1"/>
  <c r="BE65" i="1"/>
  <c r="BB13" i="1"/>
  <c r="BB14" i="1"/>
  <c r="BB22" i="1"/>
  <c r="BB32" i="1"/>
  <c r="BB33" i="1"/>
  <c r="BB38" i="1"/>
  <c r="BB43" i="1"/>
  <c r="BB44" i="1"/>
  <c r="BB51" i="1"/>
  <c r="BB56" i="1"/>
  <c r="BB65" i="1"/>
  <c r="AY13" i="1"/>
  <c r="AY14" i="1"/>
  <c r="AY22" i="1"/>
  <c r="AY32" i="1"/>
  <c r="AY33" i="1"/>
  <c r="AY38" i="1"/>
  <c r="AY43" i="1"/>
  <c r="AY44" i="1"/>
  <c r="AY51" i="1"/>
  <c r="AY56" i="1"/>
  <c r="AY65" i="1"/>
  <c r="AV13" i="1"/>
  <c r="AV14" i="1"/>
  <c r="AV22" i="1"/>
  <c r="AV32" i="1"/>
  <c r="AV33" i="1"/>
  <c r="AV38" i="1"/>
  <c r="AV43" i="1"/>
  <c r="AV44" i="1"/>
  <c r="AV51" i="1"/>
  <c r="AV56" i="1"/>
  <c r="AV65" i="1"/>
  <c r="AS13" i="1"/>
  <c r="AS14" i="1"/>
  <c r="AS22" i="1"/>
  <c r="AS32" i="1"/>
  <c r="AS33" i="1"/>
  <c r="AS38" i="1"/>
  <c r="AS43" i="1"/>
  <c r="AS44" i="1"/>
  <c r="AS51" i="1"/>
  <c r="AS56" i="1"/>
  <c r="AS65" i="1"/>
  <c r="CR6" i="1"/>
  <c r="DP13" i="1"/>
  <c r="DP14" i="1"/>
  <c r="DP22" i="1"/>
  <c r="DP32" i="1"/>
  <c r="DP33" i="1"/>
  <c r="DP38" i="1"/>
  <c r="DP43" i="1"/>
  <c r="DP44" i="1"/>
  <c r="DP51" i="1"/>
  <c r="DP56" i="1"/>
  <c r="DP65" i="1"/>
  <c r="CC37" i="1" l="1"/>
  <c r="CF37" i="1"/>
  <c r="BW67" i="1"/>
  <c r="BW61" i="1" s="1"/>
  <c r="BW62" i="1"/>
  <c r="BW58" i="1"/>
  <c r="BW41" i="1"/>
  <c r="BW37" i="1"/>
  <c r="BW12" i="1"/>
  <c r="BW7" i="1" s="1"/>
  <c r="CC54" i="1"/>
  <c r="CC53" i="1" s="1"/>
  <c r="CC49" i="1"/>
  <c r="CC29" i="1"/>
  <c r="CC21" i="1"/>
  <c r="CC18" i="1" s="1"/>
  <c r="CF54" i="1"/>
  <c r="CF53" i="1" s="1"/>
  <c r="CF49" i="1"/>
  <c r="CI54" i="1"/>
  <c r="CI29" i="1"/>
  <c r="CI12" i="1"/>
  <c r="CL67" i="1"/>
  <c r="CL62" i="1"/>
  <c r="CL58" i="1"/>
  <c r="CR62" i="1"/>
  <c r="CR61" i="1" s="1"/>
  <c r="CR41" i="1"/>
  <c r="CR37" i="1"/>
  <c r="CR12" i="1"/>
  <c r="CR7" i="1" s="1"/>
  <c r="BW54" i="1"/>
  <c r="BW53" i="1" s="1"/>
  <c r="BW40" i="1"/>
  <c r="BW29" i="1"/>
  <c r="BW28" i="1" s="1"/>
  <c r="BW52" i="1" s="1"/>
  <c r="BW21" i="1"/>
  <c r="BW18" i="1" s="1"/>
  <c r="BW26" i="1" s="1"/>
  <c r="BW6" i="1" s="1"/>
  <c r="CC62" i="1"/>
  <c r="CC61" i="1" s="1"/>
  <c r="CC41" i="1"/>
  <c r="CC40" i="1" s="1"/>
  <c r="CC28" i="1"/>
  <c r="CC12" i="1"/>
  <c r="CC7" i="1" s="1"/>
  <c r="CF62" i="1"/>
  <c r="CF61" i="1" s="1"/>
  <c r="CF12" i="1"/>
  <c r="CI67" i="1"/>
  <c r="CI62" i="1"/>
  <c r="CI58" i="1"/>
  <c r="CI41" i="1"/>
  <c r="CI40" i="1" s="1"/>
  <c r="CI37" i="1"/>
  <c r="CI28" i="1" s="1"/>
  <c r="CL54" i="1"/>
  <c r="CL53" i="1" s="1"/>
  <c r="CR54" i="1"/>
  <c r="CR53" i="1" s="1"/>
  <c r="CR49" i="1"/>
  <c r="CR40" i="1" s="1"/>
  <c r="CR29" i="1"/>
  <c r="CR21" i="1"/>
  <c r="CR18" i="1" s="1"/>
  <c r="CR26" i="1" s="1"/>
  <c r="CI52" i="1" l="1"/>
  <c r="CL61" i="1"/>
  <c r="CI61" i="1"/>
  <c r="CI27" i="1" s="1"/>
  <c r="CC52" i="1"/>
  <c r="CC27" i="1" s="1"/>
  <c r="CC26" i="1"/>
  <c r="CC6" i="1" s="1"/>
  <c r="CR28" i="1"/>
  <c r="CR52" i="1" s="1"/>
  <c r="CR27" i="1" s="1"/>
  <c r="CI53" i="1"/>
  <c r="BW27" i="1"/>
  <c r="C14" i="35"/>
  <c r="F14" i="35" l="1"/>
  <c r="G14" i="35"/>
  <c r="E14" i="35"/>
  <c r="F9" i="35"/>
  <c r="G9" i="35"/>
  <c r="E9" i="35"/>
  <c r="C9" i="35" l="1"/>
  <c r="I64" i="7" l="1"/>
  <c r="I59" i="7"/>
  <c r="I55" i="7"/>
  <c r="I51" i="7"/>
  <c r="I46" i="7"/>
  <c r="I38" i="7"/>
  <c r="I34" i="7"/>
  <c r="I25" i="7" s="1"/>
  <c r="I18" i="7"/>
  <c r="I15" i="7" s="1"/>
  <c r="C64" i="7"/>
  <c r="I50" i="7" l="1"/>
  <c r="I58" i="7"/>
  <c r="I37" i="7"/>
  <c r="I71" i="7" s="1"/>
  <c r="I74" i="7" s="1"/>
  <c r="I49" i="7" l="1"/>
  <c r="I24" i="7" s="1"/>
  <c r="I69" i="7" s="1"/>
  <c r="E5" i="13" l="1"/>
  <c r="F5" i="13"/>
  <c r="C62" i="8"/>
  <c r="C61" i="8"/>
  <c r="C57" i="8"/>
  <c r="C56" i="8"/>
  <c r="C55" i="8"/>
  <c r="C54" i="8"/>
  <c r="C53" i="8"/>
  <c r="C52" i="8"/>
  <c r="C51" i="8"/>
  <c r="C50" i="8"/>
  <c r="J64" i="7" l="1"/>
  <c r="J59" i="7"/>
  <c r="J55" i="7"/>
  <c r="J51" i="7"/>
  <c r="J46" i="7"/>
  <c r="J38" i="7"/>
  <c r="J34" i="7"/>
  <c r="J26" i="7"/>
  <c r="J18" i="7"/>
  <c r="J15" i="7" s="1"/>
  <c r="J9" i="7"/>
  <c r="J4" i="7" s="1"/>
  <c r="G64" i="7"/>
  <c r="G59" i="7"/>
  <c r="G55" i="7"/>
  <c r="G51" i="7"/>
  <c r="G46" i="7"/>
  <c r="G38" i="7"/>
  <c r="G34" i="7"/>
  <c r="G26" i="7"/>
  <c r="G18" i="7"/>
  <c r="G15" i="7" s="1"/>
  <c r="G9" i="7"/>
  <c r="G4" i="7" s="1"/>
  <c r="D64" i="7"/>
  <c r="D59" i="7"/>
  <c r="D55" i="7"/>
  <c r="D51" i="7"/>
  <c r="D46" i="7"/>
  <c r="D38" i="7"/>
  <c r="D34" i="7"/>
  <c r="D26" i="7"/>
  <c r="D18" i="7"/>
  <c r="D15" i="7" s="1"/>
  <c r="D9" i="7"/>
  <c r="D37" i="7" l="1"/>
  <c r="D50" i="7"/>
  <c r="G25" i="7"/>
  <c r="G37" i="7"/>
  <c r="G50" i="7"/>
  <c r="D25" i="7"/>
  <c r="J37" i="7"/>
  <c r="D58" i="7"/>
  <c r="G23" i="7"/>
  <c r="G3" i="7" s="1"/>
  <c r="J25" i="7"/>
  <c r="J70" i="7" s="1"/>
  <c r="D4" i="7"/>
  <c r="D23" i="7" s="1"/>
  <c r="D3" i="7" s="1"/>
  <c r="J58" i="7"/>
  <c r="J50" i="7"/>
  <c r="J23" i="7"/>
  <c r="J71" i="7"/>
  <c r="J74" i="7" s="1"/>
  <c r="J49" i="7"/>
  <c r="G70" i="7"/>
  <c r="G73" i="7" s="1"/>
  <c r="G49" i="7"/>
  <c r="G71" i="7"/>
  <c r="G74" i="7" s="1"/>
  <c r="G58" i="7"/>
  <c r="R4" i="15"/>
  <c r="R5" i="15"/>
  <c r="D49" i="7" l="1"/>
  <c r="D24" i="7" s="1"/>
  <c r="G75" i="7"/>
  <c r="J24" i="7"/>
  <c r="J69" i="7" s="1"/>
  <c r="J3" i="7"/>
  <c r="J72" i="7"/>
  <c r="J73" i="7"/>
  <c r="J75" i="7" s="1"/>
  <c r="G24" i="7"/>
  <c r="G69" i="7" s="1"/>
  <c r="G72" i="7"/>
  <c r="H36" i="20" l="1"/>
  <c r="C36" i="20"/>
  <c r="H34" i="20"/>
  <c r="C34" i="20"/>
  <c r="H26" i="20"/>
  <c r="I26" i="20" s="1"/>
  <c r="H27" i="20"/>
  <c r="I27" i="20" s="1"/>
  <c r="H33" i="20"/>
  <c r="C33" i="20"/>
  <c r="I34" i="22"/>
  <c r="D34" i="22"/>
  <c r="I36" i="20" l="1"/>
  <c r="J34" i="22"/>
  <c r="I34" i="20"/>
  <c r="I33" i="20"/>
  <c r="BN10" i="1" l="1"/>
  <c r="D24" i="17"/>
  <c r="D27" i="17"/>
  <c r="J72" i="18" l="1"/>
  <c r="J70" i="18"/>
  <c r="J63" i="18"/>
  <c r="J60" i="18" l="1"/>
  <c r="J61" i="18"/>
  <c r="F6" i="24" l="1"/>
  <c r="F7" i="24" s="1"/>
  <c r="D7" i="24"/>
  <c r="E7" i="24"/>
  <c r="C6" i="24"/>
  <c r="G6" i="24" s="1"/>
  <c r="G7" i="24" s="1"/>
  <c r="B7" i="24"/>
  <c r="CL34" i="9" s="1"/>
  <c r="CL34" i="1" s="1"/>
  <c r="CL29" i="1" s="1"/>
  <c r="CL28" i="1" s="1"/>
  <c r="K10" i="25"/>
  <c r="K11" i="25"/>
  <c r="K12" i="25"/>
  <c r="K13" i="25"/>
  <c r="K14" i="25"/>
  <c r="K15" i="25"/>
  <c r="K16" i="25"/>
  <c r="K17" i="25"/>
  <c r="K18" i="25"/>
  <c r="K19" i="25"/>
  <c r="K20" i="25"/>
  <c r="K21" i="25"/>
  <c r="K22" i="25"/>
  <c r="K23" i="25"/>
  <c r="K24" i="25"/>
  <c r="K25" i="25"/>
  <c r="K26" i="25"/>
  <c r="K27" i="25"/>
  <c r="K28" i="25"/>
  <c r="K29" i="25"/>
  <c r="K30" i="25"/>
  <c r="K31" i="25"/>
  <c r="K32" i="25"/>
  <c r="K33" i="25"/>
  <c r="K34" i="25"/>
  <c r="K35" i="25"/>
  <c r="K36" i="25"/>
  <c r="K37" i="25"/>
  <c r="K38" i="25"/>
  <c r="K39" i="25"/>
  <c r="K40" i="25"/>
  <c r="K41" i="25"/>
  <c r="K42" i="25"/>
  <c r="K43" i="25"/>
  <c r="K45" i="25"/>
  <c r="K46" i="25"/>
  <c r="K47" i="25"/>
  <c r="K48" i="25"/>
  <c r="K49" i="25"/>
  <c r="K50" i="25"/>
  <c r="K51" i="25"/>
  <c r="K52" i="25"/>
  <c r="L52" i="25" s="1"/>
  <c r="K55" i="25"/>
  <c r="K56" i="25"/>
  <c r="K62" i="25"/>
  <c r="L31" i="25"/>
  <c r="K65" i="25" l="1"/>
  <c r="L37" i="25"/>
  <c r="L35" i="25"/>
  <c r="L33" i="25"/>
  <c r="L29" i="25"/>
  <c r="L27" i="25"/>
  <c r="L51" i="25"/>
  <c r="L49" i="25"/>
  <c r="L47" i="25"/>
  <c r="L45" i="25"/>
  <c r="L42" i="25"/>
  <c r="L40" i="25"/>
  <c r="L38" i="25"/>
  <c r="L21" i="25"/>
  <c r="L19" i="25"/>
  <c r="L15" i="25"/>
  <c r="L13" i="25"/>
  <c r="L11" i="25"/>
  <c r="L25" i="25"/>
  <c r="L22" i="25"/>
  <c r="L17" i="25"/>
  <c r="CL8" i="9"/>
  <c r="CL8" i="1" s="1"/>
  <c r="CL9" i="9"/>
  <c r="CL9" i="1" s="1"/>
  <c r="C66" i="25"/>
  <c r="L50" i="25"/>
  <c r="L48" i="25"/>
  <c r="L46" i="25"/>
  <c r="L43" i="25"/>
  <c r="L41" i="25"/>
  <c r="L39" i="25"/>
  <c r="L36" i="25"/>
  <c r="L34" i="25"/>
  <c r="L32" i="25"/>
  <c r="L30" i="25"/>
  <c r="L28" i="25"/>
  <c r="L26" i="25"/>
  <c r="L24" i="25"/>
  <c r="L23" i="25"/>
  <c r="L20" i="25"/>
  <c r="L18" i="25"/>
  <c r="L16" i="25"/>
  <c r="L14" i="25"/>
  <c r="L12" i="25"/>
  <c r="L10" i="25"/>
  <c r="C7" i="24"/>
  <c r="K63" i="25" l="1"/>
  <c r="D26" i="22" l="1"/>
  <c r="D23" i="22"/>
  <c r="J119" i="18" l="1"/>
  <c r="I24" i="18" l="1"/>
  <c r="H24" i="18"/>
  <c r="E24" i="18"/>
  <c r="K16" i="28"/>
  <c r="J16" i="28"/>
  <c r="F16" i="28"/>
  <c r="I16" i="28"/>
  <c r="H24" i="20"/>
  <c r="C24" i="20"/>
  <c r="I11" i="28"/>
  <c r="I13" i="28"/>
  <c r="I14" i="28"/>
  <c r="I15" i="28"/>
  <c r="F11" i="28"/>
  <c r="F13" i="28"/>
  <c r="F14" i="28"/>
  <c r="F15" i="28"/>
  <c r="K11" i="28"/>
  <c r="K13" i="28"/>
  <c r="K14" i="28"/>
  <c r="K15" i="28"/>
  <c r="J11" i="28"/>
  <c r="L11" i="28" s="1"/>
  <c r="J13" i="28"/>
  <c r="L13" i="28" s="1"/>
  <c r="J14" i="28"/>
  <c r="L14" i="28" s="1"/>
  <c r="J15" i="28"/>
  <c r="L15" i="28" s="1"/>
  <c r="H23" i="20"/>
  <c r="I23" i="20" s="1"/>
  <c r="H25" i="20"/>
  <c r="I25" i="20" s="1"/>
  <c r="H28" i="20"/>
  <c r="I28" i="20" s="1"/>
  <c r="I35" i="22"/>
  <c r="D35" i="22"/>
  <c r="L16" i="28" l="1"/>
  <c r="I24" i="20"/>
  <c r="J35" i="22"/>
  <c r="K9" i="28" l="1"/>
  <c r="K10" i="28"/>
  <c r="K23" i="28"/>
  <c r="J9" i="28"/>
  <c r="J10" i="28"/>
  <c r="J23" i="28"/>
  <c r="I9" i="28"/>
  <c r="I10" i="28"/>
  <c r="I23" i="28"/>
  <c r="F9" i="28"/>
  <c r="F10" i="28"/>
  <c r="F23" i="28"/>
  <c r="L23" i="28" l="1"/>
  <c r="L9" i="28"/>
  <c r="L10" i="28"/>
  <c r="E9" i="26"/>
  <c r="D9" i="26"/>
  <c r="CO45" i="9" s="1"/>
  <c r="CO45" i="1" s="1"/>
  <c r="B9" i="26"/>
  <c r="CO34" i="9" s="1"/>
  <c r="CO34" i="1" s="1"/>
  <c r="G4" i="26"/>
  <c r="F5" i="26"/>
  <c r="C6" i="26"/>
  <c r="C8" i="26" s="1"/>
  <c r="C5" i="26"/>
  <c r="C9" i="26" s="1"/>
  <c r="K29" i="28"/>
  <c r="J29" i="28"/>
  <c r="C3" i="27"/>
  <c r="D3" i="27"/>
  <c r="E3" i="27"/>
  <c r="G3" i="27"/>
  <c r="H3" i="27"/>
  <c r="I3" i="27"/>
  <c r="B3" i="27"/>
  <c r="J7" i="27"/>
  <c r="J8" i="27"/>
  <c r="J9" i="27"/>
  <c r="J10" i="27"/>
  <c r="J14" i="27"/>
  <c r="J15" i="27"/>
  <c r="J16" i="27"/>
  <c r="J17" i="27"/>
  <c r="J18" i="27"/>
  <c r="J19" i="27"/>
  <c r="J20" i="27"/>
  <c r="F7" i="27"/>
  <c r="K7" i="27" s="1"/>
  <c r="F8" i="27"/>
  <c r="F9" i="27"/>
  <c r="K9" i="27" s="1"/>
  <c r="F10" i="27"/>
  <c r="F12" i="27"/>
  <c r="K12" i="27" s="1"/>
  <c r="F14" i="27"/>
  <c r="K14" i="27" s="1"/>
  <c r="F15" i="27"/>
  <c r="F16" i="27"/>
  <c r="F17" i="27"/>
  <c r="F18" i="27"/>
  <c r="K18" i="27" s="1"/>
  <c r="F19" i="27"/>
  <c r="K19" i="27" s="1"/>
  <c r="F20" i="27"/>
  <c r="K20" i="27" s="1"/>
  <c r="J5" i="27"/>
  <c r="F5" i="27"/>
  <c r="CI10" i="9"/>
  <c r="CI10" i="1" s="1"/>
  <c r="CI7" i="1" s="1"/>
  <c r="K10" i="27" l="1"/>
  <c r="K5" i="27"/>
  <c r="K8" i="27"/>
  <c r="G5" i="26"/>
  <c r="J3" i="27"/>
  <c r="CO16" i="9"/>
  <c r="CO16" i="1" s="1"/>
  <c r="CO10" i="9"/>
  <c r="CO10" i="1" s="1"/>
  <c r="L29" i="28"/>
  <c r="I29" i="28"/>
  <c r="F3" i="27"/>
  <c r="K16" i="27"/>
  <c r="K17" i="27"/>
  <c r="K15" i="27"/>
  <c r="CO20" i="9" l="1"/>
  <c r="CO20" i="1" s="1"/>
  <c r="K3" i="27"/>
  <c r="F30" i="18"/>
  <c r="I30" i="18"/>
  <c r="CO24" i="9"/>
  <c r="CO24" i="1" s="1"/>
  <c r="CO19" i="9"/>
  <c r="CO19" i="1" s="1"/>
  <c r="E30" i="18"/>
  <c r="H31" i="28" l="1"/>
  <c r="G31" i="28"/>
  <c r="I4" i="28"/>
  <c r="I3" i="28"/>
  <c r="F4" i="28"/>
  <c r="F3" i="28"/>
  <c r="E31" i="28"/>
  <c r="D31" i="28"/>
  <c r="L56" i="25"/>
  <c r="E33" i="28" l="1"/>
  <c r="E48" i="28" s="1"/>
  <c r="E46" i="28"/>
  <c r="D33" i="28"/>
  <c r="D48" i="28" s="1"/>
  <c r="D46" i="28"/>
  <c r="H33" i="28"/>
  <c r="H48" i="28" s="1"/>
  <c r="H46" i="28"/>
  <c r="G33" i="28"/>
  <c r="G48" i="28" s="1"/>
  <c r="G46" i="28"/>
  <c r="D15" i="17"/>
  <c r="D12" i="19"/>
  <c r="E12" i="19"/>
  <c r="BQ46" i="9" s="1"/>
  <c r="BQ46" i="1" s="1"/>
  <c r="B12" i="19"/>
  <c r="F8" i="19"/>
  <c r="F12" i="19" s="1"/>
  <c r="G8" i="19" l="1"/>
  <c r="J76" i="18" l="1"/>
  <c r="B17" i="17"/>
  <c r="EW68" i="5"/>
  <c r="G65" i="8" s="1"/>
  <c r="EK67" i="5"/>
  <c r="EN70" i="1"/>
  <c r="ET67" i="5"/>
  <c r="DV68" i="1"/>
  <c r="EB68" i="1"/>
  <c r="EH68" i="1"/>
  <c r="DY70" i="1"/>
  <c r="EB70" i="1"/>
  <c r="BE68" i="1"/>
  <c r="BN68" i="1"/>
  <c r="BE70" i="1"/>
  <c r="BN70" i="1"/>
  <c r="O68" i="1"/>
  <c r="AD68" i="1"/>
  <c r="AP68" i="1"/>
  <c r="AS68" i="1"/>
  <c r="BB68" i="1"/>
  <c r="BK68" i="1"/>
  <c r="BQ68" i="1"/>
  <c r="CO68" i="1"/>
  <c r="CU68" i="1"/>
  <c r="DD68" i="1"/>
  <c r="DM68" i="1"/>
  <c r="DP68" i="1"/>
  <c r="F70" i="1"/>
  <c r="L70" i="1"/>
  <c r="O70" i="1"/>
  <c r="R70" i="1"/>
  <c r="AS70" i="1"/>
  <c r="AV70" i="1"/>
  <c r="BB70" i="1"/>
  <c r="BK70" i="1"/>
  <c r="BQ70" i="1"/>
  <c r="BZ67" i="9"/>
  <c r="CO70" i="1"/>
  <c r="CU70" i="1"/>
  <c r="CX70" i="1"/>
  <c r="DD70" i="1"/>
  <c r="DM70" i="1"/>
  <c r="DJ70" i="1"/>
  <c r="DP70" i="1"/>
  <c r="EN59" i="1"/>
  <c r="EE58" i="5"/>
  <c r="EN60" i="1"/>
  <c r="EQ58" i="5"/>
  <c r="DY59" i="1"/>
  <c r="EB59" i="1"/>
  <c r="DV60" i="1"/>
  <c r="DY60" i="1"/>
  <c r="X59" i="1"/>
  <c r="BE59" i="1"/>
  <c r="BN59" i="1"/>
  <c r="X60" i="1"/>
  <c r="BE60" i="1"/>
  <c r="BH60" i="5"/>
  <c r="BN60" i="1"/>
  <c r="O59" i="1"/>
  <c r="R59" i="1"/>
  <c r="AS59" i="1"/>
  <c r="BB59" i="1"/>
  <c r="BK59" i="1"/>
  <c r="BQ59" i="1"/>
  <c r="CO59" i="1"/>
  <c r="CU59" i="1"/>
  <c r="DD59" i="1"/>
  <c r="DM59" i="1"/>
  <c r="DP59" i="1"/>
  <c r="F60" i="1"/>
  <c r="I60" i="1"/>
  <c r="L60" i="1"/>
  <c r="O60" i="1"/>
  <c r="AG60" i="1"/>
  <c r="AS60" i="1"/>
  <c r="BB60" i="1"/>
  <c r="BK60" i="1"/>
  <c r="BQ60" i="1"/>
  <c r="CO60" i="1"/>
  <c r="CU60" i="1"/>
  <c r="DD60" i="1"/>
  <c r="DM60" i="1"/>
  <c r="DP60" i="1"/>
  <c r="EN42" i="1"/>
  <c r="EQ41" i="5"/>
  <c r="EN46" i="1"/>
  <c r="EN47" i="1"/>
  <c r="EH49" i="5"/>
  <c r="EN51" i="1"/>
  <c r="ET49" i="5"/>
  <c r="EK49" i="9"/>
  <c r="ET49" i="9"/>
  <c r="DY42" i="1"/>
  <c r="DY45" i="1"/>
  <c r="EB41" i="10"/>
  <c r="DV46" i="1"/>
  <c r="DY46" i="1"/>
  <c r="EB47" i="1"/>
  <c r="DV51" i="1"/>
  <c r="DY51" i="1"/>
  <c r="EE49" i="10"/>
  <c r="EH49" i="10"/>
  <c r="EQ49" i="10"/>
  <c r="BE42" i="1"/>
  <c r="BN42" i="1"/>
  <c r="X45" i="1"/>
  <c r="BE45" i="1"/>
  <c r="BN45" i="1"/>
  <c r="X46" i="1"/>
  <c r="AP46" i="5"/>
  <c r="BE46" i="1"/>
  <c r="BN46" i="1"/>
  <c r="X47" i="1"/>
  <c r="BE47" i="1"/>
  <c r="BN47" i="1"/>
  <c r="X48" i="1"/>
  <c r="BE48" i="1"/>
  <c r="C49" i="5"/>
  <c r="AD49" i="5"/>
  <c r="AJ49" i="5"/>
  <c r="AP49" i="5"/>
  <c r="BN50" i="1"/>
  <c r="BN49" i="1" s="1"/>
  <c r="O42" i="1"/>
  <c r="R42" i="1"/>
  <c r="X41" i="9"/>
  <c r="X40" i="9" s="1"/>
  <c r="X52" i="9" s="1"/>
  <c r="AD42" i="1"/>
  <c r="AS42" i="1"/>
  <c r="BB42" i="1"/>
  <c r="BK42" i="1"/>
  <c r="BQ42" i="1"/>
  <c r="CO42" i="1"/>
  <c r="CO41" i="1" s="1"/>
  <c r="CU42" i="1"/>
  <c r="DD42" i="1"/>
  <c r="DM42" i="1"/>
  <c r="L45" i="1"/>
  <c r="R45" i="1"/>
  <c r="AS45" i="1"/>
  <c r="BB45" i="1"/>
  <c r="BK45" i="1"/>
  <c r="BQ45" i="1"/>
  <c r="BT41" i="9"/>
  <c r="CU45" i="1"/>
  <c r="DD45" i="1"/>
  <c r="DM45" i="1"/>
  <c r="F46" i="1"/>
  <c r="I46" i="1"/>
  <c r="L46" i="1"/>
  <c r="O46" i="1"/>
  <c r="AS46" i="1"/>
  <c r="BB46" i="1"/>
  <c r="BK46" i="1"/>
  <c r="CO46" i="1"/>
  <c r="CU46" i="1"/>
  <c r="DD46" i="1"/>
  <c r="DM46" i="1"/>
  <c r="C47" i="9"/>
  <c r="F47" i="1"/>
  <c r="I47" i="1"/>
  <c r="L47" i="1"/>
  <c r="R47" i="1"/>
  <c r="AP47" i="1"/>
  <c r="AS47" i="1"/>
  <c r="BB47" i="1"/>
  <c r="BK47" i="1"/>
  <c r="BQ47" i="1"/>
  <c r="CO47" i="1"/>
  <c r="CU47" i="1"/>
  <c r="DD47" i="1"/>
  <c r="DM47" i="1"/>
  <c r="F48" i="1"/>
  <c r="L48" i="1"/>
  <c r="O48" i="1"/>
  <c r="R48" i="1"/>
  <c r="AD48" i="1"/>
  <c r="AP48" i="1"/>
  <c r="AS48" i="1"/>
  <c r="BB48" i="1"/>
  <c r="BK48" i="1"/>
  <c r="BQ48" i="1"/>
  <c r="CO48" i="1"/>
  <c r="CU48" i="1"/>
  <c r="DD48" i="1"/>
  <c r="DM48" i="1"/>
  <c r="I49" i="9"/>
  <c r="L50" i="1"/>
  <c r="O49" i="9"/>
  <c r="U50" i="1"/>
  <c r="AA49" i="9"/>
  <c r="AD49" i="9"/>
  <c r="AM49" i="9"/>
  <c r="AS50" i="1"/>
  <c r="AS49" i="1" s="1"/>
  <c r="AY49" i="9"/>
  <c r="BB50" i="1"/>
  <c r="BB49" i="1" s="1"/>
  <c r="CO50" i="1"/>
  <c r="CO49" i="1" s="1"/>
  <c r="CU50" i="1"/>
  <c r="CU49" i="1" s="1"/>
  <c r="DJ49" i="9"/>
  <c r="DM50" i="1"/>
  <c r="DM49" i="1" s="1"/>
  <c r="DD50" i="1"/>
  <c r="DD49" i="1" s="1"/>
  <c r="DS44" i="10"/>
  <c r="FQ44" i="10" s="1"/>
  <c r="C49" i="10"/>
  <c r="AA49" i="10"/>
  <c r="EN19" i="1"/>
  <c r="EO19" i="1" s="1"/>
  <c r="EN20" i="1"/>
  <c r="EN23" i="1"/>
  <c r="EN24" i="1"/>
  <c r="EN25" i="1"/>
  <c r="DY19" i="1"/>
  <c r="EB19" i="1"/>
  <c r="DV20" i="1"/>
  <c r="DY20" i="1"/>
  <c r="EB20" i="1"/>
  <c r="DY23" i="1"/>
  <c r="EB23" i="1"/>
  <c r="DV24" i="1"/>
  <c r="DY24" i="1"/>
  <c r="EE24" i="1"/>
  <c r="DY25" i="1"/>
  <c r="EB25" i="1"/>
  <c r="BE19" i="1"/>
  <c r="BH19" i="1"/>
  <c r="DJ19" i="1"/>
  <c r="BE20" i="1"/>
  <c r="BN20" i="1"/>
  <c r="BE23" i="1"/>
  <c r="BN23" i="1"/>
  <c r="X24" i="1"/>
  <c r="BE24" i="1"/>
  <c r="BN24" i="1"/>
  <c r="X25" i="1"/>
  <c r="BE25" i="1"/>
  <c r="BN25" i="1"/>
  <c r="F19" i="1"/>
  <c r="I19" i="1"/>
  <c r="L19" i="1"/>
  <c r="O19" i="1"/>
  <c r="AJ19" i="1"/>
  <c r="AS19" i="1"/>
  <c r="BB19" i="1"/>
  <c r="BK19" i="1"/>
  <c r="CU19" i="1"/>
  <c r="DD19" i="1"/>
  <c r="DM19" i="1"/>
  <c r="DP19" i="1"/>
  <c r="F20" i="1"/>
  <c r="I20" i="1"/>
  <c r="L20" i="1"/>
  <c r="O20" i="1"/>
  <c r="R20" i="1"/>
  <c r="AG20" i="1"/>
  <c r="AS20" i="1"/>
  <c r="BB20" i="1"/>
  <c r="BK20" i="1"/>
  <c r="CU20" i="1"/>
  <c r="DD20" i="1"/>
  <c r="DM20" i="1"/>
  <c r="DP20" i="1"/>
  <c r="I23" i="1"/>
  <c r="L23" i="1"/>
  <c r="O23" i="1"/>
  <c r="AS23" i="1"/>
  <c r="BB23" i="1"/>
  <c r="BK23" i="1"/>
  <c r="CO23" i="1"/>
  <c r="CU23" i="1"/>
  <c r="DD23" i="1"/>
  <c r="DM23" i="1"/>
  <c r="DP23" i="1"/>
  <c r="F24" i="1"/>
  <c r="AS24" i="1"/>
  <c r="BB24" i="1"/>
  <c r="BK24" i="1"/>
  <c r="CU24" i="1"/>
  <c r="DG24" i="1"/>
  <c r="F25" i="1"/>
  <c r="I25" i="1"/>
  <c r="L25" i="9"/>
  <c r="L25" i="1" s="1"/>
  <c r="O25" i="1"/>
  <c r="R25" i="1"/>
  <c r="AS25" i="1"/>
  <c r="BB25" i="1"/>
  <c r="BK25" i="1"/>
  <c r="BQ25" i="1"/>
  <c r="CO25" i="1"/>
  <c r="CU25" i="1"/>
  <c r="DD25" i="1"/>
  <c r="DM25" i="1"/>
  <c r="DP25" i="1"/>
  <c r="B19" i="17"/>
  <c r="R17" i="5" s="1"/>
  <c r="R12" i="5" s="1"/>
  <c r="BE17" i="1"/>
  <c r="BN17" i="1"/>
  <c r="X15" i="1"/>
  <c r="BE15" i="1"/>
  <c r="BN15" i="1"/>
  <c r="X16" i="1"/>
  <c r="BE16" i="1"/>
  <c r="BN16" i="1"/>
  <c r="X8" i="1"/>
  <c r="BE8" i="1"/>
  <c r="BN8" i="1"/>
  <c r="X9" i="1"/>
  <c r="BE9" i="1"/>
  <c r="BN9" i="1"/>
  <c r="X10" i="1"/>
  <c r="BO10" i="1"/>
  <c r="X11" i="1"/>
  <c r="BE11" i="1"/>
  <c r="BN11" i="1"/>
  <c r="I8" i="1"/>
  <c r="O8" i="1"/>
  <c r="AS8" i="1"/>
  <c r="BB8" i="1"/>
  <c r="BK8" i="1"/>
  <c r="BQ8" i="1"/>
  <c r="CU8" i="1"/>
  <c r="DD8" i="1"/>
  <c r="DM8" i="1"/>
  <c r="F9" i="1"/>
  <c r="G9" i="1" s="1"/>
  <c r="L9" i="1"/>
  <c r="M9" i="1" s="1"/>
  <c r="O9" i="1"/>
  <c r="AS9" i="1"/>
  <c r="BB9" i="1"/>
  <c r="BK9" i="1"/>
  <c r="BQ9" i="1"/>
  <c r="CU9" i="1"/>
  <c r="DD9" i="1"/>
  <c r="DM9" i="1"/>
  <c r="F10" i="1"/>
  <c r="G10" i="1" s="1"/>
  <c r="I10" i="1"/>
  <c r="J10" i="1" s="1"/>
  <c r="L10" i="1"/>
  <c r="M10" i="1" s="1"/>
  <c r="O10" i="1"/>
  <c r="P10" i="1" s="1"/>
  <c r="AS10" i="1"/>
  <c r="BK10" i="1"/>
  <c r="DD10" i="1"/>
  <c r="F11" i="1"/>
  <c r="I11" i="1"/>
  <c r="L11" i="1"/>
  <c r="O11" i="1"/>
  <c r="AS11" i="1"/>
  <c r="BB11" i="1"/>
  <c r="BK11" i="1"/>
  <c r="BQ11" i="1"/>
  <c r="CO11" i="1"/>
  <c r="CU11" i="1"/>
  <c r="DA11" i="9"/>
  <c r="DD11" i="1"/>
  <c r="DM11" i="1"/>
  <c r="F15" i="1"/>
  <c r="R15" i="1"/>
  <c r="AS15" i="1"/>
  <c r="BB15" i="1"/>
  <c r="BK15" i="1"/>
  <c r="BQ15" i="1"/>
  <c r="CO15" i="1"/>
  <c r="CU15" i="1"/>
  <c r="DD15" i="1"/>
  <c r="DM15" i="1"/>
  <c r="DP15" i="1"/>
  <c r="L16" i="1"/>
  <c r="R16" i="1"/>
  <c r="AS16" i="1"/>
  <c r="BB16" i="1"/>
  <c r="BK16" i="1"/>
  <c r="BQ16" i="1"/>
  <c r="DD16" i="1"/>
  <c r="DM16" i="1"/>
  <c r="CU16" i="1"/>
  <c r="F17" i="1"/>
  <c r="I17" i="1"/>
  <c r="L17" i="1"/>
  <c r="O17" i="1"/>
  <c r="AG17" i="1"/>
  <c r="AS17" i="1"/>
  <c r="BB17" i="1"/>
  <c r="BK17" i="1"/>
  <c r="BQ17" i="1"/>
  <c r="CO17" i="1"/>
  <c r="CU17" i="1"/>
  <c r="DD17" i="1"/>
  <c r="DM17" i="1"/>
  <c r="DP17" i="1"/>
  <c r="EN11" i="1"/>
  <c r="EN13" i="1"/>
  <c r="EN14" i="1"/>
  <c r="EN15" i="1"/>
  <c r="EN16" i="1"/>
  <c r="EN17" i="1"/>
  <c r="EK17" i="1"/>
  <c r="DV8" i="1"/>
  <c r="DY8" i="1"/>
  <c r="EB8" i="1"/>
  <c r="DV9" i="1"/>
  <c r="DY9" i="1"/>
  <c r="DZ9" i="1" s="1"/>
  <c r="EB9" i="1"/>
  <c r="DV10" i="1"/>
  <c r="DY10" i="1"/>
  <c r="DZ10" i="1" s="1"/>
  <c r="DV11" i="1"/>
  <c r="DY11" i="1"/>
  <c r="EB11" i="1"/>
  <c r="DY13" i="1"/>
  <c r="EB13" i="1"/>
  <c r="DV14" i="1"/>
  <c r="DY14" i="1"/>
  <c r="EB14" i="1"/>
  <c r="DV15" i="1"/>
  <c r="DY15" i="1"/>
  <c r="EB15" i="1"/>
  <c r="DY16" i="1"/>
  <c r="EB16" i="1"/>
  <c r="DV17" i="1"/>
  <c r="DY17" i="1"/>
  <c r="EB17" i="1"/>
  <c r="EN30" i="1"/>
  <c r="EN35" i="1"/>
  <c r="EN36" i="1"/>
  <c r="EH37" i="5"/>
  <c r="EN39" i="1"/>
  <c r="ET34" i="1"/>
  <c r="ET36" i="1"/>
  <c r="EE37" i="9"/>
  <c r="EQ37" i="9"/>
  <c r="ET37" i="9"/>
  <c r="DV30" i="1"/>
  <c r="DY30" i="1"/>
  <c r="DV34" i="1"/>
  <c r="DY29" i="10"/>
  <c r="EB34" i="1"/>
  <c r="DV35" i="1"/>
  <c r="EB35" i="1"/>
  <c r="DV36" i="1"/>
  <c r="DY36" i="1"/>
  <c r="EB36" i="1"/>
  <c r="EC36" i="1" s="1"/>
  <c r="DV39" i="1"/>
  <c r="DY39" i="1"/>
  <c r="EB39" i="1"/>
  <c r="EE37" i="10"/>
  <c r="EH37" i="10"/>
  <c r="EQ37" i="10"/>
  <c r="BE30" i="1"/>
  <c r="BN30" i="1"/>
  <c r="X30" i="5"/>
  <c r="X30" i="1" s="1"/>
  <c r="BE31" i="1"/>
  <c r="BN31" i="1"/>
  <c r="X34" i="1"/>
  <c r="BE34" i="1"/>
  <c r="BN34" i="1"/>
  <c r="CF34" i="1"/>
  <c r="CF29" i="1" s="1"/>
  <c r="BE35" i="1"/>
  <c r="BN35" i="1"/>
  <c r="X36" i="1"/>
  <c r="BE36" i="1"/>
  <c r="BN36" i="1"/>
  <c r="C37" i="5"/>
  <c r="AA37" i="5"/>
  <c r="AG37" i="5"/>
  <c r="BE39" i="1"/>
  <c r="BE37" i="1" s="1"/>
  <c r="BN39" i="1"/>
  <c r="BN37" i="1" s="1"/>
  <c r="DJ37" i="5"/>
  <c r="L30" i="1"/>
  <c r="O30" i="1"/>
  <c r="AS30" i="1"/>
  <c r="BB30" i="1"/>
  <c r="BK30" i="1"/>
  <c r="BQ30" i="1"/>
  <c r="CO30" i="1"/>
  <c r="CU30" i="1"/>
  <c r="DD30" i="1"/>
  <c r="DM30" i="1"/>
  <c r="F31" i="1"/>
  <c r="I31" i="1"/>
  <c r="O31" i="1"/>
  <c r="R31" i="1"/>
  <c r="AS31" i="1"/>
  <c r="BB31" i="1"/>
  <c r="BK31" i="1"/>
  <c r="BQ31" i="1"/>
  <c r="CO31" i="1"/>
  <c r="CU31" i="1"/>
  <c r="DD31" i="1"/>
  <c r="DM31" i="1"/>
  <c r="F34" i="1"/>
  <c r="I34" i="1"/>
  <c r="L34" i="1"/>
  <c r="O34" i="1"/>
  <c r="R34" i="1"/>
  <c r="AS34" i="1"/>
  <c r="BB34" i="1"/>
  <c r="BK34" i="1"/>
  <c r="BQ34" i="1"/>
  <c r="CU34" i="1"/>
  <c r="DD34" i="1"/>
  <c r="DM34" i="1"/>
  <c r="F35" i="1"/>
  <c r="I35" i="1"/>
  <c r="L35" i="1"/>
  <c r="O35" i="1"/>
  <c r="R35" i="1"/>
  <c r="AS35" i="1"/>
  <c r="BB35" i="1"/>
  <c r="BK35" i="1"/>
  <c r="BQ35" i="1"/>
  <c r="CO35" i="1"/>
  <c r="CU35" i="1"/>
  <c r="DD35" i="1"/>
  <c r="DM35" i="1"/>
  <c r="F36" i="1"/>
  <c r="I36" i="1"/>
  <c r="L36" i="1"/>
  <c r="O36" i="1"/>
  <c r="R36" i="1"/>
  <c r="AS36" i="1"/>
  <c r="BB36" i="1"/>
  <c r="BK36" i="1"/>
  <c r="CO36" i="1"/>
  <c r="CU36" i="1"/>
  <c r="DM36" i="1"/>
  <c r="BQ36" i="9"/>
  <c r="DD36" i="1"/>
  <c r="C37" i="9"/>
  <c r="L37" i="9"/>
  <c r="O39" i="1"/>
  <c r="U37" i="9"/>
  <c r="AA37" i="9"/>
  <c r="AD37" i="9"/>
  <c r="AG37" i="9"/>
  <c r="AJ37" i="9"/>
  <c r="AM37" i="9"/>
  <c r="AP37" i="9"/>
  <c r="AS39" i="1"/>
  <c r="AS37" i="1" s="1"/>
  <c r="AV37" i="9"/>
  <c r="BB39" i="1"/>
  <c r="BB37" i="1" s="1"/>
  <c r="BK39" i="1"/>
  <c r="BK37" i="1" s="1"/>
  <c r="BQ39" i="1"/>
  <c r="BQ37" i="1" s="1"/>
  <c r="CO39" i="1"/>
  <c r="CO37" i="1" s="1"/>
  <c r="CU39" i="1"/>
  <c r="CU37" i="1" s="1"/>
  <c r="CX37" i="9"/>
  <c r="DA37" i="9"/>
  <c r="DD39" i="1"/>
  <c r="DG37" i="9"/>
  <c r="DM39" i="1"/>
  <c r="DM37" i="1" s="1"/>
  <c r="C37" i="10"/>
  <c r="AA37" i="10"/>
  <c r="EH62" i="5"/>
  <c r="EN66" i="1"/>
  <c r="EE62" i="9"/>
  <c r="EQ62" i="9"/>
  <c r="DV63" i="1"/>
  <c r="DY63" i="1"/>
  <c r="DV66" i="1"/>
  <c r="DY66" i="1"/>
  <c r="BE63" i="1"/>
  <c r="BN63" i="1"/>
  <c r="X64" i="1"/>
  <c r="BE64" i="1"/>
  <c r="BN64" i="1"/>
  <c r="X66" i="1"/>
  <c r="BE66" i="1"/>
  <c r="BN66" i="1"/>
  <c r="I63" i="1"/>
  <c r="O63" i="1"/>
  <c r="AD63" i="1"/>
  <c r="AP63" i="1"/>
  <c r="AS63" i="1"/>
  <c r="BB63" i="1"/>
  <c r="BK63" i="1"/>
  <c r="BQ63" i="1"/>
  <c r="CO63" i="1"/>
  <c r="CU63" i="1"/>
  <c r="DD63" i="1"/>
  <c r="DM63" i="1"/>
  <c r="DP63" i="1"/>
  <c r="F64" i="1"/>
  <c r="L64" i="1"/>
  <c r="R64" i="1"/>
  <c r="AD64" i="1"/>
  <c r="AG64" i="1"/>
  <c r="AP64" i="1"/>
  <c r="AS64" i="1"/>
  <c r="BB64" i="1"/>
  <c r="BK64" i="1"/>
  <c r="BQ64" i="1"/>
  <c r="CO64" i="1"/>
  <c r="CU64" i="1"/>
  <c r="DD64" i="1"/>
  <c r="DM64" i="1"/>
  <c r="DP64" i="1"/>
  <c r="F66" i="1"/>
  <c r="I66" i="1"/>
  <c r="L66" i="1"/>
  <c r="O66" i="1"/>
  <c r="R66" i="1"/>
  <c r="AS66" i="1"/>
  <c r="AV66" i="1"/>
  <c r="BB66" i="1"/>
  <c r="BQ66" i="1"/>
  <c r="CO66" i="1"/>
  <c r="CU66" i="1"/>
  <c r="CX66" i="1"/>
  <c r="DD66" i="1"/>
  <c r="DM66" i="1"/>
  <c r="BK66" i="1"/>
  <c r="DJ66" i="1"/>
  <c r="DP66" i="1"/>
  <c r="EE54" i="9"/>
  <c r="EK54" i="9"/>
  <c r="EQ54" i="9"/>
  <c r="ET54" i="9"/>
  <c r="EB57" i="1"/>
  <c r="EE54" i="10"/>
  <c r="EH54" i="10"/>
  <c r="EQ54" i="10"/>
  <c r="X55" i="1"/>
  <c r="AG54" i="5"/>
  <c r="BE55" i="1"/>
  <c r="BN55" i="1"/>
  <c r="X57" i="1"/>
  <c r="BE57" i="1"/>
  <c r="BN57" i="1"/>
  <c r="F55" i="1"/>
  <c r="I55" i="1"/>
  <c r="O55" i="1"/>
  <c r="R55" i="1"/>
  <c r="AS55" i="1"/>
  <c r="BB55" i="1"/>
  <c r="BK55" i="1"/>
  <c r="BQ55" i="1"/>
  <c r="CO55" i="1"/>
  <c r="CU55" i="1"/>
  <c r="DD55" i="1"/>
  <c r="DM55" i="1"/>
  <c r="DP55" i="1"/>
  <c r="F57" i="1"/>
  <c r="L57" i="1"/>
  <c r="O57" i="1"/>
  <c r="AS57" i="1"/>
  <c r="BB57" i="1"/>
  <c r="BK57" i="1"/>
  <c r="BQ57" i="1"/>
  <c r="CO57" i="1"/>
  <c r="CU57" i="1"/>
  <c r="DD57" i="1"/>
  <c r="DM57" i="1"/>
  <c r="DP57" i="1"/>
  <c r="K4" i="28"/>
  <c r="L4" i="28" s="1"/>
  <c r="J3" i="28"/>
  <c r="K3" i="28"/>
  <c r="K32" i="28" s="1"/>
  <c r="K47" i="28" s="1"/>
  <c r="EK62" i="5"/>
  <c r="EI62" i="5"/>
  <c r="EJ62" i="5"/>
  <c r="I31" i="28"/>
  <c r="I46" i="28" s="1"/>
  <c r="F31" i="28"/>
  <c r="F46" i="28" s="1"/>
  <c r="J30" i="28"/>
  <c r="K30" i="28"/>
  <c r="I30" i="28"/>
  <c r="I32" i="28" s="1"/>
  <c r="I47" i="28" s="1"/>
  <c r="F30" i="28"/>
  <c r="F32" i="28" s="1"/>
  <c r="F47" i="28" s="1"/>
  <c r="J24" i="28"/>
  <c r="K24" i="28"/>
  <c r="I24" i="28"/>
  <c r="J6" i="28"/>
  <c r="K6" i="28"/>
  <c r="I6" i="28"/>
  <c r="F6" i="28"/>
  <c r="J5" i="28"/>
  <c r="K5" i="28"/>
  <c r="I5" i="28"/>
  <c r="F5" i="28"/>
  <c r="F2" i="27"/>
  <c r="F6" i="26"/>
  <c r="F8" i="26" s="1"/>
  <c r="F3" i="26"/>
  <c r="C3" i="26"/>
  <c r="G3" i="26" s="1"/>
  <c r="G2" i="26"/>
  <c r="K4" i="25"/>
  <c r="L4" i="25" s="1"/>
  <c r="K5" i="25"/>
  <c r="L5" i="25" s="1"/>
  <c r="L62" i="25"/>
  <c r="L63" i="25"/>
  <c r="G6" i="25"/>
  <c r="H6" i="25"/>
  <c r="I6" i="25"/>
  <c r="J6" i="25"/>
  <c r="CL24" i="9"/>
  <c r="CL24" i="1" s="1"/>
  <c r="F6" i="25"/>
  <c r="F3" i="24"/>
  <c r="C3" i="24"/>
  <c r="G3" i="24" s="1"/>
  <c r="G4" i="24" s="1"/>
  <c r="F4" i="24"/>
  <c r="CL46" i="9"/>
  <c r="CL46" i="1" s="1"/>
  <c r="E4" i="24"/>
  <c r="E8" i="24"/>
  <c r="CL45" i="9"/>
  <c r="CL45" i="1" s="1"/>
  <c r="CL41" i="1" s="1"/>
  <c r="CL40" i="1" s="1"/>
  <c r="CL52" i="1" s="1"/>
  <c r="CL27" i="1" s="1"/>
  <c r="D4" i="24"/>
  <c r="D8" i="24" s="1"/>
  <c r="C4" i="24"/>
  <c r="C8" i="24" s="1"/>
  <c r="B4" i="24"/>
  <c r="H3" i="23"/>
  <c r="C3" i="23"/>
  <c r="I3" i="23"/>
  <c r="H4" i="23"/>
  <c r="I4" i="23"/>
  <c r="I5" i="23" s="1"/>
  <c r="H6" i="23"/>
  <c r="C6" i="23"/>
  <c r="I6" i="23" s="1"/>
  <c r="H7" i="23"/>
  <c r="I7" i="23" s="1"/>
  <c r="H8" i="23"/>
  <c r="I8" i="23" s="1"/>
  <c r="H9" i="23"/>
  <c r="I9" i="23" s="1"/>
  <c r="D5" i="23"/>
  <c r="D10" i="23"/>
  <c r="CI19" i="9" s="1"/>
  <c r="CI19" i="1" s="1"/>
  <c r="E5" i="23"/>
  <c r="E10" i="23"/>
  <c r="F5" i="23"/>
  <c r="F10" i="23"/>
  <c r="CI23" i="9" s="1"/>
  <c r="CI23" i="1" s="1"/>
  <c r="G5" i="23"/>
  <c r="G10" i="23"/>
  <c r="CI24" i="9" s="1"/>
  <c r="CI24" i="1" s="1"/>
  <c r="C5" i="23"/>
  <c r="C10" i="23"/>
  <c r="C11" i="23"/>
  <c r="B5" i="23"/>
  <c r="B10" i="23"/>
  <c r="B11" i="23" s="1"/>
  <c r="H5" i="23"/>
  <c r="I25" i="22"/>
  <c r="D25" i="22"/>
  <c r="I26" i="22"/>
  <c r="I27" i="22"/>
  <c r="D27" i="22"/>
  <c r="I28" i="22"/>
  <c r="D28" i="22"/>
  <c r="I29" i="22"/>
  <c r="D29" i="22"/>
  <c r="I31" i="22"/>
  <c r="D31" i="22"/>
  <c r="I39" i="22"/>
  <c r="D39" i="22"/>
  <c r="I40" i="22"/>
  <c r="D40" i="22"/>
  <c r="I3" i="22"/>
  <c r="D3" i="22"/>
  <c r="I4" i="22"/>
  <c r="D4" i="22"/>
  <c r="I5" i="22"/>
  <c r="D5" i="22"/>
  <c r="I6" i="22"/>
  <c r="D6" i="22"/>
  <c r="I7" i="22"/>
  <c r="D7" i="22"/>
  <c r="I9" i="22"/>
  <c r="D9" i="22"/>
  <c r="I10" i="22"/>
  <c r="D10" i="22"/>
  <c r="I11" i="22"/>
  <c r="D11" i="22"/>
  <c r="I12" i="22"/>
  <c r="D12" i="22"/>
  <c r="I13" i="22"/>
  <c r="D13" i="22"/>
  <c r="I14" i="22"/>
  <c r="D14" i="22"/>
  <c r="I17" i="22"/>
  <c r="D17" i="22"/>
  <c r="I18" i="22"/>
  <c r="D18" i="22"/>
  <c r="I19" i="22"/>
  <c r="D19" i="22"/>
  <c r="I21" i="22"/>
  <c r="D21" i="22"/>
  <c r="I22" i="22"/>
  <c r="D22" i="22"/>
  <c r="I23" i="22"/>
  <c r="H41" i="22"/>
  <c r="H24" i="22"/>
  <c r="G41" i="22"/>
  <c r="G24" i="22"/>
  <c r="F41" i="22"/>
  <c r="F24" i="22"/>
  <c r="E41" i="22"/>
  <c r="E24" i="22"/>
  <c r="C41" i="22"/>
  <c r="CF10" i="9" s="1"/>
  <c r="CF7" i="9" s="1"/>
  <c r="C24" i="22"/>
  <c r="CF10" i="5" s="1"/>
  <c r="B41" i="22"/>
  <c r="B24" i="22"/>
  <c r="CF9" i="5" s="1"/>
  <c r="CF9" i="1" s="1"/>
  <c r="F26" i="21"/>
  <c r="C26" i="21"/>
  <c r="F27" i="21"/>
  <c r="C27" i="21"/>
  <c r="F28" i="21"/>
  <c r="C28" i="21"/>
  <c r="F29" i="21"/>
  <c r="C29" i="21"/>
  <c r="F30" i="21"/>
  <c r="C30" i="21"/>
  <c r="F31" i="21"/>
  <c r="C31" i="21"/>
  <c r="F32" i="21"/>
  <c r="C32" i="21"/>
  <c r="F33" i="21"/>
  <c r="C33" i="21"/>
  <c r="F34" i="21"/>
  <c r="C34" i="21"/>
  <c r="F35" i="21"/>
  <c r="C35" i="21"/>
  <c r="F36" i="21"/>
  <c r="C36" i="21"/>
  <c r="F38" i="21"/>
  <c r="C38" i="21"/>
  <c r="F3" i="21"/>
  <c r="C3" i="21"/>
  <c r="F4" i="21"/>
  <c r="C4" i="21"/>
  <c r="F5" i="21"/>
  <c r="C5" i="21"/>
  <c r="F6" i="21"/>
  <c r="C6" i="21"/>
  <c r="F7" i="21"/>
  <c r="C7" i="21"/>
  <c r="F8" i="21"/>
  <c r="C8" i="21"/>
  <c r="F9" i="21"/>
  <c r="C9" i="21"/>
  <c r="F11" i="21"/>
  <c r="C11" i="21"/>
  <c r="F12" i="21"/>
  <c r="C12" i="21"/>
  <c r="F13" i="21"/>
  <c r="C13" i="21"/>
  <c r="F14" i="21"/>
  <c r="C14" i="21"/>
  <c r="F15" i="21"/>
  <c r="C15" i="21"/>
  <c r="F16" i="21"/>
  <c r="C16" i="21"/>
  <c r="F17" i="21"/>
  <c r="C17" i="21"/>
  <c r="F18" i="21"/>
  <c r="C18" i="21"/>
  <c r="F19" i="21"/>
  <c r="C19" i="21"/>
  <c r="F21" i="21"/>
  <c r="C21" i="21"/>
  <c r="F23" i="21"/>
  <c r="C23" i="21"/>
  <c r="E44" i="21"/>
  <c r="CF46" i="9" s="1"/>
  <c r="E24" i="21"/>
  <c r="CF46" i="5" s="1"/>
  <c r="D44" i="21"/>
  <c r="CF45" i="9" s="1"/>
  <c r="CF41" i="9" s="1"/>
  <c r="D24" i="21"/>
  <c r="CF45" i="5" s="1"/>
  <c r="B44" i="21"/>
  <c r="CF36" i="9" s="1"/>
  <c r="CF28" i="9" s="1"/>
  <c r="B24" i="21"/>
  <c r="CF36" i="5" s="1"/>
  <c r="H4" i="20"/>
  <c r="C4" i="20"/>
  <c r="H5" i="20"/>
  <c r="C5" i="20"/>
  <c r="H6" i="20"/>
  <c r="C6" i="20"/>
  <c r="H11" i="20"/>
  <c r="C11" i="20"/>
  <c r="H12" i="20"/>
  <c r="C12" i="20"/>
  <c r="H13" i="20"/>
  <c r="C13" i="20"/>
  <c r="H14" i="20"/>
  <c r="C14" i="20"/>
  <c r="H17" i="20"/>
  <c r="C17" i="20"/>
  <c r="H18" i="20"/>
  <c r="C18" i="20"/>
  <c r="H21" i="20"/>
  <c r="C21" i="20"/>
  <c r="H35" i="20"/>
  <c r="C35" i="20"/>
  <c r="H37" i="20"/>
  <c r="C37" i="20"/>
  <c r="H40" i="20"/>
  <c r="C40" i="20"/>
  <c r="E17" i="18"/>
  <c r="F17" i="18"/>
  <c r="H17" i="18"/>
  <c r="I17" i="18"/>
  <c r="G41" i="20"/>
  <c r="I18" i="18" s="1"/>
  <c r="F41" i="20"/>
  <c r="H18" i="18" s="1"/>
  <c r="E41" i="20"/>
  <c r="D41" i="20"/>
  <c r="E18" i="18" s="1"/>
  <c r="BQ10" i="5"/>
  <c r="BQ7" i="5" s="1"/>
  <c r="B41" i="20"/>
  <c r="BQ10" i="9" s="1"/>
  <c r="G11" i="19"/>
  <c r="F3" i="19"/>
  <c r="C3" i="19"/>
  <c r="G3" i="19" s="1"/>
  <c r="F4" i="19"/>
  <c r="C4" i="19"/>
  <c r="G4" i="19" s="1"/>
  <c r="F5" i="19"/>
  <c r="C5" i="19"/>
  <c r="G5" i="19" s="1"/>
  <c r="F6" i="19"/>
  <c r="F13" i="19"/>
  <c r="E6" i="19"/>
  <c r="E13" i="19"/>
  <c r="D6" i="19"/>
  <c r="D13" i="19"/>
  <c r="B6" i="19"/>
  <c r="BQ36" i="5" s="1"/>
  <c r="BQ28" i="5" s="1"/>
  <c r="BQ52" i="5" s="1"/>
  <c r="C12" i="19"/>
  <c r="J44" i="18"/>
  <c r="J45" i="18"/>
  <c r="J50" i="18"/>
  <c r="J51" i="18"/>
  <c r="J52" i="18"/>
  <c r="J53" i="18"/>
  <c r="J54" i="18"/>
  <c r="J55" i="18"/>
  <c r="J56" i="18"/>
  <c r="J58" i="18"/>
  <c r="J77" i="18"/>
  <c r="G121" i="18"/>
  <c r="J36" i="18"/>
  <c r="J33" i="18"/>
  <c r="J32" i="18"/>
  <c r="J30" i="18"/>
  <c r="J29" i="18"/>
  <c r="J26" i="18"/>
  <c r="J23" i="18"/>
  <c r="J15" i="18"/>
  <c r="J13" i="18"/>
  <c r="J11" i="18"/>
  <c r="J9" i="18"/>
  <c r="J8" i="18"/>
  <c r="J4" i="18"/>
  <c r="D23" i="17"/>
  <c r="D29" i="17" s="1"/>
  <c r="U25" i="9"/>
  <c r="U25" i="5"/>
  <c r="D18" i="17"/>
  <c r="D4" i="17"/>
  <c r="D5" i="17"/>
  <c r="D6" i="17"/>
  <c r="D7" i="17"/>
  <c r="D8" i="17"/>
  <c r="D9" i="17"/>
  <c r="D10" i="17"/>
  <c r="D11" i="17"/>
  <c r="D12" i="17"/>
  <c r="D13" i="17"/>
  <c r="D14" i="17"/>
  <c r="D16" i="17"/>
  <c r="C17" i="17"/>
  <c r="C19" i="17" s="1"/>
  <c r="R17" i="9" s="1"/>
  <c r="DS14" i="5"/>
  <c r="CO8" i="1"/>
  <c r="CO9" i="1"/>
  <c r="EW64" i="5"/>
  <c r="K11" i="8"/>
  <c r="K19" i="8"/>
  <c r="K29" i="8"/>
  <c r="K30" i="8"/>
  <c r="K40" i="8"/>
  <c r="K41" i="8"/>
  <c r="K48" i="8"/>
  <c r="K53" i="8"/>
  <c r="G19" i="8"/>
  <c r="G28" i="8"/>
  <c r="G29" i="8"/>
  <c r="G30" i="8"/>
  <c r="G35" i="8"/>
  <c r="G40" i="8"/>
  <c r="G41" i="8"/>
  <c r="G45" i="8"/>
  <c r="G47" i="8"/>
  <c r="C9" i="8"/>
  <c r="C10" i="8"/>
  <c r="C11" i="8"/>
  <c r="C12" i="8"/>
  <c r="C13" i="8"/>
  <c r="C14" i="8"/>
  <c r="C18" i="8"/>
  <c r="C19" i="8"/>
  <c r="C20" i="8"/>
  <c r="C21" i="8"/>
  <c r="C22" i="8"/>
  <c r="C27" i="8"/>
  <c r="C28" i="8"/>
  <c r="C29" i="8"/>
  <c r="C30" i="8"/>
  <c r="C32" i="8"/>
  <c r="C34" i="8"/>
  <c r="C35" i="8"/>
  <c r="C36" i="8"/>
  <c r="C37" i="8"/>
  <c r="C38" i="8"/>
  <c r="C39" i="8"/>
  <c r="C40" i="8"/>
  <c r="C41" i="8"/>
  <c r="C42" i="8"/>
  <c r="C43" i="8"/>
  <c r="C44" i="8"/>
  <c r="C45" i="8"/>
  <c r="C46" i="8"/>
  <c r="C47" i="8"/>
  <c r="C48" i="8"/>
  <c r="G51" i="8"/>
  <c r="G52" i="8"/>
  <c r="G53" i="8"/>
  <c r="G54" i="8"/>
  <c r="G61" i="8"/>
  <c r="G62" i="8"/>
  <c r="EX71" i="5"/>
  <c r="EY71" i="5"/>
  <c r="FH71" i="5"/>
  <c r="EX72" i="5"/>
  <c r="EY72" i="5"/>
  <c r="FH72" i="5"/>
  <c r="EX73" i="5"/>
  <c r="EY73" i="5"/>
  <c r="FH73" i="5"/>
  <c r="EX74" i="9"/>
  <c r="FM7" i="9"/>
  <c r="FM29" i="9"/>
  <c r="FM28" i="9" s="1"/>
  <c r="EX72" i="9"/>
  <c r="EX73" i="9"/>
  <c r="GV8" i="1"/>
  <c r="GV9" i="1"/>
  <c r="GV10" i="1"/>
  <c r="GV11" i="1"/>
  <c r="GV13" i="1"/>
  <c r="GV14" i="1"/>
  <c r="GV15" i="1"/>
  <c r="GV16" i="1"/>
  <c r="GV17" i="1"/>
  <c r="GV19" i="1"/>
  <c r="GV20" i="1"/>
  <c r="GV22" i="1"/>
  <c r="GV23" i="1"/>
  <c r="GV24" i="1"/>
  <c r="GV25" i="1"/>
  <c r="GV30" i="1"/>
  <c r="GV31" i="1"/>
  <c r="GV32" i="1"/>
  <c r="GV33" i="1"/>
  <c r="GV34" i="1"/>
  <c r="GV35" i="1"/>
  <c r="GV36" i="1"/>
  <c r="GV38" i="1"/>
  <c r="GV39" i="1"/>
  <c r="GV42" i="1"/>
  <c r="GV43" i="1"/>
  <c r="GV44" i="1"/>
  <c r="GV45" i="1"/>
  <c r="GV46" i="1"/>
  <c r="GV47" i="1"/>
  <c r="GV48" i="1"/>
  <c r="GV50" i="1"/>
  <c r="GV51" i="1"/>
  <c r="GV55" i="1"/>
  <c r="GV56" i="1"/>
  <c r="GV57" i="1"/>
  <c r="GV59" i="1"/>
  <c r="GV60" i="1"/>
  <c r="GV63" i="1"/>
  <c r="GV64" i="1"/>
  <c r="GV65" i="1"/>
  <c r="GV66" i="1"/>
  <c r="GV68" i="1"/>
  <c r="GV70" i="1"/>
  <c r="GS8" i="1"/>
  <c r="GS9" i="1"/>
  <c r="GS10" i="1"/>
  <c r="GS11" i="1"/>
  <c r="GS13" i="1"/>
  <c r="GS14" i="1"/>
  <c r="GS15" i="1"/>
  <c r="GS16" i="1"/>
  <c r="GS17" i="1"/>
  <c r="GS19" i="1"/>
  <c r="GS20" i="1"/>
  <c r="GS22" i="1"/>
  <c r="GS23" i="1"/>
  <c r="GS24" i="1"/>
  <c r="GS25" i="1"/>
  <c r="GS30" i="1"/>
  <c r="GS31" i="1"/>
  <c r="GS32" i="1"/>
  <c r="GS33" i="1"/>
  <c r="GS34" i="1"/>
  <c r="GS35" i="1"/>
  <c r="GS36" i="1"/>
  <c r="GS38" i="1"/>
  <c r="GS39" i="1"/>
  <c r="GS42" i="1"/>
  <c r="GS43" i="1"/>
  <c r="GS44" i="1"/>
  <c r="GS45" i="1"/>
  <c r="GS46" i="1"/>
  <c r="GS47" i="1"/>
  <c r="GS48" i="1"/>
  <c r="GS50" i="1"/>
  <c r="GS51" i="1"/>
  <c r="GS55" i="1"/>
  <c r="GS56" i="1"/>
  <c r="GS57" i="1"/>
  <c r="GS59" i="1"/>
  <c r="GS60" i="1"/>
  <c r="GS63" i="1"/>
  <c r="GS64" i="1"/>
  <c r="GS65" i="1"/>
  <c r="GS66" i="1"/>
  <c r="GS68" i="1"/>
  <c r="GS67" i="1" s="1"/>
  <c r="GS70" i="1"/>
  <c r="GP8" i="1"/>
  <c r="GP9" i="1"/>
  <c r="GP10" i="1"/>
  <c r="GP11" i="1"/>
  <c r="GP13" i="1"/>
  <c r="GP14" i="1"/>
  <c r="GP15" i="1"/>
  <c r="GP16" i="1"/>
  <c r="GP17" i="1"/>
  <c r="GP19" i="1"/>
  <c r="GP20" i="1"/>
  <c r="GP22" i="1"/>
  <c r="GP23" i="1"/>
  <c r="GP24" i="1"/>
  <c r="GP25" i="1"/>
  <c r="GP30" i="1"/>
  <c r="GP31" i="1"/>
  <c r="GP32" i="1"/>
  <c r="GP33" i="1"/>
  <c r="GP34" i="1"/>
  <c r="GP35" i="1"/>
  <c r="GP36" i="1"/>
  <c r="GP38" i="1"/>
  <c r="GP39" i="1"/>
  <c r="GP42" i="1"/>
  <c r="GP43" i="1"/>
  <c r="GP44" i="1"/>
  <c r="GP45" i="1"/>
  <c r="GP41" i="1" s="1"/>
  <c r="GP46" i="1"/>
  <c r="GP47" i="1"/>
  <c r="GP48" i="1"/>
  <c r="GP50" i="1"/>
  <c r="GP49" i="1" s="1"/>
  <c r="GP51" i="1"/>
  <c r="GP55" i="1"/>
  <c r="GP56" i="1"/>
  <c r="GP57" i="1"/>
  <c r="GP59" i="1"/>
  <c r="GP60" i="1"/>
  <c r="GP63" i="1"/>
  <c r="GP64" i="1"/>
  <c r="GP65" i="1"/>
  <c r="GP66" i="1"/>
  <c r="GP68" i="1"/>
  <c r="GP70" i="1"/>
  <c r="GJ8" i="1"/>
  <c r="GK8" i="1" s="1"/>
  <c r="GJ9" i="1"/>
  <c r="GK9" i="1" s="1"/>
  <c r="GJ10" i="1"/>
  <c r="GK10" i="1" s="1"/>
  <c r="GJ11" i="1"/>
  <c r="GJ13" i="1"/>
  <c r="GJ14" i="1"/>
  <c r="GJ15" i="1"/>
  <c r="GJ16" i="1"/>
  <c r="GJ17" i="1"/>
  <c r="GJ19" i="1"/>
  <c r="GJ20" i="1"/>
  <c r="GJ22" i="1"/>
  <c r="GJ23" i="1"/>
  <c r="GJ24" i="1"/>
  <c r="GJ25" i="1"/>
  <c r="GJ30" i="1"/>
  <c r="GJ31" i="1"/>
  <c r="GJ32" i="1"/>
  <c r="GJ33" i="1"/>
  <c r="GJ34" i="1"/>
  <c r="GJ35" i="1"/>
  <c r="GJ36" i="1"/>
  <c r="GJ38" i="1"/>
  <c r="GJ39" i="1"/>
  <c r="GJ42" i="1"/>
  <c r="GJ43" i="1"/>
  <c r="GJ44" i="1"/>
  <c r="GJ45" i="1"/>
  <c r="GJ46" i="1"/>
  <c r="GJ47" i="1"/>
  <c r="GJ48" i="1"/>
  <c r="GJ50" i="1"/>
  <c r="GJ49" i="1" s="1"/>
  <c r="GJ51" i="1"/>
  <c r="GJ55" i="1"/>
  <c r="GJ56" i="1"/>
  <c r="GJ57" i="1"/>
  <c r="GJ59" i="1"/>
  <c r="GJ60" i="1"/>
  <c r="GJ63" i="1"/>
  <c r="GJ64" i="1"/>
  <c r="GJ65" i="1"/>
  <c r="GJ66" i="1"/>
  <c r="GJ68" i="1"/>
  <c r="GJ70" i="1"/>
  <c r="GG8" i="1"/>
  <c r="GG9" i="1"/>
  <c r="GG10" i="1"/>
  <c r="GG11" i="1"/>
  <c r="GG13" i="1"/>
  <c r="GG14" i="1"/>
  <c r="GG15" i="1"/>
  <c r="GG16" i="1"/>
  <c r="GG17" i="1"/>
  <c r="GG19" i="1"/>
  <c r="GG20" i="1"/>
  <c r="GG22" i="1"/>
  <c r="GG23" i="1"/>
  <c r="GG24" i="1"/>
  <c r="GG25" i="1"/>
  <c r="GG30" i="1"/>
  <c r="GG31" i="1"/>
  <c r="GG32" i="1"/>
  <c r="GG33" i="1"/>
  <c r="GG34" i="1"/>
  <c r="GG35" i="1"/>
  <c r="GG36" i="1"/>
  <c r="GG38" i="1"/>
  <c r="GG39" i="1"/>
  <c r="GG42" i="1"/>
  <c r="GG43" i="1"/>
  <c r="GG44" i="1"/>
  <c r="GG45" i="1"/>
  <c r="GG46" i="1"/>
  <c r="GG47" i="1"/>
  <c r="GG48" i="1"/>
  <c r="GG50" i="1"/>
  <c r="GG51" i="1"/>
  <c r="GG55" i="1"/>
  <c r="GG56" i="1"/>
  <c r="GG57" i="1"/>
  <c r="GG59" i="1"/>
  <c r="GG60" i="1"/>
  <c r="GG63" i="1"/>
  <c r="GG64" i="1"/>
  <c r="GG65" i="1"/>
  <c r="GG66" i="1"/>
  <c r="GG68" i="1"/>
  <c r="GG67" i="1" s="1"/>
  <c r="GG70" i="1"/>
  <c r="GD8" i="1"/>
  <c r="GD9" i="1"/>
  <c r="GD10" i="1"/>
  <c r="GD11" i="1"/>
  <c r="GD13" i="1"/>
  <c r="GD14" i="1"/>
  <c r="GD15" i="1"/>
  <c r="GD16" i="1"/>
  <c r="GD17" i="1"/>
  <c r="GD19" i="1"/>
  <c r="GD20" i="1"/>
  <c r="GD22" i="1"/>
  <c r="GD23" i="1"/>
  <c r="GD24" i="1"/>
  <c r="GD25" i="1"/>
  <c r="GD30" i="1"/>
  <c r="GD31" i="1"/>
  <c r="GD32" i="1"/>
  <c r="GD33" i="1"/>
  <c r="GD34" i="1"/>
  <c r="GD35" i="1"/>
  <c r="GD36" i="1"/>
  <c r="GD38" i="1"/>
  <c r="GD39" i="1"/>
  <c r="GD42" i="1"/>
  <c r="GD43" i="1"/>
  <c r="GD44" i="1"/>
  <c r="GD45" i="1"/>
  <c r="GD46" i="1"/>
  <c r="GD47" i="1"/>
  <c r="GD48" i="1"/>
  <c r="GD50" i="1"/>
  <c r="GD51" i="1"/>
  <c r="GD55" i="1"/>
  <c r="GD56" i="1"/>
  <c r="GD57" i="1"/>
  <c r="GD59" i="1"/>
  <c r="GD60" i="1"/>
  <c r="GD63" i="1"/>
  <c r="GD64" i="1"/>
  <c r="GD65" i="1"/>
  <c r="GD66" i="1"/>
  <c r="GD68" i="1"/>
  <c r="GD67" i="1" s="1"/>
  <c r="GD70" i="1"/>
  <c r="GA8" i="1"/>
  <c r="GA9" i="1"/>
  <c r="GA10" i="1"/>
  <c r="GA11" i="1"/>
  <c r="GA13" i="1"/>
  <c r="GA14" i="1"/>
  <c r="GA15" i="1"/>
  <c r="GA16" i="1"/>
  <c r="GA17" i="1"/>
  <c r="GA19" i="1"/>
  <c r="GA20" i="1"/>
  <c r="GA22" i="1"/>
  <c r="GA23" i="1"/>
  <c r="GA24" i="1"/>
  <c r="GA25" i="1"/>
  <c r="GA30" i="1"/>
  <c r="GA31" i="1"/>
  <c r="GA32" i="1"/>
  <c r="GA33" i="1"/>
  <c r="GA34" i="1"/>
  <c r="GA35" i="1"/>
  <c r="GA36" i="1"/>
  <c r="GA38" i="1"/>
  <c r="GA37" i="1" s="1"/>
  <c r="GA39" i="1"/>
  <c r="GA42" i="1"/>
  <c r="GA43" i="1"/>
  <c r="GA44" i="1"/>
  <c r="GA45" i="1"/>
  <c r="GA46" i="1"/>
  <c r="GA47" i="1"/>
  <c r="GA48" i="1"/>
  <c r="GA50" i="1"/>
  <c r="GA51" i="1"/>
  <c r="GA55" i="1"/>
  <c r="GA56" i="1"/>
  <c r="GA57" i="1"/>
  <c r="GA59" i="1"/>
  <c r="GA58" i="1" s="1"/>
  <c r="GA60" i="1"/>
  <c r="GA63" i="1"/>
  <c r="GA64" i="1"/>
  <c r="GA65" i="1"/>
  <c r="GA66" i="1"/>
  <c r="GA68" i="1"/>
  <c r="GA67" i="1" s="1"/>
  <c r="GA70" i="1"/>
  <c r="FX8" i="1"/>
  <c r="FX9" i="1"/>
  <c r="FX10" i="1"/>
  <c r="FX11" i="1"/>
  <c r="FX13" i="1"/>
  <c r="FX14" i="1"/>
  <c r="FX15" i="1"/>
  <c r="FX16" i="1"/>
  <c r="FX17" i="1"/>
  <c r="FX19" i="1"/>
  <c r="FX20" i="1"/>
  <c r="FX22" i="1"/>
  <c r="FX23" i="1"/>
  <c r="FX24" i="1"/>
  <c r="FX25" i="1"/>
  <c r="FX30" i="1"/>
  <c r="FX31" i="1"/>
  <c r="FX32" i="1"/>
  <c r="FX33" i="1"/>
  <c r="FX34" i="1"/>
  <c r="FX35" i="1"/>
  <c r="FX36" i="1"/>
  <c r="FX38" i="1"/>
  <c r="FX37" i="1" s="1"/>
  <c r="FX39" i="1"/>
  <c r="FX42" i="1"/>
  <c r="FX43" i="1"/>
  <c r="FX44" i="1"/>
  <c r="FX45" i="1"/>
  <c r="FX46" i="1"/>
  <c r="FX47" i="1"/>
  <c r="FX48" i="1"/>
  <c r="FX50" i="1"/>
  <c r="FX51" i="1"/>
  <c r="FX55" i="1"/>
  <c r="FX56" i="1"/>
  <c r="FX57" i="1"/>
  <c r="FX59" i="1"/>
  <c r="FX58" i="1" s="1"/>
  <c r="FX60" i="1"/>
  <c r="FX63" i="1"/>
  <c r="FX64" i="1"/>
  <c r="FX65" i="1"/>
  <c r="FX66" i="1"/>
  <c r="FX68" i="1"/>
  <c r="FX70" i="1"/>
  <c r="FU8" i="1"/>
  <c r="FU9" i="1"/>
  <c r="FU10" i="1"/>
  <c r="FU11" i="1"/>
  <c r="FU13" i="1"/>
  <c r="FU14" i="1"/>
  <c r="FU15" i="1"/>
  <c r="FU16" i="1"/>
  <c r="FU17" i="1"/>
  <c r="FU19" i="1"/>
  <c r="FU20" i="1"/>
  <c r="FU22" i="1"/>
  <c r="FU23" i="1"/>
  <c r="FU24" i="1"/>
  <c r="FU25" i="1"/>
  <c r="FU30" i="1"/>
  <c r="FU31" i="1"/>
  <c r="FU32" i="1"/>
  <c r="FU33" i="1"/>
  <c r="FU34" i="1"/>
  <c r="FU35" i="1"/>
  <c r="FU36" i="1"/>
  <c r="FU38" i="1"/>
  <c r="FU37" i="1" s="1"/>
  <c r="FU39" i="1"/>
  <c r="FU42" i="1"/>
  <c r="FU43" i="1"/>
  <c r="FU44" i="1"/>
  <c r="FU45" i="1"/>
  <c r="FU46" i="1"/>
  <c r="FU47" i="1"/>
  <c r="FU48" i="1"/>
  <c r="FU50" i="1"/>
  <c r="FU51" i="1"/>
  <c r="FU55" i="1"/>
  <c r="FU56" i="1"/>
  <c r="FU57" i="1"/>
  <c r="FU59" i="1"/>
  <c r="FU58" i="1" s="1"/>
  <c r="FU60" i="1"/>
  <c r="FU63" i="1"/>
  <c r="FU64" i="1"/>
  <c r="FU65" i="1"/>
  <c r="FU66" i="1"/>
  <c r="FU68" i="1"/>
  <c r="FU70" i="1"/>
  <c r="FR8" i="1"/>
  <c r="FR9" i="1"/>
  <c r="FR10" i="1"/>
  <c r="FR11" i="1"/>
  <c r="FR13" i="1"/>
  <c r="FR14" i="1"/>
  <c r="FR15" i="1"/>
  <c r="FR16" i="1"/>
  <c r="FR17" i="1"/>
  <c r="FR19" i="1"/>
  <c r="FR20" i="1"/>
  <c r="FR22" i="1"/>
  <c r="FR23" i="1"/>
  <c r="FR24" i="1"/>
  <c r="FR25" i="1"/>
  <c r="FR30" i="1"/>
  <c r="FR31" i="1"/>
  <c r="FR32" i="1"/>
  <c r="FR33" i="1"/>
  <c r="FR34" i="1"/>
  <c r="FR35" i="1"/>
  <c r="FR36" i="1"/>
  <c r="FR38" i="1"/>
  <c r="FR39" i="1"/>
  <c r="FR42" i="1"/>
  <c r="FR43" i="1"/>
  <c r="FR44" i="1"/>
  <c r="FR45" i="1"/>
  <c r="FR46" i="1"/>
  <c r="FR47" i="1"/>
  <c r="FR48" i="1"/>
  <c r="FR50" i="1"/>
  <c r="FR49" i="1" s="1"/>
  <c r="FR51" i="1"/>
  <c r="FR55" i="1"/>
  <c r="FR56" i="1"/>
  <c r="FR57" i="1"/>
  <c r="FR59" i="1"/>
  <c r="FR60" i="1"/>
  <c r="FR63" i="1"/>
  <c r="FR64" i="1"/>
  <c r="FR65" i="1"/>
  <c r="FR66" i="1"/>
  <c r="FR68" i="1"/>
  <c r="FR70" i="1"/>
  <c r="FO8" i="1"/>
  <c r="FO9" i="1"/>
  <c r="FO10" i="1"/>
  <c r="FO11" i="1"/>
  <c r="FO13" i="1"/>
  <c r="FO14" i="1"/>
  <c r="FO15" i="1"/>
  <c r="FO16" i="1"/>
  <c r="FO17" i="1"/>
  <c r="FO19" i="1"/>
  <c r="FO20" i="1"/>
  <c r="FO22" i="1"/>
  <c r="FO23" i="1"/>
  <c r="FO24" i="1"/>
  <c r="FO25" i="1"/>
  <c r="FO30" i="1"/>
  <c r="FO31" i="1"/>
  <c r="FO32" i="1"/>
  <c r="FO33" i="1"/>
  <c r="FO34" i="1"/>
  <c r="FO35" i="1"/>
  <c r="FO36" i="1"/>
  <c r="FO38" i="1"/>
  <c r="FO39" i="1"/>
  <c r="FO42" i="1"/>
  <c r="FO43" i="1"/>
  <c r="FO44" i="1"/>
  <c r="FO45" i="1"/>
  <c r="FO46" i="1"/>
  <c r="FO47" i="1"/>
  <c r="FO48" i="1"/>
  <c r="FO50" i="1"/>
  <c r="FO49" i="1" s="1"/>
  <c r="FO51" i="1"/>
  <c r="FO55" i="1"/>
  <c r="FO56" i="1"/>
  <c r="FO57" i="1"/>
  <c r="FO59" i="1"/>
  <c r="FO60" i="1"/>
  <c r="FO63" i="1"/>
  <c r="FO64" i="1"/>
  <c r="FO65" i="1"/>
  <c r="FO66" i="1"/>
  <c r="FO68" i="1"/>
  <c r="FO70" i="1"/>
  <c r="FL8" i="1"/>
  <c r="FL9" i="1"/>
  <c r="FL10" i="1"/>
  <c r="FL11" i="1"/>
  <c r="FL13" i="1"/>
  <c r="FL14" i="1"/>
  <c r="FL15" i="1"/>
  <c r="FL16" i="1"/>
  <c r="FL17" i="1"/>
  <c r="FL19" i="1"/>
  <c r="FL20" i="1"/>
  <c r="FL22" i="1"/>
  <c r="FL23" i="1"/>
  <c r="FL24" i="1"/>
  <c r="FL25" i="1"/>
  <c r="FL30" i="1"/>
  <c r="FL31" i="1"/>
  <c r="FL32" i="1"/>
  <c r="FL33" i="1"/>
  <c r="FL34" i="1"/>
  <c r="FL35" i="1"/>
  <c r="FL36" i="1"/>
  <c r="FL38" i="1"/>
  <c r="FL39" i="1"/>
  <c r="FL42" i="1"/>
  <c r="FL43" i="1"/>
  <c r="FL44" i="1"/>
  <c r="FL45" i="1"/>
  <c r="FL46" i="1"/>
  <c r="FL47" i="1"/>
  <c r="FL48" i="1"/>
  <c r="FL50" i="1"/>
  <c r="FL49" i="1" s="1"/>
  <c r="FL51" i="1"/>
  <c r="FL55" i="1"/>
  <c r="FL56" i="1"/>
  <c r="FL57" i="1"/>
  <c r="FL59" i="1"/>
  <c r="FL60" i="1"/>
  <c r="FL63" i="1"/>
  <c r="FL64" i="1"/>
  <c r="FL65" i="1"/>
  <c r="FL66" i="1"/>
  <c r="FL68" i="1"/>
  <c r="FL70" i="1"/>
  <c r="FI8" i="1"/>
  <c r="FI9" i="1"/>
  <c r="FI10" i="1"/>
  <c r="FI11" i="1"/>
  <c r="FI13" i="1"/>
  <c r="FI14" i="1"/>
  <c r="FI15" i="1"/>
  <c r="FI16" i="1"/>
  <c r="FI17" i="1"/>
  <c r="FI19" i="1"/>
  <c r="FI20" i="1"/>
  <c r="FI22" i="1"/>
  <c r="FI23" i="1"/>
  <c r="FI24" i="1"/>
  <c r="FI25" i="1"/>
  <c r="FI30" i="1"/>
  <c r="FI31" i="1"/>
  <c r="FI32" i="1"/>
  <c r="FI33" i="1"/>
  <c r="FI34" i="1"/>
  <c r="FI35" i="1"/>
  <c r="FI36" i="1"/>
  <c r="FI38" i="1"/>
  <c r="FI39" i="1"/>
  <c r="FI42" i="1"/>
  <c r="FI43" i="1"/>
  <c r="FI44" i="1"/>
  <c r="FI45" i="1"/>
  <c r="FI46" i="1"/>
  <c r="FI47" i="1"/>
  <c r="FI48" i="1"/>
  <c r="FI50" i="1"/>
  <c r="FI51" i="1"/>
  <c r="FI55" i="1"/>
  <c r="FI56" i="1"/>
  <c r="FI57" i="1"/>
  <c r="FI59" i="1"/>
  <c r="FI60" i="1"/>
  <c r="FI63" i="1"/>
  <c r="FI64" i="1"/>
  <c r="FI65" i="1"/>
  <c r="FI66" i="1"/>
  <c r="FI68" i="1"/>
  <c r="FI70" i="1"/>
  <c r="FF8" i="1"/>
  <c r="FF9" i="1"/>
  <c r="FF10" i="1"/>
  <c r="FF11" i="1"/>
  <c r="FF13" i="1"/>
  <c r="FF14" i="1"/>
  <c r="FF15" i="1"/>
  <c r="FF16" i="1"/>
  <c r="FF17" i="1"/>
  <c r="FF19" i="1"/>
  <c r="FF20" i="1"/>
  <c r="FF22" i="1"/>
  <c r="FF23" i="1"/>
  <c r="FF24" i="1"/>
  <c r="FF25" i="1"/>
  <c r="FF30" i="1"/>
  <c r="FF31" i="1"/>
  <c r="FF32" i="1"/>
  <c r="FF33" i="1"/>
  <c r="FF34" i="1"/>
  <c r="FF35" i="1"/>
  <c r="FF36" i="1"/>
  <c r="FF38" i="1"/>
  <c r="FF39" i="1"/>
  <c r="FF42" i="1"/>
  <c r="FF43" i="1"/>
  <c r="FF44" i="1"/>
  <c r="FF45" i="1"/>
  <c r="FF46" i="1"/>
  <c r="FF47" i="1"/>
  <c r="FF48" i="1"/>
  <c r="FF50" i="1"/>
  <c r="FF49" i="1" s="1"/>
  <c r="FF51" i="1"/>
  <c r="FF55" i="1"/>
  <c r="FF56" i="1"/>
  <c r="FF57" i="1"/>
  <c r="FF59" i="1"/>
  <c r="FF60" i="1"/>
  <c r="FF63" i="1"/>
  <c r="FF64" i="1"/>
  <c r="FF65" i="1"/>
  <c r="FF66" i="1"/>
  <c r="FF68" i="1"/>
  <c r="FF70" i="1"/>
  <c r="FC8" i="1"/>
  <c r="FC9" i="1"/>
  <c r="FC10" i="1"/>
  <c r="FC11" i="1"/>
  <c r="FC13" i="1"/>
  <c r="FC14" i="1"/>
  <c r="FC15" i="1"/>
  <c r="FC16" i="1"/>
  <c r="FC17" i="1"/>
  <c r="FC19" i="1"/>
  <c r="FC20" i="1"/>
  <c r="FC22" i="1"/>
  <c r="FC23" i="1"/>
  <c r="FC24" i="1"/>
  <c r="FC25" i="1"/>
  <c r="FC30" i="1"/>
  <c r="FC31" i="1"/>
  <c r="FC32" i="1"/>
  <c r="FC33" i="1"/>
  <c r="FC34" i="1"/>
  <c r="FC35" i="1"/>
  <c r="FC36" i="1"/>
  <c r="FC38" i="1"/>
  <c r="FC39" i="1"/>
  <c r="FC42" i="1"/>
  <c r="FC43" i="1"/>
  <c r="FC44" i="1"/>
  <c r="FC45" i="1"/>
  <c r="FC46" i="1"/>
  <c r="FC47" i="1"/>
  <c r="FC48" i="1"/>
  <c r="FC50" i="1"/>
  <c r="FC51" i="1"/>
  <c r="FC55" i="1"/>
  <c r="FC56" i="1"/>
  <c r="FC57" i="1"/>
  <c r="FC59" i="1"/>
  <c r="FC60" i="1"/>
  <c r="FC63" i="1"/>
  <c r="FC64" i="1"/>
  <c r="FC65" i="1"/>
  <c r="FC66" i="1"/>
  <c r="FC68" i="1"/>
  <c r="FC70" i="1"/>
  <c r="EZ8" i="1"/>
  <c r="EZ9" i="1"/>
  <c r="EZ10" i="1"/>
  <c r="EZ11" i="1"/>
  <c r="EZ13" i="1"/>
  <c r="EZ14" i="1"/>
  <c r="GM14" i="1" s="1"/>
  <c r="GY14" i="1" s="1"/>
  <c r="EZ15" i="1"/>
  <c r="GM15" i="1" s="1"/>
  <c r="GY15" i="1" s="1"/>
  <c r="EZ16" i="1"/>
  <c r="GM16" i="1" s="1"/>
  <c r="GY16" i="1" s="1"/>
  <c r="EZ17" i="1"/>
  <c r="GM17" i="1" s="1"/>
  <c r="GY17" i="1" s="1"/>
  <c r="EZ19" i="1"/>
  <c r="EZ20" i="1"/>
  <c r="EZ22" i="1"/>
  <c r="EZ23" i="1"/>
  <c r="GM23" i="1" s="1"/>
  <c r="GY23" i="1" s="1"/>
  <c r="EZ24" i="1"/>
  <c r="GM24" i="1" s="1"/>
  <c r="GY24" i="1" s="1"/>
  <c r="EZ25" i="1"/>
  <c r="GM25" i="1" s="1"/>
  <c r="GY25" i="1" s="1"/>
  <c r="EZ30" i="1"/>
  <c r="EZ31" i="1"/>
  <c r="GM31" i="1" s="1"/>
  <c r="GY31" i="1" s="1"/>
  <c r="EZ32" i="1"/>
  <c r="GM32" i="1" s="1"/>
  <c r="GY32" i="1" s="1"/>
  <c r="EZ33" i="1"/>
  <c r="GM33" i="1" s="1"/>
  <c r="GY33" i="1" s="1"/>
  <c r="EZ34" i="1"/>
  <c r="EZ35" i="1"/>
  <c r="GM35" i="1" s="1"/>
  <c r="GY35" i="1" s="1"/>
  <c r="EZ36" i="1"/>
  <c r="EZ38" i="1"/>
  <c r="EZ39" i="1"/>
  <c r="GM39" i="1" s="1"/>
  <c r="GY39" i="1" s="1"/>
  <c r="EZ42" i="1"/>
  <c r="EZ43" i="1"/>
  <c r="GM43" i="1" s="1"/>
  <c r="GY43" i="1" s="1"/>
  <c r="EZ44" i="1"/>
  <c r="GM44" i="1" s="1"/>
  <c r="GY44" i="1" s="1"/>
  <c r="EZ45" i="1"/>
  <c r="EZ46" i="1"/>
  <c r="GM46" i="1" s="1"/>
  <c r="GY46" i="1" s="1"/>
  <c r="EZ47" i="1"/>
  <c r="GM47" i="1" s="1"/>
  <c r="GY47" i="1" s="1"/>
  <c r="EZ48" i="1"/>
  <c r="GM48" i="1" s="1"/>
  <c r="GY48" i="1" s="1"/>
  <c r="EZ50" i="1"/>
  <c r="EZ51" i="1"/>
  <c r="GM51" i="1" s="1"/>
  <c r="GY51" i="1" s="1"/>
  <c r="EZ55" i="1"/>
  <c r="EZ56" i="1"/>
  <c r="GM56" i="1" s="1"/>
  <c r="GY56" i="1" s="1"/>
  <c r="EZ57" i="1"/>
  <c r="GM57" i="1" s="1"/>
  <c r="GY57" i="1" s="1"/>
  <c r="EZ59" i="1"/>
  <c r="EZ60" i="1"/>
  <c r="GM60" i="1" s="1"/>
  <c r="GY60" i="1" s="1"/>
  <c r="EZ63" i="1"/>
  <c r="EZ64" i="1"/>
  <c r="EZ65" i="1"/>
  <c r="GM65" i="1" s="1"/>
  <c r="GY65" i="1" s="1"/>
  <c r="EZ66" i="1"/>
  <c r="EZ68" i="1"/>
  <c r="EZ70" i="1"/>
  <c r="ET65" i="1"/>
  <c r="ET64" i="1"/>
  <c r="ET56" i="1"/>
  <c r="ET55" i="1"/>
  <c r="ET50" i="1"/>
  <c r="ET48" i="1"/>
  <c r="ET44" i="1"/>
  <c r="ET43" i="1"/>
  <c r="ET38" i="1"/>
  <c r="ET33" i="1"/>
  <c r="ET32" i="1"/>
  <c r="ET31" i="1"/>
  <c r="ET22" i="1"/>
  <c r="EQ65" i="1"/>
  <c r="EQ64" i="1"/>
  <c r="EQ56" i="1"/>
  <c r="EQ55" i="1"/>
  <c r="EQ50" i="1"/>
  <c r="EQ48" i="1"/>
  <c r="EQ44" i="1"/>
  <c r="EQ43" i="1"/>
  <c r="EQ38" i="1"/>
  <c r="EQ33" i="1"/>
  <c r="EQ32" i="1"/>
  <c r="EQ31" i="1"/>
  <c r="EQ22" i="1"/>
  <c r="EN65" i="1"/>
  <c r="EN64" i="1"/>
  <c r="EN56" i="1"/>
  <c r="EN55" i="1"/>
  <c r="EN50" i="1"/>
  <c r="EN48" i="1"/>
  <c r="EN44" i="1"/>
  <c r="EN43" i="1"/>
  <c r="EN38" i="1"/>
  <c r="EN33" i="1"/>
  <c r="EN32" i="1"/>
  <c r="EN31" i="1"/>
  <c r="EN22" i="1"/>
  <c r="EK65" i="1"/>
  <c r="EK56" i="1"/>
  <c r="EK55" i="1"/>
  <c r="EK50" i="1"/>
  <c r="EK48" i="1"/>
  <c r="EK44" i="1"/>
  <c r="EK43" i="1"/>
  <c r="EK38" i="1"/>
  <c r="EK33" i="1"/>
  <c r="EK32" i="1"/>
  <c r="EK31" i="1"/>
  <c r="EK22" i="1"/>
  <c r="EH65" i="1"/>
  <c r="EH64" i="1"/>
  <c r="EH56" i="1"/>
  <c r="EH55" i="1"/>
  <c r="EH50" i="1"/>
  <c r="EH48" i="1"/>
  <c r="EH44" i="1"/>
  <c r="EH43" i="1"/>
  <c r="EH38" i="1"/>
  <c r="EH33" i="1"/>
  <c r="EH32" i="1"/>
  <c r="EH31" i="1"/>
  <c r="EH22" i="1"/>
  <c r="EE65" i="1"/>
  <c r="EE64" i="1"/>
  <c r="EE56" i="1"/>
  <c r="EE55" i="1"/>
  <c r="EE50" i="1"/>
  <c r="EE48" i="1"/>
  <c r="EE44" i="1"/>
  <c r="EE43" i="1"/>
  <c r="EE38" i="1"/>
  <c r="EE33" i="1"/>
  <c r="EE32" i="1"/>
  <c r="EE31" i="1"/>
  <c r="EE22" i="1"/>
  <c r="EB65" i="1"/>
  <c r="EB64" i="1"/>
  <c r="EB56" i="1"/>
  <c r="EB55" i="1"/>
  <c r="EB50" i="1"/>
  <c r="EB48" i="1"/>
  <c r="EB44" i="1"/>
  <c r="EB43" i="1"/>
  <c r="EB38" i="1"/>
  <c r="EB33" i="1"/>
  <c r="EB32" i="1"/>
  <c r="EB31" i="1"/>
  <c r="EB22" i="1"/>
  <c r="DY65" i="1"/>
  <c r="DY64" i="1"/>
  <c r="DY56" i="1"/>
  <c r="DY55" i="1"/>
  <c r="DY50" i="1"/>
  <c r="DY48" i="1"/>
  <c r="DY44" i="1"/>
  <c r="DY43" i="1"/>
  <c r="DY38" i="1"/>
  <c r="DY33" i="1"/>
  <c r="DY32" i="1"/>
  <c r="DY31" i="1"/>
  <c r="DY22" i="1"/>
  <c r="AS67" i="10"/>
  <c r="AS62" i="10"/>
  <c r="AS58" i="10"/>
  <c r="AS54" i="10"/>
  <c r="AS53" i="10"/>
  <c r="AS49" i="10"/>
  <c r="AS41" i="10"/>
  <c r="AS40" i="10"/>
  <c r="AS37" i="10"/>
  <c r="AS29" i="10"/>
  <c r="AS21" i="10"/>
  <c r="AS18" i="10"/>
  <c r="AS12" i="10"/>
  <c r="AS7" i="10"/>
  <c r="AS26" i="10"/>
  <c r="DV22" i="1"/>
  <c r="DV31" i="1"/>
  <c r="EW31" i="1" s="1"/>
  <c r="DV32" i="1"/>
  <c r="DV33" i="1"/>
  <c r="EW33" i="1" s="1"/>
  <c r="DV38" i="1"/>
  <c r="DV43" i="1"/>
  <c r="EW43" i="1" s="1"/>
  <c r="DV44" i="1"/>
  <c r="DV48" i="1"/>
  <c r="EW48" i="1" s="1"/>
  <c r="DV50" i="1"/>
  <c r="DV55" i="1"/>
  <c r="EW55" i="1" s="1"/>
  <c r="DV56" i="1"/>
  <c r="DV64" i="1"/>
  <c r="EW64" i="1" s="1"/>
  <c r="DV65" i="1"/>
  <c r="EL73" i="1"/>
  <c r="EO73" i="1"/>
  <c r="ER73" i="1"/>
  <c r="AB71" i="10"/>
  <c r="AC71" i="10"/>
  <c r="AE71" i="10"/>
  <c r="AF71" i="10"/>
  <c r="AH71" i="10"/>
  <c r="AI71" i="10"/>
  <c r="AK71" i="10"/>
  <c r="AL71" i="10"/>
  <c r="AN71" i="10"/>
  <c r="AO71" i="10"/>
  <c r="AQ71" i="10"/>
  <c r="AR71" i="10"/>
  <c r="AW71" i="10"/>
  <c r="AX71" i="10"/>
  <c r="AZ71" i="10"/>
  <c r="BA71" i="10"/>
  <c r="BC71" i="10"/>
  <c r="BC73" i="10"/>
  <c r="BD71" i="10"/>
  <c r="BF71" i="10"/>
  <c r="BG71" i="10"/>
  <c r="BG73" i="10"/>
  <c r="BI71" i="10"/>
  <c r="BJ71" i="10"/>
  <c r="BL71" i="10"/>
  <c r="BM71" i="10"/>
  <c r="BO71" i="10"/>
  <c r="BP71" i="10"/>
  <c r="BR71" i="10"/>
  <c r="BS71" i="10"/>
  <c r="BU71" i="10"/>
  <c r="BV71" i="10"/>
  <c r="BX71" i="10"/>
  <c r="BY71" i="10"/>
  <c r="CA71" i="10"/>
  <c r="CB71" i="10"/>
  <c r="CD71" i="10"/>
  <c r="CE71" i="10"/>
  <c r="CG71" i="10"/>
  <c r="CH71" i="10"/>
  <c r="CJ71" i="10"/>
  <c r="CK71" i="10"/>
  <c r="CM71" i="10"/>
  <c r="CN71" i="10"/>
  <c r="CP71" i="10"/>
  <c r="CQ71" i="10"/>
  <c r="CS71" i="10"/>
  <c r="CT71" i="10"/>
  <c r="CV71" i="10"/>
  <c r="CW71" i="10"/>
  <c r="CY71" i="10"/>
  <c r="CY73" i="10"/>
  <c r="CZ71" i="10"/>
  <c r="DB71" i="10"/>
  <c r="DC71" i="10"/>
  <c r="DC73" i="10"/>
  <c r="DE71" i="10"/>
  <c r="DF71" i="10"/>
  <c r="DH71" i="10"/>
  <c r="DI71" i="10"/>
  <c r="DK71" i="10"/>
  <c r="DL71" i="10"/>
  <c r="DN71" i="10"/>
  <c r="DO71" i="10"/>
  <c r="DQ71" i="10"/>
  <c r="DR71" i="10"/>
  <c r="DT71" i="10"/>
  <c r="DT73" i="10"/>
  <c r="DU71" i="10"/>
  <c r="DX71" i="10"/>
  <c r="AB72" i="10"/>
  <c r="AC72" i="10"/>
  <c r="AE72" i="10"/>
  <c r="AF72" i="10"/>
  <c r="AH72" i="10"/>
  <c r="AH73" i="10"/>
  <c r="AI72" i="10"/>
  <c r="AK72" i="10"/>
  <c r="AL72" i="10"/>
  <c r="AL73" i="10"/>
  <c r="AN72" i="10"/>
  <c r="AO72" i="10"/>
  <c r="AQ72" i="10"/>
  <c r="AR72" i="10"/>
  <c r="AW72" i="10"/>
  <c r="AW73" i="10"/>
  <c r="AX72" i="10"/>
  <c r="AZ72" i="10"/>
  <c r="BA72" i="10"/>
  <c r="BA73" i="10"/>
  <c r="BC72" i="10"/>
  <c r="BD72" i="10"/>
  <c r="BF72" i="10"/>
  <c r="BG72" i="10"/>
  <c r="BI72" i="10"/>
  <c r="BI73" i="10"/>
  <c r="BJ72" i="10"/>
  <c r="BL72" i="10"/>
  <c r="BM72" i="10"/>
  <c r="BM73" i="10"/>
  <c r="BO72" i="10"/>
  <c r="BP72" i="10"/>
  <c r="BR72" i="10"/>
  <c r="BS72" i="10"/>
  <c r="BU72" i="10"/>
  <c r="BU73" i="10"/>
  <c r="BV72" i="10"/>
  <c r="BX72" i="10"/>
  <c r="BY72" i="10"/>
  <c r="BY73" i="10"/>
  <c r="CA72" i="10"/>
  <c r="CB72" i="10"/>
  <c r="CD72" i="10"/>
  <c r="CE72" i="10"/>
  <c r="CG72" i="10"/>
  <c r="CG73" i="10"/>
  <c r="CH72" i="10"/>
  <c r="CJ72" i="10"/>
  <c r="CK72" i="10"/>
  <c r="CK73" i="10"/>
  <c r="CM72" i="10"/>
  <c r="CN72" i="10"/>
  <c r="CP72" i="10"/>
  <c r="CQ72" i="10"/>
  <c r="CS72" i="10"/>
  <c r="CS73" i="10"/>
  <c r="CT72" i="10"/>
  <c r="CV72" i="10"/>
  <c r="CW72" i="10"/>
  <c r="CW73" i="10"/>
  <c r="CY72" i="10"/>
  <c r="CZ72" i="10"/>
  <c r="DB72" i="10"/>
  <c r="DC72" i="10"/>
  <c r="DE72" i="10"/>
  <c r="DE73" i="10"/>
  <c r="DF72" i="10"/>
  <c r="DH72" i="10"/>
  <c r="DI72" i="10"/>
  <c r="DI73" i="10"/>
  <c r="DK72" i="10"/>
  <c r="DL72" i="10"/>
  <c r="DN72" i="10"/>
  <c r="DO72" i="10"/>
  <c r="DQ72" i="10"/>
  <c r="DQ73" i="10"/>
  <c r="DR72" i="10"/>
  <c r="DT72" i="10"/>
  <c r="DU72" i="10"/>
  <c r="DX72" i="10"/>
  <c r="DX73" i="10"/>
  <c r="AB73" i="10"/>
  <c r="AC73" i="10"/>
  <c r="AE73" i="10"/>
  <c r="AF73" i="10"/>
  <c r="AI73" i="10"/>
  <c r="AK73" i="10"/>
  <c r="AN73" i="10"/>
  <c r="AO73" i="10"/>
  <c r="AQ73" i="10"/>
  <c r="AR73" i="10"/>
  <c r="AX73" i="10"/>
  <c r="AZ73" i="10"/>
  <c r="BD73" i="10"/>
  <c r="BF73" i="10"/>
  <c r="BJ73" i="10"/>
  <c r="BL73" i="10"/>
  <c r="BO73" i="10"/>
  <c r="BP73" i="10"/>
  <c r="BR73" i="10"/>
  <c r="BS73" i="10"/>
  <c r="BV73" i="10"/>
  <c r="BX73" i="10"/>
  <c r="CA73" i="10"/>
  <c r="CB73" i="10"/>
  <c r="CD73" i="10"/>
  <c r="CE73" i="10"/>
  <c r="CH73" i="10"/>
  <c r="CJ73" i="10"/>
  <c r="CM73" i="10"/>
  <c r="CN73" i="10"/>
  <c r="CP73" i="10"/>
  <c r="CQ73" i="10"/>
  <c r="CT73" i="10"/>
  <c r="CV73" i="10"/>
  <c r="CZ73" i="10"/>
  <c r="DB73" i="10"/>
  <c r="DF73" i="10"/>
  <c r="DH73" i="10"/>
  <c r="DK73" i="10"/>
  <c r="DL73" i="10"/>
  <c r="DN73" i="10"/>
  <c r="DO73" i="10"/>
  <c r="DR73" i="10"/>
  <c r="DU73" i="10"/>
  <c r="D71" i="10"/>
  <c r="E71" i="10"/>
  <c r="G71" i="10"/>
  <c r="H71" i="10"/>
  <c r="J71" i="10"/>
  <c r="J73" i="10"/>
  <c r="K71" i="10"/>
  <c r="M71" i="10"/>
  <c r="N71" i="10"/>
  <c r="N73" i="10"/>
  <c r="P71" i="10"/>
  <c r="Q71" i="10"/>
  <c r="S71" i="10"/>
  <c r="T71" i="10"/>
  <c r="V71" i="10"/>
  <c r="V73" i="10"/>
  <c r="W71" i="10"/>
  <c r="Y71" i="10"/>
  <c r="Z71" i="10"/>
  <c r="Z73" i="10"/>
  <c r="D72" i="10"/>
  <c r="E72" i="10"/>
  <c r="G72" i="10"/>
  <c r="G73" i="10"/>
  <c r="H72" i="10"/>
  <c r="J72" i="10"/>
  <c r="K72" i="10"/>
  <c r="K73" i="10"/>
  <c r="M72" i="10"/>
  <c r="N72" i="10"/>
  <c r="P72" i="10"/>
  <c r="Q72" i="10"/>
  <c r="S72" i="10"/>
  <c r="S73" i="10"/>
  <c r="T72" i="10"/>
  <c r="V72" i="10"/>
  <c r="W72" i="10"/>
  <c r="W73" i="10"/>
  <c r="Y72" i="10"/>
  <c r="Z72" i="10"/>
  <c r="D73" i="10"/>
  <c r="E73" i="10"/>
  <c r="H73" i="10"/>
  <c r="M73" i="10"/>
  <c r="P73" i="10"/>
  <c r="Q73" i="10"/>
  <c r="T73" i="10"/>
  <c r="Y73" i="10"/>
  <c r="DT72" i="9"/>
  <c r="DT73" i="9"/>
  <c r="DT74" i="9"/>
  <c r="DU71" i="5"/>
  <c r="DU72" i="5"/>
  <c r="DU73" i="5"/>
  <c r="EQ54" i="5"/>
  <c r="DY67" i="9"/>
  <c r="DY62" i="9"/>
  <c r="DY58" i="9"/>
  <c r="DY49" i="9"/>
  <c r="DY29" i="9"/>
  <c r="DY21" i="9"/>
  <c r="DY37" i="9"/>
  <c r="DY41" i="9"/>
  <c r="DY54" i="9"/>
  <c r="DR8" i="1"/>
  <c r="DR9" i="1"/>
  <c r="DR10" i="1"/>
  <c r="DR11" i="1"/>
  <c r="DR13" i="1"/>
  <c r="DR14" i="1"/>
  <c r="I11" i="7" s="1"/>
  <c r="I9" i="7" s="1"/>
  <c r="I4" i="7" s="1"/>
  <c r="DR15" i="1"/>
  <c r="DR16" i="1"/>
  <c r="DR17" i="1"/>
  <c r="DR19" i="1"/>
  <c r="DR20" i="1"/>
  <c r="DR22" i="1"/>
  <c r="DR23" i="1"/>
  <c r="DR24" i="1"/>
  <c r="DR25" i="1"/>
  <c r="DR30" i="1"/>
  <c r="DR31" i="1"/>
  <c r="DR32" i="1"/>
  <c r="DR33" i="1"/>
  <c r="DR34" i="1"/>
  <c r="DR35" i="1"/>
  <c r="DR36" i="1"/>
  <c r="DR38" i="1"/>
  <c r="DR39" i="1"/>
  <c r="DR42" i="1"/>
  <c r="DR43" i="1"/>
  <c r="DR44" i="1"/>
  <c r="DR45" i="1"/>
  <c r="DR46" i="1"/>
  <c r="DR47" i="1"/>
  <c r="DR48" i="1"/>
  <c r="DR50" i="1"/>
  <c r="DR51" i="1"/>
  <c r="DR55" i="1"/>
  <c r="DR56" i="1"/>
  <c r="DR57" i="1"/>
  <c r="DR59" i="1"/>
  <c r="DR60" i="1"/>
  <c r="DR63" i="1"/>
  <c r="DR64" i="1"/>
  <c r="DR65" i="1"/>
  <c r="DR66" i="1"/>
  <c r="DR68" i="1"/>
  <c r="DR70" i="1"/>
  <c r="AP65" i="1"/>
  <c r="AP56" i="1"/>
  <c r="AP51" i="1"/>
  <c r="AP44" i="1"/>
  <c r="AP43" i="1"/>
  <c r="AP38" i="1"/>
  <c r="AP33" i="1"/>
  <c r="AP32" i="1"/>
  <c r="AP22" i="1"/>
  <c r="AP14" i="1"/>
  <c r="AP13" i="1"/>
  <c r="AM65" i="1"/>
  <c r="AM56" i="1"/>
  <c r="AM51" i="1"/>
  <c r="AM44" i="1"/>
  <c r="AM43" i="1"/>
  <c r="AM38" i="1"/>
  <c r="AM33" i="1"/>
  <c r="AM32" i="1"/>
  <c r="AM22" i="1"/>
  <c r="AM14" i="1"/>
  <c r="AM13" i="1"/>
  <c r="AJ65" i="1"/>
  <c r="AJ56" i="1"/>
  <c r="AJ51" i="1"/>
  <c r="AJ44" i="1"/>
  <c r="AJ43" i="1"/>
  <c r="AJ38" i="1"/>
  <c r="AJ33" i="1"/>
  <c r="AJ32" i="1"/>
  <c r="AJ22" i="1"/>
  <c r="AJ14" i="1"/>
  <c r="AJ13" i="1"/>
  <c r="AG65" i="1"/>
  <c r="AG56" i="1"/>
  <c r="AG51" i="1"/>
  <c r="AG44" i="1"/>
  <c r="AG43" i="1"/>
  <c r="AG38" i="1"/>
  <c r="AG33" i="1"/>
  <c r="AG32" i="1"/>
  <c r="AG22" i="1"/>
  <c r="AG14" i="1"/>
  <c r="AG13" i="1"/>
  <c r="AD65" i="1"/>
  <c r="AD56" i="1"/>
  <c r="AD51" i="1"/>
  <c r="AD44" i="1"/>
  <c r="AD43" i="1"/>
  <c r="AD38" i="1"/>
  <c r="AD33" i="1"/>
  <c r="AD32" i="1"/>
  <c r="AD22" i="1"/>
  <c r="AD14" i="1"/>
  <c r="AD13" i="1"/>
  <c r="AA65" i="1"/>
  <c r="AA56" i="1"/>
  <c r="AA51" i="1"/>
  <c r="AA44" i="1"/>
  <c r="AA43" i="1"/>
  <c r="AA38" i="1"/>
  <c r="AA33" i="1"/>
  <c r="AA32" i="1"/>
  <c r="AA22" i="1"/>
  <c r="AA14" i="1"/>
  <c r="X65" i="1"/>
  <c r="X56" i="1"/>
  <c r="X51" i="1"/>
  <c r="X44" i="1"/>
  <c r="X43" i="1"/>
  <c r="X38" i="1"/>
  <c r="X33" i="1"/>
  <c r="X32" i="1"/>
  <c r="X22" i="1"/>
  <c r="X14" i="1"/>
  <c r="X13" i="1"/>
  <c r="U65" i="1"/>
  <c r="U56" i="1"/>
  <c r="U51" i="1"/>
  <c r="U44" i="1"/>
  <c r="U43" i="1"/>
  <c r="U38" i="1"/>
  <c r="U33" i="1"/>
  <c r="U32" i="1"/>
  <c r="U22" i="1"/>
  <c r="U14" i="1"/>
  <c r="U13" i="1"/>
  <c r="R65" i="1"/>
  <c r="R56" i="1"/>
  <c r="R51" i="1"/>
  <c r="R44" i="1"/>
  <c r="R43" i="1"/>
  <c r="R38" i="1"/>
  <c r="R33" i="1"/>
  <c r="R32" i="1"/>
  <c r="R22" i="1"/>
  <c r="R14" i="1"/>
  <c r="R13" i="1"/>
  <c r="O65" i="1"/>
  <c r="O56" i="1"/>
  <c r="O51" i="1"/>
  <c r="O44" i="1"/>
  <c r="O43" i="1"/>
  <c r="O38" i="1"/>
  <c r="O33" i="1"/>
  <c r="O32" i="1"/>
  <c r="O22" i="1"/>
  <c r="O14" i="1"/>
  <c r="O13" i="1"/>
  <c r="L65" i="1"/>
  <c r="L56" i="1"/>
  <c r="L51" i="1"/>
  <c r="L44" i="1"/>
  <c r="L43" i="1"/>
  <c r="L38" i="1"/>
  <c r="L33" i="1"/>
  <c r="L32" i="1"/>
  <c r="L22" i="1"/>
  <c r="L14" i="1"/>
  <c r="L13" i="1"/>
  <c r="I65" i="1"/>
  <c r="I56" i="1"/>
  <c r="I51" i="1"/>
  <c r="I44" i="1"/>
  <c r="I43" i="1"/>
  <c r="I38" i="1"/>
  <c r="I33" i="1"/>
  <c r="I32" i="1"/>
  <c r="I22" i="1"/>
  <c r="I14" i="1"/>
  <c r="I13" i="1"/>
  <c r="F65" i="1"/>
  <c r="F56" i="1"/>
  <c r="F51" i="1"/>
  <c r="F44" i="1"/>
  <c r="F43" i="1"/>
  <c r="F38" i="1"/>
  <c r="F33" i="1"/>
  <c r="F32" i="1"/>
  <c r="F22" i="1"/>
  <c r="F14" i="1"/>
  <c r="F13" i="1"/>
  <c r="C13" i="1"/>
  <c r="C22" i="1"/>
  <c r="C32" i="1"/>
  <c r="DS32" i="1" s="1"/>
  <c r="C33" i="1"/>
  <c r="DS33" i="1" s="1"/>
  <c r="HB33" i="1" s="1"/>
  <c r="C38" i="1"/>
  <c r="DS38" i="1" s="1"/>
  <c r="C43" i="1"/>
  <c r="DS43" i="1" s="1"/>
  <c r="HB43" i="1" s="1"/>
  <c r="C51" i="1"/>
  <c r="DS51" i="1" s="1"/>
  <c r="C56" i="1"/>
  <c r="DS56" i="1" s="1"/>
  <c r="C65" i="1"/>
  <c r="DS65" i="1" s="1"/>
  <c r="BL72" i="1"/>
  <c r="BX72" i="1"/>
  <c r="CD72" i="1"/>
  <c r="CJ72" i="1"/>
  <c r="CS72" i="1"/>
  <c r="BC73" i="1"/>
  <c r="BF73" i="1"/>
  <c r="BO73" i="1"/>
  <c r="BX73" i="1"/>
  <c r="CD73" i="1"/>
  <c r="CD74" i="1"/>
  <c r="CJ73" i="1"/>
  <c r="CM73" i="1"/>
  <c r="CP73" i="1"/>
  <c r="CS73" i="1"/>
  <c r="CV73" i="1"/>
  <c r="CY73" i="1"/>
  <c r="DB73" i="1"/>
  <c r="DH73" i="1"/>
  <c r="DN73" i="1"/>
  <c r="BX74" i="1"/>
  <c r="CJ74" i="1"/>
  <c r="CS74" i="1"/>
  <c r="AN73" i="1"/>
  <c r="AH73" i="1"/>
  <c r="AE73" i="1"/>
  <c r="V73" i="1"/>
  <c r="S73" i="1"/>
  <c r="P73" i="1"/>
  <c r="J73" i="1"/>
  <c r="G73" i="1"/>
  <c r="D73" i="1"/>
  <c r="AE72" i="1"/>
  <c r="AE74" i="1" s="1"/>
  <c r="Y72" i="1"/>
  <c r="GL70" i="1"/>
  <c r="GX70" i="1" s="1"/>
  <c r="HA70" i="1" s="1"/>
  <c r="GW68" i="1"/>
  <c r="GQ68" i="1"/>
  <c r="GL68" i="1"/>
  <c r="GX68" i="1" s="1"/>
  <c r="HA68" i="1" s="1"/>
  <c r="GH68" i="1"/>
  <c r="GE68" i="1"/>
  <c r="FY68" i="1"/>
  <c r="FM68" i="1"/>
  <c r="FG68" i="1"/>
  <c r="GU67" i="1"/>
  <c r="GR67" i="1"/>
  <c r="GO67" i="1"/>
  <c r="GI67" i="1"/>
  <c r="GF67" i="1"/>
  <c r="GC67" i="1"/>
  <c r="FZ67" i="1"/>
  <c r="FW67" i="1"/>
  <c r="FT67" i="1"/>
  <c r="FQ67" i="1"/>
  <c r="FN67" i="1"/>
  <c r="FK67" i="1"/>
  <c r="FH67" i="1"/>
  <c r="FE67" i="1"/>
  <c r="FB67" i="1"/>
  <c r="EY67" i="1"/>
  <c r="ES67" i="1"/>
  <c r="EP67" i="1"/>
  <c r="EM67" i="1"/>
  <c r="EJ67" i="1"/>
  <c r="EG67" i="1"/>
  <c r="ED67" i="1"/>
  <c r="EA67" i="1"/>
  <c r="DX67" i="1"/>
  <c r="DU67" i="1"/>
  <c r="DO67" i="1"/>
  <c r="DL67" i="1"/>
  <c r="DI67" i="1"/>
  <c r="DF67" i="1"/>
  <c r="DC67" i="1"/>
  <c r="CZ67" i="1"/>
  <c r="CW67" i="1"/>
  <c r="CT67" i="1"/>
  <c r="CQ67" i="1"/>
  <c r="CN67" i="1"/>
  <c r="CK67" i="1"/>
  <c r="CH67" i="1"/>
  <c r="CE67" i="1"/>
  <c r="CB67" i="1"/>
  <c r="BY67" i="1"/>
  <c r="BV67" i="1"/>
  <c r="BS67" i="1"/>
  <c r="BP67" i="1"/>
  <c r="BM67" i="1"/>
  <c r="BJ67" i="1"/>
  <c r="BG67" i="1"/>
  <c r="BD67" i="1"/>
  <c r="BA67" i="1"/>
  <c r="AX67" i="1"/>
  <c r="AU67" i="1"/>
  <c r="AR67" i="1"/>
  <c r="AO67" i="1"/>
  <c r="AL67" i="1"/>
  <c r="AI67" i="1"/>
  <c r="AF67" i="1"/>
  <c r="AC67" i="1"/>
  <c r="Z67" i="1"/>
  <c r="W67" i="1"/>
  <c r="T67" i="1"/>
  <c r="Q67" i="1"/>
  <c r="N67" i="1"/>
  <c r="K67" i="1"/>
  <c r="H67" i="1"/>
  <c r="E67" i="1"/>
  <c r="B67" i="1"/>
  <c r="GL66" i="1"/>
  <c r="GX66" i="1" s="1"/>
  <c r="GL65" i="1"/>
  <c r="GX65" i="1" s="1"/>
  <c r="HA65" i="1" s="1"/>
  <c r="GL64" i="1"/>
  <c r="GX64" i="1"/>
  <c r="GW63" i="1"/>
  <c r="GT63" i="1"/>
  <c r="GQ63" i="1"/>
  <c r="GX63" i="1"/>
  <c r="HA63" i="1" s="1"/>
  <c r="GE63" i="1"/>
  <c r="GB63" i="1"/>
  <c r="FY63" i="1"/>
  <c r="FV63" i="1"/>
  <c r="FS63" i="1"/>
  <c r="FP63" i="1"/>
  <c r="FM63" i="1"/>
  <c r="FJ63" i="1"/>
  <c r="FG63" i="1"/>
  <c r="FD63" i="1"/>
  <c r="GU62" i="1"/>
  <c r="GU61" i="1" s="1"/>
  <c r="GR62" i="1"/>
  <c r="GR61" i="1" s="1"/>
  <c r="GO62" i="1"/>
  <c r="GO61" i="1" s="1"/>
  <c r="GO27" i="1" s="1"/>
  <c r="GO73" i="1" s="1"/>
  <c r="GI62" i="1"/>
  <c r="GI61" i="1" s="1"/>
  <c r="GF62" i="1"/>
  <c r="GF61" i="1" s="1"/>
  <c r="GC62" i="1"/>
  <c r="FZ62" i="1"/>
  <c r="FZ61" i="1" s="1"/>
  <c r="FW62" i="1"/>
  <c r="FW61" i="1" s="1"/>
  <c r="FT62" i="1"/>
  <c r="FT61" i="1" s="1"/>
  <c r="FQ62" i="1"/>
  <c r="FQ61" i="1" s="1"/>
  <c r="FN62" i="1"/>
  <c r="FK62" i="1"/>
  <c r="FH62" i="1"/>
  <c r="FE62" i="1"/>
  <c r="FE61" i="1" s="1"/>
  <c r="FB62" i="1"/>
  <c r="FB61" i="1" s="1"/>
  <c r="EY62" i="1"/>
  <c r="ES62" i="1"/>
  <c r="EP62" i="1"/>
  <c r="EM62" i="1"/>
  <c r="EJ62" i="1"/>
  <c r="EG62" i="1"/>
  <c r="ED62" i="1"/>
  <c r="EA62" i="1"/>
  <c r="DX62" i="1"/>
  <c r="DU62" i="1"/>
  <c r="DO62" i="1"/>
  <c r="DL62" i="1"/>
  <c r="DI62" i="1"/>
  <c r="DF62" i="1"/>
  <c r="DC62" i="1"/>
  <c r="CZ62" i="1"/>
  <c r="CW62" i="1"/>
  <c r="CT62" i="1"/>
  <c r="CQ62" i="1"/>
  <c r="CN62" i="1"/>
  <c r="CK62" i="1"/>
  <c r="CH62" i="1"/>
  <c r="CE62" i="1"/>
  <c r="CB62" i="1"/>
  <c r="BY62" i="1"/>
  <c r="BV62" i="1"/>
  <c r="BS62" i="1"/>
  <c r="BP62" i="1"/>
  <c r="BM62" i="1"/>
  <c r="BJ62" i="1"/>
  <c r="BG62" i="1"/>
  <c r="BD62" i="1"/>
  <c r="BA62" i="1"/>
  <c r="AX62" i="1"/>
  <c r="AU62" i="1"/>
  <c r="AR62" i="1"/>
  <c r="AO62" i="1"/>
  <c r="AL62" i="1"/>
  <c r="AI62" i="1"/>
  <c r="AF62" i="1"/>
  <c r="AC62" i="1"/>
  <c r="Z62" i="1"/>
  <c r="Z61" i="1" s="1"/>
  <c r="W62" i="1"/>
  <c r="T62" i="1"/>
  <c r="Q62" i="1"/>
  <c r="N62" i="1"/>
  <c r="K62" i="1"/>
  <c r="H62" i="1"/>
  <c r="E62" i="1"/>
  <c r="B62" i="1"/>
  <c r="B61" i="1"/>
  <c r="GL60" i="1"/>
  <c r="GX60" i="1" s="1"/>
  <c r="GL59" i="1"/>
  <c r="GX59" i="1" s="1"/>
  <c r="HA59" i="1" s="1"/>
  <c r="GU58" i="1"/>
  <c r="GR58" i="1"/>
  <c r="GO58" i="1"/>
  <c r="GI58" i="1"/>
  <c r="GF58" i="1"/>
  <c r="GC58" i="1"/>
  <c r="FZ58" i="1"/>
  <c r="FW58" i="1"/>
  <c r="FT58" i="1"/>
  <c r="FQ58" i="1"/>
  <c r="FN58" i="1"/>
  <c r="FK58" i="1"/>
  <c r="FH58" i="1"/>
  <c r="FE58" i="1"/>
  <c r="FB58" i="1"/>
  <c r="EY58" i="1"/>
  <c r="ES58" i="1"/>
  <c r="EP58" i="1"/>
  <c r="EM58" i="1"/>
  <c r="EJ58" i="1"/>
  <c r="EG58" i="1"/>
  <c r="ED58" i="1"/>
  <c r="EA58" i="1"/>
  <c r="DX58" i="1"/>
  <c r="EV58" i="1" s="1"/>
  <c r="DU58" i="1"/>
  <c r="DO58" i="1"/>
  <c r="DL58" i="1"/>
  <c r="DI58" i="1"/>
  <c r="DF58" i="1"/>
  <c r="DC58" i="1"/>
  <c r="CZ58" i="1"/>
  <c r="CW58" i="1"/>
  <c r="CT58" i="1"/>
  <c r="CQ58" i="1"/>
  <c r="CN58" i="1"/>
  <c r="CK58" i="1"/>
  <c r="CH58" i="1"/>
  <c r="CE58" i="1"/>
  <c r="CB58" i="1"/>
  <c r="BY58" i="1"/>
  <c r="BV58" i="1"/>
  <c r="BS58" i="1"/>
  <c r="BP58" i="1"/>
  <c r="BM58" i="1"/>
  <c r="BJ58" i="1"/>
  <c r="BG58" i="1"/>
  <c r="BD58" i="1"/>
  <c r="BA58" i="1"/>
  <c r="AX58" i="1"/>
  <c r="AU58" i="1"/>
  <c r="AR58" i="1"/>
  <c r="AO58" i="1"/>
  <c r="AL58" i="1"/>
  <c r="AI58" i="1"/>
  <c r="AF58" i="1"/>
  <c r="AC58" i="1"/>
  <c r="Z58" i="1"/>
  <c r="W58" i="1"/>
  <c r="T58" i="1"/>
  <c r="Q58" i="1"/>
  <c r="N58" i="1"/>
  <c r="K58" i="1"/>
  <c r="H58" i="1"/>
  <c r="E58" i="1"/>
  <c r="B58" i="1"/>
  <c r="GL57" i="1"/>
  <c r="GX57" i="1" s="1"/>
  <c r="HA57" i="1"/>
  <c r="GL56" i="1"/>
  <c r="GX56" i="1"/>
  <c r="GL55" i="1"/>
  <c r="GX55" i="1"/>
  <c r="GU54" i="1"/>
  <c r="GU53" i="1"/>
  <c r="GR54" i="1"/>
  <c r="GO54" i="1"/>
  <c r="GO53" i="1"/>
  <c r="GI54" i="1"/>
  <c r="GF54" i="1"/>
  <c r="GF53" i="1"/>
  <c r="GC54" i="1"/>
  <c r="FZ54" i="1"/>
  <c r="FZ53" i="1"/>
  <c r="FW54" i="1"/>
  <c r="FT54" i="1"/>
  <c r="FT53" i="1"/>
  <c r="FQ54" i="1"/>
  <c r="FN54" i="1"/>
  <c r="FN53" i="1"/>
  <c r="FK54" i="1"/>
  <c r="FH54" i="1"/>
  <c r="FH53" i="1"/>
  <c r="FE54" i="1"/>
  <c r="FB54" i="1"/>
  <c r="FB53" i="1"/>
  <c r="EY54" i="1"/>
  <c r="ES54" i="1"/>
  <c r="EP54" i="1"/>
  <c r="EP53" i="1"/>
  <c r="EM54" i="1"/>
  <c r="EM53" i="1"/>
  <c r="EJ54" i="1"/>
  <c r="EJ53" i="1"/>
  <c r="EG54" i="1"/>
  <c r="ED54" i="1"/>
  <c r="ED53" i="1"/>
  <c r="EA54" i="1"/>
  <c r="EA53" i="1"/>
  <c r="DX54" i="1"/>
  <c r="DX53" i="1"/>
  <c r="DU54" i="1"/>
  <c r="DO54" i="1"/>
  <c r="DL54" i="1"/>
  <c r="DL53" i="1"/>
  <c r="DI54" i="1"/>
  <c r="DF54" i="1"/>
  <c r="DF53" i="1"/>
  <c r="DC54" i="1"/>
  <c r="CZ54" i="1"/>
  <c r="CZ53" i="1"/>
  <c r="CW54" i="1"/>
  <c r="CT54" i="1"/>
  <c r="CT53" i="1"/>
  <c r="CQ54" i="1"/>
  <c r="CN54" i="1"/>
  <c r="CN53" i="1"/>
  <c r="CK54" i="1"/>
  <c r="CH54" i="1"/>
  <c r="CH53" i="1"/>
  <c r="CE54" i="1"/>
  <c r="CB54" i="1"/>
  <c r="CB53" i="1"/>
  <c r="BY54" i="1"/>
  <c r="BV54" i="1"/>
  <c r="BV53" i="1"/>
  <c r="BS54" i="1"/>
  <c r="BP54" i="1"/>
  <c r="BP53" i="1"/>
  <c r="BM54" i="1"/>
  <c r="BJ54" i="1"/>
  <c r="BJ53" i="1"/>
  <c r="BG54" i="1"/>
  <c r="BD54" i="1"/>
  <c r="BD53" i="1"/>
  <c r="BA54" i="1"/>
  <c r="AX54" i="1"/>
  <c r="AX53" i="1"/>
  <c r="AU54" i="1"/>
  <c r="AR54" i="1"/>
  <c r="AR53" i="1"/>
  <c r="AO54" i="1"/>
  <c r="AL54" i="1"/>
  <c r="AL53" i="1"/>
  <c r="AI54" i="1"/>
  <c r="AF54" i="1"/>
  <c r="AF53" i="1"/>
  <c r="AC54" i="1"/>
  <c r="Z54" i="1"/>
  <c r="Z53" i="1" s="1"/>
  <c r="W54" i="1"/>
  <c r="T54" i="1"/>
  <c r="T53" i="1"/>
  <c r="Q54" i="1"/>
  <c r="N54" i="1"/>
  <c r="N53" i="1"/>
  <c r="K54" i="1"/>
  <c r="H54" i="1"/>
  <c r="H53" i="1"/>
  <c r="E54" i="1"/>
  <c r="B54" i="1"/>
  <c r="GR53" i="1"/>
  <c r="GI53" i="1"/>
  <c r="GC53" i="1"/>
  <c r="FW53" i="1"/>
  <c r="FQ53" i="1"/>
  <c r="FK53" i="1"/>
  <c r="FE53" i="1"/>
  <c r="EY53" i="1"/>
  <c r="B53" i="1"/>
  <c r="GL51" i="1"/>
  <c r="GX51" i="1"/>
  <c r="GL50" i="1"/>
  <c r="GX50" i="1"/>
  <c r="HA50" i="1" s="1"/>
  <c r="GU49" i="1"/>
  <c r="GR49" i="1"/>
  <c r="GO49" i="1"/>
  <c r="GI49" i="1"/>
  <c r="GF49" i="1"/>
  <c r="GC49" i="1"/>
  <c r="FZ49" i="1"/>
  <c r="FW49" i="1"/>
  <c r="FT49" i="1"/>
  <c r="FQ49" i="1"/>
  <c r="FN49" i="1"/>
  <c r="FK49" i="1"/>
  <c r="FH49" i="1"/>
  <c r="FE49" i="1"/>
  <c r="GL49" i="1" s="1"/>
  <c r="GX49" i="1" s="1"/>
  <c r="FB49" i="1"/>
  <c r="EY49" i="1"/>
  <c r="ES49" i="1"/>
  <c r="EP49" i="1"/>
  <c r="EM49" i="1"/>
  <c r="EJ49" i="1"/>
  <c r="EG49" i="1"/>
  <c r="ED49" i="1"/>
  <c r="EA49" i="1"/>
  <c r="DX49" i="1"/>
  <c r="DU49" i="1"/>
  <c r="DO49" i="1"/>
  <c r="DL49" i="1"/>
  <c r="DI49" i="1"/>
  <c r="DF49" i="1"/>
  <c r="DC49" i="1"/>
  <c r="CZ49" i="1"/>
  <c r="CW49" i="1"/>
  <c r="CT49" i="1"/>
  <c r="CQ49" i="1"/>
  <c r="CN49" i="1"/>
  <c r="CK49" i="1"/>
  <c r="CH49" i="1"/>
  <c r="CE49" i="1"/>
  <c r="CB49" i="1"/>
  <c r="BY49" i="1"/>
  <c r="BV49" i="1"/>
  <c r="BS49" i="1"/>
  <c r="BP49" i="1"/>
  <c r="BM49" i="1"/>
  <c r="BJ49" i="1"/>
  <c r="BG49" i="1"/>
  <c r="BD49" i="1"/>
  <c r="BA49" i="1"/>
  <c r="AX49" i="1"/>
  <c r="AU49" i="1"/>
  <c r="AR49" i="1"/>
  <c r="AO49" i="1"/>
  <c r="AL49" i="1"/>
  <c r="AI49" i="1"/>
  <c r="AF49" i="1"/>
  <c r="AC49" i="1"/>
  <c r="Z49" i="1"/>
  <c r="W49" i="1"/>
  <c r="T49" i="1"/>
  <c r="Q49" i="1"/>
  <c r="N49" i="1"/>
  <c r="K49" i="1"/>
  <c r="H49" i="1"/>
  <c r="E49" i="1"/>
  <c r="B49" i="1"/>
  <c r="GL48" i="1"/>
  <c r="GX48" i="1"/>
  <c r="GL47" i="1"/>
  <c r="GX47" i="1"/>
  <c r="GL46" i="1"/>
  <c r="GX46" i="1"/>
  <c r="HA46" i="1" s="1"/>
  <c r="GL45" i="1"/>
  <c r="GX45" i="1" s="1"/>
  <c r="GL44" i="1"/>
  <c r="GX44" i="1"/>
  <c r="HA44" i="1" s="1"/>
  <c r="GL43" i="1"/>
  <c r="GX43" i="1" s="1"/>
  <c r="HA43" i="1" s="1"/>
  <c r="GL42" i="1"/>
  <c r="GX42" i="1" s="1"/>
  <c r="GU41" i="1"/>
  <c r="GR41" i="1"/>
  <c r="GR40" i="1"/>
  <c r="GO41" i="1"/>
  <c r="GI41" i="1"/>
  <c r="GI40" i="1" s="1"/>
  <c r="GI52" i="1" s="1"/>
  <c r="GF41" i="1"/>
  <c r="GC41" i="1"/>
  <c r="GC40" i="1"/>
  <c r="FZ41" i="1"/>
  <c r="FW41" i="1"/>
  <c r="FW40" i="1" s="1"/>
  <c r="FT41" i="1"/>
  <c r="FQ41" i="1"/>
  <c r="FQ40" i="1"/>
  <c r="FN41" i="1"/>
  <c r="FK41" i="1"/>
  <c r="FK40" i="1" s="1"/>
  <c r="FH41" i="1"/>
  <c r="FE41" i="1"/>
  <c r="FE40" i="1"/>
  <c r="FB41" i="1"/>
  <c r="EY41" i="1"/>
  <c r="ES41" i="1"/>
  <c r="EP41" i="1"/>
  <c r="EM41" i="1"/>
  <c r="EJ41" i="1"/>
  <c r="EJ40" i="1" s="1"/>
  <c r="EG41" i="1"/>
  <c r="ED41" i="1"/>
  <c r="ED40" i="1"/>
  <c r="EA41" i="1"/>
  <c r="DX41" i="1"/>
  <c r="EV41" i="1" s="1"/>
  <c r="DU41" i="1"/>
  <c r="DO41" i="1"/>
  <c r="DL41" i="1"/>
  <c r="DL40" i="1" s="1"/>
  <c r="DI41" i="1"/>
  <c r="DF41" i="1"/>
  <c r="DC41" i="1"/>
  <c r="CZ41" i="1"/>
  <c r="CZ40" i="1" s="1"/>
  <c r="CW41" i="1"/>
  <c r="CT41" i="1"/>
  <c r="CQ41" i="1"/>
  <c r="CN41" i="1"/>
  <c r="CN40" i="1" s="1"/>
  <c r="CK41" i="1"/>
  <c r="CH41" i="1"/>
  <c r="CE41" i="1"/>
  <c r="CB41" i="1"/>
  <c r="CB40" i="1"/>
  <c r="BY41" i="1"/>
  <c r="BV41" i="1"/>
  <c r="BS41" i="1"/>
  <c r="BP41" i="1"/>
  <c r="BP40" i="1" s="1"/>
  <c r="BM41" i="1"/>
  <c r="BJ41" i="1"/>
  <c r="BG41" i="1"/>
  <c r="BG40" i="1" s="1"/>
  <c r="BD41" i="1"/>
  <c r="BD40" i="1" s="1"/>
  <c r="BA41" i="1"/>
  <c r="BA40" i="1" s="1"/>
  <c r="AX41" i="1"/>
  <c r="AU41" i="1"/>
  <c r="AU40" i="1"/>
  <c r="AR41" i="1"/>
  <c r="AR40" i="1"/>
  <c r="AO41" i="1"/>
  <c r="AO40" i="1"/>
  <c r="AL41" i="1"/>
  <c r="AI41" i="1"/>
  <c r="AI40" i="1" s="1"/>
  <c r="AF41" i="1"/>
  <c r="AF40" i="1" s="1"/>
  <c r="AC41" i="1"/>
  <c r="AC40" i="1" s="1"/>
  <c r="Z41" i="1"/>
  <c r="W41" i="1"/>
  <c r="W40" i="1"/>
  <c r="T41" i="1"/>
  <c r="T40" i="1"/>
  <c r="Q41" i="1"/>
  <c r="Q40" i="1"/>
  <c r="N41" i="1"/>
  <c r="K41" i="1"/>
  <c r="K40" i="1" s="1"/>
  <c r="H41" i="1"/>
  <c r="E41" i="1"/>
  <c r="E40" i="1"/>
  <c r="B41" i="1"/>
  <c r="GU40" i="1"/>
  <c r="GO40" i="1"/>
  <c r="GF40" i="1"/>
  <c r="FZ40" i="1"/>
  <c r="FT40" i="1"/>
  <c r="FN40" i="1"/>
  <c r="FH40" i="1"/>
  <c r="FB40" i="1"/>
  <c r="EP40" i="1"/>
  <c r="B40" i="1"/>
  <c r="GL39" i="1"/>
  <c r="GX39" i="1"/>
  <c r="HA39" i="1" s="1"/>
  <c r="GL38" i="1"/>
  <c r="GX38" i="1" s="1"/>
  <c r="GU37" i="1"/>
  <c r="GR37" i="1"/>
  <c r="GO37" i="1"/>
  <c r="GI37" i="1"/>
  <c r="GF37" i="1"/>
  <c r="GC37" i="1"/>
  <c r="FZ37" i="1"/>
  <c r="FZ28" i="1" s="1"/>
  <c r="FW37" i="1"/>
  <c r="FT37" i="1"/>
  <c r="FT28" i="1" s="1"/>
  <c r="FQ37" i="1"/>
  <c r="FN37" i="1"/>
  <c r="FK37" i="1"/>
  <c r="FH37" i="1"/>
  <c r="FH28" i="1" s="1"/>
  <c r="FE37" i="1"/>
  <c r="FB37" i="1"/>
  <c r="EY37" i="1"/>
  <c r="GL37" i="1"/>
  <c r="GX37" i="1" s="1"/>
  <c r="ES37" i="1"/>
  <c r="EP37" i="1"/>
  <c r="EM37" i="1"/>
  <c r="EJ37" i="1"/>
  <c r="EG37" i="1"/>
  <c r="ED37" i="1"/>
  <c r="EA37" i="1"/>
  <c r="DX37" i="1"/>
  <c r="DU37" i="1"/>
  <c r="DO37" i="1"/>
  <c r="DL37" i="1"/>
  <c r="DI37" i="1"/>
  <c r="DF37" i="1"/>
  <c r="DC37" i="1"/>
  <c r="CZ37" i="1"/>
  <c r="CW37" i="1"/>
  <c r="CT37" i="1"/>
  <c r="CQ37" i="1"/>
  <c r="CN37" i="1"/>
  <c r="CK37" i="1"/>
  <c r="CH37" i="1"/>
  <c r="CE37" i="1"/>
  <c r="CB37" i="1"/>
  <c r="BY37" i="1"/>
  <c r="BV37" i="1"/>
  <c r="BS37" i="1"/>
  <c r="BP37" i="1"/>
  <c r="BM37" i="1"/>
  <c r="BJ37" i="1"/>
  <c r="BG37" i="1"/>
  <c r="BD37" i="1"/>
  <c r="BA37" i="1"/>
  <c r="AX37" i="1"/>
  <c r="AU37" i="1"/>
  <c r="AR37" i="1"/>
  <c r="AO37" i="1"/>
  <c r="AL37" i="1"/>
  <c r="AI37" i="1"/>
  <c r="AF37" i="1"/>
  <c r="AC37" i="1"/>
  <c r="Z37" i="1"/>
  <c r="W37" i="1"/>
  <c r="T37" i="1"/>
  <c r="Q37" i="1"/>
  <c r="N37" i="1"/>
  <c r="K37" i="1"/>
  <c r="H37" i="1"/>
  <c r="E37" i="1"/>
  <c r="B37" i="1"/>
  <c r="GT36" i="1"/>
  <c r="GQ36" i="1"/>
  <c r="GL36" i="1"/>
  <c r="GX36" i="1" s="1"/>
  <c r="HA36" i="1" s="1"/>
  <c r="FY36" i="1"/>
  <c r="FS36" i="1"/>
  <c r="FP36" i="1"/>
  <c r="FJ36" i="1"/>
  <c r="FA36" i="1"/>
  <c r="GL35" i="1"/>
  <c r="GX35" i="1" s="1"/>
  <c r="GT34" i="1"/>
  <c r="GQ34" i="1"/>
  <c r="GL34" i="1"/>
  <c r="GX34" i="1" s="1"/>
  <c r="HA34" i="1" s="1"/>
  <c r="GL33" i="1"/>
  <c r="GX33" i="1" s="1"/>
  <c r="GL32" i="1"/>
  <c r="GX32" i="1" s="1"/>
  <c r="GL31" i="1"/>
  <c r="GX31" i="1" s="1"/>
  <c r="HA31" i="1" s="1"/>
  <c r="GL30" i="1"/>
  <c r="GX30" i="1" s="1"/>
  <c r="GU29" i="1"/>
  <c r="GR29" i="1"/>
  <c r="GR28" i="1" s="1"/>
  <c r="GO29" i="1"/>
  <c r="GI29" i="1"/>
  <c r="GI28" i="1"/>
  <c r="GF29" i="1"/>
  <c r="GF28" i="1"/>
  <c r="GC29" i="1"/>
  <c r="GC28" i="1"/>
  <c r="GC52" i="1" s="1"/>
  <c r="FZ29" i="1"/>
  <c r="FW29" i="1"/>
  <c r="FW28" i="1"/>
  <c r="FT29" i="1"/>
  <c r="FQ29" i="1"/>
  <c r="FQ28" i="1"/>
  <c r="FQ52" i="1"/>
  <c r="FN29" i="1"/>
  <c r="FN28" i="1"/>
  <c r="FK29" i="1"/>
  <c r="FK28" i="1"/>
  <c r="FK52" i="1" s="1"/>
  <c r="FH29" i="1"/>
  <c r="FE29" i="1"/>
  <c r="FE28" i="1"/>
  <c r="FE52" i="1"/>
  <c r="FB29" i="1"/>
  <c r="FB28" i="1"/>
  <c r="EY29" i="1"/>
  <c r="EY28" i="1"/>
  <c r="ES29" i="1"/>
  <c r="EP29" i="1"/>
  <c r="EM29" i="1"/>
  <c r="EJ29" i="1"/>
  <c r="EG29" i="1"/>
  <c r="ED29" i="1"/>
  <c r="EA29" i="1"/>
  <c r="DX29" i="1"/>
  <c r="DU29" i="1"/>
  <c r="DO29" i="1"/>
  <c r="DL29" i="1"/>
  <c r="DI29" i="1"/>
  <c r="DF29" i="1"/>
  <c r="DC29" i="1"/>
  <c r="CZ29" i="1"/>
  <c r="CW29" i="1"/>
  <c r="CT29" i="1"/>
  <c r="CQ29" i="1"/>
  <c r="CN29" i="1"/>
  <c r="CK29" i="1"/>
  <c r="CH29" i="1"/>
  <c r="CE29" i="1"/>
  <c r="CB29" i="1"/>
  <c r="BY29" i="1"/>
  <c r="BV29" i="1"/>
  <c r="BS29" i="1"/>
  <c r="BP29" i="1"/>
  <c r="BM29" i="1"/>
  <c r="BJ29" i="1"/>
  <c r="BG29" i="1"/>
  <c r="BD29" i="1"/>
  <c r="BA29" i="1"/>
  <c r="AX29" i="1"/>
  <c r="AU29" i="1"/>
  <c r="AR29" i="1"/>
  <c r="AO29" i="1"/>
  <c r="AL29" i="1"/>
  <c r="AI29" i="1"/>
  <c r="AF29" i="1"/>
  <c r="AC29" i="1"/>
  <c r="Z29" i="1"/>
  <c r="W29" i="1"/>
  <c r="T29" i="1"/>
  <c r="Q29" i="1"/>
  <c r="N29" i="1"/>
  <c r="K29" i="1"/>
  <c r="H29" i="1"/>
  <c r="E29" i="1"/>
  <c r="B29" i="1"/>
  <c r="GU28" i="1"/>
  <c r="GO28" i="1"/>
  <c r="GL25" i="1"/>
  <c r="GX25" i="1" s="1"/>
  <c r="GL24" i="1"/>
  <c r="GX24" i="1" s="1"/>
  <c r="GL23" i="1"/>
  <c r="GX23" i="1" s="1"/>
  <c r="GL22" i="1"/>
  <c r="GX22" i="1" s="1"/>
  <c r="HA22" i="1" s="1"/>
  <c r="GU21" i="1"/>
  <c r="GR21" i="1"/>
  <c r="GR18" i="1"/>
  <c r="GO21" i="1"/>
  <c r="GO18" i="1"/>
  <c r="GI21" i="1"/>
  <c r="GI18" i="1"/>
  <c r="GF21" i="1"/>
  <c r="GF18" i="1"/>
  <c r="GC21" i="1"/>
  <c r="GC18" i="1"/>
  <c r="FZ21" i="1"/>
  <c r="FZ18" i="1"/>
  <c r="FW21" i="1"/>
  <c r="FT21" i="1"/>
  <c r="FT18" i="1" s="1"/>
  <c r="FQ21" i="1"/>
  <c r="FQ18" i="1" s="1"/>
  <c r="FN21" i="1"/>
  <c r="FK21" i="1"/>
  <c r="FK18" i="1"/>
  <c r="FH21" i="1"/>
  <c r="FH18" i="1"/>
  <c r="FE21" i="1"/>
  <c r="FB21" i="1"/>
  <c r="FB18" i="1" s="1"/>
  <c r="EY21" i="1"/>
  <c r="ES21" i="1"/>
  <c r="ES18" i="1" s="1"/>
  <c r="EP21" i="1"/>
  <c r="EP18" i="1" s="1"/>
  <c r="EM21" i="1"/>
  <c r="EM18" i="1" s="1"/>
  <c r="EJ21" i="1"/>
  <c r="EJ18" i="1" s="1"/>
  <c r="EG21" i="1"/>
  <c r="EG18" i="1" s="1"/>
  <c r="ED21" i="1"/>
  <c r="ED18" i="1" s="1"/>
  <c r="EA21" i="1"/>
  <c r="EA18" i="1" s="1"/>
  <c r="DX21" i="1"/>
  <c r="DX18" i="1" s="1"/>
  <c r="DU21" i="1"/>
  <c r="DO21" i="1"/>
  <c r="DL21" i="1"/>
  <c r="DL18" i="1" s="1"/>
  <c r="DI21" i="1"/>
  <c r="DI18" i="1" s="1"/>
  <c r="DF21" i="1"/>
  <c r="DF18" i="1" s="1"/>
  <c r="DC21" i="1"/>
  <c r="CZ21" i="1"/>
  <c r="CZ18" i="1" s="1"/>
  <c r="CW21" i="1"/>
  <c r="CW18" i="1" s="1"/>
  <c r="CT21" i="1"/>
  <c r="CT18" i="1" s="1"/>
  <c r="CQ21" i="1"/>
  <c r="CQ18" i="1" s="1"/>
  <c r="CQ26" i="1" s="1"/>
  <c r="CN21" i="1"/>
  <c r="CN18" i="1" s="1"/>
  <c r="CK21" i="1"/>
  <c r="CK18" i="1" s="1"/>
  <c r="CH21" i="1"/>
  <c r="CH18" i="1" s="1"/>
  <c r="CE21" i="1"/>
  <c r="CE18" i="1" s="1"/>
  <c r="CB21" i="1"/>
  <c r="CB18" i="1" s="1"/>
  <c r="BY21" i="1"/>
  <c r="BY18" i="1" s="1"/>
  <c r="BV21" i="1"/>
  <c r="BV18" i="1"/>
  <c r="BS21" i="1"/>
  <c r="BS18" i="1"/>
  <c r="BP21" i="1"/>
  <c r="BM21" i="1"/>
  <c r="BM18" i="1" s="1"/>
  <c r="BJ21" i="1"/>
  <c r="BJ18" i="1" s="1"/>
  <c r="BG21" i="1"/>
  <c r="BG18" i="1" s="1"/>
  <c r="BD21" i="1"/>
  <c r="BD18" i="1" s="1"/>
  <c r="BA21" i="1"/>
  <c r="BA18" i="1" s="1"/>
  <c r="AX21" i="1"/>
  <c r="AX18" i="1" s="1"/>
  <c r="AU21" i="1"/>
  <c r="AU18" i="1" s="1"/>
  <c r="AR21" i="1"/>
  <c r="AR18" i="1" s="1"/>
  <c r="AO21" i="1"/>
  <c r="AO18" i="1" s="1"/>
  <c r="AL21" i="1"/>
  <c r="AL18" i="1" s="1"/>
  <c r="AI21" i="1"/>
  <c r="AI18" i="1" s="1"/>
  <c r="AF21" i="1"/>
  <c r="AF18" i="1" s="1"/>
  <c r="AC21" i="1"/>
  <c r="AC18" i="1" s="1"/>
  <c r="Z21" i="1"/>
  <c r="Z18" i="1" s="1"/>
  <c r="W21" i="1"/>
  <c r="W18" i="1" s="1"/>
  <c r="T21" i="1"/>
  <c r="Q21" i="1"/>
  <c r="Q18" i="1" s="1"/>
  <c r="N21" i="1"/>
  <c r="N18" i="1" s="1"/>
  <c r="K21" i="1"/>
  <c r="K18" i="1"/>
  <c r="H21" i="1"/>
  <c r="H18" i="1"/>
  <c r="H26" i="1" s="1"/>
  <c r="H6" i="1" s="1"/>
  <c r="H72" i="1" s="1"/>
  <c r="E21" i="1"/>
  <c r="B21" i="1"/>
  <c r="GL20" i="1"/>
  <c r="GX20" i="1" s="1"/>
  <c r="HA20" i="1" s="1"/>
  <c r="GW19" i="1"/>
  <c r="GT19" i="1"/>
  <c r="GQ19" i="1"/>
  <c r="GL19" i="1"/>
  <c r="GX19" i="1" s="1"/>
  <c r="HA19" i="1" s="1"/>
  <c r="GH19" i="1"/>
  <c r="GE19" i="1"/>
  <c r="FY19" i="1"/>
  <c r="FS19" i="1"/>
  <c r="FM19" i="1"/>
  <c r="FG19" i="1"/>
  <c r="GU18" i="1"/>
  <c r="FW18" i="1"/>
  <c r="FN18" i="1"/>
  <c r="FE18" i="1"/>
  <c r="B18" i="1"/>
  <c r="GL17" i="1"/>
  <c r="GX17" i="1" s="1"/>
  <c r="GL16" i="1"/>
  <c r="GX16" i="1"/>
  <c r="HA16" i="1" s="1"/>
  <c r="GL15" i="1"/>
  <c r="GX15" i="1" s="1"/>
  <c r="HA15" i="1" s="1"/>
  <c r="GL14" i="1"/>
  <c r="GX14" i="1"/>
  <c r="GL13" i="1"/>
  <c r="GX13" i="1"/>
  <c r="HA13" i="1" s="1"/>
  <c r="GU12" i="1"/>
  <c r="GU7" i="1"/>
  <c r="GU26" i="1" s="1"/>
  <c r="GU6" i="1" s="1"/>
  <c r="GU72" i="1" s="1"/>
  <c r="GR12" i="1"/>
  <c r="GO12" i="1"/>
  <c r="GO7" i="1"/>
  <c r="GO26" i="1" s="1"/>
  <c r="GO6" i="1" s="1"/>
  <c r="GO72" i="1" s="1"/>
  <c r="GI12" i="1"/>
  <c r="GI7" i="1" s="1"/>
  <c r="GI26" i="1" s="1"/>
  <c r="GI6" i="1" s="1"/>
  <c r="GI72" i="1" s="1"/>
  <c r="GF12" i="1"/>
  <c r="GF7" i="1" s="1"/>
  <c r="GC12" i="1"/>
  <c r="FZ12" i="1"/>
  <c r="FZ7" i="1"/>
  <c r="FZ26" i="1" s="1"/>
  <c r="FZ6" i="1" s="1"/>
  <c r="FZ72" i="1" s="1"/>
  <c r="FW12" i="1"/>
  <c r="FT12" i="1"/>
  <c r="FT7" i="1" s="1"/>
  <c r="FQ12" i="1"/>
  <c r="FN12" i="1"/>
  <c r="FN7" i="1"/>
  <c r="FK12" i="1"/>
  <c r="FK7" i="1"/>
  <c r="FH12" i="1"/>
  <c r="FH7" i="1"/>
  <c r="FE12" i="1"/>
  <c r="FB12" i="1"/>
  <c r="FB7" i="1" s="1"/>
  <c r="EY12" i="1"/>
  <c r="ES12" i="1"/>
  <c r="ES7" i="1"/>
  <c r="ES26" i="1" s="1"/>
  <c r="EP12" i="1"/>
  <c r="EP7" i="1"/>
  <c r="EP26" i="1" s="1"/>
  <c r="EP6" i="1" s="1"/>
  <c r="EP72" i="1" s="1"/>
  <c r="EM12" i="1"/>
  <c r="EM7" i="1"/>
  <c r="EM26" i="1" s="1"/>
  <c r="EM6" i="1" s="1"/>
  <c r="EM72" i="1" s="1"/>
  <c r="EJ12" i="1"/>
  <c r="EJ7" i="1"/>
  <c r="EJ26" i="1" s="1"/>
  <c r="EJ6" i="1" s="1"/>
  <c r="EJ72" i="1" s="1"/>
  <c r="EG12" i="1"/>
  <c r="EG7" i="1"/>
  <c r="EG26" i="1" s="1"/>
  <c r="ED12" i="1"/>
  <c r="ED7" i="1"/>
  <c r="EA12" i="1"/>
  <c r="EA7" i="1"/>
  <c r="DX12" i="1"/>
  <c r="EV12" i="1" s="1"/>
  <c r="DX7" i="1"/>
  <c r="DU12" i="1"/>
  <c r="DO12" i="1"/>
  <c r="DO7" i="1" s="1"/>
  <c r="DL7" i="1"/>
  <c r="DI12" i="1"/>
  <c r="DI7" i="1" s="1"/>
  <c r="DI26" i="1" s="1"/>
  <c r="DF12" i="1"/>
  <c r="DF7" i="1" s="1"/>
  <c r="DC12" i="1"/>
  <c r="DC7" i="1" s="1"/>
  <c r="CZ12" i="1"/>
  <c r="CZ7" i="1" s="1"/>
  <c r="CW12" i="1"/>
  <c r="CW7" i="1"/>
  <c r="CT12" i="1"/>
  <c r="CT7" i="1"/>
  <c r="CQ12" i="1"/>
  <c r="CQ7" i="1"/>
  <c r="CN12" i="1"/>
  <c r="CN7" i="1" s="1"/>
  <c r="CK12" i="1"/>
  <c r="CK7" i="1" s="1"/>
  <c r="CK26" i="1" s="1"/>
  <c r="CH12" i="1"/>
  <c r="CH7" i="1" s="1"/>
  <c r="CE12" i="1"/>
  <c r="CE7" i="1" s="1"/>
  <c r="CB12" i="1"/>
  <c r="CB7" i="1" s="1"/>
  <c r="BY12" i="1"/>
  <c r="BV12" i="1"/>
  <c r="BV7" i="1"/>
  <c r="BS12" i="1"/>
  <c r="BS7" i="1" s="1"/>
  <c r="BP12" i="1"/>
  <c r="BP7" i="1" s="1"/>
  <c r="BM12" i="1"/>
  <c r="BM7" i="1" s="1"/>
  <c r="BJ12" i="1"/>
  <c r="BJ7" i="1" s="1"/>
  <c r="BG12" i="1"/>
  <c r="BG7" i="1" s="1"/>
  <c r="BD12" i="1"/>
  <c r="BD7" i="1" s="1"/>
  <c r="BA12" i="1"/>
  <c r="BA7" i="1" s="1"/>
  <c r="AX12" i="1"/>
  <c r="AX7" i="1" s="1"/>
  <c r="AU12" i="1"/>
  <c r="AU7" i="1" s="1"/>
  <c r="AU26" i="1" s="1"/>
  <c r="AR12" i="1"/>
  <c r="AR7" i="1" s="1"/>
  <c r="AO12" i="1"/>
  <c r="AO7" i="1" s="1"/>
  <c r="AO26" i="1" s="1"/>
  <c r="AL12" i="1"/>
  <c r="AL7" i="1" s="1"/>
  <c r="AI12" i="1"/>
  <c r="AI7" i="1" s="1"/>
  <c r="AI26" i="1" s="1"/>
  <c r="AF12" i="1"/>
  <c r="AF7" i="1" s="1"/>
  <c r="AC12" i="1"/>
  <c r="AC7" i="1" s="1"/>
  <c r="Z12" i="1"/>
  <c r="Z7" i="1" s="1"/>
  <c r="W12" i="1"/>
  <c r="W7" i="1" s="1"/>
  <c r="T12" i="1"/>
  <c r="T7" i="1" s="1"/>
  <c r="Q12" i="1"/>
  <c r="Q7" i="1" s="1"/>
  <c r="N12" i="1"/>
  <c r="K12" i="1"/>
  <c r="K7" i="1" s="1"/>
  <c r="K26" i="1" s="1"/>
  <c r="K6" i="1" s="1"/>
  <c r="K72" i="1" s="1"/>
  <c r="H12" i="1"/>
  <c r="H7" i="1" s="1"/>
  <c r="E12" i="1"/>
  <c r="E7" i="1" s="1"/>
  <c r="E26" i="1" s="1"/>
  <c r="E6" i="1" s="1"/>
  <c r="E72" i="1" s="1"/>
  <c r="B12" i="1"/>
  <c r="GL11" i="1"/>
  <c r="GX11" i="1"/>
  <c r="HA11" i="1" s="1"/>
  <c r="GE11" i="1"/>
  <c r="GW10" i="1"/>
  <c r="GT10" i="1"/>
  <c r="GQ10" i="1"/>
  <c r="GL10" i="1"/>
  <c r="GX10" i="1" s="1"/>
  <c r="GH10" i="1"/>
  <c r="GE10" i="1"/>
  <c r="GB10" i="1"/>
  <c r="FY10" i="1"/>
  <c r="FV10" i="1"/>
  <c r="FS10" i="1"/>
  <c r="FP10" i="1"/>
  <c r="FM10" i="1"/>
  <c r="FJ10" i="1"/>
  <c r="FG10" i="1"/>
  <c r="FD10" i="1"/>
  <c r="GW9" i="1"/>
  <c r="GT9" i="1"/>
  <c r="GQ9" i="1"/>
  <c r="GL9" i="1"/>
  <c r="GX9" i="1" s="1"/>
  <c r="HA9" i="1" s="1"/>
  <c r="GH9" i="1"/>
  <c r="GE9" i="1"/>
  <c r="GB9" i="1"/>
  <c r="FY9" i="1"/>
  <c r="FV9" i="1"/>
  <c r="FS9" i="1"/>
  <c r="FP9" i="1"/>
  <c r="FM9" i="1"/>
  <c r="FJ9" i="1"/>
  <c r="FG9" i="1"/>
  <c r="FD9" i="1"/>
  <c r="FA9" i="1"/>
  <c r="GW8" i="1"/>
  <c r="GT8" i="1"/>
  <c r="GQ8" i="1"/>
  <c r="GL8" i="1"/>
  <c r="GX8" i="1" s="1"/>
  <c r="HA8" i="1" s="1"/>
  <c r="GH8" i="1"/>
  <c r="GE8" i="1"/>
  <c r="GB8" i="1"/>
  <c r="FY8" i="1"/>
  <c r="FS8" i="1"/>
  <c r="FP8" i="1"/>
  <c r="FM8" i="1"/>
  <c r="FJ8" i="1"/>
  <c r="FG8" i="1"/>
  <c r="FD8" i="1"/>
  <c r="FA8" i="1"/>
  <c r="GR7" i="1"/>
  <c r="GC7" i="1"/>
  <c r="GC26" i="1" s="1"/>
  <c r="GC6" i="1" s="1"/>
  <c r="GC72" i="1" s="1"/>
  <c r="FW7" i="1"/>
  <c r="FW26" i="1" s="1"/>
  <c r="FW6" i="1" s="1"/>
  <c r="FW72" i="1" s="1"/>
  <c r="FQ7" i="1"/>
  <c r="FE7" i="1"/>
  <c r="FE26" i="1" s="1"/>
  <c r="FE6" i="1" s="1"/>
  <c r="FE72" i="1" s="1"/>
  <c r="EY7" i="1"/>
  <c r="B7" i="1"/>
  <c r="B26" i="1" s="1"/>
  <c r="FK61" i="1"/>
  <c r="GC61" i="1"/>
  <c r="GC27" i="1" s="1"/>
  <c r="GC73" i="1" s="1"/>
  <c r="FK27" i="1"/>
  <c r="FK73" i="1" s="1"/>
  <c r="FA10" i="1"/>
  <c r="GU52" i="1"/>
  <c r="HA48" i="1"/>
  <c r="GL41" i="1"/>
  <c r="GX41" i="1" s="1"/>
  <c r="EY40" i="1"/>
  <c r="GL40" i="1"/>
  <c r="GX40" i="1" s="1"/>
  <c r="HA66" i="1"/>
  <c r="HA55" i="1"/>
  <c r="HA47" i="1"/>
  <c r="GL67" i="1"/>
  <c r="GX67" i="1" s="1"/>
  <c r="EY61" i="1"/>
  <c r="FA63" i="1"/>
  <c r="HA51" i="1"/>
  <c r="GL53" i="1"/>
  <c r="GX53" i="1" s="1"/>
  <c r="HA60" i="1"/>
  <c r="HA64" i="1"/>
  <c r="GL12" i="1"/>
  <c r="GX12" i="1" s="1"/>
  <c r="GL21" i="1"/>
  <c r="GX21" i="1" s="1"/>
  <c r="GO52" i="1"/>
  <c r="FB52" i="1"/>
  <c r="FN52" i="1"/>
  <c r="FT52" i="1"/>
  <c r="FT27" i="1" s="1"/>
  <c r="FT73" i="1" s="1"/>
  <c r="FZ52" i="1"/>
  <c r="GL54" i="1"/>
  <c r="GX54" i="1"/>
  <c r="GL58" i="1"/>
  <c r="GX58" i="1"/>
  <c r="GL62" i="1"/>
  <c r="GX62" i="1" s="1"/>
  <c r="N40" i="1"/>
  <c r="Z40" i="1"/>
  <c r="AL40" i="1"/>
  <c r="AX40" i="1"/>
  <c r="BJ40" i="1"/>
  <c r="BV40" i="1"/>
  <c r="CH40" i="1"/>
  <c r="CT40" i="1"/>
  <c r="DF40" i="1"/>
  <c r="DU40" i="1"/>
  <c r="HA56" i="1"/>
  <c r="AS6" i="10"/>
  <c r="AS71" i="10"/>
  <c r="AS28" i="10"/>
  <c r="AS52" i="10"/>
  <c r="AS27" i="10"/>
  <c r="AS72" i="10"/>
  <c r="AS61" i="10"/>
  <c r="EA61" i="1"/>
  <c r="DX61" i="1"/>
  <c r="EJ61" i="1"/>
  <c r="E61" i="1"/>
  <c r="K61" i="1"/>
  <c r="Q61" i="1"/>
  <c r="W61" i="1"/>
  <c r="AC61" i="1"/>
  <c r="AI61" i="1"/>
  <c r="AO61" i="1"/>
  <c r="AU61" i="1"/>
  <c r="BA61" i="1"/>
  <c r="BG61" i="1"/>
  <c r="BM61" i="1"/>
  <c r="BS61" i="1"/>
  <c r="BY61" i="1"/>
  <c r="CE61" i="1"/>
  <c r="CK61" i="1"/>
  <c r="CQ61" i="1"/>
  <c r="CW61" i="1"/>
  <c r="DC61" i="1"/>
  <c r="DI61" i="1"/>
  <c r="DO61" i="1"/>
  <c r="ED61" i="1"/>
  <c r="EP61" i="1"/>
  <c r="DO28" i="1"/>
  <c r="Z28" i="1"/>
  <c r="BD28" i="1"/>
  <c r="BD52" i="1"/>
  <c r="BD27" i="1" s="1"/>
  <c r="BD73" i="1" s="1"/>
  <c r="AF28" i="1"/>
  <c r="AF52" i="1"/>
  <c r="AX28" i="1"/>
  <c r="AX52" i="1" s="1"/>
  <c r="BJ28" i="1"/>
  <c r="BJ52" i="1" s="1"/>
  <c r="BJ27" i="1" s="1"/>
  <c r="BJ73" i="1" s="1"/>
  <c r="BP28" i="1"/>
  <c r="BP52" i="1" s="1"/>
  <c r="AO28" i="1"/>
  <c r="AO52" i="1" s="1"/>
  <c r="AO27" i="1" s="1"/>
  <c r="AO73" i="1" s="1"/>
  <c r="BY28" i="1"/>
  <c r="BY52" i="1" s="1"/>
  <c r="BY27" i="1" s="1"/>
  <c r="BY73" i="1" s="1"/>
  <c r="K28" i="1"/>
  <c r="K52" i="1"/>
  <c r="K27" i="1" s="1"/>
  <c r="K73" i="1" s="1"/>
  <c r="Q28" i="1"/>
  <c r="W28" i="1"/>
  <c r="W52" i="1" s="1"/>
  <c r="AC28" i="1"/>
  <c r="AI28" i="1"/>
  <c r="AI52" i="1" s="1"/>
  <c r="AI27" i="1" s="1"/>
  <c r="AI73" i="1" s="1"/>
  <c r="AU28" i="1"/>
  <c r="BA28" i="1"/>
  <c r="BA52" i="1"/>
  <c r="BA27" i="1" s="1"/>
  <c r="BA73" i="1" s="1"/>
  <c r="BG28" i="1"/>
  <c r="BM28" i="1"/>
  <c r="BM52" i="1" s="1"/>
  <c r="BM27" i="1" s="1"/>
  <c r="BM73" i="1" s="1"/>
  <c r="BS28" i="1"/>
  <c r="DX28" i="1"/>
  <c r="ED28" i="1"/>
  <c r="ED52" i="1" s="1"/>
  <c r="ED27" i="1" s="1"/>
  <c r="ED73" i="1" s="1"/>
  <c r="CT28" i="1"/>
  <c r="CT52" i="1" s="1"/>
  <c r="CT27" i="1" s="1"/>
  <c r="CT73" i="1" s="1"/>
  <c r="EG28" i="1"/>
  <c r="EG52" i="1" s="1"/>
  <c r="EG27" i="1" s="1"/>
  <c r="EG73" i="1" s="1"/>
  <c r="H28" i="1"/>
  <c r="N28" i="1"/>
  <c r="N52" i="1" s="1"/>
  <c r="N27" i="1" s="1"/>
  <c r="N73" i="1" s="1"/>
  <c r="T28" i="1"/>
  <c r="T52" i="1" s="1"/>
  <c r="T27" i="1" s="1"/>
  <c r="T73" i="1" s="1"/>
  <c r="AL28" i="1"/>
  <c r="AL52" i="1" s="1"/>
  <c r="AL27" i="1" s="1"/>
  <c r="AL73" i="1" s="1"/>
  <c r="AR28" i="1"/>
  <c r="AR52" i="1" s="1"/>
  <c r="AR27" i="1" s="1"/>
  <c r="AR73" i="1" s="1"/>
  <c r="BV28" i="1"/>
  <c r="BV52" i="1" s="1"/>
  <c r="BV27" i="1" s="1"/>
  <c r="BV73" i="1" s="1"/>
  <c r="CB28" i="1"/>
  <c r="CB52" i="1" s="1"/>
  <c r="CB27" i="1" s="1"/>
  <c r="CB73" i="1" s="1"/>
  <c r="CH28" i="1"/>
  <c r="CH52" i="1" s="1"/>
  <c r="CH27" i="1" s="1"/>
  <c r="CH73" i="1" s="1"/>
  <c r="CN28" i="1"/>
  <c r="CN52" i="1" s="1"/>
  <c r="CZ28" i="1"/>
  <c r="CZ52" i="1"/>
  <c r="DF28" i="1"/>
  <c r="DL28" i="1"/>
  <c r="DL52" i="1" s="1"/>
  <c r="DL27" i="1" s="1"/>
  <c r="DL73" i="1" s="1"/>
  <c r="EA28" i="1"/>
  <c r="CE28" i="1"/>
  <c r="CK28" i="1"/>
  <c r="CQ28" i="1"/>
  <c r="CQ52" i="1" s="1"/>
  <c r="CQ27" i="1" s="1"/>
  <c r="CQ73" i="1" s="1"/>
  <c r="CW28" i="1"/>
  <c r="DC28" i="1"/>
  <c r="DC52" i="1" s="1"/>
  <c r="DC27" i="1" s="1"/>
  <c r="DC73" i="1" s="1"/>
  <c r="DI28" i="1"/>
  <c r="H40" i="1"/>
  <c r="EA40" i="1"/>
  <c r="EG40" i="1"/>
  <c r="EM40" i="1"/>
  <c r="ES40" i="1"/>
  <c r="EG53" i="1"/>
  <c r="ES53" i="1"/>
  <c r="EJ28" i="1"/>
  <c r="EJ52" i="1"/>
  <c r="EP28" i="1"/>
  <c r="EP52" i="1"/>
  <c r="EP27" i="1" s="1"/>
  <c r="EP73" i="1" s="1"/>
  <c r="DR41" i="1"/>
  <c r="CK40" i="1"/>
  <c r="CK52" i="1" s="1"/>
  <c r="CK27" i="1" s="1"/>
  <c r="CK73" i="1" s="1"/>
  <c r="CQ40" i="1"/>
  <c r="CW40" i="1"/>
  <c r="DI40" i="1"/>
  <c r="DO40" i="1"/>
  <c r="DR58" i="1"/>
  <c r="BY7" i="1"/>
  <c r="DU7" i="1"/>
  <c r="EV7" i="1" s="1"/>
  <c r="DU28" i="1"/>
  <c r="EG61" i="1"/>
  <c r="DR21" i="1"/>
  <c r="E18" i="1"/>
  <c r="T18" i="1"/>
  <c r="T26" i="1" s="1"/>
  <c r="T6" i="1" s="1"/>
  <c r="T72" i="1" s="1"/>
  <c r="DR54" i="1"/>
  <c r="E53" i="1"/>
  <c r="HA54" i="1"/>
  <c r="DU53" i="1"/>
  <c r="DU61" i="1"/>
  <c r="ES61" i="1"/>
  <c r="N7" i="1"/>
  <c r="DC40" i="1"/>
  <c r="BM40" i="1"/>
  <c r="BS40" i="1"/>
  <c r="BY40" i="1"/>
  <c r="CE40" i="1"/>
  <c r="K53" i="1"/>
  <c r="Q53" i="1"/>
  <c r="W53" i="1"/>
  <c r="EM61" i="1"/>
  <c r="H61" i="1"/>
  <c r="N61" i="1"/>
  <c r="T61" i="1"/>
  <c r="AF61" i="1"/>
  <c r="AL61" i="1"/>
  <c r="AR61" i="1"/>
  <c r="AX61" i="1"/>
  <c r="BD61" i="1"/>
  <c r="BJ61" i="1"/>
  <c r="BP61" i="1"/>
  <c r="BV61" i="1"/>
  <c r="CB61" i="1"/>
  <c r="CH61" i="1"/>
  <c r="CN61" i="1"/>
  <c r="CT61" i="1"/>
  <c r="CZ61" i="1"/>
  <c r="DF61" i="1"/>
  <c r="DL61" i="1"/>
  <c r="DR12" i="1"/>
  <c r="E28" i="1"/>
  <c r="DR29" i="1"/>
  <c r="AC52" i="1"/>
  <c r="AU52" i="1"/>
  <c r="BG52" i="1"/>
  <c r="Q52" i="1"/>
  <c r="Q27" i="1" s="1"/>
  <c r="Q73" i="1" s="1"/>
  <c r="EM28" i="1"/>
  <c r="ES28" i="1"/>
  <c r="ES52" i="1" s="1"/>
  <c r="ES27" i="1" s="1"/>
  <c r="ES73" i="1" s="1"/>
  <c r="DR37" i="1"/>
  <c r="DR49" i="1"/>
  <c r="AC53" i="1"/>
  <c r="AI53" i="1"/>
  <c r="AO53" i="1"/>
  <c r="AU53" i="1"/>
  <c r="BA53" i="1"/>
  <c r="BG53" i="1"/>
  <c r="BM53" i="1"/>
  <c r="BS53" i="1"/>
  <c r="BY53" i="1"/>
  <c r="CE53" i="1"/>
  <c r="CK53" i="1"/>
  <c r="CQ53" i="1"/>
  <c r="CW53" i="1"/>
  <c r="DC53" i="1"/>
  <c r="DI53" i="1"/>
  <c r="DO53" i="1"/>
  <c r="DY53" i="9"/>
  <c r="DY40" i="9"/>
  <c r="DY12" i="9"/>
  <c r="DY18" i="9"/>
  <c r="DY61" i="9"/>
  <c r="DY28" i="9"/>
  <c r="DY52" i="9"/>
  <c r="HA14" i="1"/>
  <c r="FH52" i="1"/>
  <c r="GF52" i="1"/>
  <c r="B28" i="1"/>
  <c r="GL7" i="1"/>
  <c r="GX7" i="1" s="1"/>
  <c r="BP18" i="1"/>
  <c r="DC18" i="1"/>
  <c r="DC26" i="1" s="1"/>
  <c r="DC6" i="1" s="1"/>
  <c r="DC72" i="1" s="1"/>
  <c r="DO18" i="1"/>
  <c r="DU18" i="1"/>
  <c r="EY18" i="1"/>
  <c r="EY52" i="1"/>
  <c r="GL28" i="1"/>
  <c r="GL29" i="1"/>
  <c r="GX29" i="1" s="1"/>
  <c r="AS73" i="10"/>
  <c r="EJ27" i="1"/>
  <c r="EJ73" i="1" s="1"/>
  <c r="Z52" i="1"/>
  <c r="BG27" i="1"/>
  <c r="BG73" i="1" s="1"/>
  <c r="AU27" i="1"/>
  <c r="AU73" i="1" s="1"/>
  <c r="AF27" i="1"/>
  <c r="AF73" i="1" s="1"/>
  <c r="BS52" i="1"/>
  <c r="BS27" i="1" s="1"/>
  <c r="BS73" i="1" s="1"/>
  <c r="DO52" i="1"/>
  <c r="DO27" i="1" s="1"/>
  <c r="DO73" i="1" s="1"/>
  <c r="CZ27" i="1"/>
  <c r="CZ73" i="1" s="1"/>
  <c r="CE52" i="1"/>
  <c r="CE27" i="1" s="1"/>
  <c r="CE73" i="1" s="1"/>
  <c r="EM52" i="1"/>
  <c r="EM27" i="1"/>
  <c r="EM73" i="1" s="1"/>
  <c r="H52" i="1"/>
  <c r="H27" i="1" s="1"/>
  <c r="H73" i="1" s="1"/>
  <c r="EA52" i="1"/>
  <c r="EA27" i="1" s="1"/>
  <c r="EA73" i="1" s="1"/>
  <c r="CW52" i="1"/>
  <c r="CW27" i="1" s="1"/>
  <c r="CW73" i="1" s="1"/>
  <c r="DI52" i="1"/>
  <c r="DI27" i="1" s="1"/>
  <c r="DI73" i="1" s="1"/>
  <c r="DU52" i="1"/>
  <c r="E52" i="1"/>
  <c r="E27" i="1" s="1"/>
  <c r="E73" i="1" s="1"/>
  <c r="DR40" i="1"/>
  <c r="DY27" i="9"/>
  <c r="DY73" i="9"/>
  <c r="B52" i="1"/>
  <c r="EY27" i="1"/>
  <c r="EY73" i="1" s="1"/>
  <c r="DU27" i="1"/>
  <c r="B27" i="1"/>
  <c r="B73" i="1"/>
  <c r="DU73" i="1"/>
  <c r="Q24" i="15"/>
  <c r="O24" i="15"/>
  <c r="N24" i="15"/>
  <c r="M24" i="15"/>
  <c r="L24" i="15"/>
  <c r="K24" i="15"/>
  <c r="G24" i="15"/>
  <c r="E24" i="15"/>
  <c r="D24" i="15"/>
  <c r="C24" i="15"/>
  <c r="P24" i="15"/>
  <c r="I24" i="15"/>
  <c r="S36" i="13"/>
  <c r="S35" i="13"/>
  <c r="Q26" i="13"/>
  <c r="S25" i="13"/>
  <c r="R23" i="13"/>
  <c r="Q23" i="13"/>
  <c r="R22" i="13"/>
  <c r="R21" i="13" s="1"/>
  <c r="P21" i="13"/>
  <c r="O21" i="13"/>
  <c r="N21" i="13"/>
  <c r="K21" i="13"/>
  <c r="J21" i="13"/>
  <c r="I21" i="13"/>
  <c r="H21" i="13"/>
  <c r="G21" i="13"/>
  <c r="F21" i="13"/>
  <c r="E21" i="13"/>
  <c r="D21" i="13"/>
  <c r="C21" i="13"/>
  <c r="R19" i="13"/>
  <c r="K19" i="13"/>
  <c r="Q19" i="13" s="1"/>
  <c r="K18" i="13"/>
  <c r="K17" i="13"/>
  <c r="K16" i="13"/>
  <c r="N15" i="13"/>
  <c r="K14" i="13"/>
  <c r="K13" i="13"/>
  <c r="N12" i="13"/>
  <c r="K12" i="13"/>
  <c r="K11" i="13"/>
  <c r="K10" i="13"/>
  <c r="N9" i="13"/>
  <c r="K8" i="13"/>
  <c r="K7" i="13"/>
  <c r="N6" i="13"/>
  <c r="Q6" i="13"/>
  <c r="P5" i="13"/>
  <c r="O5" i="13"/>
  <c r="O24" i="13"/>
  <c r="M5" i="13"/>
  <c r="L5" i="13"/>
  <c r="L24" i="13" s="1"/>
  <c r="J5" i="13"/>
  <c r="J24" i="13" s="1"/>
  <c r="I5" i="13"/>
  <c r="I24" i="13" s="1"/>
  <c r="H5" i="13"/>
  <c r="H24" i="13" s="1"/>
  <c r="G5" i="13"/>
  <c r="G24" i="13" s="1"/>
  <c r="F24" i="13"/>
  <c r="C5" i="13"/>
  <c r="C24" i="13" s="1"/>
  <c r="N4" i="13"/>
  <c r="M24" i="13"/>
  <c r="D24" i="13"/>
  <c r="Q22" i="13"/>
  <c r="S22" i="13" s="1"/>
  <c r="D71" i="7"/>
  <c r="D74" i="7" s="1"/>
  <c r="D70" i="7"/>
  <c r="D73" i="7" s="1"/>
  <c r="D69" i="7"/>
  <c r="M67" i="7"/>
  <c r="M65" i="7"/>
  <c r="M64" i="7"/>
  <c r="M63" i="7"/>
  <c r="M62" i="7"/>
  <c r="F62" i="7"/>
  <c r="E62" i="7"/>
  <c r="C62" i="7"/>
  <c r="L62" i="7" s="1"/>
  <c r="M61" i="7"/>
  <c r="H61" i="7"/>
  <c r="F61" i="7"/>
  <c r="C61" i="7"/>
  <c r="L61" i="7" s="1"/>
  <c r="M60" i="7"/>
  <c r="M59" i="7"/>
  <c r="M58" i="7"/>
  <c r="M57" i="7"/>
  <c r="M56" i="7"/>
  <c r="M55" i="7"/>
  <c r="M54" i="7"/>
  <c r="M53" i="7"/>
  <c r="F53" i="7"/>
  <c r="E53" i="7"/>
  <c r="L53" i="7"/>
  <c r="M52" i="7"/>
  <c r="H52" i="7"/>
  <c r="F52" i="7"/>
  <c r="C52" i="7"/>
  <c r="C51" i="7" s="1"/>
  <c r="M51" i="7"/>
  <c r="M50" i="7"/>
  <c r="M49" i="7"/>
  <c r="M48" i="7"/>
  <c r="M47" i="7"/>
  <c r="F47" i="7"/>
  <c r="C47" i="7"/>
  <c r="M46" i="7"/>
  <c r="M45" i="7"/>
  <c r="H45" i="7"/>
  <c r="F45" i="7"/>
  <c r="E45" i="7"/>
  <c r="C45" i="7"/>
  <c r="M44" i="7"/>
  <c r="M43" i="7"/>
  <c r="M41" i="7"/>
  <c r="F41" i="7"/>
  <c r="E41" i="7"/>
  <c r="C41" i="7"/>
  <c r="H40" i="7"/>
  <c r="F40" i="7"/>
  <c r="E40" i="7"/>
  <c r="L40" i="7"/>
  <c r="M38" i="7"/>
  <c r="M37" i="7"/>
  <c r="M36" i="7"/>
  <c r="M35" i="7"/>
  <c r="F35" i="7"/>
  <c r="M34" i="7"/>
  <c r="M33" i="7"/>
  <c r="M32" i="7"/>
  <c r="M31" i="7"/>
  <c r="M30" i="7"/>
  <c r="H30" i="7"/>
  <c r="F30" i="7"/>
  <c r="E30" i="7"/>
  <c r="F29" i="7"/>
  <c r="E29" i="7"/>
  <c r="H28" i="7"/>
  <c r="F28" i="7"/>
  <c r="E28" i="7"/>
  <c r="L28" i="7"/>
  <c r="M26" i="7"/>
  <c r="L45" i="7"/>
  <c r="M25" i="7"/>
  <c r="M24" i="7"/>
  <c r="M69" i="7" s="1"/>
  <c r="M23" i="7"/>
  <c r="M22" i="7"/>
  <c r="M21" i="7"/>
  <c r="M20" i="7"/>
  <c r="F19" i="7"/>
  <c r="L19" i="7" s="1"/>
  <c r="M18" i="7"/>
  <c r="M17" i="7"/>
  <c r="M16" i="7"/>
  <c r="M15" i="7"/>
  <c r="M14" i="7"/>
  <c r="M13" i="7"/>
  <c r="M12" i="7"/>
  <c r="M11" i="7"/>
  <c r="M9" i="7"/>
  <c r="M7" i="7"/>
  <c r="M6" i="7"/>
  <c r="M5" i="7"/>
  <c r="M4" i="7"/>
  <c r="M3" i="7"/>
  <c r="FL69" i="10"/>
  <c r="FP69" i="10"/>
  <c r="FL68" i="10"/>
  <c r="FP68" i="10"/>
  <c r="FO67" i="10"/>
  <c r="FN67" i="10"/>
  <c r="FM67" i="10"/>
  <c r="FK67" i="10"/>
  <c r="FJ67" i="10"/>
  <c r="FI67" i="10"/>
  <c r="FH67" i="10"/>
  <c r="FH61" i="10"/>
  <c r="FG61" i="10"/>
  <c r="FF61" i="10"/>
  <c r="FG67" i="10"/>
  <c r="FF67" i="10"/>
  <c r="FE67" i="10"/>
  <c r="FD67" i="10"/>
  <c r="FD61" i="10"/>
  <c r="FC61" i="10"/>
  <c r="FC67" i="10"/>
  <c r="FB67" i="10"/>
  <c r="FA67" i="10"/>
  <c r="EZ67" i="10"/>
  <c r="EZ61" i="10"/>
  <c r="EY67" i="10"/>
  <c r="ET67" i="10"/>
  <c r="EN67" i="10"/>
  <c r="EK67" i="10"/>
  <c r="DP67" i="10"/>
  <c r="DM67" i="10"/>
  <c r="DJ67" i="10"/>
  <c r="DG67" i="10"/>
  <c r="DD67" i="10"/>
  <c r="DA67" i="10"/>
  <c r="CX67" i="10"/>
  <c r="CU67" i="10"/>
  <c r="CR67" i="10"/>
  <c r="CO67" i="10"/>
  <c r="CL67" i="10"/>
  <c r="CI67" i="10"/>
  <c r="CF67" i="10"/>
  <c r="CC67" i="10"/>
  <c r="BZ67" i="10"/>
  <c r="BW67" i="10"/>
  <c r="BT67" i="10"/>
  <c r="BQ67" i="10"/>
  <c r="BN67" i="10"/>
  <c r="BK67" i="10"/>
  <c r="BH67" i="10"/>
  <c r="BE67" i="10"/>
  <c r="BB67" i="10"/>
  <c r="AY67" i="10"/>
  <c r="AV67" i="10"/>
  <c r="AP67" i="10"/>
  <c r="AM67" i="10"/>
  <c r="AJ67" i="10"/>
  <c r="AG67" i="10"/>
  <c r="AD67" i="10"/>
  <c r="X67" i="10"/>
  <c r="U67" i="10"/>
  <c r="R67" i="10"/>
  <c r="O67" i="10"/>
  <c r="L67" i="10"/>
  <c r="I67" i="10"/>
  <c r="F67" i="10"/>
  <c r="FL66" i="10"/>
  <c r="FP66" i="10"/>
  <c r="FL65" i="10"/>
  <c r="FP65" i="10"/>
  <c r="EW65" i="10"/>
  <c r="DS65" i="10"/>
  <c r="FL64" i="10"/>
  <c r="FP64" i="10"/>
  <c r="EW64" i="10"/>
  <c r="FL63" i="10"/>
  <c r="FP63" i="10"/>
  <c r="FO62" i="10"/>
  <c r="FO61" i="10"/>
  <c r="FN62" i="10"/>
  <c r="FN61" i="10"/>
  <c r="FM61" i="10"/>
  <c r="FM62" i="10"/>
  <c r="FK62" i="10"/>
  <c r="FJ62" i="10"/>
  <c r="FI62" i="10"/>
  <c r="FI61" i="10"/>
  <c r="FH62" i="10"/>
  <c r="FG62" i="10"/>
  <c r="FF62" i="10"/>
  <c r="FE62" i="10"/>
  <c r="FE61" i="10"/>
  <c r="FD62" i="10"/>
  <c r="FC62" i="10"/>
  <c r="FB62" i="10"/>
  <c r="FA62" i="10"/>
  <c r="EZ62" i="10"/>
  <c r="EY62" i="10"/>
  <c r="ET62" i="10"/>
  <c r="EN62" i="10"/>
  <c r="EN61" i="10"/>
  <c r="EK61" i="10"/>
  <c r="EK62" i="10"/>
  <c r="DP62" i="10"/>
  <c r="DM62" i="10"/>
  <c r="DJ62" i="10"/>
  <c r="DG62" i="10"/>
  <c r="DD62" i="10"/>
  <c r="DA62" i="10"/>
  <c r="CX62" i="10"/>
  <c r="CU62" i="10"/>
  <c r="CR62" i="10"/>
  <c r="CO62" i="10"/>
  <c r="CL62" i="10"/>
  <c r="CI62" i="10"/>
  <c r="CF62" i="10"/>
  <c r="CC62" i="10"/>
  <c r="BZ62" i="10"/>
  <c r="BW62" i="10"/>
  <c r="BT62" i="10"/>
  <c r="BQ62" i="10"/>
  <c r="BN62" i="10"/>
  <c r="BK62" i="10"/>
  <c r="BH62" i="10"/>
  <c r="BE62" i="10"/>
  <c r="BB62" i="10"/>
  <c r="AY62" i="10"/>
  <c r="AV62" i="10"/>
  <c r="AP62" i="10"/>
  <c r="AM62" i="10"/>
  <c r="AJ62" i="10"/>
  <c r="AG62" i="10"/>
  <c r="AG61" i="10"/>
  <c r="AD61" i="10"/>
  <c r="AD62" i="10"/>
  <c r="X62" i="10"/>
  <c r="U62" i="10"/>
  <c r="U61" i="10"/>
  <c r="R62" i="10"/>
  <c r="O62" i="10"/>
  <c r="L62" i="10"/>
  <c r="L61" i="10"/>
  <c r="I62" i="10"/>
  <c r="I61" i="10"/>
  <c r="F62" i="10"/>
  <c r="FJ61" i="10"/>
  <c r="FB61" i="10"/>
  <c r="FA61" i="10"/>
  <c r="DP61" i="10"/>
  <c r="DM61" i="10"/>
  <c r="DJ61" i="10"/>
  <c r="DD61" i="10"/>
  <c r="DA61" i="10"/>
  <c r="CR61" i="10"/>
  <c r="CO61" i="10"/>
  <c r="CF61" i="10"/>
  <c r="CC61" i="10"/>
  <c r="BT61" i="10"/>
  <c r="BQ61" i="10"/>
  <c r="BH61" i="10"/>
  <c r="BE61" i="10"/>
  <c r="AV61" i="10"/>
  <c r="AP61" i="10"/>
  <c r="R61" i="10"/>
  <c r="FL60" i="10"/>
  <c r="FP60" i="10"/>
  <c r="FP59" i="10"/>
  <c r="FP58" i="10"/>
  <c r="FL59" i="10"/>
  <c r="FO58" i="10"/>
  <c r="FO53" i="10"/>
  <c r="FN58" i="10"/>
  <c r="FM58" i="10"/>
  <c r="FK58" i="10"/>
  <c r="FJ58" i="10"/>
  <c r="FI58" i="10"/>
  <c r="FH58" i="10"/>
  <c r="FG58" i="10"/>
  <c r="FF58" i="10"/>
  <c r="FE58" i="10"/>
  <c r="FD58" i="10"/>
  <c r="FC58" i="10"/>
  <c r="FB58" i="10"/>
  <c r="FA58" i="10"/>
  <c r="EZ58" i="10"/>
  <c r="EY58" i="10"/>
  <c r="ET58" i="10"/>
  <c r="EN58" i="10"/>
  <c r="EK58" i="10"/>
  <c r="DP58" i="10"/>
  <c r="DM58" i="10"/>
  <c r="DJ58" i="10"/>
  <c r="DG58" i="10"/>
  <c r="DD58" i="10"/>
  <c r="DA58" i="10"/>
  <c r="CX58" i="10"/>
  <c r="CU58" i="10"/>
  <c r="CR58" i="10"/>
  <c r="CO58" i="10"/>
  <c r="CL58" i="10"/>
  <c r="CI58" i="10"/>
  <c r="CF58" i="10"/>
  <c r="CC58" i="10"/>
  <c r="BZ58" i="10"/>
  <c r="BW58" i="10"/>
  <c r="BT58" i="10"/>
  <c r="BQ58" i="10"/>
  <c r="BN58" i="10"/>
  <c r="BK58" i="10"/>
  <c r="BH58" i="10"/>
  <c r="BE58" i="10"/>
  <c r="BB58" i="10"/>
  <c r="AY58" i="10"/>
  <c r="AV58" i="10"/>
  <c r="AP58" i="10"/>
  <c r="AM58" i="10"/>
  <c r="AJ58" i="10"/>
  <c r="AG58" i="10"/>
  <c r="AD58" i="10"/>
  <c r="X58" i="10"/>
  <c r="U58" i="10"/>
  <c r="R58" i="10"/>
  <c r="O58" i="10"/>
  <c r="L58" i="10"/>
  <c r="I58" i="10"/>
  <c r="F58" i="10"/>
  <c r="FL57" i="10"/>
  <c r="FP57" i="10"/>
  <c r="FL56" i="10"/>
  <c r="FP56" i="10"/>
  <c r="EW56" i="10"/>
  <c r="DS56" i="10"/>
  <c r="FL55" i="10"/>
  <c r="FP55" i="10"/>
  <c r="EW55" i="10"/>
  <c r="FO54" i="10"/>
  <c r="FN54" i="10"/>
  <c r="FM54" i="10"/>
  <c r="FK54" i="10"/>
  <c r="FK53" i="10"/>
  <c r="FJ54" i="10"/>
  <c r="FI54" i="10"/>
  <c r="FH54" i="10"/>
  <c r="FG54" i="10"/>
  <c r="FG53" i="10"/>
  <c r="FF54" i="10"/>
  <c r="FE54" i="10"/>
  <c r="FE53" i="10"/>
  <c r="FD54" i="10"/>
  <c r="FC54" i="10"/>
  <c r="FB54" i="10"/>
  <c r="FA54" i="10"/>
  <c r="FA53" i="10"/>
  <c r="EZ54" i="10"/>
  <c r="EZ53" i="10"/>
  <c r="EY54" i="10"/>
  <c r="EY53" i="10"/>
  <c r="ET54" i="10"/>
  <c r="EN54" i="10"/>
  <c r="EK54" i="10"/>
  <c r="DP54" i="10"/>
  <c r="DP53" i="10"/>
  <c r="DM54" i="10"/>
  <c r="DJ54" i="10"/>
  <c r="DG54" i="10"/>
  <c r="DD54" i="10"/>
  <c r="DD53" i="10"/>
  <c r="DA54" i="10"/>
  <c r="CX54" i="10"/>
  <c r="CX53" i="10"/>
  <c r="CU54" i="10"/>
  <c r="CR54" i="10"/>
  <c r="CO54" i="10"/>
  <c r="CL54" i="10"/>
  <c r="CI54" i="10"/>
  <c r="CF54" i="10"/>
  <c r="CF53" i="10"/>
  <c r="CC54" i="10"/>
  <c r="BZ54" i="10"/>
  <c r="BZ53" i="10"/>
  <c r="BW54" i="10"/>
  <c r="BT54" i="10"/>
  <c r="BT53" i="10"/>
  <c r="BQ54" i="10"/>
  <c r="BN54" i="10"/>
  <c r="BK54" i="10"/>
  <c r="BH54" i="10"/>
  <c r="BH53" i="10"/>
  <c r="BE54" i="10"/>
  <c r="BB54" i="10"/>
  <c r="BB53" i="10"/>
  <c r="AY54" i="10"/>
  <c r="AV54" i="10"/>
  <c r="AV53" i="10"/>
  <c r="AP54" i="10"/>
  <c r="AM54" i="10"/>
  <c r="AJ54" i="10"/>
  <c r="AG54" i="10"/>
  <c r="AG53" i="10"/>
  <c r="AD54" i="10"/>
  <c r="X54" i="10"/>
  <c r="U54" i="10"/>
  <c r="R54" i="10"/>
  <c r="O54" i="10"/>
  <c r="L54" i="10"/>
  <c r="I54" i="10"/>
  <c r="F54" i="10"/>
  <c r="FN53" i="10"/>
  <c r="FI53" i="10"/>
  <c r="FH53" i="10"/>
  <c r="FD53" i="10"/>
  <c r="CR53" i="10"/>
  <c r="BN61" i="10"/>
  <c r="CX61" i="10"/>
  <c r="AJ61" i="10"/>
  <c r="AY61" i="10"/>
  <c r="BK61" i="10"/>
  <c r="CI61" i="10"/>
  <c r="CU61" i="10"/>
  <c r="DG61" i="10"/>
  <c r="EK53" i="10"/>
  <c r="AM61" i="10"/>
  <c r="BZ61" i="10"/>
  <c r="BW61" i="10"/>
  <c r="ET61" i="10"/>
  <c r="BB61" i="10"/>
  <c r="CL61" i="10"/>
  <c r="FQ65" i="10"/>
  <c r="FC53" i="10"/>
  <c r="FB53" i="10"/>
  <c r="FL54" i="10"/>
  <c r="F61" i="10"/>
  <c r="FP62" i="10"/>
  <c r="AD53" i="10"/>
  <c r="AY53" i="10"/>
  <c r="BQ53" i="10"/>
  <c r="BN53" i="10"/>
  <c r="BK53" i="10"/>
  <c r="CC53" i="10"/>
  <c r="CU53" i="10"/>
  <c r="DM53" i="10"/>
  <c r="DJ53" i="10"/>
  <c r="DG53" i="10"/>
  <c r="FF53" i="10"/>
  <c r="FJ53" i="10"/>
  <c r="FQ56" i="10"/>
  <c r="O61" i="10"/>
  <c r="X61" i="10"/>
  <c r="FP67" i="10"/>
  <c r="E64" i="8"/>
  <c r="FP54" i="10"/>
  <c r="FP53" i="10"/>
  <c r="AP53" i="10"/>
  <c r="AM53" i="10"/>
  <c r="AJ53" i="10"/>
  <c r="BE53" i="10"/>
  <c r="BW53" i="10"/>
  <c r="CO53" i="10"/>
  <c r="CL53" i="10"/>
  <c r="CI53" i="10"/>
  <c r="DA53" i="10"/>
  <c r="EN53" i="10"/>
  <c r="FM53" i="10"/>
  <c r="FL58" i="10"/>
  <c r="FL53" i="10"/>
  <c r="EY61" i="10"/>
  <c r="FL62" i="10"/>
  <c r="FL67" i="10"/>
  <c r="X53" i="10"/>
  <c r="U53" i="10"/>
  <c r="R53" i="10"/>
  <c r="O53" i="10"/>
  <c r="L53" i="10"/>
  <c r="I53" i="10"/>
  <c r="F53" i="10"/>
  <c r="FL51" i="10"/>
  <c r="FP51" i="10"/>
  <c r="DS51" i="10"/>
  <c r="FL50" i="10"/>
  <c r="FP50" i="10"/>
  <c r="EW50" i="10"/>
  <c r="FO49" i="10"/>
  <c r="FO40" i="10"/>
  <c r="FN40" i="10"/>
  <c r="FM40" i="10"/>
  <c r="FN49" i="10"/>
  <c r="FM49" i="10"/>
  <c r="FK49" i="10"/>
  <c r="FJ49" i="10"/>
  <c r="FI49" i="10"/>
  <c r="FH49" i="10"/>
  <c r="FG49" i="10"/>
  <c r="FG40" i="10"/>
  <c r="FF40" i="10"/>
  <c r="FF49" i="10"/>
  <c r="FE49" i="10"/>
  <c r="FD49" i="10"/>
  <c r="FC49" i="10"/>
  <c r="FC40" i="10"/>
  <c r="FB40" i="10"/>
  <c r="FA40" i="10"/>
  <c r="EZ40" i="10"/>
  <c r="EY40" i="10"/>
  <c r="FB49" i="10"/>
  <c r="FA49" i="10"/>
  <c r="EZ49" i="10"/>
  <c r="EY49" i="10"/>
  <c r="ET49" i="10"/>
  <c r="EN49" i="10"/>
  <c r="EK49" i="10"/>
  <c r="DP49" i="10"/>
  <c r="DP40" i="10"/>
  <c r="DM49" i="10"/>
  <c r="DJ49" i="10"/>
  <c r="DG49" i="10"/>
  <c r="DD49" i="10"/>
  <c r="DD40" i="10"/>
  <c r="DA49" i="10"/>
  <c r="CX49" i="10"/>
  <c r="CU49" i="10"/>
  <c r="CR49" i="10"/>
  <c r="CO49" i="10"/>
  <c r="CL49" i="10"/>
  <c r="CI49" i="10"/>
  <c r="CF49" i="10"/>
  <c r="CF40" i="10"/>
  <c r="CC49" i="10"/>
  <c r="BZ49" i="10"/>
  <c r="BW49" i="10"/>
  <c r="BT49" i="10"/>
  <c r="BT40" i="10"/>
  <c r="BQ49" i="10"/>
  <c r="BN49" i="10"/>
  <c r="BK49" i="10"/>
  <c r="BH49" i="10"/>
  <c r="BE49" i="10"/>
  <c r="BB49" i="10"/>
  <c r="AY49" i="10"/>
  <c r="AV49" i="10"/>
  <c r="AV40" i="10"/>
  <c r="AP49" i="10"/>
  <c r="AM49" i="10"/>
  <c r="AJ49" i="10"/>
  <c r="AG49" i="10"/>
  <c r="AG40" i="10"/>
  <c r="AD49" i="10"/>
  <c r="X49" i="10"/>
  <c r="U49" i="10"/>
  <c r="R49" i="10"/>
  <c r="R40" i="10"/>
  <c r="O40" i="10"/>
  <c r="L40" i="10"/>
  <c r="O49" i="10"/>
  <c r="L49" i="10"/>
  <c r="I49" i="10"/>
  <c r="F49" i="10"/>
  <c r="FP48" i="10"/>
  <c r="FL48" i="10"/>
  <c r="EW48" i="10"/>
  <c r="FL47" i="10"/>
  <c r="FP47" i="10"/>
  <c r="FL46" i="10"/>
  <c r="FP46" i="10"/>
  <c r="FL45" i="10"/>
  <c r="FP45" i="10"/>
  <c r="FL44" i="10"/>
  <c r="FP44" i="10"/>
  <c r="EW44" i="10"/>
  <c r="FL43" i="10"/>
  <c r="FP43" i="10"/>
  <c r="EW43" i="10"/>
  <c r="DS43" i="10"/>
  <c r="FL42" i="10"/>
  <c r="FP42" i="10"/>
  <c r="FO41" i="10"/>
  <c r="FN41" i="10"/>
  <c r="FM41" i="10"/>
  <c r="FK41" i="10"/>
  <c r="FJ41" i="10"/>
  <c r="FI41" i="10"/>
  <c r="FH41" i="10"/>
  <c r="FG41" i="10"/>
  <c r="FF41" i="10"/>
  <c r="FE41" i="10"/>
  <c r="FE40" i="10"/>
  <c r="FD40" i="10"/>
  <c r="FD41" i="10"/>
  <c r="FC41" i="10"/>
  <c r="FB41" i="10"/>
  <c r="FA41" i="10"/>
  <c r="EZ41" i="10"/>
  <c r="EY41" i="10"/>
  <c r="ET41" i="10"/>
  <c r="EN41" i="10"/>
  <c r="EN40" i="10"/>
  <c r="EK41" i="10"/>
  <c r="DP41" i="10"/>
  <c r="DM41" i="10"/>
  <c r="DJ41" i="10"/>
  <c r="DG41" i="10"/>
  <c r="DD41" i="10"/>
  <c r="DA41" i="10"/>
  <c r="CX41" i="10"/>
  <c r="CU41" i="10"/>
  <c r="CR41" i="10"/>
  <c r="CO41" i="10"/>
  <c r="CO40" i="10"/>
  <c r="CL41" i="10"/>
  <c r="CI41" i="10"/>
  <c r="CF41" i="10"/>
  <c r="CC41" i="10"/>
  <c r="CC40" i="10"/>
  <c r="BZ41" i="10"/>
  <c r="BW41" i="10"/>
  <c r="BT41" i="10"/>
  <c r="BQ41" i="10"/>
  <c r="BQ40" i="10"/>
  <c r="BN41" i="10"/>
  <c r="BK41" i="10"/>
  <c r="BH41" i="10"/>
  <c r="BE41" i="10"/>
  <c r="BE40" i="10"/>
  <c r="BB41" i="10"/>
  <c r="AY41" i="10"/>
  <c r="AV41" i="10"/>
  <c r="AP41" i="10"/>
  <c r="AM41" i="10"/>
  <c r="AJ41" i="10"/>
  <c r="AG41" i="10"/>
  <c r="AD41" i="10"/>
  <c r="AD40" i="10"/>
  <c r="X41" i="10"/>
  <c r="U41" i="10"/>
  <c r="U40" i="10"/>
  <c r="R41" i="10"/>
  <c r="O41" i="10"/>
  <c r="L41" i="10"/>
  <c r="I41" i="10"/>
  <c r="I40" i="10"/>
  <c r="F41" i="10"/>
  <c r="FK40" i="10"/>
  <c r="FJ40" i="10"/>
  <c r="FI40" i="10"/>
  <c r="FH40" i="10"/>
  <c r="EK40" i="10"/>
  <c r="DM40" i="10"/>
  <c r="DA40" i="10"/>
  <c r="CX40" i="10"/>
  <c r="CU40" i="10"/>
  <c r="CR40" i="10"/>
  <c r="AP40" i="10"/>
  <c r="AM40" i="10"/>
  <c r="AJ40" i="10"/>
  <c r="F40" i="10"/>
  <c r="FL39" i="10"/>
  <c r="FP39" i="10"/>
  <c r="E36" i="8"/>
  <c r="FL38" i="10"/>
  <c r="FP38" i="10"/>
  <c r="FP37" i="10"/>
  <c r="E34" i="8"/>
  <c r="EW38" i="10"/>
  <c r="I35" i="8"/>
  <c r="DS38" i="10"/>
  <c r="FO37" i="10"/>
  <c r="FN37" i="10"/>
  <c r="FM37" i="10"/>
  <c r="FK37" i="10"/>
  <c r="FJ37" i="10"/>
  <c r="FI37" i="10"/>
  <c r="FH37" i="10"/>
  <c r="FG37" i="10"/>
  <c r="FF37" i="10"/>
  <c r="FE37" i="10"/>
  <c r="FD37" i="10"/>
  <c r="FC37" i="10"/>
  <c r="FB37" i="10"/>
  <c r="FA37" i="10"/>
  <c r="EZ37" i="10"/>
  <c r="EY37" i="10"/>
  <c r="ET37" i="10"/>
  <c r="EN37" i="10"/>
  <c r="EK37" i="10"/>
  <c r="DP37" i="10"/>
  <c r="DM37" i="10"/>
  <c r="DJ37" i="10"/>
  <c r="DG37" i="10"/>
  <c r="DD37" i="10"/>
  <c r="DA37" i="10"/>
  <c r="CX37" i="10"/>
  <c r="CU37" i="10"/>
  <c r="CR37" i="10"/>
  <c r="CO37" i="10"/>
  <c r="CL37" i="10"/>
  <c r="CI37" i="10"/>
  <c r="CF37" i="10"/>
  <c r="CC37" i="10"/>
  <c r="BZ37" i="10"/>
  <c r="BW37" i="10"/>
  <c r="BT37" i="10"/>
  <c r="BQ37" i="10"/>
  <c r="BN37" i="10"/>
  <c r="BK37" i="10"/>
  <c r="BH37" i="10"/>
  <c r="BE37" i="10"/>
  <c r="BB37" i="10"/>
  <c r="AY37" i="10"/>
  <c r="AV37" i="10"/>
  <c r="AP37" i="10"/>
  <c r="AM37" i="10"/>
  <c r="AJ37" i="10"/>
  <c r="AG37" i="10"/>
  <c r="AD37" i="10"/>
  <c r="X37" i="10"/>
  <c r="U37" i="10"/>
  <c r="R37" i="10"/>
  <c r="O37" i="10"/>
  <c r="L37" i="10"/>
  <c r="I37" i="10"/>
  <c r="F37" i="10"/>
  <c r="FL36" i="10"/>
  <c r="FP36" i="10"/>
  <c r="FL35" i="10"/>
  <c r="FP35" i="10"/>
  <c r="FL34" i="10"/>
  <c r="FP34" i="10"/>
  <c r="FP33" i="10"/>
  <c r="FL33" i="10"/>
  <c r="EW33" i="10"/>
  <c r="DS33" i="10"/>
  <c r="FL32" i="10"/>
  <c r="FP32" i="10"/>
  <c r="EW32" i="10"/>
  <c r="DS32" i="10"/>
  <c r="FL31" i="10"/>
  <c r="FP31" i="10"/>
  <c r="EW31" i="10"/>
  <c r="FL30" i="10"/>
  <c r="FP30" i="10"/>
  <c r="E27" i="8"/>
  <c r="FO29" i="10"/>
  <c r="FN29" i="10"/>
  <c r="FM29" i="10"/>
  <c r="FK29" i="10"/>
  <c r="FJ29" i="10"/>
  <c r="FI29" i="10"/>
  <c r="FH29" i="10"/>
  <c r="FG29" i="10"/>
  <c r="FF29" i="10"/>
  <c r="FE29" i="10"/>
  <c r="FD29" i="10"/>
  <c r="FC29" i="10"/>
  <c r="FB29" i="10"/>
  <c r="FA29" i="10"/>
  <c r="EZ29" i="10"/>
  <c r="EY29" i="10"/>
  <c r="ET29" i="10"/>
  <c r="EN29" i="10"/>
  <c r="EK29" i="10"/>
  <c r="DP29" i="10"/>
  <c r="DM29" i="10"/>
  <c r="DJ29" i="10"/>
  <c r="DG29" i="10"/>
  <c r="DD29" i="10"/>
  <c r="DA29" i="10"/>
  <c r="DA28" i="10"/>
  <c r="CX29" i="10"/>
  <c r="CU29" i="10"/>
  <c r="CU28" i="10"/>
  <c r="CR29" i="10"/>
  <c r="CO29" i="10"/>
  <c r="CL29" i="10"/>
  <c r="CI29" i="10"/>
  <c r="CF29" i="10"/>
  <c r="CC29" i="10"/>
  <c r="BZ29" i="10"/>
  <c r="BW29" i="10"/>
  <c r="BW28" i="10"/>
  <c r="BT29" i="10"/>
  <c r="BQ29" i="10"/>
  <c r="BN29" i="10"/>
  <c r="BK29" i="10"/>
  <c r="BH29" i="10"/>
  <c r="BE29" i="10"/>
  <c r="BB29" i="10"/>
  <c r="AY29" i="10"/>
  <c r="AY28" i="10"/>
  <c r="AV29" i="10"/>
  <c r="AV28" i="10"/>
  <c r="AV52" i="10"/>
  <c r="AP29" i="10"/>
  <c r="AM29" i="10"/>
  <c r="AJ29" i="10"/>
  <c r="AG29" i="10"/>
  <c r="AD29" i="10"/>
  <c r="X29" i="10"/>
  <c r="X28" i="10"/>
  <c r="U29" i="10"/>
  <c r="R29" i="10"/>
  <c r="O29" i="10"/>
  <c r="L29" i="10"/>
  <c r="I29" i="10"/>
  <c r="F29" i="10"/>
  <c r="F28" i="10"/>
  <c r="FF28" i="10"/>
  <c r="AP28" i="10"/>
  <c r="FL25" i="10"/>
  <c r="FP25" i="10"/>
  <c r="FL24" i="10"/>
  <c r="FP24" i="10"/>
  <c r="FL23" i="10"/>
  <c r="FP23" i="10"/>
  <c r="FL22" i="10"/>
  <c r="FP22" i="10"/>
  <c r="EW22" i="10"/>
  <c r="I19" i="8"/>
  <c r="DS22" i="10"/>
  <c r="BB40" i="10"/>
  <c r="AY40" i="10"/>
  <c r="BN40" i="10"/>
  <c r="BZ40" i="10"/>
  <c r="CL40" i="10"/>
  <c r="CL52" i="10"/>
  <c r="CL27" i="10"/>
  <c r="CL72" i="10"/>
  <c r="FL49" i="10"/>
  <c r="EN28" i="10"/>
  <c r="DJ40" i="10"/>
  <c r="DG40" i="10"/>
  <c r="ET28" i="10"/>
  <c r="M29" i="8"/>
  <c r="M40" i="8"/>
  <c r="FQ22" i="10"/>
  <c r="AY52" i="10"/>
  <c r="BK40" i="10"/>
  <c r="BH40" i="10"/>
  <c r="BW40" i="10"/>
  <c r="BW52" i="10"/>
  <c r="CI40" i="10"/>
  <c r="AM28" i="10"/>
  <c r="AJ28" i="10"/>
  <c r="AG28" i="10"/>
  <c r="AD28" i="10"/>
  <c r="FE28" i="10"/>
  <c r="FD28" i="10"/>
  <c r="FC28" i="10"/>
  <c r="FB28" i="10"/>
  <c r="FA28" i="10"/>
  <c r="EZ28" i="10"/>
  <c r="EY28" i="10"/>
  <c r="EY52" i="10"/>
  <c r="CR28" i="10"/>
  <c r="CO28" i="10"/>
  <c r="CL28" i="10"/>
  <c r="CI28" i="10"/>
  <c r="CF28" i="10"/>
  <c r="CC28" i="10"/>
  <c r="BZ28" i="10"/>
  <c r="BZ52" i="10"/>
  <c r="CX28" i="10"/>
  <c r="CX52" i="10"/>
  <c r="FQ38" i="10"/>
  <c r="FQ33" i="10"/>
  <c r="FP49" i="10"/>
  <c r="FL61" i="10"/>
  <c r="FK61" i="10"/>
  <c r="FP61" i="10"/>
  <c r="BT28" i="10"/>
  <c r="EK28" i="10"/>
  <c r="EN52" i="10"/>
  <c r="FP41" i="10"/>
  <c r="AP52" i="10"/>
  <c r="AV27" i="10"/>
  <c r="U28" i="10"/>
  <c r="FL29" i="10"/>
  <c r="FP29" i="10"/>
  <c r="FP28" i="10"/>
  <c r="FL37" i="10"/>
  <c r="FL41" i="10"/>
  <c r="FL40" i="10"/>
  <c r="FQ43" i="10"/>
  <c r="AJ52" i="10"/>
  <c r="CI52" i="10"/>
  <c r="CR52" i="10"/>
  <c r="CO52" i="10"/>
  <c r="FA52" i="10"/>
  <c r="FE52" i="10"/>
  <c r="ET53" i="10"/>
  <c r="FQ32" i="10"/>
  <c r="AG52" i="10"/>
  <c r="AD52" i="10"/>
  <c r="AM52" i="10"/>
  <c r="AM27" i="10"/>
  <c r="CF52" i="10"/>
  <c r="CC52" i="10"/>
  <c r="CU52" i="10"/>
  <c r="FB52" i="10"/>
  <c r="FB27" i="10"/>
  <c r="FF52" i="10"/>
  <c r="X40" i="10"/>
  <c r="X52" i="10"/>
  <c r="X27" i="10"/>
  <c r="X72" i="10"/>
  <c r="FP21" i="10"/>
  <c r="E18" i="8"/>
  <c r="FO21" i="10"/>
  <c r="FN21" i="10"/>
  <c r="FN18" i="10"/>
  <c r="FM18" i="10"/>
  <c r="FL18" i="10"/>
  <c r="FM21" i="10"/>
  <c r="FL21" i="10"/>
  <c r="FK21" i="10"/>
  <c r="FJ21" i="10"/>
  <c r="FI21" i="10"/>
  <c r="FH21" i="10"/>
  <c r="FH18" i="10"/>
  <c r="FG18" i="10"/>
  <c r="FF18" i="10"/>
  <c r="FE18" i="10"/>
  <c r="FD18" i="10"/>
  <c r="FC18" i="10"/>
  <c r="FB18" i="10"/>
  <c r="FA18" i="10"/>
  <c r="FG21" i="10"/>
  <c r="FF21" i="10"/>
  <c r="FE21" i="10"/>
  <c r="FD21" i="10"/>
  <c r="FC21" i="10"/>
  <c r="FB21" i="10"/>
  <c r="FA21" i="10"/>
  <c r="EZ21" i="10"/>
  <c r="EY21" i="10"/>
  <c r="ET21" i="10"/>
  <c r="EN21" i="10"/>
  <c r="EN18" i="10"/>
  <c r="EK18" i="10"/>
  <c r="EK21" i="10"/>
  <c r="DP21" i="10"/>
  <c r="DM21" i="10"/>
  <c r="DJ21" i="10"/>
  <c r="DG21" i="10"/>
  <c r="DD21" i="10"/>
  <c r="DA21" i="10"/>
  <c r="CX21" i="10"/>
  <c r="CU21" i="10"/>
  <c r="CR21" i="10"/>
  <c r="CO21" i="10"/>
  <c r="CL21" i="10"/>
  <c r="CI21" i="10"/>
  <c r="CF21" i="10"/>
  <c r="CC21" i="10"/>
  <c r="BZ21" i="10"/>
  <c r="BZ18" i="10"/>
  <c r="BW18" i="10"/>
  <c r="BW21" i="10"/>
  <c r="BT21" i="10"/>
  <c r="BQ21" i="10"/>
  <c r="BN21" i="10"/>
  <c r="BN18" i="10"/>
  <c r="BK18" i="10"/>
  <c r="BH18" i="10"/>
  <c r="BE18" i="10"/>
  <c r="BB18" i="10"/>
  <c r="AY18" i="10"/>
  <c r="BK21" i="10"/>
  <c r="BH21" i="10"/>
  <c r="BE21" i="10"/>
  <c r="BB21" i="10"/>
  <c r="AY21" i="10"/>
  <c r="AV21" i="10"/>
  <c r="AP21" i="10"/>
  <c r="AM21" i="10"/>
  <c r="AM18" i="10"/>
  <c r="AJ18" i="10"/>
  <c r="AG18" i="10"/>
  <c r="AD18" i="10"/>
  <c r="AJ21" i="10"/>
  <c r="AG21" i="10"/>
  <c r="AD21" i="10"/>
  <c r="X21" i="10"/>
  <c r="U21" i="10"/>
  <c r="R21" i="10"/>
  <c r="O21" i="10"/>
  <c r="L21" i="10"/>
  <c r="I21" i="10"/>
  <c r="F21" i="10"/>
  <c r="FL20" i="10"/>
  <c r="FP20" i="10"/>
  <c r="FL19" i="10"/>
  <c r="FP19" i="10"/>
  <c r="FP18" i="10"/>
  <c r="FO18" i="10"/>
  <c r="FK18" i="10"/>
  <c r="FJ18" i="10"/>
  <c r="FI18" i="10"/>
  <c r="EZ18" i="10"/>
  <c r="EY18" i="10"/>
  <c r="DG18" i="10"/>
  <c r="DD18" i="10"/>
  <c r="DA18" i="10"/>
  <c r="CX18" i="10"/>
  <c r="CU18" i="10"/>
  <c r="CI18" i="10"/>
  <c r="CF18" i="10"/>
  <c r="CC18" i="10"/>
  <c r="BT18" i="10"/>
  <c r="BQ18" i="10"/>
  <c r="AV18" i="10"/>
  <c r="AP18" i="10"/>
  <c r="O18" i="10"/>
  <c r="L18" i="10"/>
  <c r="I18" i="10"/>
  <c r="F18" i="10"/>
  <c r="FL17" i="10"/>
  <c r="FP17" i="10"/>
  <c r="FL16" i="10"/>
  <c r="FP16" i="10"/>
  <c r="FL15" i="10"/>
  <c r="FP15" i="10"/>
  <c r="FL14" i="10"/>
  <c r="FP14" i="10"/>
  <c r="FL13" i="10"/>
  <c r="FP13" i="10"/>
  <c r="DS13" i="10"/>
  <c r="FO12" i="10"/>
  <c r="FO7" i="10"/>
  <c r="FN12" i="10"/>
  <c r="FM12" i="10"/>
  <c r="FK12" i="10"/>
  <c r="FJ12" i="10"/>
  <c r="FJ7" i="10"/>
  <c r="FI12" i="10"/>
  <c r="FH12" i="10"/>
  <c r="FG12" i="10"/>
  <c r="FF12" i="10"/>
  <c r="FF7" i="10"/>
  <c r="FE12" i="10"/>
  <c r="FD12" i="10"/>
  <c r="FC12" i="10"/>
  <c r="FB12" i="10"/>
  <c r="FA12" i="10"/>
  <c r="EZ12" i="10"/>
  <c r="EY12" i="10"/>
  <c r="ET12" i="10"/>
  <c r="EN12" i="10"/>
  <c r="EK12" i="10"/>
  <c r="DP12" i="10"/>
  <c r="DM12" i="10"/>
  <c r="DJ12" i="10"/>
  <c r="DG12" i="10"/>
  <c r="DD12" i="10"/>
  <c r="DA12" i="10"/>
  <c r="DA7" i="10"/>
  <c r="CX12" i="10"/>
  <c r="CU12" i="10"/>
  <c r="CR12" i="10"/>
  <c r="CO12" i="10"/>
  <c r="CL12" i="10"/>
  <c r="CI12" i="10"/>
  <c r="CI7" i="10"/>
  <c r="CF7" i="10"/>
  <c r="CF12" i="10"/>
  <c r="CC12" i="10"/>
  <c r="BZ12" i="10"/>
  <c r="BW12" i="10"/>
  <c r="BW7" i="10"/>
  <c r="BT12" i="10"/>
  <c r="BQ12" i="10"/>
  <c r="BN12" i="10"/>
  <c r="BK12" i="10"/>
  <c r="BH12" i="10"/>
  <c r="BE12" i="10"/>
  <c r="BB12" i="10"/>
  <c r="AY12" i="10"/>
  <c r="AY7" i="10"/>
  <c r="AV12" i="10"/>
  <c r="AP12" i="10"/>
  <c r="AM12" i="10"/>
  <c r="AJ12" i="10"/>
  <c r="AJ7" i="10"/>
  <c r="AG12" i="10"/>
  <c r="AD12" i="10"/>
  <c r="X12" i="10"/>
  <c r="U12" i="10"/>
  <c r="R12" i="10"/>
  <c r="O12" i="10"/>
  <c r="L12" i="10"/>
  <c r="I12" i="10"/>
  <c r="F12" i="10"/>
  <c r="F7" i="10"/>
  <c r="FL11" i="10"/>
  <c r="FP11" i="10"/>
  <c r="FL10" i="10"/>
  <c r="FP10" i="10"/>
  <c r="FL9" i="10"/>
  <c r="FP9" i="10"/>
  <c r="E6" i="8"/>
  <c r="FL8" i="10"/>
  <c r="FP8" i="10"/>
  <c r="FK7" i="10"/>
  <c r="FH7" i="10"/>
  <c r="FG7" i="10"/>
  <c r="FB7" i="10"/>
  <c r="DG7" i="10"/>
  <c r="DD7" i="10"/>
  <c r="CU7" i="10"/>
  <c r="CC7" i="10"/>
  <c r="BK7" i="10"/>
  <c r="AV7" i="10"/>
  <c r="X7" i="10"/>
  <c r="L7" i="10"/>
  <c r="AY26" i="10"/>
  <c r="AP27" i="10"/>
  <c r="AP72" i="10"/>
  <c r="AV72" i="10"/>
  <c r="ET7" i="10"/>
  <c r="F26" i="10"/>
  <c r="EZ52" i="10"/>
  <c r="AJ27" i="10"/>
  <c r="AJ72" i="10"/>
  <c r="AM72" i="10"/>
  <c r="FC52" i="10"/>
  <c r="FC27" i="10"/>
  <c r="FG26" i="10"/>
  <c r="CR18" i="10"/>
  <c r="CO18" i="10"/>
  <c r="CL18" i="10"/>
  <c r="FD52" i="10"/>
  <c r="FD27" i="10"/>
  <c r="M10" i="8"/>
  <c r="FL12" i="10"/>
  <c r="FA27" i="10"/>
  <c r="EZ27" i="10"/>
  <c r="EY27" i="10"/>
  <c r="CI27" i="10"/>
  <c r="FP12" i="10"/>
  <c r="FP7" i="10"/>
  <c r="CC27" i="10"/>
  <c r="AG27" i="10"/>
  <c r="I7" i="10"/>
  <c r="L26" i="10"/>
  <c r="BT7" i="10"/>
  <c r="BQ7" i="10"/>
  <c r="BW26" i="10"/>
  <c r="FA7" i="10"/>
  <c r="EZ7" i="10"/>
  <c r="FB26" i="10"/>
  <c r="U7" i="10"/>
  <c r="R7" i="10"/>
  <c r="AP7" i="10"/>
  <c r="AV26" i="10"/>
  <c r="AV6" i="10"/>
  <c r="AV71" i="10"/>
  <c r="AV73" i="10"/>
  <c r="BH7" i="10"/>
  <c r="BE7" i="10"/>
  <c r="BK26" i="10"/>
  <c r="BZ7" i="10"/>
  <c r="BZ26" i="10"/>
  <c r="CC26" i="10"/>
  <c r="CR7" i="10"/>
  <c r="CO7" i="10"/>
  <c r="CU26" i="10"/>
  <c r="FE7" i="10"/>
  <c r="FD7" i="10"/>
  <c r="FC7" i="10"/>
  <c r="FC26" i="10"/>
  <c r="FF26" i="10"/>
  <c r="FI7" i="10"/>
  <c r="FJ26" i="10"/>
  <c r="R28" i="10"/>
  <c r="O28" i="10"/>
  <c r="U52" i="10"/>
  <c r="BQ28" i="10"/>
  <c r="BN28" i="10"/>
  <c r="BT52" i="10"/>
  <c r="BT27" i="10"/>
  <c r="BT72" i="10"/>
  <c r="FL7" i="10"/>
  <c r="FL26" i="10"/>
  <c r="FL28" i="10"/>
  <c r="AG7" i="10"/>
  <c r="AD7" i="10"/>
  <c r="AD26" i="10"/>
  <c r="AJ26" i="10"/>
  <c r="CX7" i="10"/>
  <c r="CX26" i="10"/>
  <c r="DA26" i="10"/>
  <c r="FN7" i="10"/>
  <c r="FM7" i="10"/>
  <c r="FO26" i="10"/>
  <c r="FO28" i="10"/>
  <c r="E25" i="8"/>
  <c r="E38" i="8"/>
  <c r="FP40" i="10"/>
  <c r="EK52" i="10"/>
  <c r="EN27" i="10"/>
  <c r="EN72" i="10"/>
  <c r="X18" i="10"/>
  <c r="U18" i="10"/>
  <c r="R18" i="10"/>
  <c r="FL70" i="9"/>
  <c r="FP70" i="9" s="1"/>
  <c r="D67" i="8" s="1"/>
  <c r="EN7" i="10"/>
  <c r="EK7" i="10"/>
  <c r="BT26" i="10"/>
  <c r="AD27" i="10"/>
  <c r="AD72" i="10"/>
  <c r="AG72" i="10"/>
  <c r="BZ27" i="10"/>
  <c r="CC72" i="10"/>
  <c r="CF27" i="10"/>
  <c r="CF72" i="10"/>
  <c r="CI72" i="10"/>
  <c r="FA26" i="10"/>
  <c r="I26" i="10"/>
  <c r="ET52" i="10"/>
  <c r="FP26" i="10"/>
  <c r="E23" i="8"/>
  <c r="E4" i="8"/>
  <c r="FN28" i="10"/>
  <c r="FO52" i="10"/>
  <c r="FK26" i="10"/>
  <c r="FK6" i="10"/>
  <c r="FJ6" i="10"/>
  <c r="FL6" i="10"/>
  <c r="BK28" i="10"/>
  <c r="BN52" i="10"/>
  <c r="BN27" i="10"/>
  <c r="BN72" i="10"/>
  <c r="L28" i="10"/>
  <c r="O52" i="10"/>
  <c r="O27" i="10"/>
  <c r="O72" i="10"/>
  <c r="CL7" i="10"/>
  <c r="CL26" i="10"/>
  <c r="CI26" i="10"/>
  <c r="CF26" i="10"/>
  <c r="CO26" i="10"/>
  <c r="BB7" i="10"/>
  <c r="BB26" i="10"/>
  <c r="BE26" i="10"/>
  <c r="AM7" i="10"/>
  <c r="AM26" i="10"/>
  <c r="AP26" i="10"/>
  <c r="O7" i="10"/>
  <c r="O26" i="10"/>
  <c r="R26" i="10"/>
  <c r="EY7" i="10"/>
  <c r="EY26" i="10"/>
  <c r="EZ26" i="10"/>
  <c r="EZ6" i="10"/>
  <c r="BN7" i="10"/>
  <c r="BN26" i="10"/>
  <c r="BQ26" i="10"/>
  <c r="FK28" i="10"/>
  <c r="FJ28" i="10"/>
  <c r="FL52" i="10"/>
  <c r="FP6" i="10"/>
  <c r="FO6" i="10"/>
  <c r="ET26" i="10"/>
  <c r="EK27" i="10"/>
  <c r="FN26" i="10"/>
  <c r="FM26" i="10"/>
  <c r="AG26" i="10"/>
  <c r="BQ52" i="10"/>
  <c r="BQ27" i="10"/>
  <c r="BQ72" i="10"/>
  <c r="R52" i="10"/>
  <c r="FI26" i="10"/>
  <c r="FH26" i="10"/>
  <c r="FH6" i="10"/>
  <c r="FG6" i="10"/>
  <c r="FF6" i="10"/>
  <c r="FE6" i="10"/>
  <c r="FD6" i="10"/>
  <c r="FC6" i="10"/>
  <c r="FB6" i="10"/>
  <c r="FA6" i="10"/>
  <c r="FE26" i="10"/>
  <c r="FD26" i="10"/>
  <c r="CR26" i="10"/>
  <c r="BH26" i="10"/>
  <c r="AP6" i="10"/>
  <c r="X26" i="10"/>
  <c r="U26" i="10"/>
  <c r="U27" i="10"/>
  <c r="FP52" i="10"/>
  <c r="DP7" i="10"/>
  <c r="DM7" i="10"/>
  <c r="DP28" i="10"/>
  <c r="I70" i="1"/>
  <c r="FL68" i="9"/>
  <c r="FP68" i="9" s="1"/>
  <c r="FO67" i="9"/>
  <c r="FN67" i="9"/>
  <c r="FM67" i="9"/>
  <c r="FK67" i="9"/>
  <c r="FJ67" i="9"/>
  <c r="FI67" i="9"/>
  <c r="FH67" i="9"/>
  <c r="FG67" i="9"/>
  <c r="FF67" i="9"/>
  <c r="FE67" i="9"/>
  <c r="FD67" i="9"/>
  <c r="FC67" i="9"/>
  <c r="FB67" i="9"/>
  <c r="FA67" i="9"/>
  <c r="EZ67" i="9"/>
  <c r="EY67" i="9"/>
  <c r="EN67" i="9"/>
  <c r="EH67" i="9"/>
  <c r="EB67" i="9"/>
  <c r="DV67" i="9"/>
  <c r="CI67" i="9"/>
  <c r="CC67" i="9"/>
  <c r="BW67" i="9"/>
  <c r="BN67" i="9"/>
  <c r="BE67" i="9"/>
  <c r="FL66" i="9"/>
  <c r="FP66" i="9" s="1"/>
  <c r="D63" i="8" s="1"/>
  <c r="FL65" i="9"/>
  <c r="FP65" i="9"/>
  <c r="EW65" i="9"/>
  <c r="DS65" i="9"/>
  <c r="L62" i="8" s="1"/>
  <c r="FL64" i="9"/>
  <c r="FP64" i="9" s="1"/>
  <c r="D61" i="8" s="1"/>
  <c r="EW64" i="9"/>
  <c r="FL63" i="9"/>
  <c r="FP63" i="9" s="1"/>
  <c r="FO62" i="9"/>
  <c r="FN62" i="9"/>
  <c r="FN61" i="9" s="1"/>
  <c r="FN27" i="9" s="1"/>
  <c r="FN73" i="9" s="1"/>
  <c r="FM62" i="9"/>
  <c r="FK62" i="9"/>
  <c r="FK61" i="9" s="1"/>
  <c r="FK27" i="9" s="1"/>
  <c r="FK73" i="9" s="1"/>
  <c r="FJ62" i="9"/>
  <c r="FI62" i="9"/>
  <c r="FI61" i="9" s="1"/>
  <c r="FI27" i="9" s="1"/>
  <c r="FI73" i="9" s="1"/>
  <c r="FH62" i="9"/>
  <c r="FG62" i="9"/>
  <c r="FF62" i="9"/>
  <c r="FE62" i="9"/>
  <c r="FE61" i="9" s="1"/>
  <c r="FD62" i="9"/>
  <c r="FD61" i="9" s="1"/>
  <c r="FD27" i="9" s="1"/>
  <c r="FD73" i="9" s="1"/>
  <c r="FC62" i="9"/>
  <c r="FC61" i="9" s="1"/>
  <c r="FC27" i="9" s="1"/>
  <c r="FC73" i="9" s="1"/>
  <c r="FB62" i="9"/>
  <c r="FA62" i="9"/>
  <c r="EZ62" i="9"/>
  <c r="EZ61" i="9" s="1"/>
  <c r="EZ27" i="9" s="1"/>
  <c r="EZ73" i="9" s="1"/>
  <c r="EY62" i="9"/>
  <c r="EN62" i="9"/>
  <c r="EH62" i="9"/>
  <c r="EB62" i="9"/>
  <c r="EB61" i="9"/>
  <c r="DV62" i="9"/>
  <c r="CR62" i="9"/>
  <c r="CR61" i="9"/>
  <c r="CI62" i="9"/>
  <c r="CC62" i="9"/>
  <c r="CC61" i="9"/>
  <c r="BW62" i="9"/>
  <c r="BN62" i="9"/>
  <c r="BE62" i="9"/>
  <c r="X62" i="9"/>
  <c r="BN61" i="9"/>
  <c r="BE61" i="9"/>
  <c r="FL60" i="9"/>
  <c r="FP60" i="9"/>
  <c r="FL59" i="9"/>
  <c r="FP59" i="9" s="1"/>
  <c r="FO58" i="9"/>
  <c r="FN58" i="9"/>
  <c r="FM58" i="9"/>
  <c r="FK58" i="9"/>
  <c r="FJ58" i="9"/>
  <c r="FI58" i="9"/>
  <c r="FH58" i="9"/>
  <c r="FG58" i="9"/>
  <c r="FF58" i="9"/>
  <c r="FE58" i="9"/>
  <c r="FD58" i="9"/>
  <c r="FC58" i="9"/>
  <c r="FB58" i="9"/>
  <c r="FA58" i="9"/>
  <c r="EZ58" i="9"/>
  <c r="EY58" i="9"/>
  <c r="EN58" i="9"/>
  <c r="EH58" i="9"/>
  <c r="EB58" i="9"/>
  <c r="DV58" i="9"/>
  <c r="CR58" i="9"/>
  <c r="CI58" i="9"/>
  <c r="CC58" i="9"/>
  <c r="BW58" i="9"/>
  <c r="BN58" i="9"/>
  <c r="BE58" i="9"/>
  <c r="X58" i="9"/>
  <c r="FL57" i="9"/>
  <c r="FP57" i="9"/>
  <c r="FL56" i="9"/>
  <c r="FP56" i="9"/>
  <c r="EW56" i="9"/>
  <c r="DS56" i="9"/>
  <c r="L53" i="8"/>
  <c r="FL55" i="9"/>
  <c r="FP55" i="9"/>
  <c r="EW55" i="9"/>
  <c r="FO54" i="9"/>
  <c r="FN54" i="9"/>
  <c r="FN53" i="9"/>
  <c r="FM54" i="9"/>
  <c r="FK54" i="9"/>
  <c r="FK53" i="9"/>
  <c r="FJ54" i="9"/>
  <c r="FI54" i="9"/>
  <c r="FH54" i="9"/>
  <c r="FG54" i="9"/>
  <c r="FF54" i="9"/>
  <c r="FE54" i="9"/>
  <c r="FD54" i="9"/>
  <c r="FC54" i="9"/>
  <c r="FB54" i="9"/>
  <c r="FA54" i="9"/>
  <c r="EZ54" i="9"/>
  <c r="EY54" i="9"/>
  <c r="EN54" i="9"/>
  <c r="EH54" i="9"/>
  <c r="EB54" i="9"/>
  <c r="DV54" i="9"/>
  <c r="CR54" i="9"/>
  <c r="CI54" i="9"/>
  <c r="CC54" i="9"/>
  <c r="BW54" i="9"/>
  <c r="BN54" i="9"/>
  <c r="BE54" i="9"/>
  <c r="X54" i="9"/>
  <c r="EY61" i="9"/>
  <c r="ET27" i="10"/>
  <c r="EK72" i="10"/>
  <c r="EN61" i="9"/>
  <c r="EH61" i="9"/>
  <c r="R27" i="10"/>
  <c r="R72" i="10"/>
  <c r="U72" i="10"/>
  <c r="BW27" i="10"/>
  <c r="BW72" i="10"/>
  <c r="BZ72" i="10"/>
  <c r="AM6" i="10"/>
  <c r="AP71" i="10"/>
  <c r="AP73" i="10"/>
  <c r="FL54" i="9"/>
  <c r="FO61" i="9"/>
  <c r="EN26" i="10"/>
  <c r="EK26" i="10"/>
  <c r="EZ53" i="9"/>
  <c r="FB53" i="9"/>
  <c r="FF53" i="9"/>
  <c r="FH53" i="9"/>
  <c r="FG53" i="9"/>
  <c r="FM53" i="9"/>
  <c r="FJ61" i="9"/>
  <c r="EH53" i="9"/>
  <c r="FM61" i="9"/>
  <c r="I67" i="9"/>
  <c r="I68" i="1"/>
  <c r="FD53" i="9"/>
  <c r="FJ53" i="9"/>
  <c r="DV61" i="9"/>
  <c r="FA61" i="9"/>
  <c r="FG61" i="9"/>
  <c r="DP18" i="10"/>
  <c r="DM18" i="10"/>
  <c r="DJ18" i="10"/>
  <c r="CL67" i="9"/>
  <c r="CC53" i="9"/>
  <c r="CF58" i="9"/>
  <c r="DP58" i="9"/>
  <c r="CF67" i="9"/>
  <c r="DV53" i="9"/>
  <c r="EN53" i="9"/>
  <c r="EY53" i="9"/>
  <c r="FC53" i="9"/>
  <c r="FA53" i="9"/>
  <c r="FE53" i="9"/>
  <c r="FI53" i="9"/>
  <c r="FP54" i="9"/>
  <c r="CL58" i="9"/>
  <c r="FF61" i="9"/>
  <c r="FB61" i="9"/>
  <c r="FH61" i="9"/>
  <c r="FL67" i="9"/>
  <c r="ET6" i="10"/>
  <c r="FK52" i="10"/>
  <c r="EB53" i="9"/>
  <c r="FO53" i="9"/>
  <c r="I28" i="10"/>
  <c r="I52" i="10"/>
  <c r="L52" i="10"/>
  <c r="L27" i="10"/>
  <c r="L72" i="10"/>
  <c r="BH28" i="10"/>
  <c r="BK52" i="10"/>
  <c r="BK27" i="10"/>
  <c r="BK72" i="10"/>
  <c r="FM28" i="10"/>
  <c r="FM52" i="10"/>
  <c r="FM27" i="10"/>
  <c r="FL27" i="10"/>
  <c r="FN52" i="10"/>
  <c r="FN27" i="10"/>
  <c r="FQ56" i="9"/>
  <c r="FL58" i="9"/>
  <c r="FL53" i="9" s="1"/>
  <c r="FQ65" i="9"/>
  <c r="X6" i="10"/>
  <c r="FN6" i="10"/>
  <c r="FM6" i="10"/>
  <c r="FI6" i="10"/>
  <c r="DM28" i="10"/>
  <c r="DJ28" i="10"/>
  <c r="DP52" i="10"/>
  <c r="DJ7" i="10"/>
  <c r="DJ26" i="10"/>
  <c r="DG26" i="10"/>
  <c r="DD26" i="10"/>
  <c r="DM26" i="10"/>
  <c r="E49" i="8"/>
  <c r="FP27" i="10"/>
  <c r="FO27" i="10"/>
  <c r="FI28" i="10"/>
  <c r="FJ52" i="10"/>
  <c r="EY6" i="10"/>
  <c r="U67" i="9"/>
  <c r="CL54" i="9"/>
  <c r="CL62" i="9"/>
  <c r="CF62" i="9"/>
  <c r="CF54" i="9"/>
  <c r="DP26" i="10"/>
  <c r="FL51" i="9"/>
  <c r="FP51" i="9"/>
  <c r="DS51" i="9"/>
  <c r="L48" i="8"/>
  <c r="FL50" i="9"/>
  <c r="FP50" i="9"/>
  <c r="EW50" i="9"/>
  <c r="DP50" i="1"/>
  <c r="DP49" i="1" s="1"/>
  <c r="FO49" i="9"/>
  <c r="FN49" i="9"/>
  <c r="FM49" i="9"/>
  <c r="FK49" i="9"/>
  <c r="FJ49" i="9"/>
  <c r="FI49" i="9"/>
  <c r="FH49" i="9"/>
  <c r="FG49" i="9"/>
  <c r="FF49" i="9"/>
  <c r="FE49" i="9"/>
  <c r="FD49" i="9"/>
  <c r="FC49" i="9"/>
  <c r="FB49" i="9"/>
  <c r="FA49" i="9"/>
  <c r="EZ49" i="9"/>
  <c r="EY49" i="9"/>
  <c r="EN49" i="9"/>
  <c r="EH49" i="9"/>
  <c r="EB49" i="9"/>
  <c r="DV49" i="9"/>
  <c r="CR49" i="9"/>
  <c r="CI49" i="9"/>
  <c r="CC49" i="9"/>
  <c r="BW49" i="9"/>
  <c r="BN49" i="9"/>
  <c r="BE49" i="9"/>
  <c r="X49" i="9"/>
  <c r="FL48" i="9"/>
  <c r="FP48" i="9"/>
  <c r="EW48" i="9"/>
  <c r="DP48" i="1"/>
  <c r="I48" i="1"/>
  <c r="FL47" i="9"/>
  <c r="FP47" i="9" s="1"/>
  <c r="D44" i="8" s="1"/>
  <c r="F44" i="8" s="1"/>
  <c r="DP47" i="1"/>
  <c r="O47" i="1"/>
  <c r="FL46" i="9"/>
  <c r="FP46" i="9" s="1"/>
  <c r="D43" i="8" s="1"/>
  <c r="F43" i="8" s="1"/>
  <c r="DP46" i="1"/>
  <c r="R46" i="1"/>
  <c r="FL45" i="9"/>
  <c r="FP45" i="9" s="1"/>
  <c r="DP45" i="1"/>
  <c r="I45" i="1"/>
  <c r="FL44" i="9"/>
  <c r="FP44" i="9"/>
  <c r="EW44" i="9"/>
  <c r="DS44" i="9"/>
  <c r="L41" i="8" s="1"/>
  <c r="FL43" i="9"/>
  <c r="FP43" i="9" s="1"/>
  <c r="D40" i="8" s="1"/>
  <c r="EW43" i="9"/>
  <c r="DS43" i="9"/>
  <c r="L40" i="8"/>
  <c r="N40" i="8" s="1"/>
  <c r="FL42" i="9"/>
  <c r="FP42" i="9" s="1"/>
  <c r="D39" i="8" s="1"/>
  <c r="F39" i="8" s="1"/>
  <c r="DP42" i="1"/>
  <c r="F42" i="1"/>
  <c r="FO41" i="9"/>
  <c r="FN41" i="9"/>
  <c r="FM41" i="9"/>
  <c r="FK41" i="9"/>
  <c r="FK40" i="9"/>
  <c r="FJ41" i="9"/>
  <c r="FI41" i="9"/>
  <c r="FH41" i="9"/>
  <c r="FH40" i="9"/>
  <c r="FG41" i="9"/>
  <c r="FF41" i="9"/>
  <c r="FF40" i="9"/>
  <c r="FE41" i="9"/>
  <c r="FD41" i="9"/>
  <c r="FC41" i="9"/>
  <c r="FC40" i="9"/>
  <c r="FB41" i="9"/>
  <c r="FA41" i="9"/>
  <c r="EZ41" i="9"/>
  <c r="EZ40" i="9"/>
  <c r="EY41" i="9"/>
  <c r="EY40" i="9"/>
  <c r="EN41" i="9"/>
  <c r="EH41" i="9"/>
  <c r="EB41" i="9"/>
  <c r="EB40" i="9"/>
  <c r="DV41" i="9"/>
  <c r="CR41" i="9"/>
  <c r="CR40" i="9"/>
  <c r="CI41" i="9"/>
  <c r="CC41" i="9"/>
  <c r="BW41" i="9"/>
  <c r="BW40" i="9"/>
  <c r="BN41" i="9"/>
  <c r="BN40" i="9"/>
  <c r="BE41" i="9"/>
  <c r="FL39" i="9"/>
  <c r="FP39" i="9"/>
  <c r="FL38" i="9"/>
  <c r="FP38" i="9"/>
  <c r="EW38" i="9"/>
  <c r="H35" i="8"/>
  <c r="J35" i="8"/>
  <c r="DS38" i="9"/>
  <c r="L35" i="8"/>
  <c r="FO37" i="9"/>
  <c r="FN37" i="9"/>
  <c r="FM37" i="9"/>
  <c r="FK37" i="9"/>
  <c r="FJ37" i="9"/>
  <c r="FI37" i="9"/>
  <c r="FH37" i="9"/>
  <c r="FG37" i="9"/>
  <c r="FF37" i="9"/>
  <c r="FE37" i="9"/>
  <c r="FD37" i="9"/>
  <c r="FC37" i="9"/>
  <c r="FB37" i="9"/>
  <c r="FA37" i="9"/>
  <c r="EZ37" i="9"/>
  <c r="EY37" i="9"/>
  <c r="EN37" i="9"/>
  <c r="EH37" i="9"/>
  <c r="EB37" i="9"/>
  <c r="DV37" i="9"/>
  <c r="CR37" i="9"/>
  <c r="CI37" i="9"/>
  <c r="CC37" i="9"/>
  <c r="BW37" i="9"/>
  <c r="BN37" i="9"/>
  <c r="BE37" i="9"/>
  <c r="X37" i="9"/>
  <c r="FL36" i="9"/>
  <c r="FP36" i="9" s="1"/>
  <c r="D33" i="8" s="1"/>
  <c r="DP36" i="1"/>
  <c r="FL35" i="9"/>
  <c r="FP35" i="9" s="1"/>
  <c r="D32" i="8" s="1"/>
  <c r="F32" i="8" s="1"/>
  <c r="DP35" i="1"/>
  <c r="FL34" i="9"/>
  <c r="FP34" i="9" s="1"/>
  <c r="DP34" i="1"/>
  <c r="FL33" i="9"/>
  <c r="FP33" i="9"/>
  <c r="EW33" i="9"/>
  <c r="DS33" i="9"/>
  <c r="L30" i="8" s="1"/>
  <c r="P30" i="8" s="1"/>
  <c r="FL32" i="9"/>
  <c r="FP32" i="9" s="1"/>
  <c r="EW32" i="9"/>
  <c r="DS32" i="9"/>
  <c r="L29" i="8"/>
  <c r="N29" i="8" s="1"/>
  <c r="FL31" i="9"/>
  <c r="FP31" i="9"/>
  <c r="EW31" i="9"/>
  <c r="DP31" i="1"/>
  <c r="FL30" i="9"/>
  <c r="FP30" i="9"/>
  <c r="D27" i="8" s="1"/>
  <c r="F27" i="8" s="1"/>
  <c r="DP30" i="1"/>
  <c r="FO29" i="9"/>
  <c r="FO28" i="9"/>
  <c r="FN29" i="9"/>
  <c r="FK29" i="9"/>
  <c r="FJ29" i="9"/>
  <c r="FI29" i="9"/>
  <c r="FI28" i="9"/>
  <c r="FH29" i="9"/>
  <c r="FG29" i="9"/>
  <c r="FF29" i="9"/>
  <c r="FE29" i="9"/>
  <c r="FD29" i="9"/>
  <c r="FC29" i="9"/>
  <c r="FC28" i="9"/>
  <c r="FB29" i="9"/>
  <c r="FA29" i="9"/>
  <c r="EZ29" i="9"/>
  <c r="EY29" i="9"/>
  <c r="EY28" i="9"/>
  <c r="EY52" i="9" s="1"/>
  <c r="EY27" i="9" s="1"/>
  <c r="EY73" i="9" s="1"/>
  <c r="EN29" i="9"/>
  <c r="EH29" i="9"/>
  <c r="EB29" i="9"/>
  <c r="DV29" i="9"/>
  <c r="CR29" i="9"/>
  <c r="CI29" i="9"/>
  <c r="CC29" i="9"/>
  <c r="BW29" i="9"/>
  <c r="BN29" i="9"/>
  <c r="BE29" i="9"/>
  <c r="X29" i="9"/>
  <c r="X28" i="9"/>
  <c r="FK28" i="9"/>
  <c r="CR28" i="9"/>
  <c r="FL25" i="9"/>
  <c r="FP25" i="9"/>
  <c r="FL24" i="9"/>
  <c r="FP24" i="9"/>
  <c r="L65" i="7"/>
  <c r="U6" i="10"/>
  <c r="X71" i="10"/>
  <c r="X73" i="10"/>
  <c r="EK6" i="10"/>
  <c r="EN6" i="10"/>
  <c r="EN71" i="10"/>
  <c r="EN73" i="10"/>
  <c r="ET71" i="10"/>
  <c r="FK27" i="10"/>
  <c r="AJ6" i="10"/>
  <c r="AM71" i="10"/>
  <c r="AM73" i="10"/>
  <c r="FL37" i="9"/>
  <c r="CI40" i="9"/>
  <c r="EH40" i="9"/>
  <c r="FN40" i="9"/>
  <c r="ET72" i="10"/>
  <c r="FA28" i="9"/>
  <c r="FE40" i="9"/>
  <c r="CF37" i="9"/>
  <c r="DV40" i="9"/>
  <c r="FG40" i="9"/>
  <c r="BZ49" i="9"/>
  <c r="CL49" i="9"/>
  <c r="FG28" i="9"/>
  <c r="FG52" i="9"/>
  <c r="EN40" i="9"/>
  <c r="FJ28" i="9"/>
  <c r="L39" i="1"/>
  <c r="L37" i="1" s="1"/>
  <c r="AY37" i="9"/>
  <c r="BQ37" i="9"/>
  <c r="CL37" i="9"/>
  <c r="CU37" i="9"/>
  <c r="FD40" i="9"/>
  <c r="FJ40" i="9"/>
  <c r="O50" i="1"/>
  <c r="O49" i="1" s="1"/>
  <c r="AP49" i="9"/>
  <c r="BT49" i="9"/>
  <c r="CF49" i="9"/>
  <c r="CX49" i="9"/>
  <c r="DD49" i="9"/>
  <c r="DP49" i="9"/>
  <c r="CF61" i="9"/>
  <c r="CL61" i="9"/>
  <c r="FH28" i="9"/>
  <c r="DP6" i="10"/>
  <c r="DP27" i="10"/>
  <c r="DP72" i="10"/>
  <c r="BW28" i="9"/>
  <c r="DV28" i="9"/>
  <c r="EB28" i="9"/>
  <c r="EH28" i="9"/>
  <c r="EN28" i="9"/>
  <c r="EZ28" i="9"/>
  <c r="FB28" i="9"/>
  <c r="DM52" i="10"/>
  <c r="DM27" i="10"/>
  <c r="DM72" i="10"/>
  <c r="FE28" i="9"/>
  <c r="FE52" i="9" s="1"/>
  <c r="FL49" i="9"/>
  <c r="FP49" i="9"/>
  <c r="EB52" i="9"/>
  <c r="EB27" i="9"/>
  <c r="EB73" i="9"/>
  <c r="CL29" i="9"/>
  <c r="DP41" i="9"/>
  <c r="FC52" i="9"/>
  <c r="FK52" i="9"/>
  <c r="CF29" i="9"/>
  <c r="FA40" i="9"/>
  <c r="FI40" i="9"/>
  <c r="FI52" i="9"/>
  <c r="FL41" i="9"/>
  <c r="FM40" i="9"/>
  <c r="FD28" i="9"/>
  <c r="D36" i="8"/>
  <c r="FP37" i="9"/>
  <c r="D34" i="8"/>
  <c r="EH52" i="9"/>
  <c r="FN28" i="9"/>
  <c r="FN52" i="9"/>
  <c r="FH28" i="10"/>
  <c r="FI52" i="10"/>
  <c r="DG28" i="10"/>
  <c r="DJ52" i="10"/>
  <c r="DJ27" i="10"/>
  <c r="DJ72" i="10"/>
  <c r="FJ52" i="9"/>
  <c r="FQ33" i="9"/>
  <c r="FQ38" i="9"/>
  <c r="FQ44" i="9"/>
  <c r="FF28" i="9"/>
  <c r="FF52" i="9" s="1"/>
  <c r="FF27" i="9" s="1"/>
  <c r="FF73" i="9" s="1"/>
  <c r="BE28" i="10"/>
  <c r="BB28" i="10"/>
  <c r="BB52" i="10"/>
  <c r="BH52" i="10"/>
  <c r="F52" i="10"/>
  <c r="I27" i="10"/>
  <c r="I72" i="10"/>
  <c r="FJ27" i="10"/>
  <c r="FI27" i="10"/>
  <c r="AY41" i="9"/>
  <c r="BE28" i="9"/>
  <c r="C49" i="9"/>
  <c r="L24" i="1"/>
  <c r="FL23" i="9"/>
  <c r="FP23" i="9" s="1"/>
  <c r="D20" i="8" s="1"/>
  <c r="F20" i="8" s="1"/>
  <c r="FL22" i="9"/>
  <c r="FP22" i="9" s="1"/>
  <c r="EW22" i="9"/>
  <c r="H19" i="8"/>
  <c r="J19" i="8"/>
  <c r="FO21" i="9"/>
  <c r="FO18" i="9"/>
  <c r="FN21" i="9"/>
  <c r="FN18" i="9"/>
  <c r="FM21" i="9"/>
  <c r="FK21" i="9"/>
  <c r="FJ21" i="9"/>
  <c r="FI21" i="9"/>
  <c r="FI18" i="9"/>
  <c r="FH21" i="9"/>
  <c r="FH18" i="9"/>
  <c r="FG21" i="9"/>
  <c r="FF21" i="9"/>
  <c r="FE21" i="9"/>
  <c r="FD21" i="9"/>
  <c r="FC21" i="9"/>
  <c r="FB21" i="9"/>
  <c r="FA21" i="9"/>
  <c r="EZ21" i="9"/>
  <c r="EZ18" i="9"/>
  <c r="EY21" i="9"/>
  <c r="EY18" i="9"/>
  <c r="EN21" i="9"/>
  <c r="EH21" i="9"/>
  <c r="EB21" i="9"/>
  <c r="EB18" i="9"/>
  <c r="DV21" i="9"/>
  <c r="CR21" i="9"/>
  <c r="CC21" i="9"/>
  <c r="BW21" i="9"/>
  <c r="BN21" i="9"/>
  <c r="BE21" i="9"/>
  <c r="X21" i="9"/>
  <c r="FL20" i="9"/>
  <c r="CP20" i="1"/>
  <c r="FL19" i="9"/>
  <c r="FP19" i="9" s="1"/>
  <c r="FK18" i="9"/>
  <c r="FE18" i="9"/>
  <c r="BW18" i="9"/>
  <c r="X18" i="9"/>
  <c r="FL17" i="9"/>
  <c r="FP17" i="9"/>
  <c r="FL16" i="9"/>
  <c r="FP16" i="9"/>
  <c r="I16" i="1"/>
  <c r="FL15" i="9"/>
  <c r="FP15" i="9" s="1"/>
  <c r="D12" i="8" s="1"/>
  <c r="F12" i="8" s="1"/>
  <c r="FL14" i="9"/>
  <c r="FP14" i="9" s="1"/>
  <c r="DS14" i="9"/>
  <c r="L11" i="8"/>
  <c r="FL13" i="9"/>
  <c r="FP13" i="9"/>
  <c r="DS13" i="9"/>
  <c r="L10" i="8"/>
  <c r="FO12" i="9"/>
  <c r="FN12" i="9"/>
  <c r="FM12" i="9"/>
  <c r="FK12" i="9"/>
  <c r="FJ12" i="9"/>
  <c r="FI12" i="9"/>
  <c r="FH12" i="9"/>
  <c r="FG12" i="9"/>
  <c r="FF12" i="9"/>
  <c r="FF7" i="9"/>
  <c r="FE12" i="9"/>
  <c r="FD12" i="9"/>
  <c r="FC12" i="9"/>
  <c r="FB12" i="9"/>
  <c r="FB7" i="9"/>
  <c r="FA12" i="9"/>
  <c r="EZ12" i="9"/>
  <c r="EY12" i="9"/>
  <c r="EY7" i="9"/>
  <c r="EN12" i="9"/>
  <c r="EH12" i="9"/>
  <c r="EB12" i="9"/>
  <c r="DV12" i="9"/>
  <c r="CR12" i="9"/>
  <c r="CI12" i="9"/>
  <c r="CC12" i="9"/>
  <c r="BW12" i="9"/>
  <c r="BN12" i="9"/>
  <c r="BE12" i="9"/>
  <c r="BE7" i="9"/>
  <c r="X12" i="9"/>
  <c r="FL11" i="9"/>
  <c r="FL10" i="9"/>
  <c r="FP10" i="9" s="1"/>
  <c r="CP10" i="1"/>
  <c r="FL9" i="9"/>
  <c r="FP9" i="9" s="1"/>
  <c r="D6" i="8" s="1"/>
  <c r="I9" i="1"/>
  <c r="FL8" i="9"/>
  <c r="FP8" i="9" s="1"/>
  <c r="D5" i="8" s="1"/>
  <c r="F8" i="1"/>
  <c r="G8" i="1" s="1"/>
  <c r="FK7" i="9"/>
  <c r="FK26" i="9" s="1"/>
  <c r="FK6" i="9" s="1"/>
  <c r="FK72" i="9" s="1"/>
  <c r="CR7" i="9"/>
  <c r="CC7" i="9"/>
  <c r="BN7" i="9"/>
  <c r="EH7" i="9"/>
  <c r="EH27" i="9"/>
  <c r="DM6" i="10"/>
  <c r="DP71" i="10"/>
  <c r="DP73" i="10"/>
  <c r="EK71" i="10"/>
  <c r="EK73" i="10"/>
  <c r="ET73" i="10"/>
  <c r="AG6" i="10"/>
  <c r="AJ71" i="10"/>
  <c r="AJ73" i="10"/>
  <c r="R6" i="10"/>
  <c r="U71" i="10"/>
  <c r="U73" i="10"/>
  <c r="FJ7" i="9"/>
  <c r="EY26" i="9"/>
  <c r="FM18" i="9"/>
  <c r="FA18" i="9"/>
  <c r="FG18" i="9"/>
  <c r="FA52" i="9"/>
  <c r="FF18" i="9"/>
  <c r="DV7" i="9"/>
  <c r="FJ27" i="9"/>
  <c r="FJ73" i="9" s="1"/>
  <c r="EN52" i="9"/>
  <c r="C55" i="7"/>
  <c r="F48" i="7"/>
  <c r="E48" i="7"/>
  <c r="L48" i="7"/>
  <c r="EN18" i="9"/>
  <c r="FD18" i="9"/>
  <c r="FJ18" i="9"/>
  <c r="BN28" i="9"/>
  <c r="BN52" i="9"/>
  <c r="FG27" i="9"/>
  <c r="FG73" i="9" s="1"/>
  <c r="BE53" i="9"/>
  <c r="DV52" i="9"/>
  <c r="CI61" i="9"/>
  <c r="BW61" i="9"/>
  <c r="BN53" i="9"/>
  <c r="BW53" i="9"/>
  <c r="DV18" i="9"/>
  <c r="CF12" i="9"/>
  <c r="CL12" i="9"/>
  <c r="FL40" i="9"/>
  <c r="FI7" i="9"/>
  <c r="FJ26" i="9"/>
  <c r="FJ6" i="9" s="1"/>
  <c r="FJ72" i="9" s="1"/>
  <c r="FE7" i="9"/>
  <c r="FF26" i="9"/>
  <c r="FF6" i="9" s="1"/>
  <c r="FF72" i="9" s="1"/>
  <c r="FO40" i="9"/>
  <c r="FO52" i="9"/>
  <c r="FO27" i="9"/>
  <c r="FO73" i="9" s="1"/>
  <c r="FL21" i="9"/>
  <c r="F27" i="10"/>
  <c r="F72" i="10"/>
  <c r="BE52" i="10"/>
  <c r="BH27" i="10"/>
  <c r="BH72" i="10"/>
  <c r="FA7" i="9"/>
  <c r="EZ52" i="9"/>
  <c r="FH52" i="9"/>
  <c r="FH27" i="9"/>
  <c r="DD28" i="10"/>
  <c r="DD52" i="10"/>
  <c r="DA52" i="10"/>
  <c r="DG52" i="10"/>
  <c r="DG27" i="10"/>
  <c r="DG72" i="10"/>
  <c r="FG28" i="10"/>
  <c r="FG52" i="10"/>
  <c r="FH52" i="10"/>
  <c r="FH27" i="10"/>
  <c r="FD52" i="9"/>
  <c r="CL28" i="9"/>
  <c r="CR52" i="9"/>
  <c r="FL69" i="5"/>
  <c r="FP69" i="5" s="1"/>
  <c r="C67" i="8" s="1"/>
  <c r="AM70" i="1"/>
  <c r="FL68" i="5"/>
  <c r="FO67" i="5"/>
  <c r="FN67" i="5"/>
  <c r="FM67" i="5"/>
  <c r="FK67" i="5"/>
  <c r="FJ67" i="5"/>
  <c r="GH67" i="1" s="1"/>
  <c r="FI67" i="5"/>
  <c r="GE67" i="1" s="1"/>
  <c r="FH67" i="5"/>
  <c r="FG67" i="5"/>
  <c r="FF67" i="5"/>
  <c r="FE67" i="5"/>
  <c r="FD67" i="5"/>
  <c r="FC67" i="5"/>
  <c r="FB67" i="5"/>
  <c r="FA67" i="5"/>
  <c r="EZ67" i="5"/>
  <c r="EY67" i="5"/>
  <c r="EB67" i="5"/>
  <c r="DY67" i="5"/>
  <c r="DV67" i="5"/>
  <c r="DP67" i="5"/>
  <c r="DM67" i="5"/>
  <c r="DD67" i="5"/>
  <c r="CU67" i="5"/>
  <c r="CR67" i="5"/>
  <c r="CO67" i="5"/>
  <c r="CL67" i="5"/>
  <c r="CI67" i="5"/>
  <c r="CC67" i="5"/>
  <c r="BW67" i="5"/>
  <c r="BK67" i="5"/>
  <c r="BB67" i="5"/>
  <c r="AS67" i="5"/>
  <c r="R67" i="5"/>
  <c r="O67" i="5"/>
  <c r="L67" i="5"/>
  <c r="I67" i="5"/>
  <c r="F67" i="5"/>
  <c r="FL66" i="5"/>
  <c r="FP66" i="5" s="1"/>
  <c r="C63" i="8" s="1"/>
  <c r="EY6" i="9"/>
  <c r="EY72" i="9" s="1"/>
  <c r="AD6" i="10"/>
  <c r="AD71" i="10"/>
  <c r="AD73" i="10"/>
  <c r="AG71" i="10"/>
  <c r="AG73" i="10"/>
  <c r="FA27" i="9"/>
  <c r="FA73" i="9" s="1"/>
  <c r="O6" i="10"/>
  <c r="R71" i="10"/>
  <c r="R73" i="10"/>
  <c r="DJ6" i="10"/>
  <c r="DM71" i="10"/>
  <c r="DM73" i="10"/>
  <c r="EH73" i="9"/>
  <c r="L10" i="7"/>
  <c r="EH18" i="9"/>
  <c r="EN27" i="9"/>
  <c r="BE40" i="9"/>
  <c r="BE52" i="9"/>
  <c r="DV26" i="9"/>
  <c r="DV27" i="9"/>
  <c r="CC40" i="9"/>
  <c r="CC28" i="9"/>
  <c r="CC52" i="9"/>
  <c r="FC18" i="9"/>
  <c r="FB18" i="9"/>
  <c r="FB26" i="9" s="1"/>
  <c r="FB6" i="9" s="1"/>
  <c r="FB72" i="9" s="1"/>
  <c r="CF67" i="5"/>
  <c r="FG27" i="10"/>
  <c r="FF27" i="10"/>
  <c r="FE27" i="10"/>
  <c r="DD27" i="10"/>
  <c r="BE27" i="10"/>
  <c r="CC27" i="9"/>
  <c r="EZ7" i="9"/>
  <c r="EZ26" i="9" s="1"/>
  <c r="EZ6" i="9" s="1"/>
  <c r="EZ72" i="9" s="1"/>
  <c r="FA26" i="9"/>
  <c r="FA6" i="9" s="1"/>
  <c r="FA72" i="9" s="1"/>
  <c r="EB7" i="9"/>
  <c r="FD7" i="9"/>
  <c r="FE26" i="9"/>
  <c r="FE6" i="9" s="1"/>
  <c r="FE72" i="9" s="1"/>
  <c r="EN7" i="9"/>
  <c r="FH7" i="9"/>
  <c r="FI26" i="9"/>
  <c r="FI6" i="9" s="1"/>
  <c r="FI72" i="9" s="1"/>
  <c r="BQ67" i="5"/>
  <c r="BW7" i="9"/>
  <c r="BW52" i="9"/>
  <c r="FL65" i="5"/>
  <c r="FP65" i="5"/>
  <c r="EW65" i="5"/>
  <c r="DS65" i="5"/>
  <c r="K62" i="8" s="1"/>
  <c r="FL64" i="5"/>
  <c r="FM62" i="5"/>
  <c r="FL63" i="5"/>
  <c r="FO62" i="5"/>
  <c r="FN62" i="5"/>
  <c r="FN61" i="5" s="1"/>
  <c r="FK62" i="5"/>
  <c r="FJ62" i="5"/>
  <c r="FI62" i="5"/>
  <c r="FH62" i="5"/>
  <c r="FG62" i="5"/>
  <c r="FF62" i="5"/>
  <c r="FE62" i="5"/>
  <c r="FD62" i="5"/>
  <c r="FC62" i="5"/>
  <c r="FB62" i="5"/>
  <c r="FA62" i="5"/>
  <c r="EZ62" i="5"/>
  <c r="EZ61" i="5" s="1"/>
  <c r="EY62" i="5"/>
  <c r="EB62" i="5"/>
  <c r="DY62" i="5"/>
  <c r="DV62" i="5"/>
  <c r="DP62" i="5"/>
  <c r="DM62" i="5"/>
  <c r="DD62" i="5"/>
  <c r="CU62" i="5"/>
  <c r="CR62" i="5"/>
  <c r="CO62" i="5"/>
  <c r="CL62" i="5"/>
  <c r="CI62" i="5"/>
  <c r="CC62" i="5"/>
  <c r="BW62" i="5"/>
  <c r="BK62" i="5"/>
  <c r="BB62" i="5"/>
  <c r="AS62" i="5"/>
  <c r="R62" i="5"/>
  <c r="O62" i="5"/>
  <c r="L62" i="5"/>
  <c r="I62" i="5"/>
  <c r="F62" i="5"/>
  <c r="FO61" i="5"/>
  <c r="DA27" i="10"/>
  <c r="DD72" i="10"/>
  <c r="K62" i="7"/>
  <c r="DG6" i="10"/>
  <c r="DJ71" i="10"/>
  <c r="DJ73" i="10"/>
  <c r="L6" i="10"/>
  <c r="O71" i="10"/>
  <c r="O73" i="10"/>
  <c r="EH26" i="9"/>
  <c r="BB27" i="10"/>
  <c r="BE72" i="10"/>
  <c r="X7" i="9"/>
  <c r="DV73" i="9"/>
  <c r="DV6" i="9"/>
  <c r="BE18" i="9"/>
  <c r="BE26" i="9"/>
  <c r="EN73" i="9"/>
  <c r="BE27" i="9"/>
  <c r="CR27" i="9"/>
  <c r="CC18" i="9"/>
  <c r="CC26" i="9"/>
  <c r="BQ62" i="5"/>
  <c r="CX62" i="5"/>
  <c r="U62" i="5"/>
  <c r="FM61" i="5"/>
  <c r="DY7" i="9"/>
  <c r="EB26" i="9"/>
  <c r="EB6" i="9"/>
  <c r="EB72" i="9"/>
  <c r="EB74" i="9"/>
  <c r="FQ65" i="5"/>
  <c r="O62" i="8"/>
  <c r="BW27" i="9"/>
  <c r="FG7" i="9"/>
  <c r="EN26" i="9"/>
  <c r="FC7" i="9"/>
  <c r="FC26" i="9" s="1"/>
  <c r="FC6" i="9" s="1"/>
  <c r="FC72" i="9" s="1"/>
  <c r="FD26" i="9"/>
  <c r="C62" i="5"/>
  <c r="CF62" i="5"/>
  <c r="BW26" i="9"/>
  <c r="BW6" i="9"/>
  <c r="FK61" i="5"/>
  <c r="FH61" i="5"/>
  <c r="FG61" i="5"/>
  <c r="FF61" i="5"/>
  <c r="FE61" i="5"/>
  <c r="FD61" i="5"/>
  <c r="FB61" i="5"/>
  <c r="FA61" i="5"/>
  <c r="EB61" i="5"/>
  <c r="DY61" i="5"/>
  <c r="DV61" i="5"/>
  <c r="DP61" i="5"/>
  <c r="DM61" i="5"/>
  <c r="DD61" i="5"/>
  <c r="CU61" i="5"/>
  <c r="CR61" i="5"/>
  <c r="CO61" i="5"/>
  <c r="CL61" i="5"/>
  <c r="CI61" i="5"/>
  <c r="CC61" i="5"/>
  <c r="BW61" i="5"/>
  <c r="BK61" i="5"/>
  <c r="BB61" i="5"/>
  <c r="AS61" i="5"/>
  <c r="R61" i="5"/>
  <c r="O61" i="5"/>
  <c r="L61" i="5"/>
  <c r="I61" i="5"/>
  <c r="F61" i="5"/>
  <c r="FL60" i="5"/>
  <c r="FL59" i="5"/>
  <c r="FL58" i="5"/>
  <c r="FO58" i="5"/>
  <c r="FN58" i="5"/>
  <c r="FM58" i="5"/>
  <c r="FK58" i="5"/>
  <c r="FJ58" i="5"/>
  <c r="FI58" i="5"/>
  <c r="FH58" i="5"/>
  <c r="FG58" i="5"/>
  <c r="FF58" i="5"/>
  <c r="FE58" i="5"/>
  <c r="FD58" i="5"/>
  <c r="FC58" i="5"/>
  <c r="FB58" i="5"/>
  <c r="FA58" i="5"/>
  <c r="EZ58" i="5"/>
  <c r="EY58" i="5"/>
  <c r="EB58" i="5"/>
  <c r="DY58" i="5"/>
  <c r="DV58" i="5"/>
  <c r="DP58" i="5"/>
  <c r="DM58" i="5"/>
  <c r="DD58" i="5"/>
  <c r="CU58" i="5"/>
  <c r="CR58" i="5"/>
  <c r="CO58" i="5"/>
  <c r="CL58" i="5"/>
  <c r="CI58" i="5"/>
  <c r="CC58" i="5"/>
  <c r="BW58" i="5"/>
  <c r="BK58" i="5"/>
  <c r="BB58" i="5"/>
  <c r="AS58" i="5"/>
  <c r="R58" i="5"/>
  <c r="O58" i="5"/>
  <c r="L58" i="5"/>
  <c r="I58" i="5"/>
  <c r="F58" i="5"/>
  <c r="FL57" i="5"/>
  <c r="FP57" i="5"/>
  <c r="FL56" i="5"/>
  <c r="EW56" i="5"/>
  <c r="EW54" i="5"/>
  <c r="DS56" i="5"/>
  <c r="FL55" i="5"/>
  <c r="FP55" i="5"/>
  <c r="EW55" i="5"/>
  <c r="FO54" i="5"/>
  <c r="FO53" i="5"/>
  <c r="FN54" i="5"/>
  <c r="FN53" i="5"/>
  <c r="FM54" i="5"/>
  <c r="FK54" i="5"/>
  <c r="FJ54" i="5"/>
  <c r="FI54" i="5"/>
  <c r="FH54" i="5"/>
  <c r="FG54" i="5"/>
  <c r="FF54" i="5"/>
  <c r="FE54" i="5"/>
  <c r="FD54" i="5"/>
  <c r="FC54" i="5"/>
  <c r="FB54" i="5"/>
  <c r="FA54" i="5"/>
  <c r="EZ54" i="5"/>
  <c r="EY54" i="5"/>
  <c r="EB54" i="5"/>
  <c r="DY54" i="5"/>
  <c r="DV54" i="5"/>
  <c r="DP54" i="5"/>
  <c r="DM54" i="5"/>
  <c r="DD54" i="5"/>
  <c r="CU54" i="5"/>
  <c r="CR54" i="5"/>
  <c r="CO54" i="5"/>
  <c r="CL54" i="5"/>
  <c r="CI54" i="5"/>
  <c r="CC54" i="5"/>
  <c r="BW54" i="5"/>
  <c r="BK54" i="5"/>
  <c r="BB54" i="5"/>
  <c r="AS54" i="5"/>
  <c r="R54" i="5"/>
  <c r="O54" i="5"/>
  <c r="L54" i="5"/>
  <c r="I54" i="5"/>
  <c r="F54" i="5"/>
  <c r="FM53" i="5"/>
  <c r="FI61" i="5"/>
  <c r="EY61" i="5"/>
  <c r="FL54" i="5"/>
  <c r="K53" i="7"/>
  <c r="EH6" i="9"/>
  <c r="DD6" i="10"/>
  <c r="DG71" i="10"/>
  <c r="DG73" i="10"/>
  <c r="AY27" i="10"/>
  <c r="AY72" i="10"/>
  <c r="BB72" i="10"/>
  <c r="I6" i="10"/>
  <c r="L71" i="10"/>
  <c r="L73" i="10"/>
  <c r="CX27" i="10"/>
  <c r="DA72" i="10"/>
  <c r="AG58" i="5"/>
  <c r="AV58" i="5"/>
  <c r="BN58" i="5"/>
  <c r="CF58" i="5"/>
  <c r="BQ58" i="5"/>
  <c r="CF61" i="5"/>
  <c r="BQ61" i="5"/>
  <c r="FD6" i="9"/>
  <c r="FD72" i="9" s="1"/>
  <c r="EN6" i="9"/>
  <c r="X26" i="9"/>
  <c r="DV72" i="9"/>
  <c r="DV74" i="9"/>
  <c r="BE6" i="9"/>
  <c r="FG26" i="9"/>
  <c r="DY26" i="9"/>
  <c r="DY6" i="9"/>
  <c r="DY72" i="9"/>
  <c r="DY74" i="9"/>
  <c r="DA58" i="5"/>
  <c r="CF54" i="5"/>
  <c r="BQ54" i="5"/>
  <c r="FP60" i="5"/>
  <c r="BW73" i="9"/>
  <c r="FP64" i="5"/>
  <c r="FL53" i="5"/>
  <c r="FK53" i="5"/>
  <c r="FJ53" i="5"/>
  <c r="FI53" i="5"/>
  <c r="FH53" i="5"/>
  <c r="FG53" i="5"/>
  <c r="FF53" i="5"/>
  <c r="FE53" i="5"/>
  <c r="FD53" i="5"/>
  <c r="FC53" i="5"/>
  <c r="FB53" i="5"/>
  <c r="FA53" i="5"/>
  <c r="EZ53" i="5"/>
  <c r="EY53" i="5"/>
  <c r="EB53" i="5"/>
  <c r="DY53" i="5"/>
  <c r="DV53" i="5"/>
  <c r="DP53" i="5"/>
  <c r="DM53" i="5"/>
  <c r="DD53" i="5"/>
  <c r="CU53" i="5"/>
  <c r="CR53" i="5"/>
  <c r="CO53" i="5"/>
  <c r="CL53" i="5"/>
  <c r="CI53" i="5"/>
  <c r="CC53" i="5"/>
  <c r="BW53" i="5"/>
  <c r="BK53" i="5"/>
  <c r="BB53" i="5"/>
  <c r="R53" i="5"/>
  <c r="O53" i="5"/>
  <c r="L53" i="5"/>
  <c r="I53" i="5"/>
  <c r="F53" i="5"/>
  <c r="FL51" i="5"/>
  <c r="DS51" i="5"/>
  <c r="FL50" i="5"/>
  <c r="FP50" i="5"/>
  <c r="EW50" i="5"/>
  <c r="FO49" i="5"/>
  <c r="FN49" i="5"/>
  <c r="FM49" i="5"/>
  <c r="FK49" i="5"/>
  <c r="FJ49" i="5"/>
  <c r="FI49" i="5"/>
  <c r="FH49" i="5"/>
  <c r="FG49" i="5"/>
  <c r="FF49" i="5"/>
  <c r="FE49" i="5"/>
  <c r="FD49" i="5"/>
  <c r="FC49" i="5"/>
  <c r="FB49" i="5"/>
  <c r="FA49" i="5"/>
  <c r="EZ49" i="5"/>
  <c r="EY49" i="5"/>
  <c r="EB49" i="5"/>
  <c r="DY49" i="5"/>
  <c r="DV49" i="5"/>
  <c r="DP49" i="5"/>
  <c r="DM49" i="5"/>
  <c r="DD49" i="5"/>
  <c r="CU49" i="5"/>
  <c r="CR49" i="5"/>
  <c r="CO49" i="5"/>
  <c r="CL49" i="5"/>
  <c r="CI49" i="5"/>
  <c r="CC49" i="5"/>
  <c r="BW49" i="5"/>
  <c r="BK49" i="5"/>
  <c r="BB49" i="5"/>
  <c r="AS49" i="5"/>
  <c r="R49" i="5"/>
  <c r="O49" i="5"/>
  <c r="L49" i="5"/>
  <c r="I49" i="5"/>
  <c r="F49" i="5"/>
  <c r="FL48" i="5"/>
  <c r="EW48" i="5"/>
  <c r="FL47" i="5"/>
  <c r="AD47" i="1"/>
  <c r="FL46" i="5"/>
  <c r="FL45" i="5"/>
  <c r="FL44" i="5"/>
  <c r="EW44" i="5"/>
  <c r="DS44" i="5"/>
  <c r="FL43" i="5"/>
  <c r="EW43" i="5"/>
  <c r="DS43" i="5"/>
  <c r="FL42" i="5"/>
  <c r="FO41" i="5"/>
  <c r="FN41" i="5"/>
  <c r="FM41" i="5"/>
  <c r="FK41" i="5"/>
  <c r="FK40" i="5"/>
  <c r="FJ41" i="5"/>
  <c r="FI41" i="5"/>
  <c r="FH41" i="5"/>
  <c r="FH40" i="5"/>
  <c r="FG41" i="5"/>
  <c r="FG40" i="5"/>
  <c r="FF41" i="5"/>
  <c r="FE41" i="5"/>
  <c r="FD41" i="5"/>
  <c r="FD40" i="5"/>
  <c r="FC41" i="5"/>
  <c r="FC40" i="5"/>
  <c r="FB41" i="5"/>
  <c r="FA41" i="5"/>
  <c r="EZ41" i="5"/>
  <c r="EZ40" i="5"/>
  <c r="EY41" i="5"/>
  <c r="EB41" i="5"/>
  <c r="DY41" i="5"/>
  <c r="DV41" i="5"/>
  <c r="DP41" i="5"/>
  <c r="DM41" i="5"/>
  <c r="DD41" i="5"/>
  <c r="CU41" i="5"/>
  <c r="CR41" i="5"/>
  <c r="CO41" i="5"/>
  <c r="CL41" i="5"/>
  <c r="CI41" i="5"/>
  <c r="CC41" i="5"/>
  <c r="BW41" i="5"/>
  <c r="BK41" i="5"/>
  <c r="BB41" i="5"/>
  <c r="AS41" i="5"/>
  <c r="R41" i="5"/>
  <c r="O41" i="5"/>
  <c r="L41" i="5"/>
  <c r="I41" i="5"/>
  <c r="F41" i="5"/>
  <c r="FO40" i="5"/>
  <c r="FJ40" i="5"/>
  <c r="FF40" i="5"/>
  <c r="FB40" i="5"/>
  <c r="BK40" i="5"/>
  <c r="BB40" i="5"/>
  <c r="FI40" i="5"/>
  <c r="CU27" i="10"/>
  <c r="CX72" i="10"/>
  <c r="EH72" i="9"/>
  <c r="EH74" i="9"/>
  <c r="CU40" i="5"/>
  <c r="FE40" i="5"/>
  <c r="DD40" i="5"/>
  <c r="EB40" i="5"/>
  <c r="CI40" i="5"/>
  <c r="CL40" i="5"/>
  <c r="DY40" i="5"/>
  <c r="FA40" i="5"/>
  <c r="FN40" i="5"/>
  <c r="BW40" i="5"/>
  <c r="CO40" i="5"/>
  <c r="DM40" i="5"/>
  <c r="CC40" i="5"/>
  <c r="CR40" i="5"/>
  <c r="DP40" i="5"/>
  <c r="K40" i="7"/>
  <c r="N40" i="7" s="1"/>
  <c r="F6" i="10"/>
  <c r="F71" i="10"/>
  <c r="F73" i="10"/>
  <c r="I71" i="10"/>
  <c r="I73" i="10"/>
  <c r="DA6" i="10"/>
  <c r="DD71" i="10"/>
  <c r="DD73" i="10"/>
  <c r="C41" i="5"/>
  <c r="AP41" i="5"/>
  <c r="AP42" i="1"/>
  <c r="BH41" i="5"/>
  <c r="BQ41" i="5"/>
  <c r="CX41" i="5"/>
  <c r="U49" i="5"/>
  <c r="AG49" i="5"/>
  <c r="AV49" i="5"/>
  <c r="BN49" i="5"/>
  <c r="CF49" i="5"/>
  <c r="DA49" i="5"/>
  <c r="BQ53" i="5"/>
  <c r="BQ49" i="5"/>
  <c r="CF53" i="5"/>
  <c r="BN27" i="9"/>
  <c r="X53" i="9"/>
  <c r="X6" i="9"/>
  <c r="EN72" i="9"/>
  <c r="EN74" i="9"/>
  <c r="FG6" i="9"/>
  <c r="FG72" i="9" s="1"/>
  <c r="FL41" i="5"/>
  <c r="FL49" i="5"/>
  <c r="DV40" i="5"/>
  <c r="EY40" i="5"/>
  <c r="FM40" i="5"/>
  <c r="AD41" i="5"/>
  <c r="FP45" i="5"/>
  <c r="FP46" i="5"/>
  <c r="FP47" i="5"/>
  <c r="FP48" i="5"/>
  <c r="BN73" i="9"/>
  <c r="FP59" i="5"/>
  <c r="AS40" i="5"/>
  <c r="R40" i="5"/>
  <c r="O40" i="5"/>
  <c r="L40" i="5"/>
  <c r="I40" i="5"/>
  <c r="F40" i="5"/>
  <c r="FL39" i="5"/>
  <c r="FP39" i="5"/>
  <c r="AD39" i="1"/>
  <c r="AD37" i="1" s="1"/>
  <c r="FL38" i="5"/>
  <c r="FL37" i="5"/>
  <c r="EW38" i="5"/>
  <c r="DS38" i="5"/>
  <c r="K35" i="8" s="1"/>
  <c r="FO37" i="5"/>
  <c r="FN37" i="5"/>
  <c r="FM37" i="5"/>
  <c r="FK37" i="5"/>
  <c r="FJ37" i="5"/>
  <c r="FI37" i="5"/>
  <c r="FH37" i="5"/>
  <c r="FG37" i="5"/>
  <c r="FF37" i="5"/>
  <c r="FE37" i="5"/>
  <c r="FD37" i="5"/>
  <c r="FC37" i="5"/>
  <c r="FB37" i="5"/>
  <c r="FA37" i="5"/>
  <c r="EZ37" i="5"/>
  <c r="EY37" i="5"/>
  <c r="EB37" i="5"/>
  <c r="DY37" i="5"/>
  <c r="DV37" i="5"/>
  <c r="DP37" i="5"/>
  <c r="DM37" i="5"/>
  <c r="DD37" i="5"/>
  <c r="CU37" i="5"/>
  <c r="CR37" i="5"/>
  <c r="CO37" i="5"/>
  <c r="CL37" i="5"/>
  <c r="CI37" i="5"/>
  <c r="CC37" i="5"/>
  <c r="BW37" i="5"/>
  <c r="BK37" i="5"/>
  <c r="BB37" i="5"/>
  <c r="AS37" i="5"/>
  <c r="R37" i="5"/>
  <c r="O37" i="5"/>
  <c r="L37" i="5"/>
  <c r="I37" i="5"/>
  <c r="F37" i="5"/>
  <c r="FL36" i="5"/>
  <c r="FL35" i="5"/>
  <c r="FL34" i="5"/>
  <c r="AD34" i="1"/>
  <c r="FL33" i="5"/>
  <c r="FP33" i="5"/>
  <c r="EW33" i="5"/>
  <c r="DS33" i="5"/>
  <c r="FL32" i="5"/>
  <c r="FP32" i="5"/>
  <c r="EW32" i="5"/>
  <c r="DS32" i="5"/>
  <c r="FL31" i="5"/>
  <c r="EW31" i="5"/>
  <c r="FL30" i="5"/>
  <c r="FO29" i="5"/>
  <c r="FN29" i="5"/>
  <c r="FN28" i="5" s="1"/>
  <c r="FN52" i="5" s="1"/>
  <c r="FM29" i="5"/>
  <c r="FK29" i="5"/>
  <c r="FK28" i="5"/>
  <c r="FK52" i="5"/>
  <c r="FJ29" i="5"/>
  <c r="FI29" i="5"/>
  <c r="FI28" i="5"/>
  <c r="FI52" i="5"/>
  <c r="FI27" i="5"/>
  <c r="FI72" i="5" s="1"/>
  <c r="FH29" i="5"/>
  <c r="FG29" i="5"/>
  <c r="FG28" i="5"/>
  <c r="FG52" i="5" s="1"/>
  <c r="FG27" i="5" s="1"/>
  <c r="FG72" i="5" s="1"/>
  <c r="FF29" i="5"/>
  <c r="FE29" i="5"/>
  <c r="FE28" i="5"/>
  <c r="FE52" i="5" s="1"/>
  <c r="FE27" i="5" s="1"/>
  <c r="FD29" i="5"/>
  <c r="FD28" i="5"/>
  <c r="FC29" i="5"/>
  <c r="FC28" i="5"/>
  <c r="FC52" i="5"/>
  <c r="FB29" i="5"/>
  <c r="FA29" i="5"/>
  <c r="FA28" i="5"/>
  <c r="EZ29" i="5"/>
  <c r="EY29" i="5"/>
  <c r="EB29" i="5"/>
  <c r="DY29" i="5"/>
  <c r="DV29" i="5"/>
  <c r="DP29" i="5"/>
  <c r="DM29" i="5"/>
  <c r="DD29" i="5"/>
  <c r="CU29" i="5"/>
  <c r="CR29" i="5"/>
  <c r="CO29" i="5"/>
  <c r="CL29" i="5"/>
  <c r="CI29" i="5"/>
  <c r="CC29" i="5"/>
  <c r="BW29" i="5"/>
  <c r="BK29" i="5"/>
  <c r="BB29" i="5"/>
  <c r="AS29" i="5"/>
  <c r="R29" i="5"/>
  <c r="O29" i="5"/>
  <c r="L29" i="5"/>
  <c r="I29" i="5"/>
  <c r="F29" i="5"/>
  <c r="FO28" i="5"/>
  <c r="FO52" i="5"/>
  <c r="FO27" i="5"/>
  <c r="FO72" i="5" s="1"/>
  <c r="FJ28" i="5"/>
  <c r="FH28" i="5"/>
  <c r="FH52" i="5"/>
  <c r="FH27" i="5"/>
  <c r="FF28" i="5"/>
  <c r="FF52" i="5" s="1"/>
  <c r="FF27" i="5" s="1"/>
  <c r="FF72" i="5" s="1"/>
  <c r="FB28" i="5"/>
  <c r="EZ28" i="5"/>
  <c r="EZ52" i="5"/>
  <c r="EB28" i="5"/>
  <c r="DM28" i="5"/>
  <c r="CU28" i="5"/>
  <c r="CO28" i="5"/>
  <c r="BW28" i="5"/>
  <c r="R28" i="5"/>
  <c r="F28" i="5"/>
  <c r="BQ40" i="5"/>
  <c r="CR28" i="5"/>
  <c r="DP28" i="5"/>
  <c r="L28" i="5"/>
  <c r="CC28" i="5"/>
  <c r="K29" i="7"/>
  <c r="CL28" i="5"/>
  <c r="CU52" i="5"/>
  <c r="I28" i="5"/>
  <c r="AS28" i="5"/>
  <c r="BB28" i="5"/>
  <c r="CX6" i="10"/>
  <c r="DA71" i="10"/>
  <c r="DA73" i="10"/>
  <c r="BW52" i="5"/>
  <c r="DM52" i="5"/>
  <c r="CI28" i="5"/>
  <c r="DV28" i="5"/>
  <c r="O28" i="5"/>
  <c r="BK28" i="5"/>
  <c r="DD28" i="5"/>
  <c r="DY28" i="5"/>
  <c r="FA52" i="5"/>
  <c r="FA27" i="5"/>
  <c r="FA72" i="5" s="1"/>
  <c r="F52" i="5"/>
  <c r="CO52" i="5"/>
  <c r="EB52" i="5"/>
  <c r="K30" i="7"/>
  <c r="CR27" i="10"/>
  <c r="CU72" i="10"/>
  <c r="BQ29" i="5"/>
  <c r="BQ37" i="5"/>
  <c r="AM37" i="5"/>
  <c r="CF37" i="5"/>
  <c r="AS53" i="5"/>
  <c r="CR73" i="9"/>
  <c r="CC73" i="9"/>
  <c r="EY28" i="5"/>
  <c r="FL40" i="5"/>
  <c r="EY52" i="5"/>
  <c r="FL29" i="5"/>
  <c r="FL28" i="5"/>
  <c r="FL52" i="5" s="1"/>
  <c r="CO27" i="5"/>
  <c r="FP58" i="5"/>
  <c r="FQ32" i="5"/>
  <c r="O29" i="8"/>
  <c r="FQ33" i="5"/>
  <c r="O30" i="8"/>
  <c r="DV52" i="5"/>
  <c r="FM28" i="5"/>
  <c r="EY27" i="5"/>
  <c r="FB52" i="5"/>
  <c r="FB27" i="5"/>
  <c r="FD52" i="5"/>
  <c r="FD27" i="5" s="1"/>
  <c r="FD72" i="5" s="1"/>
  <c r="FJ52" i="5"/>
  <c r="AD37" i="5"/>
  <c r="BE73" i="9"/>
  <c r="FP42" i="5"/>
  <c r="F27" i="5"/>
  <c r="BK52" i="5"/>
  <c r="I52" i="5"/>
  <c r="DY52" i="5"/>
  <c r="EB27" i="5"/>
  <c r="L52" i="5"/>
  <c r="CL52" i="5"/>
  <c r="CR52" i="5"/>
  <c r="CI52" i="5"/>
  <c r="BB52" i="5"/>
  <c r="CO27" i="10"/>
  <c r="CO72" i="10"/>
  <c r="CR72" i="10"/>
  <c r="DD52" i="5"/>
  <c r="O52" i="5"/>
  <c r="DM27" i="5"/>
  <c r="CU6" i="10"/>
  <c r="CX71" i="10"/>
  <c r="CX73" i="10"/>
  <c r="AS52" i="5"/>
  <c r="CC52" i="5"/>
  <c r="CO72" i="5"/>
  <c r="FM52" i="5"/>
  <c r="DV27" i="5"/>
  <c r="F72" i="5"/>
  <c r="FP30" i="5"/>
  <c r="FP31" i="5"/>
  <c r="FP34" i="5"/>
  <c r="C31" i="8" s="1"/>
  <c r="FP35" i="5"/>
  <c r="BW27" i="5"/>
  <c r="FP36" i="5"/>
  <c r="C33" i="8" s="1"/>
  <c r="CU27" i="5"/>
  <c r="FL25" i="5"/>
  <c r="AD25" i="1"/>
  <c r="FL24" i="5"/>
  <c r="R24" i="1"/>
  <c r="FL23" i="5"/>
  <c r="FL21" i="5"/>
  <c r="FK18" i="5"/>
  <c r="X23" i="1"/>
  <c r="FL22" i="5"/>
  <c r="EW22" i="5"/>
  <c r="DS22" i="5"/>
  <c r="FO21" i="5"/>
  <c r="FN21" i="5"/>
  <c r="FM21" i="5"/>
  <c r="FK21" i="5"/>
  <c r="FJ21" i="5"/>
  <c r="FJ18" i="5"/>
  <c r="FI21" i="5"/>
  <c r="FH21" i="5"/>
  <c r="FH18" i="5"/>
  <c r="FG21" i="5"/>
  <c r="FF21" i="5"/>
  <c r="FE21" i="5"/>
  <c r="FD21" i="5"/>
  <c r="FC21" i="5"/>
  <c r="FC18" i="5"/>
  <c r="FB21" i="5"/>
  <c r="FA21" i="5"/>
  <c r="EZ21" i="5"/>
  <c r="EY21" i="5"/>
  <c r="EB21" i="5"/>
  <c r="DY21" i="5"/>
  <c r="DV21" i="5"/>
  <c r="DP21" i="5"/>
  <c r="DM21" i="5"/>
  <c r="DD21" i="5"/>
  <c r="CU21" i="5"/>
  <c r="CR21" i="5"/>
  <c r="CO21" i="5"/>
  <c r="CL21" i="5"/>
  <c r="CI21" i="5"/>
  <c r="CC21" i="5"/>
  <c r="BW21" i="5"/>
  <c r="BK21" i="5"/>
  <c r="BB21" i="5"/>
  <c r="AS21" i="5"/>
  <c r="O21" i="5"/>
  <c r="L21" i="5"/>
  <c r="I21" i="5"/>
  <c r="F21" i="5"/>
  <c r="FL20" i="5"/>
  <c r="FP20" i="5" s="1"/>
  <c r="X20" i="1"/>
  <c r="FL19" i="5"/>
  <c r="X19" i="1"/>
  <c r="FO18" i="5"/>
  <c r="FN18" i="5"/>
  <c r="FM18" i="5"/>
  <c r="FI18" i="5"/>
  <c r="FG18" i="5"/>
  <c r="FF18" i="5"/>
  <c r="FE18" i="5"/>
  <c r="FD18" i="5"/>
  <c r="FB18" i="5"/>
  <c r="FA18" i="5"/>
  <c r="EZ18" i="5"/>
  <c r="DY18" i="5"/>
  <c r="DD18" i="5"/>
  <c r="CU18" i="5"/>
  <c r="CO18" i="5"/>
  <c r="CI18" i="5"/>
  <c r="BW18" i="5"/>
  <c r="BK18" i="5"/>
  <c r="O18" i="5"/>
  <c r="L18" i="5"/>
  <c r="I18" i="5"/>
  <c r="L33" i="7"/>
  <c r="BW73" i="1"/>
  <c r="O27" i="5"/>
  <c r="L27" i="5"/>
  <c r="DY27" i="5"/>
  <c r="BK27" i="5"/>
  <c r="CR18" i="5"/>
  <c r="CR6" i="10"/>
  <c r="CU71" i="10"/>
  <c r="CU73" i="10"/>
  <c r="EB72" i="5"/>
  <c r="F18" i="5"/>
  <c r="CL18" i="5"/>
  <c r="DV72" i="5"/>
  <c r="AS27" i="5"/>
  <c r="DD27" i="5"/>
  <c r="BB27" i="5"/>
  <c r="CL27" i="5"/>
  <c r="CC18" i="5"/>
  <c r="CC27" i="5"/>
  <c r="CC73" i="1"/>
  <c r="CI27" i="5"/>
  <c r="CR27" i="5"/>
  <c r="EY18" i="5"/>
  <c r="DM18" i="5"/>
  <c r="EB18" i="5"/>
  <c r="I27" i="5"/>
  <c r="DV18" i="5"/>
  <c r="FM27" i="5"/>
  <c r="FM72" i="5" s="1"/>
  <c r="CU72" i="5"/>
  <c r="R21" i="5"/>
  <c r="FP24" i="5"/>
  <c r="FP25" i="5"/>
  <c r="FL17" i="5"/>
  <c r="FL16" i="5"/>
  <c r="FL15" i="5"/>
  <c r="FL14" i="5"/>
  <c r="FP14" i="5"/>
  <c r="FL13" i="5"/>
  <c r="FO12" i="5"/>
  <c r="FN12" i="5"/>
  <c r="FM12" i="5"/>
  <c r="FK12" i="5"/>
  <c r="FJ12" i="5"/>
  <c r="FI12" i="5"/>
  <c r="FH12" i="5"/>
  <c r="FG12" i="5"/>
  <c r="FF12" i="5"/>
  <c r="FE12" i="5"/>
  <c r="FD12" i="5"/>
  <c r="FC12" i="5"/>
  <c r="FB12" i="5"/>
  <c r="FA12" i="5"/>
  <c r="EZ12" i="5"/>
  <c r="EY12" i="5"/>
  <c r="EB12" i="5"/>
  <c r="DY12" i="5"/>
  <c r="DV12" i="5"/>
  <c r="DM12" i="5"/>
  <c r="DD12" i="5"/>
  <c r="CU12" i="5"/>
  <c r="CR12" i="5"/>
  <c r="CO12" i="5"/>
  <c r="CL12" i="5"/>
  <c r="CI12" i="5"/>
  <c r="CC12" i="5"/>
  <c r="BW12" i="5"/>
  <c r="BK12" i="5"/>
  <c r="BB12" i="5"/>
  <c r="AS12" i="5"/>
  <c r="O12" i="5"/>
  <c r="L12" i="5"/>
  <c r="I12" i="5"/>
  <c r="F12" i="5"/>
  <c r="FL11" i="5"/>
  <c r="FP11" i="5" s="1"/>
  <c r="C8" i="8" s="1"/>
  <c r="AJ11" i="1"/>
  <c r="FL10" i="5"/>
  <c r="I72" i="5"/>
  <c r="CR73" i="1"/>
  <c r="CR72" i="5"/>
  <c r="AS72" i="5"/>
  <c r="O72" i="5"/>
  <c r="BB72" i="5"/>
  <c r="DY72" i="5"/>
  <c r="L72" i="5"/>
  <c r="CI72" i="5"/>
  <c r="CL72" i="5"/>
  <c r="DD72" i="5"/>
  <c r="CO6" i="10"/>
  <c r="CR71" i="10"/>
  <c r="CR73" i="10"/>
  <c r="BK72" i="5"/>
  <c r="R18" i="5"/>
  <c r="R52" i="5"/>
  <c r="CC72" i="5"/>
  <c r="BW72" i="5"/>
  <c r="CR18" i="9"/>
  <c r="CR26" i="9"/>
  <c r="FL12" i="5"/>
  <c r="CF12" i="5"/>
  <c r="BQ12" i="5"/>
  <c r="FP16" i="5"/>
  <c r="FP17" i="5"/>
  <c r="FP23" i="5"/>
  <c r="FL9" i="5"/>
  <c r="FL8" i="5"/>
  <c r="AG8" i="1"/>
  <c r="AH8" i="1" s="1"/>
  <c r="FO7" i="5"/>
  <c r="FO26" i="5" s="1"/>
  <c r="FN7" i="5"/>
  <c r="FJ7" i="5"/>
  <c r="FI7" i="5"/>
  <c r="FH7" i="5"/>
  <c r="FH26" i="5"/>
  <c r="FG7" i="5"/>
  <c r="FF7" i="5"/>
  <c r="FE7" i="5"/>
  <c r="FD7" i="5"/>
  <c r="FD26" i="5" s="1"/>
  <c r="FC7" i="5"/>
  <c r="FC26" i="5" s="1"/>
  <c r="FB7" i="5"/>
  <c r="FB26" i="5" s="1"/>
  <c r="FA7" i="5"/>
  <c r="EB7" i="5"/>
  <c r="DY7" i="5"/>
  <c r="DV7" i="5"/>
  <c r="DM7" i="5"/>
  <c r="DD7" i="5"/>
  <c r="CU7" i="5"/>
  <c r="CR7" i="5"/>
  <c r="CO7" i="5"/>
  <c r="CL7" i="5"/>
  <c r="CI7" i="5"/>
  <c r="CC7" i="5"/>
  <c r="BW7" i="5"/>
  <c r="BK7" i="5"/>
  <c r="BB7" i="5"/>
  <c r="AS7" i="5"/>
  <c r="FJ26" i="5"/>
  <c r="FI26" i="5"/>
  <c r="FI6" i="5" s="1"/>
  <c r="FI71" i="5" s="1"/>
  <c r="FE26" i="5"/>
  <c r="FE6" i="5" s="1"/>
  <c r="FE71" i="5" s="1"/>
  <c r="FK27" i="5"/>
  <c r="FK72" i="5" s="1"/>
  <c r="FK7" i="5"/>
  <c r="BW26" i="5"/>
  <c r="CC26" i="5"/>
  <c r="CL6" i="10"/>
  <c r="CO71" i="10"/>
  <c r="CO73" i="10"/>
  <c r="DM26" i="5"/>
  <c r="CR26" i="5"/>
  <c r="CI26" i="5"/>
  <c r="R27" i="5"/>
  <c r="CO26" i="5"/>
  <c r="BB26" i="5"/>
  <c r="CU26" i="5"/>
  <c r="DY26" i="5"/>
  <c r="BK26" i="5"/>
  <c r="CL26" i="5"/>
  <c r="DD26" i="5"/>
  <c r="EB26" i="5"/>
  <c r="AT73" i="1"/>
  <c r="R72" i="5"/>
  <c r="AS18" i="5"/>
  <c r="CR53" i="9"/>
  <c r="CR6" i="9"/>
  <c r="DV26" i="5"/>
  <c r="EZ7" i="5"/>
  <c r="FA26" i="5"/>
  <c r="FM7" i="5"/>
  <c r="FM26" i="5" s="1"/>
  <c r="FM6" i="5" s="1"/>
  <c r="FM71" i="5" s="1"/>
  <c r="FN26" i="5"/>
  <c r="FP9" i="5"/>
  <c r="C6" i="8" s="1"/>
  <c r="DP52" i="5"/>
  <c r="DP27" i="5" s="1"/>
  <c r="DP72" i="5" s="1"/>
  <c r="FP15" i="5"/>
  <c r="DP18" i="5"/>
  <c r="O7" i="5"/>
  <c r="L7" i="5"/>
  <c r="I7" i="5"/>
  <c r="F7" i="5"/>
  <c r="DV6" i="5"/>
  <c r="DD6" i="5"/>
  <c r="DD71" i="5"/>
  <c r="DD73" i="5"/>
  <c r="CU6" i="5"/>
  <c r="CU71" i="5"/>
  <c r="CR6" i="5"/>
  <c r="CL6" i="5"/>
  <c r="CL71" i="5"/>
  <c r="CL73" i="5"/>
  <c r="CC6" i="5"/>
  <c r="BW6" i="5"/>
  <c r="FK26" i="5"/>
  <c r="FA6" i="5"/>
  <c r="FA71" i="5" s="1"/>
  <c r="CI6" i="5"/>
  <c r="O26" i="5"/>
  <c r="AS26" i="5"/>
  <c r="CI6" i="10"/>
  <c r="CL71" i="10"/>
  <c r="CL73" i="10"/>
  <c r="DV71" i="5"/>
  <c r="DV73" i="5"/>
  <c r="F26" i="5"/>
  <c r="CC71" i="5"/>
  <c r="L26" i="5"/>
  <c r="CR72" i="1"/>
  <c r="CR74" i="1" s="1"/>
  <c r="I26" i="5"/>
  <c r="CL53" i="9"/>
  <c r="CU73" i="5"/>
  <c r="L6" i="5"/>
  <c r="EY7" i="5"/>
  <c r="EZ26" i="5"/>
  <c r="CC73" i="5"/>
  <c r="BW71" i="5"/>
  <c r="BW73" i="5"/>
  <c r="CO6" i="5"/>
  <c r="CO71" i="5"/>
  <c r="CR71" i="5"/>
  <c r="CR73" i="5"/>
  <c r="FP8" i="5"/>
  <c r="C5" i="8" s="1"/>
  <c r="E58" i="8"/>
  <c r="E24" i="8"/>
  <c r="E65" i="8"/>
  <c r="E67" i="8"/>
  <c r="N30" i="7"/>
  <c r="M19" i="8"/>
  <c r="E15" i="8"/>
  <c r="E20" i="8"/>
  <c r="D14" i="8"/>
  <c r="E14" i="8"/>
  <c r="E8" i="8"/>
  <c r="E7" i="8"/>
  <c r="D21" i="8"/>
  <c r="E21" i="8"/>
  <c r="D22" i="8"/>
  <c r="E22" i="8"/>
  <c r="E17" i="8"/>
  <c r="E3" i="8"/>
  <c r="E16" i="8"/>
  <c r="D13" i="8"/>
  <c r="E13" i="8"/>
  <c r="E12" i="8"/>
  <c r="E11" i="8"/>
  <c r="E9" i="8"/>
  <c r="E19" i="8"/>
  <c r="E5" i="8"/>
  <c r="D10" i="8"/>
  <c r="E10" i="8"/>
  <c r="M35" i="8"/>
  <c r="M62" i="8"/>
  <c r="E63" i="8"/>
  <c r="H62" i="8"/>
  <c r="I62" i="8"/>
  <c r="E56" i="8"/>
  <c r="M53" i="8"/>
  <c r="N53" i="8"/>
  <c r="H52" i="8"/>
  <c r="I52" i="8"/>
  <c r="E50" i="8"/>
  <c r="D46" i="8"/>
  <c r="E46" i="8"/>
  <c r="E32" i="8"/>
  <c r="M30" i="8"/>
  <c r="D30" i="8"/>
  <c r="E30" i="8"/>
  <c r="H29" i="8"/>
  <c r="J29" i="8" s="1"/>
  <c r="I29" i="8"/>
  <c r="H30" i="8"/>
  <c r="J30" i="8" s="1"/>
  <c r="I30" i="8"/>
  <c r="D28" i="8"/>
  <c r="E28" i="8"/>
  <c r="H28" i="8"/>
  <c r="J28" i="8" s="1"/>
  <c r="I28" i="8"/>
  <c r="E55" i="8"/>
  <c r="D53" i="8"/>
  <c r="E53" i="8"/>
  <c r="H53" i="8"/>
  <c r="I53" i="8"/>
  <c r="M48" i="8"/>
  <c r="N48" i="8"/>
  <c r="H45" i="8"/>
  <c r="I45" i="8"/>
  <c r="H41" i="8"/>
  <c r="I41" i="8"/>
  <c r="H40" i="8"/>
  <c r="I40" i="8"/>
  <c r="E37" i="8"/>
  <c r="E33" i="8"/>
  <c r="D62" i="8"/>
  <c r="E62" i="8"/>
  <c r="H61" i="8"/>
  <c r="I61" i="8"/>
  <c r="D57" i="8"/>
  <c r="E57" i="8"/>
  <c r="D54" i="8"/>
  <c r="E54" i="8"/>
  <c r="D52" i="8"/>
  <c r="E52" i="8"/>
  <c r="D48" i="8"/>
  <c r="E48" i="8"/>
  <c r="D45" i="8"/>
  <c r="E45" i="8"/>
  <c r="E44" i="8"/>
  <c r="E43" i="8"/>
  <c r="E42" i="8"/>
  <c r="D41" i="8"/>
  <c r="P41" i="8" s="1"/>
  <c r="E41" i="8"/>
  <c r="E40" i="8"/>
  <c r="E39" i="8"/>
  <c r="E31" i="8"/>
  <c r="E29" i="8"/>
  <c r="E26" i="8"/>
  <c r="E61" i="8"/>
  <c r="E59" i="8"/>
  <c r="H47" i="8"/>
  <c r="I47" i="8"/>
  <c r="D35" i="8"/>
  <c r="P35" i="8" s="1"/>
  <c r="E35" i="8"/>
  <c r="D47" i="8"/>
  <c r="E47" i="8"/>
  <c r="E51" i="8"/>
  <c r="D51" i="8"/>
  <c r="E60" i="8"/>
  <c r="FH6" i="5"/>
  <c r="L5" i="7"/>
  <c r="CF6" i="10"/>
  <c r="CI71" i="10"/>
  <c r="CI73" i="10"/>
  <c r="DM72" i="5"/>
  <c r="O6" i="5"/>
  <c r="CI71" i="5"/>
  <c r="CI73" i="5"/>
  <c r="CI53" i="9"/>
  <c r="Q35" i="8"/>
  <c r="EY26" i="5"/>
  <c r="I6" i="5"/>
  <c r="L71" i="5"/>
  <c r="L73" i="5"/>
  <c r="CO73" i="5"/>
  <c r="EZ6" i="5"/>
  <c r="EZ71" i="5" s="1"/>
  <c r="EY6" i="5"/>
  <c r="F47" i="8"/>
  <c r="F30" i="8"/>
  <c r="Q53" i="8"/>
  <c r="J47" i="8"/>
  <c r="J45" i="8"/>
  <c r="J53" i="8"/>
  <c r="P53" i="8"/>
  <c r="J52" i="8"/>
  <c r="Q19" i="8"/>
  <c r="Q30" i="8"/>
  <c r="F45" i="8"/>
  <c r="F62" i="8"/>
  <c r="J40" i="8"/>
  <c r="J41" i="8"/>
  <c r="F28" i="8"/>
  <c r="J62" i="8"/>
  <c r="Q62" i="8"/>
  <c r="Q29" i="8"/>
  <c r="J61" i="8"/>
  <c r="BK6" i="5"/>
  <c r="Q40" i="8"/>
  <c r="O71" i="5"/>
  <c r="O73" i="5"/>
  <c r="CC6" i="10"/>
  <c r="CF71" i="10"/>
  <c r="CF73" i="10"/>
  <c r="CF53" i="9"/>
  <c r="F6" i="5"/>
  <c r="I71" i="5"/>
  <c r="I73" i="5"/>
  <c r="BK71" i="5"/>
  <c r="BK73" i="5"/>
  <c r="BZ6" i="10"/>
  <c r="CC71" i="10"/>
  <c r="CC73" i="10"/>
  <c r="CC6" i="9"/>
  <c r="CC72" i="1"/>
  <c r="CC74" i="1" s="1"/>
  <c r="EB6" i="5"/>
  <c r="F71" i="5"/>
  <c r="F73" i="5"/>
  <c r="CR72" i="9"/>
  <c r="BB6" i="5"/>
  <c r="DY6" i="5"/>
  <c r="EB71" i="5"/>
  <c r="EB73" i="5"/>
  <c r="BW6" i="10"/>
  <c r="BZ71" i="10"/>
  <c r="BZ73" i="10"/>
  <c r="BW72" i="1"/>
  <c r="BW74" i="1" s="1"/>
  <c r="DM6" i="5"/>
  <c r="BB71" i="5"/>
  <c r="BB73" i="5"/>
  <c r="CR74" i="9"/>
  <c r="DM71" i="5"/>
  <c r="DY71" i="5"/>
  <c r="DY73" i="5"/>
  <c r="BT6" i="10"/>
  <c r="BW71" i="10"/>
  <c r="BW73" i="10"/>
  <c r="DM73" i="5"/>
  <c r="AS6" i="5"/>
  <c r="AT72" i="1"/>
  <c r="AT74" i="1"/>
  <c r="BQ6" i="10"/>
  <c r="BT71" i="10"/>
  <c r="BT73" i="10"/>
  <c r="AS71" i="5"/>
  <c r="CC72" i="9"/>
  <c r="AS73" i="5"/>
  <c r="BN6" i="10"/>
  <c r="BQ71" i="10"/>
  <c r="BQ73" i="10"/>
  <c r="CC74" i="9"/>
  <c r="BW72" i="9"/>
  <c r="BK6" i="10"/>
  <c r="BN71" i="10"/>
  <c r="BN73" i="10"/>
  <c r="BW74" i="9"/>
  <c r="BH6" i="10"/>
  <c r="BK71" i="10"/>
  <c r="BK73" i="10"/>
  <c r="BE72" i="9"/>
  <c r="BE6" i="10"/>
  <c r="BH71" i="10"/>
  <c r="BH73" i="10"/>
  <c r="BE74" i="9"/>
  <c r="BB6" i="10"/>
  <c r="BE71" i="10"/>
  <c r="BE73" i="10"/>
  <c r="AY6" i="10"/>
  <c r="BB71" i="10"/>
  <c r="BB73" i="10"/>
  <c r="AY71" i="10"/>
  <c r="AY73" i="10"/>
  <c r="X72" i="9"/>
  <c r="FP10" i="5"/>
  <c r="C7" i="8" s="1"/>
  <c r="FP13" i="5"/>
  <c r="FP12" i="5"/>
  <c r="FP22" i="5"/>
  <c r="FP21" i="5"/>
  <c r="FP56" i="5"/>
  <c r="FQ56" i="5"/>
  <c r="F53" i="8"/>
  <c r="FP11" i="9"/>
  <c r="D8" i="8" s="1"/>
  <c r="FN6" i="5"/>
  <c r="FN71" i="5" s="1"/>
  <c r="FK6" i="5"/>
  <c r="FJ6" i="5"/>
  <c r="FJ71" i="5" s="1"/>
  <c r="FP51" i="5"/>
  <c r="FP43" i="5"/>
  <c r="FP44" i="5"/>
  <c r="FP49" i="5"/>
  <c r="FP38" i="5"/>
  <c r="FQ38" i="5"/>
  <c r="F35" i="8"/>
  <c r="FQ44" i="5"/>
  <c r="F41" i="8"/>
  <c r="FQ22" i="5"/>
  <c r="FQ43" i="5"/>
  <c r="FN7" i="9"/>
  <c r="FN26" i="9" s="1"/>
  <c r="FN6" i="9" s="1"/>
  <c r="FN72" i="9" s="1"/>
  <c r="FO7" i="9"/>
  <c r="FO26" i="9" s="1"/>
  <c r="FO6" i="9" s="1"/>
  <c r="FO72" i="9" s="1"/>
  <c r="FP37" i="5"/>
  <c r="FP54" i="5"/>
  <c r="FP41" i="5"/>
  <c r="O53" i="8"/>
  <c r="O41" i="8"/>
  <c r="O19" i="8"/>
  <c r="FP40" i="5"/>
  <c r="O40" i="8"/>
  <c r="FP53" i="5"/>
  <c r="R4" i="13"/>
  <c r="Q16" i="13"/>
  <c r="R16" i="13"/>
  <c r="R6" i="13"/>
  <c r="Q7" i="13"/>
  <c r="S7" i="13" s="1"/>
  <c r="R7" i="13"/>
  <c r="Q8" i="13"/>
  <c r="S8" i="13" s="1"/>
  <c r="R8" i="13"/>
  <c r="Q9" i="13"/>
  <c r="R9" i="13"/>
  <c r="Q10" i="13"/>
  <c r="R10" i="13"/>
  <c r="Q11" i="13"/>
  <c r="R11" i="13"/>
  <c r="Q12" i="13"/>
  <c r="R12" i="13"/>
  <c r="Q13" i="13"/>
  <c r="R13" i="13"/>
  <c r="Q14" i="13"/>
  <c r="R14" i="13"/>
  <c r="Q15" i="13"/>
  <c r="R15" i="13"/>
  <c r="Q17" i="13"/>
  <c r="R17" i="13"/>
  <c r="Q18" i="13"/>
  <c r="R18" i="13"/>
  <c r="Q20" i="13"/>
  <c r="P24" i="13"/>
  <c r="R20" i="13"/>
  <c r="S10" i="13"/>
  <c r="S11" i="13"/>
  <c r="S12" i="13"/>
  <c r="S13" i="13"/>
  <c r="S15" i="13"/>
  <c r="S17" i="13"/>
  <c r="S18" i="13"/>
  <c r="E32" i="7"/>
  <c r="L7" i="7"/>
  <c r="EQ49" i="9"/>
  <c r="EN45" i="1"/>
  <c r="DY35" i="1"/>
  <c r="DZ35" i="1" s="1"/>
  <c r="EB10" i="1"/>
  <c r="EC10" i="1" s="1"/>
  <c r="EQ41" i="9"/>
  <c r="EK37" i="9"/>
  <c r="EE49" i="5"/>
  <c r="EQ49" i="5"/>
  <c r="DV19" i="1"/>
  <c r="EQ37" i="5"/>
  <c r="ET63" i="1"/>
  <c r="EU63" i="1" s="1"/>
  <c r="EK63" i="1"/>
  <c r="EL63" i="1" s="1"/>
  <c r="EN68" i="1"/>
  <c r="EO68" i="1" s="1"/>
  <c r="EQ67" i="5"/>
  <c r="F36" i="8"/>
  <c r="F10" i="8"/>
  <c r="L16" i="7"/>
  <c r="F34" i="8"/>
  <c r="EE54" i="5"/>
  <c r="EB46" i="1"/>
  <c r="EB60" i="1"/>
  <c r="EB24" i="1"/>
  <c r="DY47" i="1"/>
  <c r="ET62" i="9"/>
  <c r="DV16" i="1"/>
  <c r="DV59" i="1"/>
  <c r="DV70" i="1"/>
  <c r="EE67" i="5"/>
  <c r="ET54" i="5"/>
  <c r="ET59" i="1"/>
  <c r="ET66" i="1"/>
  <c r="ET62" i="5"/>
  <c r="DV23" i="1"/>
  <c r="DV45" i="1"/>
  <c r="EB30" i="1"/>
  <c r="EB66" i="1"/>
  <c r="EB42" i="1"/>
  <c r="EB51" i="1"/>
  <c r="EB49" i="1" s="1"/>
  <c r="EB49" i="10"/>
  <c r="EH14" i="1"/>
  <c r="EH12" i="5"/>
  <c r="EH54" i="5"/>
  <c r="EN57" i="1"/>
  <c r="EN54" i="1" s="1"/>
  <c r="EE21" i="9"/>
  <c r="EE18" i="9" s="1"/>
  <c r="EE62" i="5"/>
  <c r="EE58" i="9"/>
  <c r="F26" i="7"/>
  <c r="F21" i="7"/>
  <c r="E21" i="7"/>
  <c r="DV47" i="1"/>
  <c r="DV25" i="1"/>
  <c r="F22" i="7"/>
  <c r="E22" i="7"/>
  <c r="F14" i="7"/>
  <c r="E14" i="7"/>
  <c r="F39" i="7"/>
  <c r="K48" i="7"/>
  <c r="ET41" i="9"/>
  <c r="F20" i="7"/>
  <c r="E20" i="7"/>
  <c r="ET51" i="1"/>
  <c r="ET49" i="1" s="1"/>
  <c r="EW63" i="9"/>
  <c r="H60" i="8" s="1"/>
  <c r="F12" i="7"/>
  <c r="E12" i="7"/>
  <c r="L12" i="7"/>
  <c r="F36" i="7"/>
  <c r="E36" i="7"/>
  <c r="L36" i="7"/>
  <c r="F8" i="7"/>
  <c r="F54" i="7"/>
  <c r="E54" i="7"/>
  <c r="F56" i="7"/>
  <c r="C56" i="7"/>
  <c r="L56" i="7" s="1"/>
  <c r="L31" i="7"/>
  <c r="F14" i="8"/>
  <c r="F22" i="8"/>
  <c r="F57" i="7"/>
  <c r="E57" i="7"/>
  <c r="C57" i="7"/>
  <c r="E44" i="7"/>
  <c r="C44" i="7"/>
  <c r="L44" i="7" s="1"/>
  <c r="F11" i="7"/>
  <c r="E11" i="7"/>
  <c r="L11" i="7"/>
  <c r="F21" i="8"/>
  <c r="ET40" i="10"/>
  <c r="F48" i="8"/>
  <c r="F13" i="8"/>
  <c r="F64" i="7"/>
  <c r="L6" i="7"/>
  <c r="F13" i="7"/>
  <c r="E13" i="7"/>
  <c r="C13" i="7"/>
  <c r="F43" i="7"/>
  <c r="E43" i="7"/>
  <c r="C43" i="7"/>
  <c r="L43" i="7" s="1"/>
  <c r="F42" i="7"/>
  <c r="ET18" i="10"/>
  <c r="F46" i="8"/>
  <c r="FQ32" i="9" l="1"/>
  <c r="D29" i="8"/>
  <c r="FQ43" i="9"/>
  <c r="R30" i="8"/>
  <c r="FP12" i="9"/>
  <c r="D9" i="8" s="1"/>
  <c r="F9" i="8" s="1"/>
  <c r="D11" i="8"/>
  <c r="F11" i="8" s="1"/>
  <c r="FP21" i="9"/>
  <c r="D18" i="8" s="1"/>
  <c r="F18" i="8" s="1"/>
  <c r="D19" i="8"/>
  <c r="F19" i="8" s="1"/>
  <c r="P40" i="8"/>
  <c r="F40" i="8"/>
  <c r="R40" i="8" s="1"/>
  <c r="E74" i="1"/>
  <c r="R53" i="8"/>
  <c r="N30" i="8"/>
  <c r="FL18" i="9"/>
  <c r="FL12" i="9"/>
  <c r="FL7" i="9" s="1"/>
  <c r="DR28" i="1"/>
  <c r="HA58" i="1"/>
  <c r="DF52" i="1"/>
  <c r="DF27" i="1" s="1"/>
  <c r="DF73" i="1" s="1"/>
  <c r="AX27" i="1"/>
  <c r="AX73" i="1" s="1"/>
  <c r="AC27" i="1"/>
  <c r="AC73" i="1" s="1"/>
  <c r="Z26" i="1"/>
  <c r="AF26" i="1"/>
  <c r="AF6" i="1" s="1"/>
  <c r="AF72" i="1" s="1"/>
  <c r="AF74" i="1" s="1"/>
  <c r="AL26" i="1"/>
  <c r="AL6" i="1" s="1"/>
  <c r="AL72" i="1" s="1"/>
  <c r="AL74" i="1" s="1"/>
  <c r="AR26" i="1"/>
  <c r="AR6" i="1" s="1"/>
  <c r="AR72" i="1" s="1"/>
  <c r="AR74" i="1" s="1"/>
  <c r="CK6" i="1"/>
  <c r="CK72" i="1" s="1"/>
  <c r="DF26" i="1"/>
  <c r="DF6" i="1" s="1"/>
  <c r="DF72" i="1" s="1"/>
  <c r="FH26" i="1"/>
  <c r="FH6" i="1" s="1"/>
  <c r="FH72" i="1" s="1"/>
  <c r="FK26" i="1"/>
  <c r="FK6" i="1" s="1"/>
  <c r="FK72" i="1" s="1"/>
  <c r="FN26" i="1"/>
  <c r="FN6" i="1" s="1"/>
  <c r="FN72" i="1" s="1"/>
  <c r="GF26" i="1"/>
  <c r="GF6" i="1" s="1"/>
  <c r="GF72" i="1" s="1"/>
  <c r="AC26" i="1"/>
  <c r="AC6" i="1" s="1"/>
  <c r="AC72" i="1" s="1"/>
  <c r="BV26" i="1"/>
  <c r="BV6" i="1" s="1"/>
  <c r="BV72" i="1" s="1"/>
  <c r="BV74" i="1" s="1"/>
  <c r="CQ6" i="1"/>
  <c r="CQ72" i="1" s="1"/>
  <c r="CQ74" i="1" s="1"/>
  <c r="T74" i="1"/>
  <c r="CN27" i="1"/>
  <c r="CN73" i="1" s="1"/>
  <c r="BP27" i="1"/>
  <c r="BP73" i="1" s="1"/>
  <c r="HA12" i="1"/>
  <c r="K74" i="1"/>
  <c r="AI6" i="1"/>
  <c r="AI72" i="1" s="1"/>
  <c r="AI74" i="1" s="1"/>
  <c r="AO6" i="1"/>
  <c r="AO72" i="1" s="1"/>
  <c r="AU6" i="1"/>
  <c r="AU72" i="1" s="1"/>
  <c r="DI6" i="1"/>
  <c r="DI72" i="1" s="1"/>
  <c r="EG6" i="1"/>
  <c r="EG72" i="1" s="1"/>
  <c r="ES6" i="1"/>
  <c r="ES72" i="1" s="1"/>
  <c r="H74" i="1"/>
  <c r="CH26" i="1"/>
  <c r="CH6" i="1" s="1"/>
  <c r="CH72" i="1" s="1"/>
  <c r="CH74" i="1" s="1"/>
  <c r="GL18" i="1"/>
  <c r="GX18" i="1" s="1"/>
  <c r="GR26" i="1"/>
  <c r="W26" i="1"/>
  <c r="W6" i="1" s="1"/>
  <c r="W72" i="1" s="1"/>
  <c r="BS26" i="1"/>
  <c r="BS6" i="1" s="1"/>
  <c r="BS72" i="1" s="1"/>
  <c r="BD26" i="1"/>
  <c r="BD6" i="1" s="1"/>
  <c r="BD72" i="1" s="1"/>
  <c r="BD74" i="1" s="1"/>
  <c r="BJ26" i="1"/>
  <c r="BJ6" i="1" s="1"/>
  <c r="BJ72" i="1" s="1"/>
  <c r="CB26" i="1"/>
  <c r="CB6" i="1" s="1"/>
  <c r="CB72" i="1" s="1"/>
  <c r="CB74" i="1" s="1"/>
  <c r="EV21" i="1"/>
  <c r="HA21" i="1" s="1"/>
  <c r="FW52" i="1"/>
  <c r="EV37" i="1"/>
  <c r="HA37" i="1" s="1"/>
  <c r="DX40" i="1"/>
  <c r="EV40" i="1" s="1"/>
  <c r="HA40" i="1" s="1"/>
  <c r="EV49" i="1"/>
  <c r="HA49" i="1" s="1"/>
  <c r="FE27" i="1"/>
  <c r="FE73" i="1" s="1"/>
  <c r="FQ27" i="1"/>
  <c r="FQ73" i="1" s="1"/>
  <c r="FZ27" i="1"/>
  <c r="FZ73" i="1" s="1"/>
  <c r="GF27" i="1"/>
  <c r="GF73" i="1" s="1"/>
  <c r="GU27" i="1"/>
  <c r="GU73" i="1" s="1"/>
  <c r="DR67" i="1"/>
  <c r="CI21" i="1"/>
  <c r="DR53" i="1"/>
  <c r="EV53" i="1"/>
  <c r="HA53" i="1" s="1"/>
  <c r="GI27" i="1"/>
  <c r="GI73" i="1" s="1"/>
  <c r="FH61" i="1"/>
  <c r="FH27" i="1" s="1"/>
  <c r="FH73" i="1" s="1"/>
  <c r="FC49" i="1"/>
  <c r="FI49" i="1"/>
  <c r="HA17" i="1"/>
  <c r="C14" i="7"/>
  <c r="L14" i="7" s="1"/>
  <c r="HA24" i="1"/>
  <c r="C21" i="7"/>
  <c r="C30" i="7"/>
  <c r="L30" i="7" s="1"/>
  <c r="HA33" i="1"/>
  <c r="HA35" i="1"/>
  <c r="C32" i="7"/>
  <c r="L32" i="7" s="1"/>
  <c r="HA38" i="1"/>
  <c r="C35" i="7"/>
  <c r="C39" i="7"/>
  <c r="L39" i="7" s="1"/>
  <c r="HA42" i="1"/>
  <c r="HA23" i="1"/>
  <c r="C20" i="7"/>
  <c r="L20" i="7" s="1"/>
  <c r="HA30" i="1"/>
  <c r="C27" i="7"/>
  <c r="C29" i="7"/>
  <c r="L29" i="7" s="1"/>
  <c r="HA32" i="1"/>
  <c r="C9" i="7"/>
  <c r="C4" i="7" s="1"/>
  <c r="L57" i="7"/>
  <c r="L41" i="7"/>
  <c r="C50" i="7"/>
  <c r="L52" i="7"/>
  <c r="C59" i="7"/>
  <c r="C58" i="7" s="1"/>
  <c r="L21" i="7"/>
  <c r="L47" i="7"/>
  <c r="C46" i="7"/>
  <c r="HA41" i="1"/>
  <c r="EW65" i="1"/>
  <c r="H62" i="7" s="1"/>
  <c r="N62" i="7" s="1"/>
  <c r="EW56" i="1"/>
  <c r="H53" i="7" s="1"/>
  <c r="N53" i="7" s="1"/>
  <c r="EW50" i="1"/>
  <c r="H47" i="7" s="1"/>
  <c r="EW44" i="1"/>
  <c r="H41" i="7" s="1"/>
  <c r="EW38" i="1"/>
  <c r="H35" i="7" s="1"/>
  <c r="EW32" i="1"/>
  <c r="H29" i="7" s="1"/>
  <c r="EW22" i="1"/>
  <c r="H19" i="7" s="1"/>
  <c r="EZ67" i="1"/>
  <c r="EZ62" i="1"/>
  <c r="FA62" i="1" s="1"/>
  <c r="EZ58" i="1"/>
  <c r="EZ41" i="1"/>
  <c r="GM42" i="1"/>
  <c r="GY42" i="1" s="1"/>
  <c r="E39" i="7" s="1"/>
  <c r="EZ37" i="1"/>
  <c r="GM38" i="1"/>
  <c r="GY38" i="1" s="1"/>
  <c r="E35" i="7" s="1"/>
  <c r="EZ12" i="1"/>
  <c r="GM13" i="1"/>
  <c r="GY13" i="1" s="1"/>
  <c r="E10" i="7" s="1"/>
  <c r="FC58" i="1"/>
  <c r="FC41" i="1"/>
  <c r="FC37" i="1"/>
  <c r="FC12" i="1"/>
  <c r="FF67" i="1"/>
  <c r="FG67" i="1" s="1"/>
  <c r="FF62" i="1"/>
  <c r="FG62" i="1" s="1"/>
  <c r="FF58" i="1"/>
  <c r="FF41" i="1"/>
  <c r="FF40" i="1" s="1"/>
  <c r="FF37" i="1"/>
  <c r="FF12" i="1"/>
  <c r="FI37" i="1"/>
  <c r="FI12" i="1"/>
  <c r="FL67" i="1"/>
  <c r="FM67" i="1" s="1"/>
  <c r="FL62" i="1"/>
  <c r="FM62" i="1" s="1"/>
  <c r="FL58" i="1"/>
  <c r="FL41" i="1"/>
  <c r="FL37" i="1"/>
  <c r="FL12" i="1"/>
  <c r="FO67" i="1"/>
  <c r="FO62" i="1"/>
  <c r="FP62" i="1" s="1"/>
  <c r="FO58" i="1"/>
  <c r="FO41" i="1"/>
  <c r="FO40" i="1" s="1"/>
  <c r="FO37" i="1"/>
  <c r="FO12" i="1"/>
  <c r="FR62" i="1"/>
  <c r="FS62" i="1" s="1"/>
  <c r="FR58" i="1"/>
  <c r="FR41" i="1"/>
  <c r="FR37" i="1"/>
  <c r="FR12" i="1"/>
  <c r="FU41" i="1"/>
  <c r="FU12" i="1"/>
  <c r="FX62" i="1"/>
  <c r="FY62" i="1" s="1"/>
  <c r="FX41" i="1"/>
  <c r="FX12" i="1"/>
  <c r="GA62" i="1"/>
  <c r="GA41" i="1"/>
  <c r="GA12" i="1"/>
  <c r="GD62" i="1"/>
  <c r="GE62" i="1" s="1"/>
  <c r="GD58" i="1"/>
  <c r="GD41" i="1"/>
  <c r="GD37" i="1"/>
  <c r="GD12" i="1"/>
  <c r="GG62" i="1"/>
  <c r="GH62" i="1" s="1"/>
  <c r="GG58" i="1"/>
  <c r="GG41" i="1"/>
  <c r="GG37" i="1"/>
  <c r="GG12" i="1"/>
  <c r="GJ67" i="1"/>
  <c r="GJ62" i="1"/>
  <c r="GK62" i="1" s="1"/>
  <c r="GK63" i="1"/>
  <c r="GJ58" i="1"/>
  <c r="GJ41" i="1"/>
  <c r="GJ40" i="1" s="1"/>
  <c r="GJ37" i="1"/>
  <c r="GJ12" i="1"/>
  <c r="GP58" i="1"/>
  <c r="GP37" i="1"/>
  <c r="GP12" i="1"/>
  <c r="GS62" i="1"/>
  <c r="GS61" i="1" s="1"/>
  <c r="GS58" i="1"/>
  <c r="GS41" i="1"/>
  <c r="GS37" i="1"/>
  <c r="GS12" i="1"/>
  <c r="GV58" i="1"/>
  <c r="GV41" i="1"/>
  <c r="GV37" i="1"/>
  <c r="GV12" i="1"/>
  <c r="O37" i="1"/>
  <c r="EB37" i="1"/>
  <c r="EN37" i="1"/>
  <c r="DY49" i="1"/>
  <c r="GT61" i="1"/>
  <c r="HB56" i="1"/>
  <c r="I23" i="7"/>
  <c r="I3" i="7" s="1"/>
  <c r="I70" i="7"/>
  <c r="EZ54" i="1"/>
  <c r="GM55" i="1"/>
  <c r="GY55" i="1" s="1"/>
  <c r="E52" i="7" s="1"/>
  <c r="EZ49" i="1"/>
  <c r="GM50" i="1"/>
  <c r="GY50" i="1" s="1"/>
  <c r="E47" i="7" s="1"/>
  <c r="EZ29" i="1"/>
  <c r="EZ28" i="1" s="1"/>
  <c r="GM30" i="1"/>
  <c r="GY30" i="1" s="1"/>
  <c r="E27" i="7" s="1"/>
  <c r="EZ21" i="1"/>
  <c r="GM22" i="1"/>
  <c r="GY22" i="1" s="1"/>
  <c r="E19" i="7" s="1"/>
  <c r="FC54" i="1"/>
  <c r="FC53" i="1" s="1"/>
  <c r="FC40" i="1"/>
  <c r="FC29" i="1"/>
  <c r="FC28" i="1" s="1"/>
  <c r="FC52" i="1" s="1"/>
  <c r="FC21" i="1"/>
  <c r="FF54" i="1"/>
  <c r="FF53" i="1" s="1"/>
  <c r="FF29" i="1"/>
  <c r="FF21" i="1"/>
  <c r="FF18" i="1" s="1"/>
  <c r="FG18" i="1" s="1"/>
  <c r="GM70" i="1"/>
  <c r="GY70" i="1" s="1"/>
  <c r="E67" i="7" s="1"/>
  <c r="GM64" i="1"/>
  <c r="GY64" i="1" s="1"/>
  <c r="E61" i="7" s="1"/>
  <c r="FI54" i="1"/>
  <c r="FI21" i="1"/>
  <c r="FI18" i="1" s="1"/>
  <c r="FL54" i="1"/>
  <c r="FL53" i="1" s="1"/>
  <c r="FL40" i="1"/>
  <c r="FL29" i="1"/>
  <c r="FL28" i="1" s="1"/>
  <c r="FL21" i="1"/>
  <c r="FL18" i="1" s="1"/>
  <c r="FM18" i="1" s="1"/>
  <c r="FO54" i="1"/>
  <c r="FO29" i="1"/>
  <c r="FO21" i="1"/>
  <c r="FO18" i="1" s="1"/>
  <c r="FR54" i="1"/>
  <c r="FR53" i="1" s="1"/>
  <c r="FR40" i="1"/>
  <c r="FR29" i="1"/>
  <c r="FR28" i="1" s="1"/>
  <c r="FR21" i="1"/>
  <c r="FR18" i="1" s="1"/>
  <c r="FS18" i="1" s="1"/>
  <c r="FU54" i="1"/>
  <c r="FU53" i="1" s="1"/>
  <c r="FU49" i="1"/>
  <c r="FU40" i="1" s="1"/>
  <c r="FU29" i="1"/>
  <c r="FU28" i="1" s="1"/>
  <c r="FU52" i="1" s="1"/>
  <c r="FU21" i="1"/>
  <c r="FX54" i="1"/>
  <c r="FX53" i="1" s="1"/>
  <c r="FX49" i="1"/>
  <c r="FX40" i="1" s="1"/>
  <c r="FX29" i="1"/>
  <c r="FX28" i="1" s="1"/>
  <c r="FX21" i="1"/>
  <c r="GA54" i="1"/>
  <c r="GA53" i="1" s="1"/>
  <c r="GA49" i="1"/>
  <c r="GA29" i="1"/>
  <c r="GA28" i="1" s="1"/>
  <c r="GA21" i="1"/>
  <c r="GA18" i="1" s="1"/>
  <c r="GD54" i="1"/>
  <c r="GD53" i="1" s="1"/>
  <c r="GD49" i="1"/>
  <c r="GD29" i="1"/>
  <c r="GD21" i="1"/>
  <c r="GD18" i="1"/>
  <c r="GE18" i="1" s="1"/>
  <c r="GM11" i="1"/>
  <c r="GG54" i="1"/>
  <c r="GG53" i="1" s="1"/>
  <c r="GG49" i="1"/>
  <c r="GH36" i="1"/>
  <c r="GG29" i="1"/>
  <c r="GG28" i="1" s="1"/>
  <c r="GG21" i="1"/>
  <c r="GG18" i="1" s="1"/>
  <c r="GH18" i="1" s="1"/>
  <c r="GJ54" i="1"/>
  <c r="GJ53" i="1" s="1"/>
  <c r="GJ29" i="1"/>
  <c r="GJ21" i="1"/>
  <c r="GJ18" i="1" s="1"/>
  <c r="GP54" i="1"/>
  <c r="GP53" i="1" s="1"/>
  <c r="GP40" i="1"/>
  <c r="GP29" i="1"/>
  <c r="GQ29" i="1" s="1"/>
  <c r="GP21" i="1"/>
  <c r="GS54" i="1"/>
  <c r="GS53" i="1" s="1"/>
  <c r="GS49" i="1"/>
  <c r="GS40" i="1" s="1"/>
  <c r="GS21" i="1"/>
  <c r="GS18" i="1" s="1"/>
  <c r="GT18" i="1" s="1"/>
  <c r="GV54" i="1"/>
  <c r="GV53" i="1" s="1"/>
  <c r="GV49" i="1"/>
  <c r="GV40" i="1" s="1"/>
  <c r="GV29" i="1"/>
  <c r="GV21" i="1"/>
  <c r="EB54" i="1"/>
  <c r="DY37" i="1"/>
  <c r="U49" i="1"/>
  <c r="EN49" i="1"/>
  <c r="P62" i="8"/>
  <c r="N62" i="8"/>
  <c r="EB29" i="1"/>
  <c r="EB28" i="1" s="1"/>
  <c r="X21" i="1"/>
  <c r="X18" i="1" s="1"/>
  <c r="J120" i="18"/>
  <c r="GP62" i="1"/>
  <c r="GQ62" i="1" s="1"/>
  <c r="GP67" i="1"/>
  <c r="GQ67" i="1" s="1"/>
  <c r="FN27" i="5"/>
  <c r="FN72" i="5" s="1"/>
  <c r="FP29" i="5"/>
  <c r="C26" i="8" s="1"/>
  <c r="J32" i="28"/>
  <c r="J47" i="28" s="1"/>
  <c r="G17" i="21"/>
  <c r="H42" i="22"/>
  <c r="FU62" i="1"/>
  <c r="FV62" i="1" s="1"/>
  <c r="FL62" i="5"/>
  <c r="EZ27" i="5"/>
  <c r="EZ72" i="5" s="1"/>
  <c r="GM66" i="1"/>
  <c r="GY66" i="1" s="1"/>
  <c r="E63" i="7" s="1"/>
  <c r="FX67" i="1"/>
  <c r="FY67" i="1" s="1"/>
  <c r="FG26" i="5"/>
  <c r="FL18" i="5"/>
  <c r="GM20" i="1"/>
  <c r="C41" i="20"/>
  <c r="F33" i="28"/>
  <c r="F48" i="28" s="1"/>
  <c r="I33" i="28"/>
  <c r="I48" i="28" s="1"/>
  <c r="L55" i="25"/>
  <c r="L65" i="25" s="1"/>
  <c r="AD69" i="5"/>
  <c r="FI67" i="1"/>
  <c r="FI62" i="1"/>
  <c r="FJ62" i="1" s="1"/>
  <c r="FL29" i="9"/>
  <c r="FP63" i="5"/>
  <c r="GH63" i="1"/>
  <c r="ET62" i="1"/>
  <c r="EU62" i="1" s="1"/>
  <c r="E45" i="21"/>
  <c r="DE50" i="1"/>
  <c r="I67" i="1"/>
  <c r="GJ61" i="1"/>
  <c r="FP58" i="9"/>
  <c r="D56" i="8"/>
  <c r="FI58" i="1"/>
  <c r="GM59" i="1"/>
  <c r="GY59" i="1" s="1"/>
  <c r="E56" i="7" s="1"/>
  <c r="EZ61" i="1"/>
  <c r="FA61" i="1" s="1"/>
  <c r="F8" i="8"/>
  <c r="S9" i="13"/>
  <c r="C44" i="21"/>
  <c r="F44" i="21"/>
  <c r="F45" i="21" s="1"/>
  <c r="G9" i="21"/>
  <c r="CF45" i="1"/>
  <c r="CF41" i="1" s="1"/>
  <c r="F24" i="21"/>
  <c r="G35" i="21"/>
  <c r="G34" i="21"/>
  <c r="G32" i="21"/>
  <c r="G28" i="21"/>
  <c r="CF46" i="1"/>
  <c r="G23" i="21"/>
  <c r="G21" i="21"/>
  <c r="G19" i="21"/>
  <c r="G18" i="21"/>
  <c r="G16" i="21"/>
  <c r="G15" i="21"/>
  <c r="G14" i="21"/>
  <c r="G13" i="21"/>
  <c r="G12" i="21"/>
  <c r="G11" i="21"/>
  <c r="G8" i="21"/>
  <c r="G7" i="21"/>
  <c r="G6" i="21"/>
  <c r="G5" i="21"/>
  <c r="G4" i="21"/>
  <c r="G3" i="21"/>
  <c r="C8" i="20"/>
  <c r="H8" i="20"/>
  <c r="DE49" i="1"/>
  <c r="DP29" i="1"/>
  <c r="HA29" i="1"/>
  <c r="DP41" i="1"/>
  <c r="DP40" i="1" s="1"/>
  <c r="CO40" i="1"/>
  <c r="O54" i="1"/>
  <c r="EK12" i="9"/>
  <c r="DA55" i="1"/>
  <c r="BZ55" i="1"/>
  <c r="BN54" i="1"/>
  <c r="EQ68" i="1"/>
  <c r="BQ10" i="1"/>
  <c r="BR10" i="1" s="1"/>
  <c r="BE54" i="1"/>
  <c r="EN21" i="1"/>
  <c r="EN18" i="1" s="1"/>
  <c r="U10" i="1"/>
  <c r="FN74" i="9"/>
  <c r="FM52" i="9"/>
  <c r="FM27" i="9"/>
  <c r="FM26" i="9"/>
  <c r="FK74" i="9"/>
  <c r="FJ74" i="9"/>
  <c r="FI74" i="9"/>
  <c r="GA7" i="1"/>
  <c r="GA26" i="1" s="1"/>
  <c r="GA6" i="1" s="1"/>
  <c r="FE27" i="9"/>
  <c r="FE73" i="9" s="1"/>
  <c r="FC74" i="9"/>
  <c r="FA74" i="9"/>
  <c r="EZ74" i="9"/>
  <c r="GM45" i="1"/>
  <c r="GY45" i="1" s="1"/>
  <c r="FI41" i="1"/>
  <c r="FI29" i="1"/>
  <c r="GM34" i="1"/>
  <c r="F33" i="8"/>
  <c r="GY20" i="1"/>
  <c r="FX18" i="1"/>
  <c r="FY18" i="1" s="1"/>
  <c r="EZ7" i="1"/>
  <c r="GP61" i="1"/>
  <c r="GS29" i="1"/>
  <c r="GY34" i="1"/>
  <c r="FN73" i="5"/>
  <c r="GV18" i="1"/>
  <c r="GP18" i="1"/>
  <c r="GQ18" i="1" s="1"/>
  <c r="GG61" i="1"/>
  <c r="GD61" i="1"/>
  <c r="FX61" i="1"/>
  <c r="FV68" i="1"/>
  <c r="FU67" i="1"/>
  <c r="FV67" i="1" s="1"/>
  <c r="FS68" i="1"/>
  <c r="FR67" i="1"/>
  <c r="FR61" i="1" s="1"/>
  <c r="FO61" i="1"/>
  <c r="FL61" i="1"/>
  <c r="FF61" i="1"/>
  <c r="GM68" i="1"/>
  <c r="FC67" i="1"/>
  <c r="GN68" i="1"/>
  <c r="FC62" i="1"/>
  <c r="GM63" i="1"/>
  <c r="FP28" i="5"/>
  <c r="FP52" i="5" s="1"/>
  <c r="C49" i="8" s="1"/>
  <c r="GM36" i="1"/>
  <c r="GY36" i="1" s="1"/>
  <c r="FO28" i="1"/>
  <c r="FV19" i="1"/>
  <c r="FU18" i="1"/>
  <c r="GM19" i="1"/>
  <c r="GY19" i="1" s="1"/>
  <c r="FC18" i="1"/>
  <c r="GV7" i="1"/>
  <c r="GV26" i="1" s="1"/>
  <c r="GV6" i="1" s="1"/>
  <c r="GS7" i="1"/>
  <c r="GP7" i="1"/>
  <c r="GJ7" i="1"/>
  <c r="GG7" i="1"/>
  <c r="GY11" i="1"/>
  <c r="GN11" i="1"/>
  <c r="GD7" i="1"/>
  <c r="GD26" i="1" s="1"/>
  <c r="GD6" i="1" s="1"/>
  <c r="GD72" i="1" s="1"/>
  <c r="FV8" i="1"/>
  <c r="FU7" i="1"/>
  <c r="FU26" i="1" s="1"/>
  <c r="FR7" i="1"/>
  <c r="FO7" i="1"/>
  <c r="FL7" i="1"/>
  <c r="FI7" i="1"/>
  <c r="FF7" i="1"/>
  <c r="GM9" i="1"/>
  <c r="GY9" i="1" s="1"/>
  <c r="GM8" i="1"/>
  <c r="FC7" i="1"/>
  <c r="FC26" i="1" s="1"/>
  <c r="FC6" i="1" s="1"/>
  <c r="EN67" i="1"/>
  <c r="N5" i="13"/>
  <c r="S14" i="13"/>
  <c r="K5" i="13"/>
  <c r="S16" i="13"/>
  <c r="G6" i="26"/>
  <c r="F9" i="26"/>
  <c r="CL10" i="9"/>
  <c r="CL10" i="1" s="1"/>
  <c r="CM10" i="1" s="1"/>
  <c r="D66" i="25"/>
  <c r="CI20" i="9"/>
  <c r="CI20" i="1" s="1"/>
  <c r="CI18" i="1" s="1"/>
  <c r="CI26" i="1" s="1"/>
  <c r="CI6" i="1" s="1"/>
  <c r="F24" i="18"/>
  <c r="J24" i="18" s="1"/>
  <c r="CF10" i="1"/>
  <c r="CF7" i="1" s="1"/>
  <c r="G38" i="21"/>
  <c r="G36" i="21"/>
  <c r="G33" i="21"/>
  <c r="G31" i="21"/>
  <c r="G30" i="21"/>
  <c r="G29" i="21"/>
  <c r="G27" i="21"/>
  <c r="G26" i="21"/>
  <c r="CF36" i="1"/>
  <c r="CG36" i="1" s="1"/>
  <c r="GU74" i="1"/>
  <c r="GT62" i="1"/>
  <c r="GR52" i="1"/>
  <c r="GX28" i="1"/>
  <c r="GT29" i="1"/>
  <c r="GQ61" i="1"/>
  <c r="GO74" i="1"/>
  <c r="GI74" i="1"/>
  <c r="GF74" i="1"/>
  <c r="GC74" i="1"/>
  <c r="FZ74" i="1"/>
  <c r="GL52" i="1"/>
  <c r="FW27" i="1"/>
  <c r="FW73" i="1" s="1"/>
  <c r="FY61" i="1"/>
  <c r="FW74" i="1"/>
  <c r="FN61" i="1"/>
  <c r="FN27" i="1" s="1"/>
  <c r="FN73" i="1" s="1"/>
  <c r="FN74" i="1" s="1"/>
  <c r="FK74" i="1"/>
  <c r="HA45" i="1"/>
  <c r="FH74" i="1"/>
  <c r="FG61" i="1"/>
  <c r="FE74" i="1"/>
  <c r="FB27" i="1"/>
  <c r="FB73" i="1" s="1"/>
  <c r="GL61" i="1"/>
  <c r="GX61" i="1" s="1"/>
  <c r="ES74" i="1"/>
  <c r="EP74" i="1"/>
  <c r="EV61" i="1"/>
  <c r="EM74" i="1"/>
  <c r="EV67" i="1"/>
  <c r="EJ74" i="1"/>
  <c r="EG74" i="1"/>
  <c r="EV28" i="1"/>
  <c r="HA28" i="1" s="1"/>
  <c r="EV62" i="1"/>
  <c r="DI74" i="1"/>
  <c r="DF74" i="1"/>
  <c r="DC74" i="1"/>
  <c r="CK74" i="1"/>
  <c r="BS74" i="1"/>
  <c r="BJ74" i="1"/>
  <c r="AU74" i="1"/>
  <c r="AO74" i="1"/>
  <c r="Z6" i="1"/>
  <c r="Z72" i="1" s="1"/>
  <c r="W27" i="1"/>
  <c r="W73" i="1" s="1"/>
  <c r="DR52" i="1"/>
  <c r="W74" i="1"/>
  <c r="EV18" i="1"/>
  <c r="HA25" i="1"/>
  <c r="C22" i="7"/>
  <c r="AC74" i="1"/>
  <c r="CT26" i="1"/>
  <c r="CT6" i="1" s="1"/>
  <c r="CT72" i="1" s="1"/>
  <c r="CT74" i="1" s="1"/>
  <c r="CW26" i="1"/>
  <c r="CW6" i="1" s="1"/>
  <c r="CW72" i="1" s="1"/>
  <c r="CW74" i="1" s="1"/>
  <c r="CZ26" i="1"/>
  <c r="CZ6" i="1" s="1"/>
  <c r="CZ72" i="1" s="1"/>
  <c r="CZ74" i="1" s="1"/>
  <c r="DX26" i="1"/>
  <c r="DX6" i="1" s="1"/>
  <c r="DX72" i="1" s="1"/>
  <c r="EA26" i="1"/>
  <c r="EA6" i="1" s="1"/>
  <c r="EA72" i="1" s="1"/>
  <c r="EA74" i="1" s="1"/>
  <c r="ED26" i="1"/>
  <c r="ED6" i="1" s="1"/>
  <c r="ED72" i="1" s="1"/>
  <c r="ED74" i="1" s="1"/>
  <c r="FV18" i="1"/>
  <c r="FQ26" i="1"/>
  <c r="FQ6" i="1" s="1"/>
  <c r="FQ72" i="1" s="1"/>
  <c r="FQ74" i="1" s="1"/>
  <c r="BA26" i="1"/>
  <c r="BA6" i="1" s="1"/>
  <c r="BA72" i="1" s="1"/>
  <c r="BA74" i="1" s="1"/>
  <c r="BG26" i="1"/>
  <c r="BG6" i="1" s="1"/>
  <c r="BG72" i="1" s="1"/>
  <c r="BG74" i="1" s="1"/>
  <c r="BM26" i="1"/>
  <c r="BM6" i="1" s="1"/>
  <c r="BM72" i="1" s="1"/>
  <c r="BM74" i="1" s="1"/>
  <c r="FB26" i="1"/>
  <c r="FB6" i="1" s="1"/>
  <c r="FB72" i="1" s="1"/>
  <c r="FB74" i="1" s="1"/>
  <c r="FT26" i="1"/>
  <c r="FT6" i="1" s="1"/>
  <c r="FT72" i="1" s="1"/>
  <c r="FT74" i="1" s="1"/>
  <c r="GR6" i="1"/>
  <c r="GE26" i="1"/>
  <c r="FD26" i="1"/>
  <c r="EY26" i="1"/>
  <c r="HA10" i="1"/>
  <c r="EY6" i="1"/>
  <c r="DU26" i="1"/>
  <c r="DO26" i="1"/>
  <c r="DO6" i="1" s="1"/>
  <c r="DO72" i="1" s="1"/>
  <c r="DO74" i="1" s="1"/>
  <c r="DL26" i="1"/>
  <c r="DL6" i="1" s="1"/>
  <c r="DL72" i="1" s="1"/>
  <c r="DL74" i="1" s="1"/>
  <c r="CN26" i="1"/>
  <c r="CN6" i="1" s="1"/>
  <c r="CN72" i="1" s="1"/>
  <c r="CN74" i="1" s="1"/>
  <c r="CE26" i="1"/>
  <c r="CE6" i="1" s="1"/>
  <c r="CE72" i="1" s="1"/>
  <c r="CE74" i="1" s="1"/>
  <c r="BY26" i="1"/>
  <c r="BY6" i="1" s="1"/>
  <c r="BY72" i="1" s="1"/>
  <c r="BY74" i="1" s="1"/>
  <c r="BP26" i="1"/>
  <c r="BP6" i="1" s="1"/>
  <c r="BP72" i="1" s="1"/>
  <c r="BP74" i="1" s="1"/>
  <c r="AX26" i="1"/>
  <c r="AX6" i="1" s="1"/>
  <c r="AX72" i="1" s="1"/>
  <c r="AX74" i="1" s="1"/>
  <c r="DR18" i="1"/>
  <c r="HA18" i="1" s="1"/>
  <c r="Q26" i="1"/>
  <c r="Q6" i="1" s="1"/>
  <c r="Q72" i="1" s="1"/>
  <c r="Q74" i="1" s="1"/>
  <c r="DR7" i="1"/>
  <c r="HA7" i="1" s="1"/>
  <c r="N26" i="1"/>
  <c r="N6" i="1" s="1"/>
  <c r="N72" i="1" s="1"/>
  <c r="N74" i="1" s="1"/>
  <c r="B6" i="1"/>
  <c r="B13" i="19"/>
  <c r="C6" i="19"/>
  <c r="BQ36" i="1"/>
  <c r="BR36" i="1" s="1"/>
  <c r="EB67" i="10"/>
  <c r="DY37" i="10"/>
  <c r="DY28" i="10" s="1"/>
  <c r="EN37" i="5"/>
  <c r="BE37" i="5"/>
  <c r="DP10" i="1"/>
  <c r="DP9" i="1"/>
  <c r="DP8" i="1"/>
  <c r="AA21" i="10"/>
  <c r="AA18" i="10" s="1"/>
  <c r="DP11" i="1"/>
  <c r="DV21" i="1"/>
  <c r="DV58" i="1"/>
  <c r="DP40" i="9"/>
  <c r="DM54" i="1"/>
  <c r="CU54" i="1"/>
  <c r="BQ54" i="1"/>
  <c r="AS54" i="1"/>
  <c r="F54" i="1"/>
  <c r="X54" i="1"/>
  <c r="DM62" i="1"/>
  <c r="CU62" i="1"/>
  <c r="BQ62" i="1"/>
  <c r="AS62" i="1"/>
  <c r="DZ63" i="1"/>
  <c r="DY62" i="1"/>
  <c r="DD29" i="1"/>
  <c r="CO29" i="1"/>
  <c r="CO28" i="1" s="1"/>
  <c r="CO52" i="1" s="1"/>
  <c r="BK29" i="1"/>
  <c r="BK28" i="1" s="1"/>
  <c r="BB29" i="1"/>
  <c r="O29" i="1"/>
  <c r="O28" i="1" s="1"/>
  <c r="DG36" i="1"/>
  <c r="CX36" i="1"/>
  <c r="DV37" i="1"/>
  <c r="DW35" i="1"/>
  <c r="DV29" i="1"/>
  <c r="EB12" i="1"/>
  <c r="EB7" i="1" s="1"/>
  <c r="DW10" i="1"/>
  <c r="DW9" i="1"/>
  <c r="DW8" i="1"/>
  <c r="EN12" i="1"/>
  <c r="DD12" i="1"/>
  <c r="DD7" i="1" s="1"/>
  <c r="CO12" i="1"/>
  <c r="CO7" i="1" s="1"/>
  <c r="BK12" i="1"/>
  <c r="BK7" i="1" s="1"/>
  <c r="BB12" i="1"/>
  <c r="BN12" i="1"/>
  <c r="BN7" i="1" s="1"/>
  <c r="BE12" i="1"/>
  <c r="DS22" i="9"/>
  <c r="L19" i="8" s="1"/>
  <c r="DD22" i="1"/>
  <c r="CU21" i="1"/>
  <c r="CU18" i="1" s="1"/>
  <c r="BK21" i="1"/>
  <c r="BK18" i="1" s="1"/>
  <c r="BB21" i="1"/>
  <c r="BB18" i="1" s="1"/>
  <c r="BN21" i="1"/>
  <c r="BE21" i="1"/>
  <c r="BE18" i="1" s="1"/>
  <c r="DY21" i="1"/>
  <c r="DY18" i="1" s="1"/>
  <c r="M50" i="1"/>
  <c r="L49" i="1"/>
  <c r="DM41" i="1"/>
  <c r="DM40" i="1" s="1"/>
  <c r="CU41" i="1"/>
  <c r="CU40" i="1" s="1"/>
  <c r="BQ41" i="1"/>
  <c r="AS41" i="1"/>
  <c r="AS40" i="1" s="1"/>
  <c r="BN41" i="1"/>
  <c r="BN40" i="1" s="1"/>
  <c r="BE41" i="1"/>
  <c r="DY41" i="1"/>
  <c r="DY40" i="1" s="1"/>
  <c r="EN41" i="1"/>
  <c r="EN40" i="1" s="1"/>
  <c r="DM58" i="1"/>
  <c r="CU58" i="1"/>
  <c r="BQ58" i="1"/>
  <c r="AS58" i="1"/>
  <c r="O58" i="1"/>
  <c r="DY58" i="1"/>
  <c r="EN58" i="1"/>
  <c r="EN53" i="1" s="1"/>
  <c r="DP67" i="1"/>
  <c r="DD67" i="1"/>
  <c r="CO67" i="1"/>
  <c r="BK67" i="1"/>
  <c r="BB67" i="1"/>
  <c r="EB67" i="1"/>
  <c r="DV67" i="1"/>
  <c r="DP54" i="1"/>
  <c r="DD54" i="1"/>
  <c r="CO54" i="1"/>
  <c r="BK54" i="1"/>
  <c r="BB54" i="1"/>
  <c r="DG57" i="1"/>
  <c r="BH57" i="1"/>
  <c r="AY57" i="1"/>
  <c r="DP62" i="1"/>
  <c r="DD62" i="1"/>
  <c r="CO62" i="1"/>
  <c r="BK62" i="1"/>
  <c r="BB62" i="1"/>
  <c r="BT66" i="1"/>
  <c r="BH66" i="1"/>
  <c r="AY66" i="1"/>
  <c r="DJ64" i="1"/>
  <c r="AV64" i="1"/>
  <c r="DA63" i="1"/>
  <c r="BZ63" i="1"/>
  <c r="BN62" i="1"/>
  <c r="BE62" i="1"/>
  <c r="DW63" i="1"/>
  <c r="DV62" i="1"/>
  <c r="BB28" i="1"/>
  <c r="DM29" i="1"/>
  <c r="DM28" i="1" s="1"/>
  <c r="CU29" i="1"/>
  <c r="CU28" i="1" s="1"/>
  <c r="BQ29" i="1"/>
  <c r="AS29" i="1"/>
  <c r="AS28" i="1" s="1"/>
  <c r="DA39" i="1"/>
  <c r="DA37" i="1" s="1"/>
  <c r="AM39" i="1"/>
  <c r="AM37" i="1" s="1"/>
  <c r="BZ36" i="1"/>
  <c r="AV36" i="1"/>
  <c r="AW36" i="1" s="1"/>
  <c r="DJ35" i="1"/>
  <c r="AV35" i="1"/>
  <c r="AM35" i="1"/>
  <c r="DJ34" i="1"/>
  <c r="BH34" i="1"/>
  <c r="AY34" i="1"/>
  <c r="AP34" i="1"/>
  <c r="CX31" i="1"/>
  <c r="BT31" i="1"/>
  <c r="DJ30" i="1"/>
  <c r="BN29" i="1"/>
  <c r="BN28" i="1" s="1"/>
  <c r="BE29" i="1"/>
  <c r="BE28" i="1" s="1"/>
  <c r="AV30" i="1"/>
  <c r="EH34" i="1"/>
  <c r="DY12" i="1"/>
  <c r="DY7" i="1" s="1"/>
  <c r="DZ8" i="1"/>
  <c r="EK13" i="1"/>
  <c r="AA16" i="1"/>
  <c r="DM12" i="1"/>
  <c r="CU12" i="1"/>
  <c r="BQ12" i="1"/>
  <c r="AS12" i="1"/>
  <c r="AS7" i="1" s="1"/>
  <c r="DA11" i="1"/>
  <c r="BZ11" i="1"/>
  <c r="BZ10" i="1"/>
  <c r="AV10" i="1"/>
  <c r="AW10" i="1" s="1"/>
  <c r="DG9" i="1"/>
  <c r="BT9" i="1"/>
  <c r="DG8" i="1"/>
  <c r="BT8" i="1"/>
  <c r="DG16" i="1"/>
  <c r="CX16" i="1"/>
  <c r="CX15" i="1"/>
  <c r="BT15" i="1"/>
  <c r="DJ17" i="1"/>
  <c r="AV17" i="1"/>
  <c r="CO21" i="1"/>
  <c r="CO18" i="1" s="1"/>
  <c r="AS21" i="1"/>
  <c r="AS18" i="1" s="1"/>
  <c r="L21" i="1"/>
  <c r="L18" i="1" s="1"/>
  <c r="BH25" i="1"/>
  <c r="AY25" i="1"/>
  <c r="AP25" i="1"/>
  <c r="CX24" i="1"/>
  <c r="AY24" i="1"/>
  <c r="AZ24" i="1" s="1"/>
  <c r="DG23" i="1"/>
  <c r="DG20" i="1"/>
  <c r="BT20" i="1"/>
  <c r="BH20" i="1"/>
  <c r="AY20" i="1"/>
  <c r="AJ20" i="1"/>
  <c r="DG19" i="1"/>
  <c r="AY19" i="1"/>
  <c r="EB21" i="1"/>
  <c r="EB18" i="1" s="1"/>
  <c r="C47" i="1"/>
  <c r="DD41" i="1"/>
  <c r="DD40" i="1" s="1"/>
  <c r="BK41" i="1"/>
  <c r="BB41" i="1"/>
  <c r="BB40" i="1" s="1"/>
  <c r="R41" i="1"/>
  <c r="DJ50" i="1"/>
  <c r="DJ49" i="1" s="1"/>
  <c r="DA50" i="1"/>
  <c r="DA49" i="1" s="1"/>
  <c r="BZ50" i="1"/>
  <c r="BZ49" i="1" s="1"/>
  <c r="DA48" i="1"/>
  <c r="BZ48" i="1"/>
  <c r="BH48" i="1"/>
  <c r="AY48" i="1"/>
  <c r="DG47" i="1"/>
  <c r="BH47" i="1"/>
  <c r="AY47" i="1"/>
  <c r="DG46" i="1"/>
  <c r="CX45" i="1"/>
  <c r="BH45" i="1"/>
  <c r="AY45" i="1"/>
  <c r="DG42" i="1"/>
  <c r="BH42" i="1"/>
  <c r="AY42" i="1"/>
  <c r="DV49" i="1"/>
  <c r="DP58" i="1"/>
  <c r="DD58" i="1"/>
  <c r="CO58" i="1"/>
  <c r="BK58" i="1"/>
  <c r="BB58" i="1"/>
  <c r="DJ60" i="1"/>
  <c r="AV60" i="1"/>
  <c r="DA59" i="1"/>
  <c r="BZ59" i="1"/>
  <c r="BN58" i="1"/>
  <c r="BN53" i="1" s="1"/>
  <c r="BE58" i="1"/>
  <c r="X58" i="1"/>
  <c r="EB58" i="1"/>
  <c r="DM67" i="1"/>
  <c r="DM61" i="1" s="1"/>
  <c r="CU67" i="1"/>
  <c r="BQ67" i="1"/>
  <c r="AS67" i="1"/>
  <c r="O67" i="1"/>
  <c r="BT70" i="1"/>
  <c r="BN67" i="1"/>
  <c r="BN61" i="1" s="1"/>
  <c r="BE67" i="1"/>
  <c r="AV68" i="1"/>
  <c r="AV67" i="1" s="1"/>
  <c r="FX7" i="1"/>
  <c r="GM10" i="1"/>
  <c r="GY10" i="1" s="1"/>
  <c r="GV67" i="1"/>
  <c r="GY68" i="1"/>
  <c r="GW67" i="1"/>
  <c r="GV62" i="1"/>
  <c r="GY63" i="1"/>
  <c r="E60" i="7" s="1"/>
  <c r="GW62" i="1"/>
  <c r="F9" i="7"/>
  <c r="L9" i="7" s="1"/>
  <c r="L13" i="7"/>
  <c r="L27" i="7"/>
  <c r="L54" i="7"/>
  <c r="F55" i="7"/>
  <c r="L55" i="7" s="1"/>
  <c r="F38" i="7"/>
  <c r="L17" i="7"/>
  <c r="L8" i="7"/>
  <c r="F34" i="7"/>
  <c r="F59" i="7"/>
  <c r="F18" i="7"/>
  <c r="F46" i="7"/>
  <c r="L46" i="7" s="1"/>
  <c r="F51" i="7"/>
  <c r="N29" i="7"/>
  <c r="BT57" i="1"/>
  <c r="AV55" i="1"/>
  <c r="DA66" i="1"/>
  <c r="BZ64" i="1"/>
  <c r="DA35" i="1"/>
  <c r="BZ35" i="1"/>
  <c r="AY31" i="1"/>
  <c r="BE10" i="1"/>
  <c r="BF10" i="1" s="1"/>
  <c r="CX9" i="1"/>
  <c r="BH9" i="1"/>
  <c r="CX8" i="1"/>
  <c r="BH8" i="1"/>
  <c r="BH16" i="1"/>
  <c r="DG15" i="1"/>
  <c r="AY15" i="1"/>
  <c r="M41" i="8"/>
  <c r="N41" i="8" s="1"/>
  <c r="R41" i="8" s="1"/>
  <c r="CF29" i="5"/>
  <c r="CF28" i="5" s="1"/>
  <c r="BB49" i="9"/>
  <c r="DM49" i="9"/>
  <c r="DJ57" i="1"/>
  <c r="DA57" i="1"/>
  <c r="BZ57" i="1"/>
  <c r="BZ54" i="1" s="1"/>
  <c r="AV57" i="1"/>
  <c r="DG55" i="1"/>
  <c r="CX55" i="1"/>
  <c r="BT55" i="1"/>
  <c r="BH55" i="1"/>
  <c r="AY55" i="1"/>
  <c r="DG66" i="1"/>
  <c r="BZ66" i="1"/>
  <c r="DG64" i="1"/>
  <c r="CX64" i="1"/>
  <c r="BT64" i="1"/>
  <c r="BH64" i="1"/>
  <c r="AY64" i="1"/>
  <c r="DG63" i="1"/>
  <c r="CX63" i="1"/>
  <c r="BT63" i="1"/>
  <c r="BH63" i="1"/>
  <c r="AY63" i="1"/>
  <c r="AA35" i="1"/>
  <c r="AM36" i="1"/>
  <c r="DG39" i="1"/>
  <c r="DG37" i="1" s="1"/>
  <c r="CX39" i="1"/>
  <c r="CX37" i="1" s="1"/>
  <c r="BT37" i="5"/>
  <c r="BH37" i="5"/>
  <c r="BH39" i="1"/>
  <c r="BH37" i="1" s="1"/>
  <c r="AY39" i="1"/>
  <c r="AY37" i="1" s="1"/>
  <c r="BT36" i="1"/>
  <c r="DG35" i="1"/>
  <c r="CX35" i="1"/>
  <c r="BT35" i="1"/>
  <c r="BH35" i="1"/>
  <c r="AY35" i="1"/>
  <c r="DG34" i="1"/>
  <c r="CX34" i="1"/>
  <c r="BZ34" i="1"/>
  <c r="AV34" i="1"/>
  <c r="DJ31" i="1"/>
  <c r="DA31" i="1"/>
  <c r="BZ31" i="1"/>
  <c r="AV31" i="1"/>
  <c r="DG30" i="1"/>
  <c r="CX30" i="1"/>
  <c r="BT30" i="1"/>
  <c r="BH30" i="1"/>
  <c r="AY30" i="1"/>
  <c r="AA9" i="1"/>
  <c r="DG11" i="1"/>
  <c r="CX11" i="1"/>
  <c r="BT11" i="1"/>
  <c r="BH11" i="1"/>
  <c r="AY11" i="1"/>
  <c r="BT10" i="1"/>
  <c r="DJ9" i="1"/>
  <c r="BZ9" i="1"/>
  <c r="AV9" i="1"/>
  <c r="DJ8" i="1"/>
  <c r="BZ8" i="1"/>
  <c r="AV8" i="1"/>
  <c r="DJ16" i="1"/>
  <c r="AV16" i="1"/>
  <c r="DJ15" i="1"/>
  <c r="DA15" i="1"/>
  <c r="BZ15" i="1"/>
  <c r="DG17" i="1"/>
  <c r="CX17" i="1"/>
  <c r="BT17" i="1"/>
  <c r="BH17" i="1"/>
  <c r="AY17" i="1"/>
  <c r="DM24" i="1"/>
  <c r="DM21" i="1" s="1"/>
  <c r="DM18" i="1" s="1"/>
  <c r="AJ23" i="1"/>
  <c r="DJ25" i="1"/>
  <c r="DA25" i="1"/>
  <c r="BZ25" i="1"/>
  <c r="AV25" i="1"/>
  <c r="DA24" i="1"/>
  <c r="BZ24" i="1"/>
  <c r="AV24" i="1"/>
  <c r="DJ23" i="1"/>
  <c r="DA23" i="1"/>
  <c r="BZ23" i="1"/>
  <c r="AV23" i="1"/>
  <c r="DJ20" i="1"/>
  <c r="DA20" i="1"/>
  <c r="BZ20" i="1"/>
  <c r="AV20" i="1"/>
  <c r="BZ19" i="1"/>
  <c r="AV19" i="1"/>
  <c r="AW19" i="1" s="1"/>
  <c r="BQ49" i="9"/>
  <c r="BQ50" i="1"/>
  <c r="BQ49" i="1" s="1"/>
  <c r="AP46" i="1"/>
  <c r="AD46" i="1"/>
  <c r="F41" i="9"/>
  <c r="DG49" i="5"/>
  <c r="DG50" i="1"/>
  <c r="DG49" i="1" s="1"/>
  <c r="CX50" i="1"/>
  <c r="CX49" i="1" s="1"/>
  <c r="BT50" i="1"/>
  <c r="BT49" i="1" s="1"/>
  <c r="BH49" i="5"/>
  <c r="BH40" i="5" s="1"/>
  <c r="BH50" i="1"/>
  <c r="BH49" i="1" s="1"/>
  <c r="AY50" i="1"/>
  <c r="AY49" i="1" s="1"/>
  <c r="DG48" i="1"/>
  <c r="CX48" i="1"/>
  <c r="BT48" i="1"/>
  <c r="AV48" i="1"/>
  <c r="DJ47" i="1"/>
  <c r="DA47" i="1"/>
  <c r="BZ47" i="1"/>
  <c r="AV47" i="1"/>
  <c r="DJ46" i="1"/>
  <c r="DA46" i="1"/>
  <c r="BZ46" i="1"/>
  <c r="AV46" i="1"/>
  <c r="DJ45" i="1"/>
  <c r="DA45" i="1"/>
  <c r="BZ45" i="1"/>
  <c r="AV45" i="1"/>
  <c r="DJ42" i="1"/>
  <c r="DJ41" i="1" s="1"/>
  <c r="DA42" i="1"/>
  <c r="DA41" i="1" s="1"/>
  <c r="BZ42" i="1"/>
  <c r="BZ41" i="1" s="1"/>
  <c r="AV42" i="1"/>
  <c r="AV41" i="1" s="1"/>
  <c r="EQ46" i="1"/>
  <c r="EQ42" i="1"/>
  <c r="EK47" i="1"/>
  <c r="EK45" i="1"/>
  <c r="U60" i="1"/>
  <c r="AG59" i="1"/>
  <c r="AG58" i="1" s="1"/>
  <c r="DG60" i="1"/>
  <c r="CX60" i="1"/>
  <c r="BT60" i="1"/>
  <c r="BH60" i="1"/>
  <c r="AY60" i="1"/>
  <c r="DG59" i="1"/>
  <c r="CX59" i="1"/>
  <c r="BT59" i="1"/>
  <c r="BH59" i="1"/>
  <c r="AY59" i="1"/>
  <c r="EE59" i="1"/>
  <c r="DG70" i="1"/>
  <c r="BZ70" i="1"/>
  <c r="DG68" i="1"/>
  <c r="CX67" i="5"/>
  <c r="CX61" i="5" s="1"/>
  <c r="CX68" i="1"/>
  <c r="CX67" i="1" s="1"/>
  <c r="BT68" i="1"/>
  <c r="BH68" i="1"/>
  <c r="AY68" i="1"/>
  <c r="CX57" i="1"/>
  <c r="DJ55" i="1"/>
  <c r="DA64" i="1"/>
  <c r="DJ63" i="1"/>
  <c r="AV63" i="1"/>
  <c r="DJ39" i="1"/>
  <c r="DJ37" i="1" s="1"/>
  <c r="AV37" i="5"/>
  <c r="AV39" i="1"/>
  <c r="AV37" i="1" s="1"/>
  <c r="DA36" i="1"/>
  <c r="DA34" i="1"/>
  <c r="BT34" i="1"/>
  <c r="DG31" i="1"/>
  <c r="BH31" i="1"/>
  <c r="DA30" i="1"/>
  <c r="BZ30" i="1"/>
  <c r="BZ29" i="1" s="1"/>
  <c r="DJ11" i="1"/>
  <c r="AV11" i="1"/>
  <c r="AY9" i="1"/>
  <c r="AY8" i="1"/>
  <c r="AY16" i="1"/>
  <c r="BH15" i="1"/>
  <c r="DA17" i="1"/>
  <c r="BZ17" i="1"/>
  <c r="DG21" i="5"/>
  <c r="DG18" i="5" s="1"/>
  <c r="DG25" i="1"/>
  <c r="CX25" i="1"/>
  <c r="BT25" i="1"/>
  <c r="DJ24" i="1"/>
  <c r="BT24" i="1"/>
  <c r="BH24" i="1"/>
  <c r="CX23" i="1"/>
  <c r="BT23" i="1"/>
  <c r="BH23" i="1"/>
  <c r="AY23" i="1"/>
  <c r="CX20" i="1"/>
  <c r="BT19" i="1"/>
  <c r="BK50" i="1"/>
  <c r="BE49" i="5"/>
  <c r="BE50" i="1"/>
  <c r="BE49" i="1" s="1"/>
  <c r="AV50" i="1"/>
  <c r="AV49" i="1" s="1"/>
  <c r="DJ48" i="1"/>
  <c r="CX47" i="1"/>
  <c r="BT47" i="1"/>
  <c r="CX46" i="1"/>
  <c r="BT46" i="1"/>
  <c r="BH46" i="1"/>
  <c r="AY46" i="1"/>
  <c r="DG45" i="1"/>
  <c r="BT45" i="1"/>
  <c r="CX42" i="1"/>
  <c r="BT42" i="1"/>
  <c r="DA60" i="1"/>
  <c r="BZ60" i="1"/>
  <c r="DJ59" i="1"/>
  <c r="AV59" i="1"/>
  <c r="AV58" i="1" s="1"/>
  <c r="DA70" i="1"/>
  <c r="BH70" i="1"/>
  <c r="AY70" i="1"/>
  <c r="DJ67" i="5"/>
  <c r="DJ68" i="1"/>
  <c r="DJ67" i="1" s="1"/>
  <c r="DA68" i="1"/>
  <c r="BZ68" i="1"/>
  <c r="BZ67" i="1" s="1"/>
  <c r="EH25" i="1"/>
  <c r="U55" i="1"/>
  <c r="DJ41" i="5"/>
  <c r="AA41" i="5"/>
  <c r="AP58" i="5"/>
  <c r="BH67" i="5"/>
  <c r="AM15" i="1"/>
  <c r="U47" i="1"/>
  <c r="DA41" i="9"/>
  <c r="EH46" i="1"/>
  <c r="EN49" i="5"/>
  <c r="U54" i="5"/>
  <c r="U57" i="1"/>
  <c r="DA54" i="5"/>
  <c r="DA53" i="5" s="1"/>
  <c r="L49" i="9"/>
  <c r="AJ57" i="1"/>
  <c r="EN58" i="5"/>
  <c r="AG55" i="1"/>
  <c r="AV54" i="5"/>
  <c r="C63" i="1"/>
  <c r="AG66" i="1"/>
  <c r="AJ55" i="1"/>
  <c r="U66" i="1"/>
  <c r="AD31" i="1"/>
  <c r="C29" i="5"/>
  <c r="C28" i="5" s="1"/>
  <c r="EH36" i="1"/>
  <c r="EI36" i="1" s="1"/>
  <c r="AA25" i="1"/>
  <c r="ET21" i="9"/>
  <c r="ET18" i="9" s="1"/>
  <c r="EH23" i="1"/>
  <c r="ET19" i="1"/>
  <c r="EU19" i="1" s="1"/>
  <c r="BZ41" i="5"/>
  <c r="AM42" i="1"/>
  <c r="EK41" i="9"/>
  <c r="EK40" i="9" s="1"/>
  <c r="EH45" i="1"/>
  <c r="CX58" i="5"/>
  <c r="BH58" i="5"/>
  <c r="AD58" i="5"/>
  <c r="ET58" i="9"/>
  <c r="ET53" i="9" s="1"/>
  <c r="ET60" i="1"/>
  <c r="ET58" i="1" s="1"/>
  <c r="EE67" i="9"/>
  <c r="EE61" i="9" s="1"/>
  <c r="EQ51" i="1"/>
  <c r="EQ49" i="1" s="1"/>
  <c r="AD50" i="1"/>
  <c r="AD49" i="1" s="1"/>
  <c r="R41" i="9"/>
  <c r="U21" i="5"/>
  <c r="U18" i="5" s="1"/>
  <c r="EH35" i="1"/>
  <c r="ET13" i="1"/>
  <c r="U19" i="1"/>
  <c r="C42" i="1"/>
  <c r="C60" i="1"/>
  <c r="EE68" i="1"/>
  <c r="DY49" i="10"/>
  <c r="BE41" i="5"/>
  <c r="F45" i="1"/>
  <c r="F41" i="1" s="1"/>
  <c r="EH67" i="10"/>
  <c r="CU49" i="9"/>
  <c r="CO58" i="9"/>
  <c r="EE12" i="10"/>
  <c r="C46" i="1"/>
  <c r="AM46" i="1"/>
  <c r="EH60" i="1"/>
  <c r="C70" i="1"/>
  <c r="C50" i="1"/>
  <c r="EQ58" i="10"/>
  <c r="EQ53" i="10" s="1"/>
  <c r="R5" i="13"/>
  <c r="R24" i="13" s="1"/>
  <c r="R37" i="13" s="1"/>
  <c r="EE35" i="1"/>
  <c r="EK36" i="1"/>
  <c r="EE12" i="9"/>
  <c r="AM16" i="1"/>
  <c r="U23" i="1"/>
  <c r="DG41" i="9"/>
  <c r="CU41" i="9"/>
  <c r="CU40" i="9" s="1"/>
  <c r="U41" i="9"/>
  <c r="AP50" i="1"/>
  <c r="AP49" i="1" s="1"/>
  <c r="U48" i="1"/>
  <c r="AG46" i="1"/>
  <c r="U45" i="1"/>
  <c r="EH47" i="1"/>
  <c r="AY58" i="9"/>
  <c r="AP60" i="1"/>
  <c r="C58" i="5"/>
  <c r="AJ59" i="1"/>
  <c r="AP55" i="1"/>
  <c r="AD55" i="1"/>
  <c r="U36" i="1"/>
  <c r="U29" i="5"/>
  <c r="ET29" i="9"/>
  <c r="ET28" i="9" s="1"/>
  <c r="EH29" i="5"/>
  <c r="EH28" i="5" s="1"/>
  <c r="AP9" i="1"/>
  <c r="AD9" i="1"/>
  <c r="AJ8" i="1"/>
  <c r="AP16" i="1"/>
  <c r="AD16" i="1"/>
  <c r="AP15" i="1"/>
  <c r="AD12" i="5"/>
  <c r="AD7" i="5" s="1"/>
  <c r="C15" i="1"/>
  <c r="DA12" i="5"/>
  <c r="AG12" i="5"/>
  <c r="AG7" i="5" s="1"/>
  <c r="DJ21" i="9"/>
  <c r="DJ18" i="9" s="1"/>
  <c r="CX21" i="9"/>
  <c r="AD23" i="1"/>
  <c r="C23" i="1"/>
  <c r="C20" i="1"/>
  <c r="C19" i="1"/>
  <c r="EQ20" i="1"/>
  <c r="EK20" i="1"/>
  <c r="EE51" i="1"/>
  <c r="EE49" i="1" s="1"/>
  <c r="EE46" i="1"/>
  <c r="EE42" i="1"/>
  <c r="EQ47" i="1"/>
  <c r="EK46" i="1"/>
  <c r="DG67" i="9"/>
  <c r="AM67" i="9"/>
  <c r="C68" i="1"/>
  <c r="EH70" i="1"/>
  <c r="EH67" i="1" s="1"/>
  <c r="EE17" i="1"/>
  <c r="R9" i="1"/>
  <c r="CX12" i="5"/>
  <c r="BN54" i="5"/>
  <c r="BN53" i="5" s="1"/>
  <c r="C54" i="5"/>
  <c r="EB63" i="1"/>
  <c r="EB62" i="10"/>
  <c r="EH12" i="10"/>
  <c r="AA8" i="1"/>
  <c r="X17" i="1"/>
  <c r="X12" i="1" s="1"/>
  <c r="X7" i="1" s="1"/>
  <c r="X12" i="5"/>
  <c r="AM25" i="1"/>
  <c r="ET25" i="1"/>
  <c r="ET23" i="1"/>
  <c r="CX49" i="5"/>
  <c r="AM47" i="1"/>
  <c r="AM41" i="5"/>
  <c r="AA42" i="1"/>
  <c r="C59" i="1"/>
  <c r="C58" i="9"/>
  <c r="C67" i="5"/>
  <c r="C61" i="5" s="1"/>
  <c r="EE12" i="5"/>
  <c r="AV41" i="9"/>
  <c r="BT67" i="5"/>
  <c r="C67" i="9"/>
  <c r="EB54" i="10"/>
  <c r="C54" i="10"/>
  <c r="BZ54" i="9"/>
  <c r="AG57" i="1"/>
  <c r="AG63" i="1"/>
  <c r="EE66" i="1"/>
  <c r="C36" i="1"/>
  <c r="BN29" i="5"/>
  <c r="U31" i="1"/>
  <c r="EQ39" i="1"/>
  <c r="EQ37" i="1" s="1"/>
  <c r="EQ35" i="1"/>
  <c r="U15" i="1"/>
  <c r="AG24" i="1"/>
  <c r="AG19" i="1"/>
  <c r="AA24" i="1"/>
  <c r="EE21" i="10"/>
  <c r="EE18" i="10" s="1"/>
  <c r="AA47" i="1"/>
  <c r="AM48" i="1"/>
  <c r="AA48" i="1"/>
  <c r="AG41" i="9"/>
  <c r="AG48" i="1"/>
  <c r="AG45" i="1"/>
  <c r="EQ41" i="10"/>
  <c r="EE41" i="10"/>
  <c r="EE40" i="10" s="1"/>
  <c r="ET47" i="1"/>
  <c r="ET45" i="1"/>
  <c r="ET46" i="1"/>
  <c r="EN41" i="5"/>
  <c r="AA58" i="10"/>
  <c r="AD60" i="1"/>
  <c r="O58" i="9"/>
  <c r="U58" i="9"/>
  <c r="AJ60" i="1"/>
  <c r="EE58" i="10"/>
  <c r="EE53" i="10" s="1"/>
  <c r="ET58" i="5"/>
  <c r="ET53" i="5" s="1"/>
  <c r="EH58" i="5"/>
  <c r="EH53" i="5" s="1"/>
  <c r="AV67" i="9"/>
  <c r="DV67" i="10"/>
  <c r="EQ67" i="9"/>
  <c r="EQ61" i="9" s="1"/>
  <c r="AD40" i="5"/>
  <c r="AG23" i="1"/>
  <c r="U20" i="1"/>
  <c r="EK70" i="1"/>
  <c r="AA64" i="1"/>
  <c r="DG62" i="5"/>
  <c r="DM37" i="9"/>
  <c r="EN34" i="1"/>
  <c r="EN29" i="1" s="1"/>
  <c r="EN28" i="1" s="1"/>
  <c r="EN29" i="5"/>
  <c r="AS12" i="9"/>
  <c r="BH12" i="5"/>
  <c r="O67" i="9"/>
  <c r="ET70" i="1"/>
  <c r="C12" i="5"/>
  <c r="AY21" i="9"/>
  <c r="AY18" i="9" s="1"/>
  <c r="U64" i="1"/>
  <c r="DA62" i="5"/>
  <c r="AV62" i="5"/>
  <c r="BB37" i="9"/>
  <c r="AJ29" i="9"/>
  <c r="AJ28" i="9" s="1"/>
  <c r="AP39" i="1"/>
  <c r="AP37" i="1" s="1"/>
  <c r="AP37" i="5"/>
  <c r="AP35" i="1"/>
  <c r="C35" i="1"/>
  <c r="EE39" i="1"/>
  <c r="EE37" i="1" s="1"/>
  <c r="EQ12" i="9"/>
  <c r="EH11" i="1"/>
  <c r="AP17" i="1"/>
  <c r="DS45" i="10"/>
  <c r="M42" i="8" s="1"/>
  <c r="AA41" i="10"/>
  <c r="AA40" i="10" s="1"/>
  <c r="R49" i="9"/>
  <c r="R50" i="1"/>
  <c r="R49" i="1" s="1"/>
  <c r="DJ41" i="9"/>
  <c r="DJ40" i="9" s="1"/>
  <c r="BQ41" i="9"/>
  <c r="AA45" i="1"/>
  <c r="AA41" i="9"/>
  <c r="AA40" i="9" s="1"/>
  <c r="BH41" i="9"/>
  <c r="I42" i="1"/>
  <c r="I41" i="1" s="1"/>
  <c r="I41" i="9"/>
  <c r="BT49" i="5"/>
  <c r="X50" i="1"/>
  <c r="X49" i="1" s="1"/>
  <c r="X49" i="5"/>
  <c r="U46" i="1"/>
  <c r="DA41" i="5"/>
  <c r="AV41" i="5"/>
  <c r="U42" i="1"/>
  <c r="ET42" i="1"/>
  <c r="I59" i="1"/>
  <c r="I58" i="1" s="1"/>
  <c r="I58" i="9"/>
  <c r="DG58" i="5"/>
  <c r="AY58" i="5"/>
  <c r="U59" i="1"/>
  <c r="U58" i="5"/>
  <c r="DM67" i="9"/>
  <c r="AP70" i="1"/>
  <c r="AP67" i="1" s="1"/>
  <c r="AP67" i="5"/>
  <c r="DG67" i="5"/>
  <c r="AY67" i="5"/>
  <c r="X68" i="1"/>
  <c r="EQ70" i="1"/>
  <c r="EH67" i="5"/>
  <c r="EH61" i="5" s="1"/>
  <c r="EH59" i="1"/>
  <c r="DY58" i="10"/>
  <c r="ET41" i="5"/>
  <c r="EB37" i="10"/>
  <c r="ET12" i="9"/>
  <c r="DY34" i="1"/>
  <c r="EQ45" i="1"/>
  <c r="EE37" i="5"/>
  <c r="AP12" i="5"/>
  <c r="BN21" i="5"/>
  <c r="AV29" i="5"/>
  <c r="AY29" i="5"/>
  <c r="C39" i="1"/>
  <c r="U41" i="5"/>
  <c r="U40" i="5" s="1"/>
  <c r="AS49" i="9"/>
  <c r="DY54" i="10"/>
  <c r="DY57" i="1"/>
  <c r="DY54" i="1" s="1"/>
  <c r="ET30" i="1"/>
  <c r="ET29" i="1" s="1"/>
  <c r="EE41" i="5"/>
  <c r="EE45" i="1"/>
  <c r="BT58" i="9"/>
  <c r="AP58" i="9"/>
  <c r="AP59" i="1"/>
  <c r="AM67" i="5"/>
  <c r="AM68" i="1"/>
  <c r="AM67" i="1" s="1"/>
  <c r="ET68" i="1"/>
  <c r="ET67" i="1" s="1"/>
  <c r="ET67" i="9"/>
  <c r="ET61" i="9" s="1"/>
  <c r="ET29" i="5"/>
  <c r="DV49" i="10"/>
  <c r="AG62" i="5"/>
  <c r="DJ37" i="9"/>
  <c r="AD35" i="1"/>
  <c r="AG34" i="1"/>
  <c r="AG31" i="1"/>
  <c r="AG29" i="5"/>
  <c r="EH16" i="1"/>
  <c r="U11" i="1"/>
  <c r="U8" i="1"/>
  <c r="AD17" i="1"/>
  <c r="CU21" i="9"/>
  <c r="AA23" i="1"/>
  <c r="EN21" i="5"/>
  <c r="DA49" i="9"/>
  <c r="BH49" i="9"/>
  <c r="BH40" i="9" s="1"/>
  <c r="AG49" i="9"/>
  <c r="AG50" i="1"/>
  <c r="AG49" i="1" s="1"/>
  <c r="F49" i="9"/>
  <c r="F50" i="1"/>
  <c r="F49" i="1" s="1"/>
  <c r="CX41" i="9"/>
  <c r="AM41" i="9"/>
  <c r="AM45" i="1"/>
  <c r="BZ41" i="9"/>
  <c r="AS41" i="9"/>
  <c r="AY49" i="5"/>
  <c r="AG47" i="1"/>
  <c r="BN41" i="5"/>
  <c r="AG41" i="5"/>
  <c r="AG42" i="1"/>
  <c r="EH41" i="5"/>
  <c r="EH42" i="1"/>
  <c r="EH41" i="1" s="1"/>
  <c r="BT58" i="5"/>
  <c r="AJ58" i="5"/>
  <c r="X70" i="1"/>
  <c r="AJ68" i="1"/>
  <c r="EH57" i="1"/>
  <c r="EH54" i="1" s="1"/>
  <c r="DY41" i="10"/>
  <c r="CX37" i="5"/>
  <c r="X67" i="5"/>
  <c r="AP40" i="5"/>
  <c r="BN62" i="5"/>
  <c r="C34" i="1"/>
  <c r="C30" i="1"/>
  <c r="U34" i="1"/>
  <c r="AJ30" i="1"/>
  <c r="EB29" i="10"/>
  <c r="EE29" i="5"/>
  <c r="U17" i="1"/>
  <c r="BE67" i="5"/>
  <c r="AG53" i="5"/>
  <c r="CY9" i="1"/>
  <c r="AM9" i="1"/>
  <c r="R10" i="1"/>
  <c r="AJ9" i="1"/>
  <c r="AP8" i="1"/>
  <c r="EE70" i="1"/>
  <c r="B24" i="15"/>
  <c r="R6" i="15"/>
  <c r="B42" i="22"/>
  <c r="R62" i="8"/>
  <c r="M71" i="7"/>
  <c r="M74" i="7" s="1"/>
  <c r="M70" i="7"/>
  <c r="M73" i="7" s="1"/>
  <c r="D72" i="7"/>
  <c r="D75" i="7"/>
  <c r="BT62" i="9"/>
  <c r="AM64" i="1"/>
  <c r="BT29" i="9"/>
  <c r="AJ36" i="1"/>
  <c r="AK36" i="1" s="1"/>
  <c r="AM31" i="1"/>
  <c r="EK35" i="1"/>
  <c r="EH8" i="1"/>
  <c r="EE16" i="1"/>
  <c r="EE14" i="1"/>
  <c r="EE11" i="1"/>
  <c r="ET17" i="1"/>
  <c r="ET15" i="1"/>
  <c r="AA11" i="1"/>
  <c r="C55" i="1"/>
  <c r="CX54" i="5"/>
  <c r="AJ46" i="1"/>
  <c r="X58" i="5"/>
  <c r="EQ59" i="1"/>
  <c r="J24" i="15"/>
  <c r="H24" i="15"/>
  <c r="F24" i="15"/>
  <c r="AA68" i="1"/>
  <c r="HA67" i="1"/>
  <c r="L64" i="7"/>
  <c r="L67" i="7"/>
  <c r="AA21" i="9"/>
  <c r="AA18" i="9" s="1"/>
  <c r="BH21" i="9"/>
  <c r="BH18" i="9" s="1"/>
  <c r="AP24" i="1"/>
  <c r="AD24" i="1"/>
  <c r="AD19" i="1"/>
  <c r="U70" i="1"/>
  <c r="D17" i="17"/>
  <c r="D19" i="17" s="1"/>
  <c r="U25" i="1"/>
  <c r="V25" i="1" s="1"/>
  <c r="F42" i="20"/>
  <c r="G42" i="20"/>
  <c r="J17" i="18"/>
  <c r="BQ24" i="5"/>
  <c r="BQ24" i="9"/>
  <c r="BQ23" i="9"/>
  <c r="BQ20" i="5"/>
  <c r="BQ19" i="5"/>
  <c r="BQ23" i="5"/>
  <c r="I4" i="20"/>
  <c r="CF19" i="9"/>
  <c r="E21" i="18"/>
  <c r="CF20" i="5"/>
  <c r="F20" i="18"/>
  <c r="CF23" i="5"/>
  <c r="H20" i="18"/>
  <c r="CF24" i="9"/>
  <c r="I21" i="18"/>
  <c r="CF19" i="5"/>
  <c r="E20" i="18"/>
  <c r="F42" i="22"/>
  <c r="CF23" i="9"/>
  <c r="H21" i="18"/>
  <c r="CF24" i="5"/>
  <c r="I20" i="18"/>
  <c r="J22" i="22"/>
  <c r="J21" i="22"/>
  <c r="J39" i="22"/>
  <c r="J31" i="22"/>
  <c r="J29" i="22"/>
  <c r="J9" i="22"/>
  <c r="AJ54" i="5"/>
  <c r="C66" i="1"/>
  <c r="U63" i="1"/>
  <c r="AM66" i="1"/>
  <c r="AJ64" i="1"/>
  <c r="EH66" i="1"/>
  <c r="DV62" i="10"/>
  <c r="DW62" i="1" s="1"/>
  <c r="AD36" i="1"/>
  <c r="AM29" i="9"/>
  <c r="AM28" i="9" s="1"/>
  <c r="BZ29" i="9"/>
  <c r="BH29" i="9"/>
  <c r="DG29" i="5"/>
  <c r="EE29" i="10"/>
  <c r="EE28" i="10" s="1"/>
  <c r="EH30" i="1"/>
  <c r="EQ11" i="1"/>
  <c r="ET16" i="1"/>
  <c r="ET14" i="1"/>
  <c r="ET11" i="1"/>
  <c r="EQ17" i="1"/>
  <c r="EE15" i="1"/>
  <c r="EK12" i="5"/>
  <c r="EK11" i="1"/>
  <c r="EH9" i="1"/>
  <c r="EI9" i="1" s="1"/>
  <c r="C17" i="1"/>
  <c r="DG12" i="9"/>
  <c r="AY12" i="9"/>
  <c r="AY7" i="9" s="1"/>
  <c r="I12" i="9"/>
  <c r="I7" i="9" s="1"/>
  <c r="AM10" i="1"/>
  <c r="AN10" i="1" s="1"/>
  <c r="AA10" i="1"/>
  <c r="AM8" i="1"/>
  <c r="AG16" i="1"/>
  <c r="U16" i="1"/>
  <c r="BN12" i="5"/>
  <c r="BT21" i="9"/>
  <c r="BT18" i="9" s="1"/>
  <c r="AJ24" i="1"/>
  <c r="AP21" i="9"/>
  <c r="AD21" i="9"/>
  <c r="AD18" i="9" s="1"/>
  <c r="AM24" i="1"/>
  <c r="AM20" i="1"/>
  <c r="AA20" i="1"/>
  <c r="AM19" i="1"/>
  <c r="AA19" i="1"/>
  <c r="EK19" i="1"/>
  <c r="ET21" i="5"/>
  <c r="ET18" i="5" s="1"/>
  <c r="ET20" i="1"/>
  <c r="BT54" i="9"/>
  <c r="DJ29" i="9"/>
  <c r="C31" i="1"/>
  <c r="U29" i="9"/>
  <c r="U28" i="9" s="1"/>
  <c r="AJ35" i="1"/>
  <c r="AA31" i="1"/>
  <c r="EH29" i="10"/>
  <c r="EH28" i="10" s="1"/>
  <c r="EE29" i="9"/>
  <c r="EE28" i="9" s="1"/>
  <c r="EQ36" i="1"/>
  <c r="DV12" i="10"/>
  <c r="EH17" i="1"/>
  <c r="EH15" i="1"/>
  <c r="ET12" i="5"/>
  <c r="EH13" i="1"/>
  <c r="DJ12" i="9"/>
  <c r="AP12" i="9"/>
  <c r="AP7" i="9" s="1"/>
  <c r="AD12" i="9"/>
  <c r="AD7" i="9" s="1"/>
  <c r="AG11" i="1"/>
  <c r="AH11" i="1" s="1"/>
  <c r="AD10" i="1"/>
  <c r="CY8" i="1"/>
  <c r="AJ15" i="1"/>
  <c r="AM17" i="1"/>
  <c r="C21" i="5"/>
  <c r="C18" i="5" s="1"/>
  <c r="AP20" i="1"/>
  <c r="AD20" i="1"/>
  <c r="EH21" i="10"/>
  <c r="EH18" i="10" s="1"/>
  <c r="EE25" i="1"/>
  <c r="EE21" i="5"/>
  <c r="AJ41" i="9"/>
  <c r="AJ48" i="1"/>
  <c r="AJ45" i="1"/>
  <c r="EH41" i="10"/>
  <c r="EH40" i="10" s="1"/>
  <c r="DV41" i="10"/>
  <c r="EE41" i="9"/>
  <c r="AM60" i="1"/>
  <c r="AA60" i="1"/>
  <c r="EE60" i="1"/>
  <c r="EK58" i="5"/>
  <c r="EQ67" i="10"/>
  <c r="DY67" i="10"/>
  <c r="L68" i="7"/>
  <c r="L63" i="7"/>
  <c r="Z27" i="1"/>
  <c r="DR61" i="1"/>
  <c r="DR62" i="1"/>
  <c r="BH54" i="5"/>
  <c r="AD57" i="1"/>
  <c r="AD54" i="5"/>
  <c r="BZ54" i="5"/>
  <c r="DJ62" i="5"/>
  <c r="BZ62" i="5"/>
  <c r="AA63" i="1"/>
  <c r="CO37" i="9"/>
  <c r="BK37" i="9"/>
  <c r="I39" i="1"/>
  <c r="I37" i="1" s="1"/>
  <c r="I37" i="9"/>
  <c r="AP31" i="1"/>
  <c r="AP29" i="9"/>
  <c r="AP28" i="9" s="1"/>
  <c r="CO29" i="9"/>
  <c r="BK29" i="9"/>
  <c r="I29" i="9"/>
  <c r="I30" i="1"/>
  <c r="I29" i="1" s="1"/>
  <c r="AJ37" i="5"/>
  <c r="AJ39" i="1"/>
  <c r="AJ37" i="1" s="1"/>
  <c r="AM34" i="1"/>
  <c r="AP30" i="1"/>
  <c r="AP29" i="5"/>
  <c r="EK37" i="5"/>
  <c r="EK39" i="1"/>
  <c r="EK37" i="1" s="1"/>
  <c r="DD12" i="9"/>
  <c r="DM12" i="9"/>
  <c r="BK12" i="9"/>
  <c r="AJ12" i="9"/>
  <c r="CX12" i="9"/>
  <c r="L15" i="1"/>
  <c r="L12" i="1" s="1"/>
  <c r="L12" i="9"/>
  <c r="R11" i="1"/>
  <c r="R7" i="5"/>
  <c r="R26" i="5" s="1"/>
  <c r="R6" i="5" s="1"/>
  <c r="R8" i="1"/>
  <c r="I21" i="9"/>
  <c r="I24" i="1"/>
  <c r="I21" i="1" s="1"/>
  <c r="I18" i="1" s="1"/>
  <c r="CO21" i="9"/>
  <c r="F23" i="1"/>
  <c r="F21" i="1" s="1"/>
  <c r="F18" i="1" s="1"/>
  <c r="F21" i="9"/>
  <c r="AJ25" i="1"/>
  <c r="CX21" i="5"/>
  <c r="AP21" i="5"/>
  <c r="AP18" i="5" s="1"/>
  <c r="EQ19" i="1"/>
  <c r="DG49" i="9"/>
  <c r="DG40" i="9" s="1"/>
  <c r="C48" i="1"/>
  <c r="AA46" i="1"/>
  <c r="BB41" i="9"/>
  <c r="AD41" i="9"/>
  <c r="AD40" i="9" s="1"/>
  <c r="AD45" i="1"/>
  <c r="AD41" i="1" s="1"/>
  <c r="C41" i="9"/>
  <c r="C45" i="1"/>
  <c r="CO41" i="9"/>
  <c r="L41" i="9"/>
  <c r="L42" i="1"/>
  <c r="L41" i="1" s="1"/>
  <c r="AA49" i="5"/>
  <c r="AA50" i="1"/>
  <c r="AA49" i="1" s="1"/>
  <c r="AJ42" i="1"/>
  <c r="EE47" i="1"/>
  <c r="DA58" i="9"/>
  <c r="R60" i="1"/>
  <c r="R58" i="1" s="1"/>
  <c r="R58" i="9"/>
  <c r="DJ58" i="5"/>
  <c r="BE58" i="5"/>
  <c r="AM58" i="5"/>
  <c r="AS67" i="9"/>
  <c r="DJ67" i="9"/>
  <c r="AJ70" i="1"/>
  <c r="AJ67" i="5"/>
  <c r="DA67" i="5"/>
  <c r="DA61" i="5" s="1"/>
  <c r="AG68" i="1"/>
  <c r="AG67" i="5"/>
  <c r="EK68" i="1"/>
  <c r="EK67" i="9"/>
  <c r="DV29" i="10"/>
  <c r="EE67" i="10"/>
  <c r="EE34" i="1"/>
  <c r="EE23" i="1"/>
  <c r="EB12" i="10"/>
  <c r="EB45" i="1"/>
  <c r="EB41" i="1" s="1"/>
  <c r="EB40" i="1" s="1"/>
  <c r="AV67" i="5"/>
  <c r="I50" i="1"/>
  <c r="I49" i="1" s="1"/>
  <c r="BK54" i="9"/>
  <c r="DG54" i="5"/>
  <c r="AY54" i="5"/>
  <c r="DD62" i="9"/>
  <c r="BT62" i="5"/>
  <c r="AJ63" i="1"/>
  <c r="AJ62" i="5"/>
  <c r="X62" i="5"/>
  <c r="X63" i="1"/>
  <c r="X62" i="1" s="1"/>
  <c r="EK62" i="9"/>
  <c r="EK66" i="1"/>
  <c r="EK62" i="1" s="1"/>
  <c r="BZ37" i="9"/>
  <c r="AS37" i="9"/>
  <c r="R37" i="9"/>
  <c r="R39" i="1"/>
  <c r="R37" i="1" s="1"/>
  <c r="CU29" i="9"/>
  <c r="BQ29" i="9"/>
  <c r="L29" i="9"/>
  <c r="L31" i="1"/>
  <c r="L29" i="1" s="1"/>
  <c r="L28" i="1" s="1"/>
  <c r="AG29" i="9"/>
  <c r="AG28" i="9" s="1"/>
  <c r="AG30" i="1"/>
  <c r="F30" i="1"/>
  <c r="F29" i="1" s="1"/>
  <c r="F29" i="9"/>
  <c r="BN37" i="5"/>
  <c r="U37" i="5"/>
  <c r="U39" i="1"/>
  <c r="U37" i="1" s="1"/>
  <c r="AG36" i="1"/>
  <c r="AG35" i="1"/>
  <c r="DJ29" i="5"/>
  <c r="BE29" i="5"/>
  <c r="U30" i="1"/>
  <c r="ET39" i="1"/>
  <c r="ET37" i="1" s="1"/>
  <c r="EQ12" i="10"/>
  <c r="EE13" i="1"/>
  <c r="C16" i="1"/>
  <c r="C12" i="9"/>
  <c r="AP11" i="1"/>
  <c r="U12" i="5"/>
  <c r="U7" i="5" s="1"/>
  <c r="AV21" i="9"/>
  <c r="AV18" i="9" s="1"/>
  <c r="BZ21" i="9"/>
  <c r="BZ18" i="9" s="1"/>
  <c r="BB21" i="9"/>
  <c r="DA21" i="5"/>
  <c r="AV21" i="5"/>
  <c r="C25" i="1"/>
  <c r="BZ21" i="5"/>
  <c r="AA21" i="5"/>
  <c r="AA18" i="5" s="1"/>
  <c r="EH24" i="1"/>
  <c r="EH21" i="5"/>
  <c r="EH20" i="1"/>
  <c r="EN67" i="5"/>
  <c r="DV13" i="1"/>
  <c r="DY21" i="10"/>
  <c r="DY18" i="10" s="1"/>
  <c r="EB58" i="10"/>
  <c r="EN12" i="5"/>
  <c r="EE30" i="1"/>
  <c r="EH58" i="10"/>
  <c r="EH53" i="10" s="1"/>
  <c r="DY68" i="1"/>
  <c r="DY67" i="1" s="1"/>
  <c r="ET24" i="1"/>
  <c r="EH51" i="1"/>
  <c r="EH49" i="1" s="1"/>
  <c r="EH39" i="1"/>
  <c r="EH37" i="1" s="1"/>
  <c r="DG12" i="5"/>
  <c r="AJ12" i="5"/>
  <c r="AD15" i="1"/>
  <c r="X21" i="5"/>
  <c r="DA29" i="5"/>
  <c r="AG39" i="1"/>
  <c r="AG37" i="1" s="1"/>
  <c r="BZ49" i="5"/>
  <c r="AJ41" i="5"/>
  <c r="X54" i="5"/>
  <c r="AM12" i="9"/>
  <c r="AG21" i="9"/>
  <c r="AG18" i="9" s="1"/>
  <c r="C29" i="9"/>
  <c r="C28" i="9" s="1"/>
  <c r="CX29" i="9"/>
  <c r="CX28" i="9" s="1"/>
  <c r="CO49" i="9"/>
  <c r="U49" i="9"/>
  <c r="CX54" i="9"/>
  <c r="AP54" i="5"/>
  <c r="AP57" i="1"/>
  <c r="DJ54" i="5"/>
  <c r="BE54" i="5"/>
  <c r="AM55" i="1"/>
  <c r="AM54" i="5"/>
  <c r="C62" i="9"/>
  <c r="C64" i="1"/>
  <c r="AP62" i="5"/>
  <c r="AP66" i="1"/>
  <c r="AP62" i="1" s="1"/>
  <c r="AM63" i="1"/>
  <c r="AM62" i="5"/>
  <c r="EQ62" i="5"/>
  <c r="EQ66" i="1"/>
  <c r="DD37" i="9"/>
  <c r="DD37" i="1" s="1"/>
  <c r="DD29" i="9"/>
  <c r="AV29" i="9"/>
  <c r="AV28" i="9" s="1"/>
  <c r="AY37" i="5"/>
  <c r="X39" i="1"/>
  <c r="X37" i="1" s="1"/>
  <c r="X37" i="5"/>
  <c r="BH29" i="5"/>
  <c r="AD30" i="1"/>
  <c r="AD29" i="1" s="1"/>
  <c r="AD29" i="5"/>
  <c r="AD28" i="5" s="1"/>
  <c r="CO12" i="9"/>
  <c r="AV12" i="9"/>
  <c r="AV7" i="9" s="1"/>
  <c r="U12" i="9"/>
  <c r="U7" i="9" s="1"/>
  <c r="F16" i="1"/>
  <c r="F12" i="1" s="1"/>
  <c r="F7" i="1" s="1"/>
  <c r="F12" i="9"/>
  <c r="AD8" i="1"/>
  <c r="AJ16" i="1"/>
  <c r="AY12" i="5"/>
  <c r="DJ12" i="5"/>
  <c r="BE12" i="5"/>
  <c r="AA17" i="1"/>
  <c r="DG21" i="9"/>
  <c r="AS21" i="9"/>
  <c r="R21" i="9"/>
  <c r="R21" i="1" s="1"/>
  <c r="R19" i="1"/>
  <c r="C24" i="1"/>
  <c r="BH21" i="5"/>
  <c r="AD21" i="5"/>
  <c r="AD18" i="5" s="1"/>
  <c r="EB21" i="10"/>
  <c r="AV49" i="9"/>
  <c r="AJ49" i="9"/>
  <c r="AJ50" i="1"/>
  <c r="AJ49" i="1" s="1"/>
  <c r="DM41" i="9"/>
  <c r="BT40" i="9"/>
  <c r="AP41" i="9"/>
  <c r="AP40" i="9" s="1"/>
  <c r="AP45" i="1"/>
  <c r="AP41" i="1" s="1"/>
  <c r="O41" i="9"/>
  <c r="O40" i="9" s="1"/>
  <c r="O45" i="1"/>
  <c r="O41" i="1" s="1"/>
  <c r="O40" i="1" s="1"/>
  <c r="DD41" i="9"/>
  <c r="BK41" i="9"/>
  <c r="DJ49" i="5"/>
  <c r="AM49" i="5"/>
  <c r="AM50" i="1"/>
  <c r="AM49" i="1" s="1"/>
  <c r="AJ47" i="1"/>
  <c r="BT41" i="5"/>
  <c r="AY41" i="5"/>
  <c r="X41" i="5"/>
  <c r="X42" i="1"/>
  <c r="X41" i="1" s="1"/>
  <c r="EK51" i="1"/>
  <c r="EK49" i="1" s="1"/>
  <c r="EK49" i="5"/>
  <c r="EK42" i="1"/>
  <c r="EK41" i="5"/>
  <c r="AD58" i="9"/>
  <c r="AD59" i="1"/>
  <c r="BZ58" i="5"/>
  <c r="BH67" i="9"/>
  <c r="AG67" i="9"/>
  <c r="AG70" i="1"/>
  <c r="R68" i="1"/>
  <c r="R67" i="1" s="1"/>
  <c r="R67" i="9"/>
  <c r="F68" i="1"/>
  <c r="F67" i="1" s="1"/>
  <c r="F67" i="9"/>
  <c r="BZ67" i="5"/>
  <c r="BN67" i="5"/>
  <c r="U67" i="5"/>
  <c r="DY62" i="10"/>
  <c r="DV37" i="10"/>
  <c r="DA7" i="5"/>
  <c r="AJ21" i="5"/>
  <c r="R23" i="1"/>
  <c r="DG37" i="5"/>
  <c r="CX29" i="5"/>
  <c r="AM59" i="1"/>
  <c r="BE62" i="5"/>
  <c r="BB12" i="9"/>
  <c r="BK49" i="9"/>
  <c r="L55" i="1"/>
  <c r="L54" i="1" s="1"/>
  <c r="L54" i="9"/>
  <c r="BT54" i="5"/>
  <c r="DV54" i="10"/>
  <c r="DV57" i="1"/>
  <c r="CO62" i="9"/>
  <c r="BH62" i="5"/>
  <c r="BH37" i="9"/>
  <c r="F37" i="9"/>
  <c r="F39" i="1"/>
  <c r="F37" i="1" s="1"/>
  <c r="DG29" i="9"/>
  <c r="DG28" i="9" s="1"/>
  <c r="AY29" i="9"/>
  <c r="AY28" i="9" s="1"/>
  <c r="DM29" i="9"/>
  <c r="DA29" i="9"/>
  <c r="DA28" i="9" s="1"/>
  <c r="AS29" i="9"/>
  <c r="R30" i="1"/>
  <c r="R29" i="1" s="1"/>
  <c r="R29" i="9"/>
  <c r="U35" i="1"/>
  <c r="AJ34" i="1"/>
  <c r="BT29" i="5"/>
  <c r="AJ29" i="5"/>
  <c r="AJ31" i="1"/>
  <c r="X31" i="1"/>
  <c r="X29" i="1" s="1"/>
  <c r="X29" i="5"/>
  <c r="BZ29" i="5"/>
  <c r="AM30" i="1"/>
  <c r="AM29" i="5"/>
  <c r="AM28" i="5" s="1"/>
  <c r="EQ13" i="1"/>
  <c r="EQ12" i="5"/>
  <c r="AA12" i="10"/>
  <c r="AA7" i="10" s="1"/>
  <c r="BH12" i="9"/>
  <c r="BH7" i="9" s="1"/>
  <c r="BQ12" i="9"/>
  <c r="AA12" i="9"/>
  <c r="AA7" i="9" s="1"/>
  <c r="AA15" i="1"/>
  <c r="L8" i="1"/>
  <c r="M8" i="1" s="1"/>
  <c r="AD11" i="1"/>
  <c r="C11" i="1"/>
  <c r="AG9" i="1"/>
  <c r="AH9" i="1" s="1"/>
  <c r="U9" i="1"/>
  <c r="AJ17" i="1"/>
  <c r="AJ21" i="9"/>
  <c r="AJ18" i="9" s="1"/>
  <c r="U24" i="1"/>
  <c r="U21" i="9"/>
  <c r="U18" i="9" s="1"/>
  <c r="DM21" i="9"/>
  <c r="DA21" i="9"/>
  <c r="CP19" i="1"/>
  <c r="AG25" i="1"/>
  <c r="AG21" i="5"/>
  <c r="DJ21" i="5"/>
  <c r="BE21" i="5"/>
  <c r="AM23" i="1"/>
  <c r="AM21" i="5"/>
  <c r="DY12" i="10"/>
  <c r="DV42" i="1"/>
  <c r="EE49" i="9"/>
  <c r="ET37" i="5"/>
  <c r="AM12" i="5"/>
  <c r="BT12" i="5"/>
  <c r="BT21" i="5"/>
  <c r="AY21" i="5"/>
  <c r="AP23" i="1"/>
  <c r="DA37" i="5"/>
  <c r="AA39" i="1"/>
  <c r="AA37" i="1" s="1"/>
  <c r="DG41" i="5"/>
  <c r="AY62" i="5"/>
  <c r="U68" i="1"/>
  <c r="CU12" i="9"/>
  <c r="I15" i="1"/>
  <c r="I12" i="1" s="1"/>
  <c r="I7" i="1" s="1"/>
  <c r="DA67" i="9"/>
  <c r="C40" i="5"/>
  <c r="AJ54" i="9"/>
  <c r="BH62" i="9"/>
  <c r="AJ66" i="1"/>
  <c r="BB29" i="9"/>
  <c r="AD29" i="9"/>
  <c r="AD28" i="9" s="1"/>
  <c r="O29" i="9"/>
  <c r="BK21" i="9"/>
  <c r="AM21" i="9"/>
  <c r="AM18" i="9" s="1"/>
  <c r="L21" i="9"/>
  <c r="O37" i="9"/>
  <c r="BQ58" i="9"/>
  <c r="AM58" i="9"/>
  <c r="EK60" i="1"/>
  <c r="CU67" i="9"/>
  <c r="BQ67" i="9"/>
  <c r="AY67" i="9"/>
  <c r="AJ67" i="9"/>
  <c r="AM57" i="1"/>
  <c r="EK14" i="1"/>
  <c r="C12" i="10"/>
  <c r="C7" i="10" s="1"/>
  <c r="Q4" i="13"/>
  <c r="K24" i="13"/>
  <c r="S23" i="13"/>
  <c r="S21" i="13" s="1"/>
  <c r="Q21" i="13"/>
  <c r="S6" i="13"/>
  <c r="S5" i="13" s="1"/>
  <c r="Q5" i="13"/>
  <c r="S19" i="13"/>
  <c r="N24" i="13"/>
  <c r="FJ61" i="5"/>
  <c r="GH61" i="1" s="1"/>
  <c r="FP68" i="5"/>
  <c r="C65" i="8" s="1"/>
  <c r="FY7" i="1"/>
  <c r="FG6" i="5"/>
  <c r="FG71" i="5" s="1"/>
  <c r="FG73" i="5" s="1"/>
  <c r="E42" i="7"/>
  <c r="D42" i="8"/>
  <c r="F42" i="8" s="1"/>
  <c r="FP41" i="9"/>
  <c r="FB40" i="9"/>
  <c r="D31" i="8"/>
  <c r="F31" i="8" s="1"/>
  <c r="FP29" i="9"/>
  <c r="FL28" i="9"/>
  <c r="FL52" i="9" s="1"/>
  <c r="EQ40" i="9"/>
  <c r="EN54" i="5"/>
  <c r="EK30" i="1"/>
  <c r="CX67" i="9"/>
  <c r="DJ54" i="9"/>
  <c r="AV54" i="9"/>
  <c r="DG62" i="9"/>
  <c r="AG62" i="9"/>
  <c r="EQ29" i="9"/>
  <c r="EQ28" i="9" s="1"/>
  <c r="EQ30" i="1"/>
  <c r="EH40" i="5"/>
  <c r="AV40" i="5"/>
  <c r="AY40" i="9"/>
  <c r="O54" i="9"/>
  <c r="EQ29" i="5"/>
  <c r="EQ28" i="5" s="1"/>
  <c r="EQ57" i="1"/>
  <c r="EQ54" i="1" s="1"/>
  <c r="R57" i="1"/>
  <c r="R54" i="1" s="1"/>
  <c r="R54" i="9"/>
  <c r="DP54" i="9"/>
  <c r="DD54" i="9"/>
  <c r="CO54" i="9"/>
  <c r="BB54" i="9"/>
  <c r="AP54" i="9"/>
  <c r="AD54" i="9"/>
  <c r="BB62" i="9"/>
  <c r="O64" i="1"/>
  <c r="O62" i="1" s="1"/>
  <c r="O62" i="9"/>
  <c r="CU62" i="9"/>
  <c r="AS62" i="9"/>
  <c r="L63" i="1"/>
  <c r="L62" i="1" s="1"/>
  <c r="L62" i="9"/>
  <c r="F63" i="1"/>
  <c r="F62" i="1" s="1"/>
  <c r="F62" i="9"/>
  <c r="C29" i="10"/>
  <c r="C28" i="10" s="1"/>
  <c r="EK29" i="5"/>
  <c r="EK15" i="1"/>
  <c r="EQ14" i="1"/>
  <c r="EQ21" i="5"/>
  <c r="EQ18" i="5" s="1"/>
  <c r="EK21" i="5"/>
  <c r="EK18" i="5" s="1"/>
  <c r="DD58" i="9"/>
  <c r="BB58" i="9"/>
  <c r="F59" i="1"/>
  <c r="F58" i="1" s="1"/>
  <c r="F58" i="9"/>
  <c r="BK67" i="9"/>
  <c r="X67" i="9"/>
  <c r="X61" i="9" s="1"/>
  <c r="X27" i="9" s="1"/>
  <c r="X73" i="9" s="1"/>
  <c r="X74" i="9" s="1"/>
  <c r="L68" i="1"/>
  <c r="L67" i="1" s="1"/>
  <c r="L61" i="1" s="1"/>
  <c r="L67" i="9"/>
  <c r="DS42" i="9"/>
  <c r="L39" i="8" s="1"/>
  <c r="DS50" i="9"/>
  <c r="L47" i="8" s="1"/>
  <c r="P47" i="8" s="1"/>
  <c r="U54" i="9"/>
  <c r="G8" i="24"/>
  <c r="B8" i="24"/>
  <c r="F8" i="24"/>
  <c r="CI28" i="9"/>
  <c r="CL41" i="9"/>
  <c r="CL20" i="9"/>
  <c r="CL20" i="1" s="1"/>
  <c r="F27" i="18"/>
  <c r="GW18" i="1"/>
  <c r="CL19" i="9"/>
  <c r="CL19" i="1" s="1"/>
  <c r="E27" i="18"/>
  <c r="D42" i="20"/>
  <c r="BQ19" i="9"/>
  <c r="BQ20" i="9"/>
  <c r="F18" i="18"/>
  <c r="J18" i="18" s="1"/>
  <c r="CF20" i="9"/>
  <c r="F21" i="18"/>
  <c r="FP20" i="9"/>
  <c r="D17" i="8" s="1"/>
  <c r="FG74" i="9"/>
  <c r="C17" i="8"/>
  <c r="EB40" i="10"/>
  <c r="DM58" i="9"/>
  <c r="DG58" i="9"/>
  <c r="CU58" i="9"/>
  <c r="BZ58" i="9"/>
  <c r="BH58" i="9"/>
  <c r="AG58" i="9"/>
  <c r="EE53" i="9"/>
  <c r="DP29" i="9"/>
  <c r="U62" i="9"/>
  <c r="ET57" i="1"/>
  <c r="ET54" i="1" s="1"/>
  <c r="EE61" i="5"/>
  <c r="DV61" i="10"/>
  <c r="EE57" i="1"/>
  <c r="EE54" i="1" s="1"/>
  <c r="EQ40" i="10"/>
  <c r="C54" i="9"/>
  <c r="C57" i="1"/>
  <c r="DG54" i="9"/>
  <c r="BH54" i="9"/>
  <c r="AS54" i="9"/>
  <c r="AV62" i="9"/>
  <c r="AP62" i="9"/>
  <c r="AJ62" i="9"/>
  <c r="DA62" i="9"/>
  <c r="BZ62" i="9"/>
  <c r="BZ61" i="9" s="1"/>
  <c r="BQ62" i="9"/>
  <c r="F54" i="9"/>
  <c r="L3" i="28"/>
  <c r="AA67" i="5"/>
  <c r="L5" i="28"/>
  <c r="L6" i="28"/>
  <c r="L24" i="28"/>
  <c r="L30" i="28"/>
  <c r="C42" i="20"/>
  <c r="I40" i="20"/>
  <c r="I18" i="20"/>
  <c r="I17" i="20"/>
  <c r="I14" i="20"/>
  <c r="I12" i="20"/>
  <c r="I6" i="20"/>
  <c r="I5" i="20"/>
  <c r="I35" i="20"/>
  <c r="I11" i="20"/>
  <c r="I37" i="20"/>
  <c r="I21" i="20"/>
  <c r="I13" i="20"/>
  <c r="J19" i="22"/>
  <c r="J18" i="22"/>
  <c r="J28" i="22"/>
  <c r="I41" i="22"/>
  <c r="J4" i="22"/>
  <c r="J3" i="22"/>
  <c r="J40" i="22"/>
  <c r="J14" i="22"/>
  <c r="J13" i="22"/>
  <c r="J12" i="22"/>
  <c r="J11" i="22"/>
  <c r="J10" i="22"/>
  <c r="I24" i="22"/>
  <c r="J25" i="22"/>
  <c r="J17" i="22"/>
  <c r="J7" i="22"/>
  <c r="J6" i="22"/>
  <c r="J5" i="22"/>
  <c r="J26" i="22"/>
  <c r="E42" i="20"/>
  <c r="H41" i="20"/>
  <c r="Q41" i="8"/>
  <c r="EW42" i="10"/>
  <c r="I39" i="8" s="1"/>
  <c r="K2" i="27"/>
  <c r="H10" i="23"/>
  <c r="G11" i="23"/>
  <c r="E11" i="23"/>
  <c r="I10" i="23"/>
  <c r="I11" i="23" s="1"/>
  <c r="CI21" i="9"/>
  <c r="F11" i="23"/>
  <c r="D11" i="23"/>
  <c r="H11" i="23" s="1"/>
  <c r="EW24" i="10"/>
  <c r="I21" i="8" s="1"/>
  <c r="EK25" i="1"/>
  <c r="EK24" i="1"/>
  <c r="EK23" i="1"/>
  <c r="DP62" i="9"/>
  <c r="DS23" i="10"/>
  <c r="K31" i="28"/>
  <c r="J31" i="28"/>
  <c r="J46" i="28" s="1"/>
  <c r="EK34" i="1"/>
  <c r="DJ58" i="9"/>
  <c r="CX58" i="9"/>
  <c r="BK58" i="9"/>
  <c r="AV58" i="9"/>
  <c r="AJ58" i="9"/>
  <c r="J66" i="25"/>
  <c r="I66" i="25"/>
  <c r="H66" i="25"/>
  <c r="K6" i="25"/>
  <c r="L6" i="25"/>
  <c r="CL23" i="1"/>
  <c r="CL21" i="1" s="1"/>
  <c r="F66" i="25"/>
  <c r="G66" i="25"/>
  <c r="CL7" i="9"/>
  <c r="S4" i="13"/>
  <c r="S20" i="13"/>
  <c r="FO74" i="9"/>
  <c r="GW7" i="1"/>
  <c r="GW26" i="1"/>
  <c r="FO6" i="5"/>
  <c r="FM73" i="9"/>
  <c r="FM6" i="9"/>
  <c r="FM73" i="5"/>
  <c r="FP62" i="9"/>
  <c r="D59" i="8" s="1"/>
  <c r="D60" i="8"/>
  <c r="FH73" i="9"/>
  <c r="AA57" i="9"/>
  <c r="AA54" i="9" s="1"/>
  <c r="GZ63" i="1"/>
  <c r="GN63" i="1"/>
  <c r="FL62" i="9"/>
  <c r="FL61" i="9" s="1"/>
  <c r="FH26" i="9"/>
  <c r="FF74" i="9"/>
  <c r="FD74" i="9"/>
  <c r="FE74" i="9"/>
  <c r="F6" i="8"/>
  <c r="FP67" i="9"/>
  <c r="D64" i="8" s="1"/>
  <c r="D65" i="8"/>
  <c r="E65" i="7"/>
  <c r="EY74" i="9"/>
  <c r="D16" i="8"/>
  <c r="FP18" i="9"/>
  <c r="D15" i="8" s="1"/>
  <c r="F5" i="8"/>
  <c r="FK71" i="5"/>
  <c r="FK73" i="5" s="1"/>
  <c r="C25" i="8"/>
  <c r="FI73" i="5"/>
  <c r="FP7" i="5"/>
  <c r="C4" i="8" s="1"/>
  <c r="GE6" i="1"/>
  <c r="GE72" i="1" s="1"/>
  <c r="FL7" i="5"/>
  <c r="FP67" i="5"/>
  <c r="C64" i="8" s="1"/>
  <c r="FE72" i="5"/>
  <c r="FE73" i="5" s="1"/>
  <c r="FP7" i="1"/>
  <c r="FC61" i="5"/>
  <c r="FC6" i="5"/>
  <c r="FB72" i="5"/>
  <c r="FJ7" i="1"/>
  <c r="FB6" i="5"/>
  <c r="GZ68" i="1"/>
  <c r="FL67" i="5"/>
  <c r="FA73" i="5"/>
  <c r="FP19" i="5"/>
  <c r="GN19" i="1"/>
  <c r="EZ73" i="5"/>
  <c r="J27" i="22"/>
  <c r="CG10" i="1"/>
  <c r="D41" i="22"/>
  <c r="EK54" i="5"/>
  <c r="EK57" i="1"/>
  <c r="EK54" i="1" s="1"/>
  <c r="I57" i="1"/>
  <c r="I54" i="1" s="1"/>
  <c r="I54" i="9"/>
  <c r="DM54" i="9"/>
  <c r="DA54" i="9"/>
  <c r="CU54" i="9"/>
  <c r="BQ54" i="9"/>
  <c r="AY54" i="9"/>
  <c r="AM54" i="9"/>
  <c r="AG54" i="9"/>
  <c r="DJ62" i="9"/>
  <c r="CX62" i="9"/>
  <c r="BK62" i="9"/>
  <c r="I64" i="1"/>
  <c r="I62" i="1" s="1"/>
  <c r="I62" i="9"/>
  <c r="DM62" i="9"/>
  <c r="AY62" i="9"/>
  <c r="AM62" i="9"/>
  <c r="R63" i="1"/>
  <c r="R62" i="1" s="1"/>
  <c r="R62" i="9"/>
  <c r="EW30" i="9"/>
  <c r="H27" i="8" s="1"/>
  <c r="EK29" i="9"/>
  <c r="EW59" i="9"/>
  <c r="H56" i="8" s="1"/>
  <c r="AA67" i="10"/>
  <c r="DP67" i="9"/>
  <c r="DD67" i="9"/>
  <c r="CO67" i="9"/>
  <c r="BT67" i="9"/>
  <c r="BB67" i="9"/>
  <c r="AP67" i="9"/>
  <c r="EW16" i="9"/>
  <c r="H13" i="8" s="1"/>
  <c r="EK16" i="1"/>
  <c r="DS25" i="9"/>
  <c r="L22" i="8" s="1"/>
  <c r="EQ23" i="1"/>
  <c r="EQ21" i="10"/>
  <c r="EQ18" i="10" s="1"/>
  <c r="EK21" i="9"/>
  <c r="C58" i="10"/>
  <c r="AS58" i="9"/>
  <c r="L59" i="1"/>
  <c r="L58" i="1" s="1"/>
  <c r="L58" i="9"/>
  <c r="DV58" i="10"/>
  <c r="EQ34" i="1"/>
  <c r="EW34" i="9"/>
  <c r="DS20" i="10"/>
  <c r="EK58" i="9"/>
  <c r="EK53" i="9" s="1"/>
  <c r="EQ58" i="9"/>
  <c r="EQ53" i="9" s="1"/>
  <c r="EK59" i="1"/>
  <c r="R12" i="9"/>
  <c r="R7" i="9" s="1"/>
  <c r="R17" i="1"/>
  <c r="S17" i="1" s="1"/>
  <c r="G6" i="19"/>
  <c r="BQ27" i="5"/>
  <c r="G12" i="19"/>
  <c r="DS34" i="10"/>
  <c r="M31" i="8" s="1"/>
  <c r="DS11" i="10"/>
  <c r="DV21" i="10"/>
  <c r="EQ25" i="1"/>
  <c r="EQ24" i="1"/>
  <c r="EQ21" i="9"/>
  <c r="EQ18" i="9" s="1"/>
  <c r="EQ16" i="1"/>
  <c r="EW19" i="9"/>
  <c r="H16" i="8" s="1"/>
  <c r="DS48" i="5"/>
  <c r="K45" i="8" s="1"/>
  <c r="O45" i="8" s="1"/>
  <c r="EW42" i="5"/>
  <c r="G39" i="8" s="1"/>
  <c r="EQ60" i="1"/>
  <c r="C41" i="10"/>
  <c r="C40" i="10" s="1"/>
  <c r="DS69" i="5"/>
  <c r="K67" i="8" s="1"/>
  <c r="C67" i="10"/>
  <c r="DS68" i="5"/>
  <c r="ET40" i="9"/>
  <c r="DS63" i="10"/>
  <c r="AA62" i="10"/>
  <c r="DS63" i="5"/>
  <c r="EQ29" i="10"/>
  <c r="EQ28" i="10" s="1"/>
  <c r="EW30" i="10"/>
  <c r="I27" i="8" s="1"/>
  <c r="EW15" i="10"/>
  <c r="I12" i="8" s="1"/>
  <c r="EQ15" i="1"/>
  <c r="DS14" i="10"/>
  <c r="C14" i="1"/>
  <c r="EQ53" i="5"/>
  <c r="C62" i="10"/>
  <c r="AA29" i="10"/>
  <c r="AA28" i="10" s="1"/>
  <c r="EW17" i="5"/>
  <c r="G14" i="8" s="1"/>
  <c r="EW13" i="5"/>
  <c r="DS17" i="9"/>
  <c r="L14" i="8" s="1"/>
  <c r="DS24" i="10"/>
  <c r="C21" i="10"/>
  <c r="DS19" i="10"/>
  <c r="C44" i="1"/>
  <c r="DS44" i="1" s="1"/>
  <c r="HB44" i="1" s="1"/>
  <c r="DS66" i="10"/>
  <c r="M63" i="8" s="1"/>
  <c r="DS64" i="10"/>
  <c r="EW66" i="5"/>
  <c r="G63" i="8" s="1"/>
  <c r="DS39" i="10"/>
  <c r="M36" i="8" s="1"/>
  <c r="DS35" i="10"/>
  <c r="M32" i="8" s="1"/>
  <c r="EW39" i="5"/>
  <c r="EW37" i="5" s="1"/>
  <c r="G34" i="8" s="1"/>
  <c r="EW11" i="9"/>
  <c r="H8" i="8" s="1"/>
  <c r="DS16" i="10"/>
  <c r="DS15" i="10"/>
  <c r="DS11" i="5"/>
  <c r="K8" i="8" s="1"/>
  <c r="DS25" i="5"/>
  <c r="K22" i="8" s="1"/>
  <c r="EW20" i="10"/>
  <c r="EW25" i="9"/>
  <c r="DS46" i="10"/>
  <c r="M43" i="8" s="1"/>
  <c r="DS42" i="10"/>
  <c r="EW42" i="9"/>
  <c r="DS69" i="10"/>
  <c r="EW25" i="10"/>
  <c r="I22" i="8" s="1"/>
  <c r="EW24" i="5"/>
  <c r="G21" i="8" s="1"/>
  <c r="DS42" i="5"/>
  <c r="DS60" i="9"/>
  <c r="EW68" i="9"/>
  <c r="AA59" i="9" s="1"/>
  <c r="B42" i="20"/>
  <c r="CF40" i="9"/>
  <c r="CF52" i="9" s="1"/>
  <c r="CF27" i="9" s="1"/>
  <c r="CF73" i="9" s="1"/>
  <c r="G44" i="21"/>
  <c r="CF41" i="5"/>
  <c r="G24" i="21"/>
  <c r="DS46" i="5"/>
  <c r="K43" i="8" s="1"/>
  <c r="CG46" i="1"/>
  <c r="B45" i="21"/>
  <c r="C24" i="21"/>
  <c r="C45" i="21" s="1"/>
  <c r="D45" i="21"/>
  <c r="J23" i="22"/>
  <c r="D24" i="22"/>
  <c r="CF7" i="5"/>
  <c r="C42" i="22"/>
  <c r="E42" i="22"/>
  <c r="G42" i="22"/>
  <c r="ET61" i="5"/>
  <c r="DS30" i="9"/>
  <c r="DS35" i="9"/>
  <c r="L32" i="8" s="1"/>
  <c r="DS47" i="9"/>
  <c r="EK61" i="5"/>
  <c r="DS55" i="10"/>
  <c r="DS63" i="9"/>
  <c r="L60" i="8" s="1"/>
  <c r="EW66" i="9"/>
  <c r="EW62" i="9" s="1"/>
  <c r="H59" i="8" s="1"/>
  <c r="DS30" i="10"/>
  <c r="DS31" i="9"/>
  <c r="DS34" i="5"/>
  <c r="EW36" i="10"/>
  <c r="I33" i="8" s="1"/>
  <c r="EW34" i="5"/>
  <c r="G31" i="8" s="1"/>
  <c r="EW13" i="10"/>
  <c r="EW14" i="9"/>
  <c r="EW15" i="5"/>
  <c r="G12" i="8" s="1"/>
  <c r="DS9" i="10"/>
  <c r="DS8" i="10"/>
  <c r="EW23" i="10"/>
  <c r="DS48" i="10"/>
  <c r="DS47" i="10"/>
  <c r="DS48" i="9"/>
  <c r="DS45" i="5"/>
  <c r="K42" i="8" s="1"/>
  <c r="EW47" i="9"/>
  <c r="H44" i="8" s="1"/>
  <c r="DS59" i="10"/>
  <c r="EW60" i="5"/>
  <c r="G57" i="8" s="1"/>
  <c r="EW69" i="10"/>
  <c r="DS64" i="9"/>
  <c r="EW66" i="10"/>
  <c r="DS31" i="5"/>
  <c r="EW36" i="9"/>
  <c r="H33" i="8" s="1"/>
  <c r="EW17" i="10"/>
  <c r="I14" i="8" s="1"/>
  <c r="DS9" i="5"/>
  <c r="K6" i="8" s="1"/>
  <c r="DS17" i="5"/>
  <c r="K14" i="8" s="1"/>
  <c r="EW23" i="9"/>
  <c r="DS46" i="9"/>
  <c r="DS45" i="9"/>
  <c r="DS50" i="5"/>
  <c r="EW47" i="10"/>
  <c r="I44" i="8" s="1"/>
  <c r="EW47" i="5"/>
  <c r="EW60" i="10"/>
  <c r="I57" i="8" s="1"/>
  <c r="DS68" i="9"/>
  <c r="EW69" i="5"/>
  <c r="EW67" i="5" s="1"/>
  <c r="FF26" i="5"/>
  <c r="FP7" i="9"/>
  <c r="D7" i="8"/>
  <c r="F7" i="8" s="1"/>
  <c r="FD6" i="5"/>
  <c r="N35" i="8"/>
  <c r="R35" i="8" s="1"/>
  <c r="O35" i="8"/>
  <c r="EE53" i="5"/>
  <c r="DS64" i="5"/>
  <c r="FQ64" i="5" s="1"/>
  <c r="EW35" i="10"/>
  <c r="EW34" i="10"/>
  <c r="EW35" i="9"/>
  <c r="EW30" i="5"/>
  <c r="EW16" i="10"/>
  <c r="EW11" i="10"/>
  <c r="EW17" i="9"/>
  <c r="EW13" i="9"/>
  <c r="EW14" i="5"/>
  <c r="EW24" i="9"/>
  <c r="EW25" i="5"/>
  <c r="DS50" i="10"/>
  <c r="EW51" i="10"/>
  <c r="EW51" i="9"/>
  <c r="EW51" i="5"/>
  <c r="DS60" i="10"/>
  <c r="DS68" i="10"/>
  <c r="DS55" i="9"/>
  <c r="L52" i="8" s="1"/>
  <c r="P52" i="8" s="1"/>
  <c r="DS55" i="5"/>
  <c r="FQ55" i="5" s="1"/>
  <c r="F52" i="8" s="1"/>
  <c r="EW57" i="10"/>
  <c r="EW57" i="9"/>
  <c r="DS36" i="10"/>
  <c r="DS31" i="10"/>
  <c r="EW39" i="10"/>
  <c r="EW39" i="9"/>
  <c r="EW14" i="10"/>
  <c r="EW15" i="9"/>
  <c r="EW16" i="5"/>
  <c r="EW11" i="5"/>
  <c r="DS17" i="10"/>
  <c r="DS10" i="10"/>
  <c r="DS25" i="10"/>
  <c r="EW19" i="10"/>
  <c r="EW20" i="9"/>
  <c r="EW23" i="5"/>
  <c r="DS47" i="5"/>
  <c r="EW46" i="10"/>
  <c r="EW45" i="10"/>
  <c r="EW46" i="9"/>
  <c r="EW45" i="9"/>
  <c r="EW46" i="5"/>
  <c r="EW45" i="5"/>
  <c r="DS60" i="5"/>
  <c r="EW59" i="10"/>
  <c r="EW60" i="9"/>
  <c r="EW59" i="5"/>
  <c r="EW68" i="10"/>
  <c r="EW70" i="9"/>
  <c r="EQ40" i="5"/>
  <c r="AA59" i="5"/>
  <c r="EB53" i="1" l="1"/>
  <c r="AD67" i="5"/>
  <c r="AD69" i="1"/>
  <c r="DS69" i="1" s="1"/>
  <c r="HB69" i="1" s="1"/>
  <c r="FI26" i="1"/>
  <c r="FJ26" i="1" s="1"/>
  <c r="FL26" i="9"/>
  <c r="FL6" i="9" s="1"/>
  <c r="FL72" i="9" s="1"/>
  <c r="DX52" i="1"/>
  <c r="F29" i="8"/>
  <c r="R29" i="8" s="1"/>
  <c r="P29" i="8"/>
  <c r="GL26" i="1"/>
  <c r="GX26" i="1" s="1"/>
  <c r="GL27" i="1"/>
  <c r="GL73" i="1" s="1"/>
  <c r="GG26" i="1"/>
  <c r="FS67" i="1"/>
  <c r="C38" i="7"/>
  <c r="C37" i="7" s="1"/>
  <c r="FS61" i="1"/>
  <c r="GH28" i="1"/>
  <c r="FX52" i="1"/>
  <c r="FY52" i="1" s="1"/>
  <c r="FY28" i="1"/>
  <c r="FO26" i="1"/>
  <c r="FU6" i="1"/>
  <c r="GJ26" i="1"/>
  <c r="GK7" i="1"/>
  <c r="GK61" i="1"/>
  <c r="GP28" i="1"/>
  <c r="FL52" i="1"/>
  <c r="EZ18" i="1"/>
  <c r="GM18" i="1" s="1"/>
  <c r="GM21" i="1"/>
  <c r="GY21" i="1" s="1"/>
  <c r="E18" i="7" s="1"/>
  <c r="I72" i="7"/>
  <c r="I73" i="7"/>
  <c r="I75" i="7" s="1"/>
  <c r="GD40" i="1"/>
  <c r="GA61" i="1"/>
  <c r="GB62" i="1"/>
  <c r="HB32" i="1"/>
  <c r="C26" i="7"/>
  <c r="L35" i="7"/>
  <c r="C34" i="7"/>
  <c r="FF26" i="1"/>
  <c r="FL27" i="1"/>
  <c r="FX27" i="1"/>
  <c r="FR52" i="1"/>
  <c r="FS52" i="1" s="1"/>
  <c r="FS28" i="1"/>
  <c r="FA28" i="1"/>
  <c r="GM49" i="1"/>
  <c r="GY49" i="1" s="1"/>
  <c r="E46" i="7" s="1"/>
  <c r="EZ53" i="1"/>
  <c r="GM54" i="1"/>
  <c r="GY54" i="1" s="1"/>
  <c r="E51" i="7" s="1"/>
  <c r="GV28" i="1"/>
  <c r="GV52" i="1" s="1"/>
  <c r="GJ28" i="1"/>
  <c r="GJ52" i="1" s="1"/>
  <c r="GJ27" i="1" s="1"/>
  <c r="GG40" i="1"/>
  <c r="GG52" i="1" s="1"/>
  <c r="GD28" i="1"/>
  <c r="GD52" i="1" s="1"/>
  <c r="GD27" i="1" s="1"/>
  <c r="GA40" i="1"/>
  <c r="GA52" i="1" s="1"/>
  <c r="FO53" i="1"/>
  <c r="FF28" i="1"/>
  <c r="FF52" i="1" s="1"/>
  <c r="FF27" i="1" s="1"/>
  <c r="GM12" i="1"/>
  <c r="GY12" i="1" s="1"/>
  <c r="E9" i="7" s="1"/>
  <c r="GM37" i="1"/>
  <c r="GY37" i="1" s="1"/>
  <c r="E34" i="7" s="1"/>
  <c r="EZ40" i="1"/>
  <c r="EZ52" i="1" s="1"/>
  <c r="HB38" i="1"/>
  <c r="AD58" i="1"/>
  <c r="EQ67" i="1"/>
  <c r="M49" i="1"/>
  <c r="AV62" i="1"/>
  <c r="H40" i="18"/>
  <c r="AD62" i="5"/>
  <c r="I40" i="18"/>
  <c r="F40" i="18"/>
  <c r="F121" i="18" s="1"/>
  <c r="ET61" i="1"/>
  <c r="EU61" i="1" s="1"/>
  <c r="DA29" i="1"/>
  <c r="DA28" i="1" s="1"/>
  <c r="DJ54" i="1"/>
  <c r="K33" i="28"/>
  <c r="K48" i="28" s="1"/>
  <c r="K46" i="28"/>
  <c r="L32" i="28"/>
  <c r="L47" i="28" s="1"/>
  <c r="CF20" i="1"/>
  <c r="BQ19" i="1"/>
  <c r="BQ20" i="1"/>
  <c r="GM67" i="1"/>
  <c r="GY67" i="1" s="1"/>
  <c r="E40" i="18"/>
  <c r="E121" i="18" s="1"/>
  <c r="BT54" i="1"/>
  <c r="AM58" i="1"/>
  <c r="X26" i="1"/>
  <c r="BQ40" i="1"/>
  <c r="BE53" i="1"/>
  <c r="BN52" i="1"/>
  <c r="H121" i="18"/>
  <c r="I121" i="18"/>
  <c r="FI61" i="1"/>
  <c r="FJ61" i="1" s="1"/>
  <c r="GY8" i="1"/>
  <c r="GN8" i="1"/>
  <c r="J33" i="28"/>
  <c r="AD61" i="5"/>
  <c r="FL27" i="9"/>
  <c r="FL73" i="9" s="1"/>
  <c r="FL74" i="9" s="1"/>
  <c r="C60" i="8"/>
  <c r="FP62" i="5"/>
  <c r="C59" i="8" s="1"/>
  <c r="AP21" i="1"/>
  <c r="DY40" i="10"/>
  <c r="DY52" i="10" s="1"/>
  <c r="BE40" i="5"/>
  <c r="BT41" i="1"/>
  <c r="BT40" i="1" s="1"/>
  <c r="DG67" i="1"/>
  <c r="BH54" i="1"/>
  <c r="AJ54" i="1"/>
  <c r="DA54" i="1"/>
  <c r="EH58" i="1"/>
  <c r="EH53" i="1" s="1"/>
  <c r="BQ61" i="1"/>
  <c r="CL7" i="1"/>
  <c r="CM7" i="1" s="1"/>
  <c r="G8" i="26"/>
  <c r="G9" i="26" s="1"/>
  <c r="X40" i="1"/>
  <c r="DY61" i="1"/>
  <c r="L40" i="1"/>
  <c r="EH29" i="1"/>
  <c r="EH28" i="1" s="1"/>
  <c r="EI28" i="1" s="1"/>
  <c r="AP58" i="1"/>
  <c r="DY53" i="1"/>
  <c r="EN52" i="1"/>
  <c r="EN40" i="5"/>
  <c r="BE61" i="1"/>
  <c r="AS61" i="1"/>
  <c r="DY26" i="1"/>
  <c r="AS52" i="1"/>
  <c r="AS27" i="1" s="1"/>
  <c r="CU52" i="1"/>
  <c r="O53" i="1"/>
  <c r="I61" i="1"/>
  <c r="EO67" i="1"/>
  <c r="DJ58" i="1"/>
  <c r="DJ53" i="1" s="1"/>
  <c r="CX41" i="1"/>
  <c r="CX40" i="1" s="1"/>
  <c r="AY21" i="1"/>
  <c r="AY18" i="1" s="1"/>
  <c r="DJ62" i="1"/>
  <c r="DJ61" i="1" s="1"/>
  <c r="BQ7" i="1"/>
  <c r="FU61" i="1"/>
  <c r="FV61" i="1" s="1"/>
  <c r="GM58" i="1"/>
  <c r="GY58" i="1" s="1"/>
  <c r="E55" i="7" s="1"/>
  <c r="FI53" i="1"/>
  <c r="GM53" i="1" s="1"/>
  <c r="GY53" i="1" s="1"/>
  <c r="E50" i="7" s="1"/>
  <c r="FP53" i="9"/>
  <c r="D50" i="8" s="1"/>
  <c r="D55" i="8"/>
  <c r="DG61" i="5"/>
  <c r="CF24" i="1"/>
  <c r="CF19" i="1"/>
  <c r="CG19" i="1" s="1"/>
  <c r="CF40" i="1"/>
  <c r="I8" i="20"/>
  <c r="H42" i="20"/>
  <c r="BQ24" i="1"/>
  <c r="BQ28" i="1"/>
  <c r="BQ52" i="1" s="1"/>
  <c r="O14" i="8"/>
  <c r="I53" i="1"/>
  <c r="AM21" i="1"/>
  <c r="EK41" i="1"/>
  <c r="EK40" i="1" s="1"/>
  <c r="C61" i="9"/>
  <c r="AP53" i="5"/>
  <c r="EE12" i="1"/>
  <c r="EK67" i="1"/>
  <c r="EK61" i="1" s="1"/>
  <c r="EW47" i="1"/>
  <c r="H44" i="7" s="1"/>
  <c r="AD53" i="5"/>
  <c r="AG41" i="1"/>
  <c r="AG40" i="1" s="1"/>
  <c r="ET41" i="1"/>
  <c r="ET40" i="1" s="1"/>
  <c r="AG62" i="1"/>
  <c r="FQ59" i="10"/>
  <c r="AD52" i="9"/>
  <c r="R53" i="1"/>
  <c r="AD40" i="1"/>
  <c r="AA21" i="1"/>
  <c r="AA18" i="1" s="1"/>
  <c r="U58" i="1"/>
  <c r="U67" i="1"/>
  <c r="CX29" i="1"/>
  <c r="CX28" i="1" s="1"/>
  <c r="EK58" i="1"/>
  <c r="AM18" i="1"/>
  <c r="AD28" i="1"/>
  <c r="U29" i="1"/>
  <c r="U28" i="1" s="1"/>
  <c r="DS48" i="1"/>
  <c r="HB48" i="1" s="1"/>
  <c r="AP40" i="1"/>
  <c r="AM62" i="1"/>
  <c r="AM61" i="1" s="1"/>
  <c r="DS57" i="9"/>
  <c r="L54" i="8" s="1"/>
  <c r="AJ40" i="9"/>
  <c r="AJ52" i="9" s="1"/>
  <c r="F26" i="1"/>
  <c r="AG29" i="1"/>
  <c r="AG28" i="1" s="1"/>
  <c r="F4" i="7"/>
  <c r="DA40" i="1"/>
  <c r="DA40" i="9"/>
  <c r="DA52" i="9" s="1"/>
  <c r="BH12" i="1"/>
  <c r="AY52" i="9"/>
  <c r="AM29" i="1"/>
  <c r="AG40" i="9"/>
  <c r="AG52" i="9" s="1"/>
  <c r="EE29" i="1"/>
  <c r="EE21" i="1"/>
  <c r="U62" i="1"/>
  <c r="EW70" i="1"/>
  <c r="H67" i="7" s="1"/>
  <c r="DG54" i="1"/>
  <c r="BT67" i="1"/>
  <c r="L52" i="1"/>
  <c r="L27" i="1" s="1"/>
  <c r="BQ23" i="1"/>
  <c r="AY54" i="1"/>
  <c r="AY29" i="1"/>
  <c r="AV61" i="1"/>
  <c r="AV40" i="1"/>
  <c r="AJ41" i="1"/>
  <c r="AJ40" i="1" s="1"/>
  <c r="U41" i="1"/>
  <c r="U40" i="1" s="1"/>
  <c r="C58" i="1"/>
  <c r="AD12" i="1"/>
  <c r="AD7" i="1" s="1"/>
  <c r="GE61" i="1"/>
  <c r="GB7" i="1"/>
  <c r="GM41" i="1"/>
  <c r="GY41" i="1" s="1"/>
  <c r="FI40" i="1"/>
  <c r="GM40" i="1" s="1"/>
  <c r="GY40" i="1" s="1"/>
  <c r="GM29" i="1"/>
  <c r="FI28" i="1"/>
  <c r="FG7" i="1"/>
  <c r="FA7" i="1"/>
  <c r="GY29" i="1"/>
  <c r="GS28" i="1"/>
  <c r="FU27" i="1"/>
  <c r="GM62" i="1"/>
  <c r="GY62" i="1" s="1"/>
  <c r="E59" i="7" s="1"/>
  <c r="FC61" i="1"/>
  <c r="FD62" i="1"/>
  <c r="FO52" i="1"/>
  <c r="GM28" i="1"/>
  <c r="GY28" i="1" s="1"/>
  <c r="FP28" i="1"/>
  <c r="GN36" i="1"/>
  <c r="GS26" i="1"/>
  <c r="GT7" i="1"/>
  <c r="GP26" i="1"/>
  <c r="GQ7" i="1"/>
  <c r="GH7" i="1"/>
  <c r="GE7" i="1"/>
  <c r="E8" i="7"/>
  <c r="GZ11" i="1"/>
  <c r="FV7" i="1"/>
  <c r="FR26" i="1"/>
  <c r="FS7" i="1"/>
  <c r="FL26" i="1"/>
  <c r="FM7" i="1"/>
  <c r="GN9" i="1"/>
  <c r="FD7" i="1"/>
  <c r="CL18" i="1"/>
  <c r="CG24" i="1"/>
  <c r="CF21" i="5"/>
  <c r="CF18" i="5" s="1"/>
  <c r="CF23" i="1"/>
  <c r="CF21" i="1" s="1"/>
  <c r="CF28" i="1"/>
  <c r="GR27" i="1"/>
  <c r="GX52" i="1"/>
  <c r="L42" i="7"/>
  <c r="FP61" i="1"/>
  <c r="GX27" i="1"/>
  <c r="GX73" i="1" s="1"/>
  <c r="DR26" i="1"/>
  <c r="L22" i="7"/>
  <c r="C18" i="7"/>
  <c r="C15" i="7" s="1"/>
  <c r="C23" i="7" s="1"/>
  <c r="GR72" i="1"/>
  <c r="EY72" i="1"/>
  <c r="EY74" i="1" s="1"/>
  <c r="GL6" i="1"/>
  <c r="EV26" i="1"/>
  <c r="HA26" i="1" s="1"/>
  <c r="DU6" i="1"/>
  <c r="DR6" i="1"/>
  <c r="B72" i="1"/>
  <c r="B74" i="1" s="1"/>
  <c r="EK21" i="1"/>
  <c r="EK18" i="1" s="1"/>
  <c r="DJ12" i="1"/>
  <c r="BH62" i="1"/>
  <c r="CX62" i="1"/>
  <c r="CX61" i="1" s="1"/>
  <c r="AY41" i="1"/>
  <c r="AY40" i="1" s="1"/>
  <c r="DD61" i="1"/>
  <c r="FQ22" i="9"/>
  <c r="AA30" i="5"/>
  <c r="DS30" i="5" s="1"/>
  <c r="AP29" i="1"/>
  <c r="EW15" i="1"/>
  <c r="EW11" i="1"/>
  <c r="H8" i="7" s="1"/>
  <c r="EW16" i="1"/>
  <c r="H13" i="7" s="1"/>
  <c r="F40" i="1"/>
  <c r="BT21" i="1"/>
  <c r="BH58" i="1"/>
  <c r="CX58" i="1"/>
  <c r="AV21" i="1"/>
  <c r="AV18" i="1" s="1"/>
  <c r="DA21" i="1"/>
  <c r="EW24" i="1"/>
  <c r="H21" i="7" s="1"/>
  <c r="EW60" i="1"/>
  <c r="H57" i="7" s="1"/>
  <c r="EW25" i="1"/>
  <c r="EW14" i="1"/>
  <c r="H11" i="7" s="1"/>
  <c r="EW34" i="1"/>
  <c r="H31" i="7" s="1"/>
  <c r="EW66" i="1"/>
  <c r="H63" i="7" s="1"/>
  <c r="EW17" i="1"/>
  <c r="H14" i="7" s="1"/>
  <c r="EW46" i="1"/>
  <c r="H43" i="7" s="1"/>
  <c r="BN27" i="1"/>
  <c r="DM52" i="1"/>
  <c r="AP61" i="1"/>
  <c r="EQ21" i="1"/>
  <c r="EQ18" i="1" s="1"/>
  <c r="ET53" i="1"/>
  <c r="EQ29" i="1"/>
  <c r="EK29" i="1"/>
  <c r="EK28" i="1" s="1"/>
  <c r="EW42" i="1"/>
  <c r="H39" i="7" s="1"/>
  <c r="DV41" i="1"/>
  <c r="EQ12" i="1"/>
  <c r="EW57" i="1"/>
  <c r="H54" i="7" s="1"/>
  <c r="DV54" i="1"/>
  <c r="L53" i="1"/>
  <c r="AM54" i="1"/>
  <c r="AM53" i="1" s="1"/>
  <c r="DS25" i="1"/>
  <c r="HB25" i="1" s="1"/>
  <c r="F28" i="1"/>
  <c r="AG67" i="1"/>
  <c r="L7" i="1"/>
  <c r="L26" i="1" s="1"/>
  <c r="AJ12" i="1"/>
  <c r="DS17" i="1"/>
  <c r="EQ58" i="1"/>
  <c r="EQ53" i="1" s="1"/>
  <c r="DS55" i="1"/>
  <c r="HB55" i="1" s="1"/>
  <c r="C54" i="1"/>
  <c r="C53" i="1" s="1"/>
  <c r="AJ29" i="1"/>
  <c r="AJ28" i="1" s="1"/>
  <c r="C29" i="1"/>
  <c r="AJ67" i="1"/>
  <c r="EH40" i="1"/>
  <c r="X67" i="1"/>
  <c r="X61" i="1" s="1"/>
  <c r="AG21" i="1"/>
  <c r="AG18" i="1" s="1"/>
  <c r="U12" i="1"/>
  <c r="U7" i="1" s="1"/>
  <c r="EE41" i="1"/>
  <c r="EE40" i="1" s="1"/>
  <c r="DS20" i="1"/>
  <c r="AD21" i="1"/>
  <c r="AD18" i="1" s="1"/>
  <c r="AP54" i="1"/>
  <c r="U21" i="1"/>
  <c r="U18" i="1" s="1"/>
  <c r="V18" i="1" s="1"/>
  <c r="EF68" i="1"/>
  <c r="EE67" i="1"/>
  <c r="EF67" i="1" s="1"/>
  <c r="C41" i="1"/>
  <c r="DS42" i="1"/>
  <c r="K39" i="7" s="1"/>
  <c r="ET12" i="1"/>
  <c r="AM41" i="1"/>
  <c r="AM40" i="1" s="1"/>
  <c r="U54" i="1"/>
  <c r="BT18" i="1"/>
  <c r="AY67" i="1"/>
  <c r="EE58" i="1"/>
  <c r="EE53" i="1" s="1"/>
  <c r="DJ40" i="1"/>
  <c r="BT29" i="1"/>
  <c r="DG29" i="1"/>
  <c r="DG28" i="1" s="1"/>
  <c r="CX54" i="1"/>
  <c r="DG12" i="1"/>
  <c r="AV54" i="1"/>
  <c r="AV53" i="1" s="1"/>
  <c r="DA58" i="1"/>
  <c r="EW49" i="1"/>
  <c r="DG41" i="1"/>
  <c r="DG40" i="1" s="1"/>
  <c r="BZ40" i="1"/>
  <c r="DS47" i="1"/>
  <c r="DG21" i="1"/>
  <c r="DG18" i="1" s="1"/>
  <c r="CX12" i="1"/>
  <c r="AS26" i="1"/>
  <c r="EK12" i="1"/>
  <c r="DY29" i="1"/>
  <c r="DY28" i="1" s="1"/>
  <c r="DY52" i="1" s="1"/>
  <c r="AV29" i="1"/>
  <c r="AV28" i="1" s="1"/>
  <c r="AM28" i="1"/>
  <c r="BB52" i="1"/>
  <c r="BZ62" i="1"/>
  <c r="BZ61" i="1" s="1"/>
  <c r="BK53" i="1"/>
  <c r="DD53" i="1"/>
  <c r="DV61" i="1"/>
  <c r="DW61" i="1" s="1"/>
  <c r="BB61" i="1"/>
  <c r="CO61" i="1"/>
  <c r="CO27" i="1" s="1"/>
  <c r="DP61" i="1"/>
  <c r="BE40" i="1"/>
  <c r="BE52" i="1" s="1"/>
  <c r="BE27" i="1" s="1"/>
  <c r="DS22" i="1"/>
  <c r="HB22" i="1" s="1"/>
  <c r="DE22" i="1"/>
  <c r="BE7" i="1"/>
  <c r="BE26" i="1" s="1"/>
  <c r="CO26" i="1"/>
  <c r="EW39" i="1"/>
  <c r="H36" i="7" s="1"/>
  <c r="DD28" i="1"/>
  <c r="DD52" i="1" s="1"/>
  <c r="CU61" i="1"/>
  <c r="CU27" i="1" s="1"/>
  <c r="F53" i="1"/>
  <c r="AS53" i="1"/>
  <c r="CU53" i="1"/>
  <c r="EW23" i="1"/>
  <c r="H20" i="7" s="1"/>
  <c r="FQ63" i="9"/>
  <c r="C12" i="1"/>
  <c r="DS14" i="1"/>
  <c r="EK53" i="1"/>
  <c r="I26" i="1"/>
  <c r="F61" i="1"/>
  <c r="R61" i="1"/>
  <c r="DS64" i="1"/>
  <c r="HB64" i="1" s="1"/>
  <c r="DV12" i="1"/>
  <c r="EW13" i="1"/>
  <c r="H10" i="7" s="1"/>
  <c r="R28" i="1"/>
  <c r="EL62" i="1"/>
  <c r="AJ62" i="1"/>
  <c r="DS45" i="1"/>
  <c r="DT45" i="1" s="1"/>
  <c r="I28" i="1"/>
  <c r="EH12" i="1"/>
  <c r="DS31" i="1"/>
  <c r="HB31" i="1" s="1"/>
  <c r="J7" i="1"/>
  <c r="EI8" i="1"/>
  <c r="C37" i="1"/>
  <c r="I40" i="1"/>
  <c r="EQ28" i="1"/>
  <c r="AA41" i="1"/>
  <c r="AA40" i="1" s="1"/>
  <c r="ET21" i="1"/>
  <c r="ET18" i="1" s="1"/>
  <c r="EU18" i="1" s="1"/>
  <c r="EC63" i="1"/>
  <c r="EB62" i="1"/>
  <c r="EB61" i="1" s="1"/>
  <c r="C67" i="1"/>
  <c r="DS68" i="1"/>
  <c r="AP12" i="1"/>
  <c r="AD54" i="1"/>
  <c r="AD53" i="1" s="1"/>
  <c r="AJ58" i="1"/>
  <c r="C49" i="1"/>
  <c r="DS50" i="1"/>
  <c r="HB50" i="1" s="1"/>
  <c r="DS46" i="1"/>
  <c r="DS60" i="1"/>
  <c r="EH21" i="1"/>
  <c r="C62" i="1"/>
  <c r="DS63" i="1"/>
  <c r="AG54" i="1"/>
  <c r="AG53" i="1" s="1"/>
  <c r="AM12" i="1"/>
  <c r="DA67" i="1"/>
  <c r="BK49" i="1"/>
  <c r="BK40" i="1" s="1"/>
  <c r="BK52" i="1" s="1"/>
  <c r="BH21" i="1"/>
  <c r="BH18" i="1" s="1"/>
  <c r="CX21" i="1"/>
  <c r="BH67" i="1"/>
  <c r="AY58" i="1"/>
  <c r="BT58" i="1"/>
  <c r="BT53" i="1" s="1"/>
  <c r="DG58" i="1"/>
  <c r="EQ41" i="1"/>
  <c r="EQ40" i="1" s="1"/>
  <c r="BZ21" i="1"/>
  <c r="BZ18" i="1" s="1"/>
  <c r="DJ21" i="1"/>
  <c r="DJ18" i="1" s="1"/>
  <c r="AJ21" i="1"/>
  <c r="AJ18" i="1" s="1"/>
  <c r="BH29" i="1"/>
  <c r="AY62" i="1"/>
  <c r="BT62" i="1"/>
  <c r="DG62" i="1"/>
  <c r="AY12" i="1"/>
  <c r="O61" i="1"/>
  <c r="DM27" i="1"/>
  <c r="BZ58" i="1"/>
  <c r="BZ53" i="1" s="1"/>
  <c r="EW51" i="1"/>
  <c r="HB51" i="1" s="1"/>
  <c r="BH41" i="1"/>
  <c r="BH40" i="1" s="1"/>
  <c r="R40" i="1"/>
  <c r="DJ29" i="1"/>
  <c r="O52" i="1"/>
  <c r="DA62" i="1"/>
  <c r="BB53" i="1"/>
  <c r="CO53" i="1"/>
  <c r="DP53" i="1"/>
  <c r="R12" i="1"/>
  <c r="R7" i="1" s="1"/>
  <c r="EW68" i="1"/>
  <c r="BK61" i="1"/>
  <c r="N19" i="8"/>
  <c r="R19" i="8" s="1"/>
  <c r="P19" i="8"/>
  <c r="BK26" i="1"/>
  <c r="EB26" i="1"/>
  <c r="EB6" i="1" s="1"/>
  <c r="EW30" i="1"/>
  <c r="DV28" i="1"/>
  <c r="EW37" i="1"/>
  <c r="EB52" i="1"/>
  <c r="X53" i="1"/>
  <c r="BQ53" i="1"/>
  <c r="DM53" i="1"/>
  <c r="EW45" i="1"/>
  <c r="H42" i="7" s="1"/>
  <c r="EW59" i="1"/>
  <c r="H56" i="7" s="1"/>
  <c r="DV18" i="1"/>
  <c r="GN10" i="1"/>
  <c r="FX26" i="1"/>
  <c r="GM7" i="1"/>
  <c r="GY7" i="1" s="1"/>
  <c r="GV61" i="1"/>
  <c r="F58" i="7"/>
  <c r="L58" i="7" s="1"/>
  <c r="F37" i="7"/>
  <c r="L38" i="7"/>
  <c r="F15" i="7"/>
  <c r="L15" i="7" s="1"/>
  <c r="F50" i="7"/>
  <c r="L50" i="7" s="1"/>
  <c r="L51" i="7"/>
  <c r="F25" i="7"/>
  <c r="L34" i="7"/>
  <c r="L4" i="7"/>
  <c r="BT18" i="5"/>
  <c r="BT28" i="5"/>
  <c r="DD40" i="9"/>
  <c r="DJ61" i="5"/>
  <c r="BH53" i="5"/>
  <c r="CX53" i="5"/>
  <c r="CX40" i="5"/>
  <c r="DJ18" i="5"/>
  <c r="BZ18" i="5"/>
  <c r="R71" i="5"/>
  <c r="R73" i="5" s="1"/>
  <c r="AV28" i="5"/>
  <c r="AV52" i="5" s="1"/>
  <c r="DA40" i="5"/>
  <c r="BQ40" i="9"/>
  <c r="AV53" i="5"/>
  <c r="AG61" i="5"/>
  <c r="DG18" i="9"/>
  <c r="AY53" i="5"/>
  <c r="G36" i="8"/>
  <c r="BQ7" i="9"/>
  <c r="C53" i="9"/>
  <c r="CX53" i="9"/>
  <c r="AM40" i="9"/>
  <c r="AM52" i="9" s="1"/>
  <c r="EB18" i="10"/>
  <c r="AJ53" i="5"/>
  <c r="ET40" i="5"/>
  <c r="AV53" i="9"/>
  <c r="EE40" i="9"/>
  <c r="EE52" i="9" s="1"/>
  <c r="EE27" i="9" s="1"/>
  <c r="EE73" i="9" s="1"/>
  <c r="DJ28" i="9"/>
  <c r="DJ52" i="9" s="1"/>
  <c r="AG40" i="5"/>
  <c r="R40" i="9"/>
  <c r="K52" i="8"/>
  <c r="O52" i="8" s="1"/>
  <c r="C53" i="5"/>
  <c r="DY7" i="10"/>
  <c r="DY26" i="10" s="1"/>
  <c r="M67" i="8"/>
  <c r="BE28" i="5"/>
  <c r="DV28" i="10"/>
  <c r="EH52" i="5"/>
  <c r="EH27" i="5" s="1"/>
  <c r="BN40" i="5"/>
  <c r="DV7" i="10"/>
  <c r="F40" i="9"/>
  <c r="DV53" i="10"/>
  <c r="BK28" i="9"/>
  <c r="EN28" i="5"/>
  <c r="BN28" i="5"/>
  <c r="EE40" i="5"/>
  <c r="CX40" i="9"/>
  <c r="CX52" i="9" s="1"/>
  <c r="U28" i="5"/>
  <c r="U52" i="5" s="1"/>
  <c r="DG53" i="5"/>
  <c r="AV61" i="5"/>
  <c r="DS67" i="5"/>
  <c r="K64" i="8" s="1"/>
  <c r="FQ50" i="9"/>
  <c r="AY18" i="5"/>
  <c r="X7" i="5"/>
  <c r="CU61" i="9"/>
  <c r="R26" i="15"/>
  <c r="ET52" i="9"/>
  <c r="ET27" i="9" s="1"/>
  <c r="ET73" i="9" s="1"/>
  <c r="DA28" i="5"/>
  <c r="DS12" i="10"/>
  <c r="M9" i="8" s="1"/>
  <c r="DG52" i="9"/>
  <c r="EE52" i="10"/>
  <c r="EB53" i="10"/>
  <c r="BT53" i="9"/>
  <c r="EB61" i="10"/>
  <c r="DV40" i="10"/>
  <c r="BH26" i="9"/>
  <c r="DA53" i="9"/>
  <c r="DA61" i="9"/>
  <c r="EN18" i="5"/>
  <c r="EO18" i="1" s="1"/>
  <c r="AS28" i="9"/>
  <c r="BE61" i="5"/>
  <c r="EQ52" i="9"/>
  <c r="EQ27" i="9" s="1"/>
  <c r="EQ73" i="9" s="1"/>
  <c r="AY61" i="5"/>
  <c r="AM61" i="5"/>
  <c r="AP61" i="5"/>
  <c r="AM53" i="5"/>
  <c r="AD26" i="9"/>
  <c r="DS49" i="9"/>
  <c r="L46" i="8" s="1"/>
  <c r="U26" i="9"/>
  <c r="K61" i="8"/>
  <c r="EB28" i="10"/>
  <c r="EC28" i="1" s="1"/>
  <c r="BZ40" i="5"/>
  <c r="BZ53" i="9"/>
  <c r="I28" i="9"/>
  <c r="EH52" i="10"/>
  <c r="FQ55" i="9"/>
  <c r="X61" i="5"/>
  <c r="FQ68" i="5"/>
  <c r="K65" i="8"/>
  <c r="O65" i="8" s="1"/>
  <c r="AP61" i="9"/>
  <c r="BQ61" i="9"/>
  <c r="AG28" i="5"/>
  <c r="DJ53" i="9"/>
  <c r="BB53" i="9"/>
  <c r="BZ40" i="9"/>
  <c r="BE18" i="5"/>
  <c r="U40" i="9"/>
  <c r="U52" i="9" s="1"/>
  <c r="AM7" i="5"/>
  <c r="BZ53" i="5"/>
  <c r="BN7" i="5"/>
  <c r="EK40" i="5"/>
  <c r="R18" i="9"/>
  <c r="R18" i="1" s="1"/>
  <c r="EB7" i="10"/>
  <c r="EC7" i="1" s="1"/>
  <c r="AY26" i="9"/>
  <c r="CU18" i="9"/>
  <c r="EQ61" i="5"/>
  <c r="AG61" i="9"/>
  <c r="I40" i="9"/>
  <c r="DJ40" i="5"/>
  <c r="AS7" i="9"/>
  <c r="U53" i="5"/>
  <c r="DS41" i="10"/>
  <c r="DY53" i="10"/>
  <c r="BT61" i="9"/>
  <c r="AY61" i="9"/>
  <c r="CX28" i="5"/>
  <c r="L40" i="9"/>
  <c r="AY40" i="5"/>
  <c r="AS40" i="9"/>
  <c r="CO18" i="9"/>
  <c r="BH28" i="9"/>
  <c r="BH52" i="9" s="1"/>
  <c r="AJ61" i="5"/>
  <c r="R24" i="15"/>
  <c r="Q24" i="13"/>
  <c r="Q37" i="13" s="1"/>
  <c r="S37" i="13" s="1"/>
  <c r="D42" i="22"/>
  <c r="CG20" i="1"/>
  <c r="DS20" i="5"/>
  <c r="CF21" i="9"/>
  <c r="CF18" i="9" s="1"/>
  <c r="CF26" i="9" s="1"/>
  <c r="CF6" i="9" s="1"/>
  <c r="CF72" i="9" s="1"/>
  <c r="CF74" i="9" s="1"/>
  <c r="M72" i="7"/>
  <c r="M75" i="7"/>
  <c r="DS23" i="9"/>
  <c r="DS24" i="5"/>
  <c r="DS23" i="5"/>
  <c r="K20" i="8" s="1"/>
  <c r="BQ21" i="5"/>
  <c r="BR19" i="1"/>
  <c r="BR20" i="1"/>
  <c r="BQ21" i="9"/>
  <c r="J20" i="18"/>
  <c r="J41" i="22"/>
  <c r="AA26" i="10"/>
  <c r="DM18" i="9"/>
  <c r="EW12" i="9"/>
  <c r="H9" i="8" s="1"/>
  <c r="DS62" i="10"/>
  <c r="M59" i="8" s="1"/>
  <c r="AD26" i="5"/>
  <c r="BH18" i="5"/>
  <c r="AP52" i="9"/>
  <c r="Z73" i="1"/>
  <c r="Z74" i="1" s="1"/>
  <c r="DR27" i="1"/>
  <c r="HA62" i="1"/>
  <c r="HA61" i="1"/>
  <c r="AA26" i="9"/>
  <c r="AM40" i="5"/>
  <c r="AM52" i="5" s="1"/>
  <c r="DM40" i="9"/>
  <c r="X53" i="5"/>
  <c r="F28" i="9"/>
  <c r="BQ28" i="9"/>
  <c r="U26" i="5"/>
  <c r="X18" i="5"/>
  <c r="DG61" i="9"/>
  <c r="L7" i="9"/>
  <c r="BH61" i="5"/>
  <c r="BT40" i="5"/>
  <c r="AJ40" i="5"/>
  <c r="I18" i="9"/>
  <c r="AJ28" i="5"/>
  <c r="AK28" i="1" s="1"/>
  <c r="DG28" i="5"/>
  <c r="DS37" i="10"/>
  <c r="M34" i="8" s="1"/>
  <c r="AJ53" i="9"/>
  <c r="O53" i="9"/>
  <c r="EN53" i="5"/>
  <c r="AA40" i="5"/>
  <c r="L18" i="9"/>
  <c r="O28" i="9"/>
  <c r="BT7" i="5"/>
  <c r="DZ62" i="1"/>
  <c r="DY61" i="10"/>
  <c r="X40" i="5"/>
  <c r="AV26" i="9"/>
  <c r="AV18" i="5"/>
  <c r="BE7" i="5"/>
  <c r="L28" i="9"/>
  <c r="CU28" i="9"/>
  <c r="CX18" i="5"/>
  <c r="F18" i="9"/>
  <c r="BK7" i="9"/>
  <c r="DD7" i="9"/>
  <c r="CO28" i="9"/>
  <c r="BN61" i="5"/>
  <c r="AV40" i="9"/>
  <c r="AJ18" i="5"/>
  <c r="AA52" i="10"/>
  <c r="EK61" i="9"/>
  <c r="C40" i="9"/>
  <c r="C52" i="9" s="1"/>
  <c r="DD28" i="9"/>
  <c r="EK28" i="5"/>
  <c r="BK18" i="9"/>
  <c r="AM18" i="5"/>
  <c r="R28" i="9"/>
  <c r="BE53" i="5"/>
  <c r="CO40" i="9"/>
  <c r="BZ61" i="5"/>
  <c r="BZ28" i="9"/>
  <c r="BB28" i="9"/>
  <c r="AD53" i="9"/>
  <c r="U61" i="5"/>
  <c r="BH61" i="9"/>
  <c r="DG40" i="5"/>
  <c r="AG18" i="5"/>
  <c r="DM28" i="9"/>
  <c r="BT53" i="5"/>
  <c r="BK40" i="9"/>
  <c r="AS18" i="9"/>
  <c r="F7" i="9"/>
  <c r="CO7" i="9"/>
  <c r="DJ53" i="5"/>
  <c r="DA18" i="5"/>
  <c r="BB18" i="9"/>
  <c r="BT61" i="5"/>
  <c r="BB40" i="9"/>
  <c r="C52" i="10"/>
  <c r="S24" i="13"/>
  <c r="FJ27" i="5"/>
  <c r="FD6" i="1"/>
  <c r="FD72" i="1" s="1"/>
  <c r="FC72" i="1"/>
  <c r="FB52" i="9"/>
  <c r="E38" i="7"/>
  <c r="D38" i="8"/>
  <c r="F38" i="8" s="1"/>
  <c r="FP40" i="9"/>
  <c r="FP28" i="9"/>
  <c r="D26" i="8"/>
  <c r="F26" i="8" s="1"/>
  <c r="GN28" i="1"/>
  <c r="GZ34" i="1"/>
  <c r="E31" i="7"/>
  <c r="J27" i="18"/>
  <c r="AP53" i="9"/>
  <c r="CO53" i="9"/>
  <c r="DD53" i="9"/>
  <c r="R53" i="9"/>
  <c r="U53" i="9"/>
  <c r="F61" i="9"/>
  <c r="L61" i="9"/>
  <c r="AS61" i="9"/>
  <c r="O61" i="9"/>
  <c r="DP53" i="9"/>
  <c r="CL40" i="9"/>
  <c r="CI52" i="9"/>
  <c r="DS20" i="9"/>
  <c r="L17" i="8" s="1"/>
  <c r="AA62" i="5"/>
  <c r="AA61" i="5" s="1"/>
  <c r="DS66" i="5"/>
  <c r="AA66" i="1"/>
  <c r="P60" i="8"/>
  <c r="J21" i="18"/>
  <c r="F17" i="8"/>
  <c r="E17" i="7"/>
  <c r="R61" i="9"/>
  <c r="AJ61" i="9"/>
  <c r="AJ27" i="9" s="1"/>
  <c r="AJ73" i="9" s="1"/>
  <c r="EW12" i="5"/>
  <c r="F60" i="8"/>
  <c r="DS29" i="10"/>
  <c r="M26" i="8" s="1"/>
  <c r="K60" i="8"/>
  <c r="DP61" i="9"/>
  <c r="FQ17" i="5"/>
  <c r="U61" i="9"/>
  <c r="DG53" i="9"/>
  <c r="F53" i="9"/>
  <c r="AV61" i="9"/>
  <c r="BH53" i="9"/>
  <c r="AA70" i="1"/>
  <c r="AA67" i="1" s="1"/>
  <c r="AA62" i="9"/>
  <c r="BQ18" i="5"/>
  <c r="BQ26" i="5" s="1"/>
  <c r="BQ6" i="5" s="1"/>
  <c r="BQ71" i="5" s="1"/>
  <c r="I41" i="20"/>
  <c r="J24" i="22"/>
  <c r="I42" i="22"/>
  <c r="CI7" i="9"/>
  <c r="CI18" i="9"/>
  <c r="L31" i="28"/>
  <c r="L46" i="28" s="1"/>
  <c r="FQ48" i="5"/>
  <c r="M20" i="8"/>
  <c r="BK53" i="9"/>
  <c r="K66" i="25"/>
  <c r="L66" i="25" s="1"/>
  <c r="CL21" i="9"/>
  <c r="FO71" i="5"/>
  <c r="FO73" i="5" s="1"/>
  <c r="FP61" i="9"/>
  <c r="D58" i="8" s="1"/>
  <c r="FM72" i="9"/>
  <c r="FM74" i="9" s="1"/>
  <c r="GN62" i="1"/>
  <c r="FH6" i="9"/>
  <c r="GB26" i="1"/>
  <c r="E33" i="7"/>
  <c r="GZ36" i="1"/>
  <c r="GZ7" i="1"/>
  <c r="FY27" i="1"/>
  <c r="FY73" i="1" s="1"/>
  <c r="FX73" i="1"/>
  <c r="FV27" i="1"/>
  <c r="FV73" i="1" s="1"/>
  <c r="FU73" i="1"/>
  <c r="FL26" i="5"/>
  <c r="FL6" i="5" s="1"/>
  <c r="FP61" i="5"/>
  <c r="C58" i="8" s="1"/>
  <c r="FM61" i="1"/>
  <c r="FC27" i="5"/>
  <c r="FC71" i="5"/>
  <c r="E6" i="7"/>
  <c r="GZ9" i="1"/>
  <c r="FB71" i="5"/>
  <c r="FB73" i="5" s="1"/>
  <c r="GN67" i="1"/>
  <c r="FL61" i="5"/>
  <c r="FP18" i="5"/>
  <c r="C16" i="8"/>
  <c r="F16" i="8" s="1"/>
  <c r="E5" i="7"/>
  <c r="GZ8" i="1"/>
  <c r="EW29" i="9"/>
  <c r="H26" i="8" s="1"/>
  <c r="H31" i="8"/>
  <c r="EK18" i="9"/>
  <c r="AM61" i="9"/>
  <c r="BK61" i="9"/>
  <c r="CX61" i="9"/>
  <c r="AG53" i="9"/>
  <c r="AY53" i="9"/>
  <c r="CU53" i="9"/>
  <c r="EK53" i="5"/>
  <c r="C53" i="10"/>
  <c r="AS53" i="9"/>
  <c r="EK28" i="9"/>
  <c r="M17" i="8"/>
  <c r="L53" i="9"/>
  <c r="CO61" i="9"/>
  <c r="DM61" i="9"/>
  <c r="I61" i="9"/>
  <c r="DJ61" i="9"/>
  <c r="AM53" i="9"/>
  <c r="BQ53" i="9"/>
  <c r="DM53" i="9"/>
  <c r="I53" i="9"/>
  <c r="BB61" i="9"/>
  <c r="DD61" i="9"/>
  <c r="BQ72" i="5"/>
  <c r="G13" i="19"/>
  <c r="C13" i="19"/>
  <c r="M8" i="8"/>
  <c r="DV18" i="10"/>
  <c r="F65" i="8"/>
  <c r="EQ52" i="10"/>
  <c r="K39" i="8"/>
  <c r="O39" i="8" s="1"/>
  <c r="FQ42" i="5"/>
  <c r="H39" i="8"/>
  <c r="I17" i="8"/>
  <c r="FQ20" i="10"/>
  <c r="M12" i="8"/>
  <c r="Q12" i="8" s="1"/>
  <c r="FQ15" i="10"/>
  <c r="FQ64" i="10"/>
  <c r="M61" i="8"/>
  <c r="Q61" i="8" s="1"/>
  <c r="M16" i="8"/>
  <c r="M21" i="8"/>
  <c r="Q21" i="8" s="1"/>
  <c r="FQ24" i="10"/>
  <c r="G10" i="8"/>
  <c r="C61" i="10"/>
  <c r="K11" i="7"/>
  <c r="M11" i="8"/>
  <c r="N11" i="8" s="1"/>
  <c r="M60" i="8"/>
  <c r="AA59" i="1"/>
  <c r="H65" i="8"/>
  <c r="L57" i="8"/>
  <c r="M39" i="8"/>
  <c r="FQ42" i="10"/>
  <c r="H22" i="8"/>
  <c r="P22" i="8" s="1"/>
  <c r="FQ25" i="9"/>
  <c r="M13" i="8"/>
  <c r="C18" i="10"/>
  <c r="C21" i="1"/>
  <c r="FQ42" i="9"/>
  <c r="AA61" i="10"/>
  <c r="CF40" i="5"/>
  <c r="DS41" i="5"/>
  <c r="K38" i="8" s="1"/>
  <c r="G45" i="21"/>
  <c r="G67" i="8"/>
  <c r="FQ69" i="5"/>
  <c r="DS41" i="9"/>
  <c r="L42" i="8"/>
  <c r="N42" i="8" s="1"/>
  <c r="I63" i="8"/>
  <c r="Q63" i="8" s="1"/>
  <c r="FQ66" i="10"/>
  <c r="I67" i="8"/>
  <c r="FQ69" i="10"/>
  <c r="M56" i="8"/>
  <c r="M44" i="8"/>
  <c r="Q44" i="8" s="1"/>
  <c r="FQ47" i="10"/>
  <c r="EW21" i="10"/>
  <c r="I18" i="8" s="1"/>
  <c r="I20" i="8"/>
  <c r="FQ23" i="10"/>
  <c r="M5" i="8"/>
  <c r="I10" i="8"/>
  <c r="Q10" i="8" s="1"/>
  <c r="FQ13" i="10"/>
  <c r="FQ31" i="9"/>
  <c r="L28" i="8"/>
  <c r="P28" i="8" s="1"/>
  <c r="H63" i="8"/>
  <c r="FQ68" i="9"/>
  <c r="L65" i="8"/>
  <c r="G44" i="8"/>
  <c r="J44" i="8" s="1"/>
  <c r="DS49" i="5"/>
  <c r="K47" i="8"/>
  <c r="O47" i="8" s="1"/>
  <c r="FQ50" i="5"/>
  <c r="L43" i="8"/>
  <c r="N43" i="8" s="1"/>
  <c r="H20" i="8"/>
  <c r="K28" i="8"/>
  <c r="O28" i="8" s="1"/>
  <c r="FQ31" i="5"/>
  <c r="FQ64" i="9"/>
  <c r="L61" i="8"/>
  <c r="P61" i="8" s="1"/>
  <c r="FQ48" i="9"/>
  <c r="L45" i="8"/>
  <c r="P45" i="8" s="1"/>
  <c r="FQ48" i="10"/>
  <c r="M45" i="8"/>
  <c r="M6" i="8"/>
  <c r="FQ14" i="9"/>
  <c r="H11" i="8"/>
  <c r="P11" i="8" s="1"/>
  <c r="K31" i="8"/>
  <c r="O31" i="8" s="1"/>
  <c r="FQ34" i="5"/>
  <c r="M27" i="8"/>
  <c r="Q27" i="8" s="1"/>
  <c r="FQ30" i="10"/>
  <c r="FQ55" i="10"/>
  <c r="M52" i="8"/>
  <c r="Q52" i="8" s="1"/>
  <c r="FQ47" i="9"/>
  <c r="L44" i="8"/>
  <c r="P44" i="8" s="1"/>
  <c r="FQ30" i="9"/>
  <c r="L27" i="8"/>
  <c r="P27" i="8" s="1"/>
  <c r="FV26" i="1"/>
  <c r="FF6" i="5"/>
  <c r="GZ10" i="1"/>
  <c r="E7" i="7"/>
  <c r="D4" i="8"/>
  <c r="F4" i="8" s="1"/>
  <c r="FP26" i="9"/>
  <c r="E4" i="7"/>
  <c r="FD71" i="5"/>
  <c r="FD73" i="5" s="1"/>
  <c r="K35" i="7"/>
  <c r="N35" i="7" s="1"/>
  <c r="EW67" i="9"/>
  <c r="H67" i="8"/>
  <c r="EW58" i="9"/>
  <c r="H55" i="8" s="1"/>
  <c r="FQ60" i="9"/>
  <c r="H57" i="8"/>
  <c r="K57" i="8"/>
  <c r="FQ60" i="5"/>
  <c r="G43" i="8"/>
  <c r="FQ46" i="5"/>
  <c r="FQ46" i="9"/>
  <c r="H43" i="8"/>
  <c r="I43" i="8"/>
  <c r="Q43" i="8" s="1"/>
  <c r="FQ46" i="10"/>
  <c r="EW21" i="5"/>
  <c r="G20" i="8"/>
  <c r="FQ19" i="10"/>
  <c r="I16" i="8"/>
  <c r="M14" i="8"/>
  <c r="FQ17" i="10"/>
  <c r="G13" i="8"/>
  <c r="H12" i="7"/>
  <c r="H12" i="8"/>
  <c r="EW12" i="10"/>
  <c r="I11" i="8"/>
  <c r="FQ14" i="10"/>
  <c r="EW37" i="10"/>
  <c r="I34" i="8" s="1"/>
  <c r="I36" i="8"/>
  <c r="Q36" i="8" s="1"/>
  <c r="FQ39" i="10"/>
  <c r="FQ37" i="10" s="1"/>
  <c r="FQ31" i="10"/>
  <c r="M28" i="8"/>
  <c r="EW54" i="10"/>
  <c r="I54" i="8"/>
  <c r="DS58" i="10"/>
  <c r="FQ60" i="10"/>
  <c r="M57" i="8"/>
  <c r="Q57" i="8" s="1"/>
  <c r="EW49" i="9"/>
  <c r="H46" i="8" s="1"/>
  <c r="FQ51" i="9"/>
  <c r="H48" i="8"/>
  <c r="P48" i="8" s="1"/>
  <c r="DS49" i="10"/>
  <c r="FQ50" i="10"/>
  <c r="M47" i="8"/>
  <c r="G22" i="8"/>
  <c r="H22" i="7"/>
  <c r="FQ25" i="5"/>
  <c r="G11" i="8"/>
  <c r="FQ14" i="5"/>
  <c r="FQ17" i="9"/>
  <c r="H14" i="8"/>
  <c r="I13" i="8"/>
  <c r="FQ16" i="10"/>
  <c r="FQ35" i="9"/>
  <c r="H32" i="8"/>
  <c r="FQ35" i="10"/>
  <c r="I32" i="8"/>
  <c r="Q32" i="8" s="1"/>
  <c r="C52" i="5"/>
  <c r="C27" i="5" s="1"/>
  <c r="C72" i="5" s="1"/>
  <c r="EW67" i="10"/>
  <c r="I64" i="8" s="1"/>
  <c r="I65" i="8"/>
  <c r="EW58" i="5"/>
  <c r="G56" i="8"/>
  <c r="EW58" i="10"/>
  <c r="I55" i="8" s="1"/>
  <c r="I56" i="8"/>
  <c r="EW41" i="5"/>
  <c r="G42" i="8"/>
  <c r="FQ45" i="5"/>
  <c r="EW41" i="9"/>
  <c r="FQ45" i="9"/>
  <c r="H42" i="8"/>
  <c r="EW41" i="10"/>
  <c r="FQ45" i="10"/>
  <c r="I42" i="8"/>
  <c r="Q42" i="8" s="1"/>
  <c r="K44" i="8"/>
  <c r="FQ47" i="5"/>
  <c r="H17" i="8"/>
  <c r="DS21" i="10"/>
  <c r="M22" i="8"/>
  <c r="FQ25" i="10"/>
  <c r="M7" i="8"/>
  <c r="G8" i="8"/>
  <c r="FQ11" i="5"/>
  <c r="EW37" i="9"/>
  <c r="H36" i="8"/>
  <c r="M33" i="8"/>
  <c r="Q33" i="8" s="1"/>
  <c r="FQ36" i="10"/>
  <c r="EW54" i="9"/>
  <c r="H54" i="8"/>
  <c r="DS67" i="10"/>
  <c r="M65" i="8"/>
  <c r="FQ68" i="10"/>
  <c r="EW49" i="5"/>
  <c r="G48" i="8"/>
  <c r="FQ51" i="5"/>
  <c r="EW49" i="10"/>
  <c r="I46" i="8" s="1"/>
  <c r="I48" i="8"/>
  <c r="Q48" i="8" s="1"/>
  <c r="FQ51" i="10"/>
  <c r="EW21" i="9"/>
  <c r="H18" i="8" s="1"/>
  <c r="H21" i="8"/>
  <c r="FQ13" i="9"/>
  <c r="H10" i="8"/>
  <c r="I8" i="8"/>
  <c r="FQ11" i="10"/>
  <c r="EW29" i="5"/>
  <c r="G27" i="8"/>
  <c r="J27" i="8" s="1"/>
  <c r="H27" i="7"/>
  <c r="EW29" i="10"/>
  <c r="FQ34" i="10"/>
  <c r="I31" i="8"/>
  <c r="F61" i="8"/>
  <c r="K41" i="7"/>
  <c r="N41" i="7" s="1"/>
  <c r="AD52" i="5"/>
  <c r="EQ52" i="5"/>
  <c r="G64" i="8"/>
  <c r="DS59" i="5"/>
  <c r="AA58" i="5"/>
  <c r="DZ7" i="1"/>
  <c r="DZ61" i="1" l="1"/>
  <c r="K66" i="7"/>
  <c r="N66" i="7" s="1"/>
  <c r="EZ26" i="1"/>
  <c r="FA26" i="1" s="1"/>
  <c r="GG6" i="1"/>
  <c r="GH26" i="1"/>
  <c r="EV52" i="1"/>
  <c r="HA52" i="1" s="1"/>
  <c r="DX27" i="1"/>
  <c r="FF73" i="1"/>
  <c r="FG27" i="1"/>
  <c r="FG73" i="1" s="1"/>
  <c r="GH52" i="1"/>
  <c r="GG27" i="1"/>
  <c r="FA52" i="1"/>
  <c r="EZ27" i="1"/>
  <c r="GE27" i="1"/>
  <c r="GE73" i="1" s="1"/>
  <c r="GE74" i="1" s="1"/>
  <c r="GD73" i="1"/>
  <c r="GD74" i="1" s="1"/>
  <c r="GJ73" i="1"/>
  <c r="GK27" i="1"/>
  <c r="GK73" i="1" s="1"/>
  <c r="GN18" i="1"/>
  <c r="GY18" i="1"/>
  <c r="F49" i="7"/>
  <c r="FF6" i="1"/>
  <c r="FG26" i="1"/>
  <c r="GQ28" i="1"/>
  <c r="GP52" i="1"/>
  <c r="GJ6" i="1"/>
  <c r="GK26" i="1"/>
  <c r="FO6" i="1"/>
  <c r="FP26" i="1"/>
  <c r="C25" i="7"/>
  <c r="L26" i="7"/>
  <c r="GA27" i="1"/>
  <c r="GB61" i="1"/>
  <c r="EZ6" i="1"/>
  <c r="FR27" i="1"/>
  <c r="HC22" i="1"/>
  <c r="K42" i="7"/>
  <c r="CG23" i="1"/>
  <c r="J40" i="18"/>
  <c r="J121" i="18" s="1"/>
  <c r="EW67" i="1"/>
  <c r="H64" i="7" s="1"/>
  <c r="AD66" i="1"/>
  <c r="DS66" i="1" s="1"/>
  <c r="J48" i="28"/>
  <c r="CG40" i="1"/>
  <c r="DS23" i="1"/>
  <c r="HB23" i="1" s="1"/>
  <c r="CF18" i="1"/>
  <c r="CF26" i="1" s="1"/>
  <c r="CF6" i="1" s="1"/>
  <c r="DG61" i="1"/>
  <c r="BE6" i="1"/>
  <c r="F52" i="1"/>
  <c r="FQ58" i="10"/>
  <c r="EK52" i="5"/>
  <c r="EK27" i="5" s="1"/>
  <c r="EK72" i="5" s="1"/>
  <c r="DW28" i="1"/>
  <c r="AJ53" i="1"/>
  <c r="FQ57" i="9"/>
  <c r="FQ54" i="9" s="1"/>
  <c r="M40" i="1"/>
  <c r="AZ21" i="1"/>
  <c r="DA53" i="1"/>
  <c r="AP53" i="1"/>
  <c r="L33" i="28"/>
  <c r="L48" i="28" s="1"/>
  <c r="CL26" i="1"/>
  <c r="CL6" i="1" s="1"/>
  <c r="DG52" i="1"/>
  <c r="BH53" i="1"/>
  <c r="C27" i="9"/>
  <c r="C73" i="9" s="1"/>
  <c r="EN52" i="5"/>
  <c r="HB46" i="1"/>
  <c r="AG61" i="1"/>
  <c r="BQ27" i="1"/>
  <c r="DY27" i="1"/>
  <c r="BT61" i="1"/>
  <c r="CF52" i="1"/>
  <c r="CF27" i="1" s="1"/>
  <c r="I52" i="9"/>
  <c r="AP27" i="9"/>
  <c r="AP73" i="9" s="1"/>
  <c r="DY6" i="1"/>
  <c r="AG52" i="1"/>
  <c r="AG27" i="1" s="1"/>
  <c r="AA30" i="1"/>
  <c r="DS30" i="1" s="1"/>
  <c r="HB30" i="1" s="1"/>
  <c r="DT22" i="1"/>
  <c r="AD6" i="5"/>
  <c r="AD71" i="5" s="1"/>
  <c r="AY27" i="9"/>
  <c r="AY73" i="9" s="1"/>
  <c r="DG53" i="1"/>
  <c r="AY53" i="1"/>
  <c r="EK52" i="1"/>
  <c r="EK27" i="1" s="1"/>
  <c r="HB14" i="1"/>
  <c r="AS6" i="1"/>
  <c r="BQ21" i="1"/>
  <c r="BQ18" i="1" s="1"/>
  <c r="BQ26" i="1" s="1"/>
  <c r="BQ6" i="1" s="1"/>
  <c r="U61" i="1"/>
  <c r="CX52" i="1"/>
  <c r="CX27" i="1" s="1"/>
  <c r="AD52" i="1"/>
  <c r="DZ52" i="1"/>
  <c r="K61" i="7"/>
  <c r="N61" i="7" s="1"/>
  <c r="AA29" i="5"/>
  <c r="AA28" i="5" s="1"/>
  <c r="H48" i="7"/>
  <c r="N48" i="7" s="1"/>
  <c r="DS54" i="9"/>
  <c r="L51" i="8" s="1"/>
  <c r="V21" i="1"/>
  <c r="S12" i="1"/>
  <c r="HB60" i="1"/>
  <c r="EW29" i="1"/>
  <c r="H26" i="7" s="1"/>
  <c r="HB47" i="1"/>
  <c r="U53" i="1"/>
  <c r="FI6" i="1"/>
  <c r="CF52" i="5"/>
  <c r="CF27" i="5" s="1"/>
  <c r="CG28" i="1"/>
  <c r="BQ73" i="5"/>
  <c r="EL61" i="1"/>
  <c r="DD27" i="1"/>
  <c r="EW58" i="1"/>
  <c r="H55" i="7" s="1"/>
  <c r="EH52" i="1"/>
  <c r="DZ28" i="1"/>
  <c r="DV52" i="10"/>
  <c r="DV27" i="10" s="1"/>
  <c r="K52" i="7"/>
  <c r="N52" i="7" s="1"/>
  <c r="DA52" i="1"/>
  <c r="CX53" i="1"/>
  <c r="BH61" i="1"/>
  <c r="F27" i="1"/>
  <c r="HB42" i="1"/>
  <c r="HB68" i="1"/>
  <c r="HB17" i="1"/>
  <c r="EW21" i="1"/>
  <c r="H18" i="7" s="1"/>
  <c r="FQ23" i="5"/>
  <c r="FI52" i="1"/>
  <c r="FI27" i="1" s="1"/>
  <c r="FJ28" i="1"/>
  <c r="GS52" i="1"/>
  <c r="GT28" i="1"/>
  <c r="GM61" i="1"/>
  <c r="GY61" i="1" s="1"/>
  <c r="FC27" i="1"/>
  <c r="FD61" i="1"/>
  <c r="FO27" i="1"/>
  <c r="FP52" i="1"/>
  <c r="GS6" i="1"/>
  <c r="GT26" i="1"/>
  <c r="GP6" i="1"/>
  <c r="GQ26" i="1"/>
  <c r="FR6" i="1"/>
  <c r="FS26" i="1"/>
  <c r="FL6" i="1"/>
  <c r="FM26" i="1"/>
  <c r="GR73" i="1"/>
  <c r="GR74" i="1" s="1"/>
  <c r="L18" i="7"/>
  <c r="C71" i="7"/>
  <c r="C3" i="7"/>
  <c r="GL72" i="1"/>
  <c r="GL74" i="1" s="1"/>
  <c r="GX6" i="1"/>
  <c r="GX72" i="1" s="1"/>
  <c r="GX74" i="1" s="1"/>
  <c r="EV6" i="1"/>
  <c r="EV72" i="1" s="1"/>
  <c r="DU72" i="1"/>
  <c r="DU74" i="1" s="1"/>
  <c r="DR72" i="1"/>
  <c r="O27" i="1"/>
  <c r="AM52" i="1"/>
  <c r="AM27" i="1" s="1"/>
  <c r="K19" i="7"/>
  <c r="N19" i="7" s="1"/>
  <c r="CO6" i="1"/>
  <c r="AG27" i="9"/>
  <c r="AG73" i="9" s="1"/>
  <c r="BB27" i="1"/>
  <c r="AV52" i="1"/>
  <c r="AV27" i="1" s="1"/>
  <c r="AW28" i="1"/>
  <c r="R26" i="1"/>
  <c r="C61" i="1"/>
  <c r="I52" i="1"/>
  <c r="I27" i="1" s="1"/>
  <c r="HB45" i="1"/>
  <c r="R52" i="1"/>
  <c r="R27" i="1" s="1"/>
  <c r="EW12" i="1"/>
  <c r="H9" i="7" s="1"/>
  <c r="DV7" i="1"/>
  <c r="BK6" i="1"/>
  <c r="C18" i="1"/>
  <c r="EC62" i="1"/>
  <c r="U26" i="1"/>
  <c r="AJ61" i="1"/>
  <c r="AJ52" i="1"/>
  <c r="AK52" i="1" s="1"/>
  <c r="AA62" i="1"/>
  <c r="AA61" i="1" s="1"/>
  <c r="DV53" i="1"/>
  <c r="EW54" i="1"/>
  <c r="H51" i="7" s="1"/>
  <c r="EC61" i="1"/>
  <c r="EB27" i="1"/>
  <c r="BK27" i="1"/>
  <c r="DA61" i="1"/>
  <c r="DS49" i="1"/>
  <c r="HB49" i="1" s="1"/>
  <c r="EQ52" i="1"/>
  <c r="AY61" i="1"/>
  <c r="C40" i="1"/>
  <c r="DS40" i="1" s="1"/>
  <c r="DS41" i="1"/>
  <c r="C28" i="1"/>
  <c r="U52" i="1"/>
  <c r="AD26" i="1"/>
  <c r="AD6" i="1" s="1"/>
  <c r="EW41" i="1"/>
  <c r="H38" i="7" s="1"/>
  <c r="DV40" i="1"/>
  <c r="EW40" i="1" s="1"/>
  <c r="GM26" i="1"/>
  <c r="GY26" i="1" s="1"/>
  <c r="FX6" i="1"/>
  <c r="FY26" i="1"/>
  <c r="GN7" i="1"/>
  <c r="DS59" i="1"/>
  <c r="HB59" i="1" s="1"/>
  <c r="AA58" i="1"/>
  <c r="DS58" i="1" s="1"/>
  <c r="GV27" i="1"/>
  <c r="GW61" i="1"/>
  <c r="GZ62" i="1"/>
  <c r="F23" i="7"/>
  <c r="F70" i="7"/>
  <c r="L25" i="7"/>
  <c r="L70" i="7" s="1"/>
  <c r="F71" i="7"/>
  <c r="F74" i="7" s="1"/>
  <c r="L37" i="7"/>
  <c r="L71" i="7" s="1"/>
  <c r="L74" i="7" s="1"/>
  <c r="J26" i="1"/>
  <c r="I6" i="1"/>
  <c r="AW18" i="1"/>
  <c r="BQ18" i="9"/>
  <c r="BQ26" i="9" s="1"/>
  <c r="DE40" i="1"/>
  <c r="DA26" i="5"/>
  <c r="CP18" i="1"/>
  <c r="AZ18" i="1"/>
  <c r="CX52" i="5"/>
  <c r="AJ52" i="5"/>
  <c r="AJ27" i="5" s="1"/>
  <c r="AV6" i="9"/>
  <c r="AV72" i="9" s="1"/>
  <c r="Q13" i="8"/>
  <c r="FQ49" i="9"/>
  <c r="DS7" i="10"/>
  <c r="BE52" i="5"/>
  <c r="EB52" i="10"/>
  <c r="EC52" i="1" s="1"/>
  <c r="X6" i="1"/>
  <c r="R26" i="9"/>
  <c r="R6" i="9" s="1"/>
  <c r="DS61" i="10"/>
  <c r="M58" i="8" s="1"/>
  <c r="DA52" i="5"/>
  <c r="AG52" i="5"/>
  <c r="AG27" i="5" s="1"/>
  <c r="DA27" i="9"/>
  <c r="DA73" i="9" s="1"/>
  <c r="P65" i="8"/>
  <c r="BN52" i="5"/>
  <c r="Q67" i="8"/>
  <c r="AV52" i="9"/>
  <c r="AV27" i="9" s="1"/>
  <c r="AV73" i="9" s="1"/>
  <c r="U6" i="5"/>
  <c r="M38" i="8"/>
  <c r="DG27" i="9"/>
  <c r="DG73" i="9" s="1"/>
  <c r="FQ67" i="5"/>
  <c r="N11" i="7"/>
  <c r="DG52" i="5"/>
  <c r="DG27" i="5" s="1"/>
  <c r="P43" i="8"/>
  <c r="BH27" i="9"/>
  <c r="BH73" i="9" s="1"/>
  <c r="DY27" i="10"/>
  <c r="DY72" i="10" s="1"/>
  <c r="DS28" i="10"/>
  <c r="M25" i="8" s="1"/>
  <c r="FQ41" i="10"/>
  <c r="Q34" i="8"/>
  <c r="EB26" i="10"/>
  <c r="Q20" i="8"/>
  <c r="BZ52" i="9"/>
  <c r="BZ27" i="9" s="1"/>
  <c r="BZ73" i="9" s="1"/>
  <c r="FQ41" i="9"/>
  <c r="N60" i="8"/>
  <c r="BK52" i="9"/>
  <c r="G9" i="8"/>
  <c r="K17" i="8"/>
  <c r="BO7" i="1"/>
  <c r="X26" i="5"/>
  <c r="X6" i="5" s="1"/>
  <c r="AS52" i="9"/>
  <c r="DS62" i="5"/>
  <c r="DS61" i="5" s="1"/>
  <c r="K58" i="8" s="1"/>
  <c r="K63" i="8"/>
  <c r="DS21" i="5"/>
  <c r="FQ21" i="5" s="1"/>
  <c r="K20" i="7"/>
  <c r="N20" i="7" s="1"/>
  <c r="J42" i="22"/>
  <c r="FQ23" i="9"/>
  <c r="FQ24" i="5"/>
  <c r="CG21" i="1"/>
  <c r="K21" i="8"/>
  <c r="O21" i="8" s="1"/>
  <c r="L20" i="8"/>
  <c r="N20" i="8" s="1"/>
  <c r="FQ66" i="5"/>
  <c r="I42" i="20"/>
  <c r="FQ20" i="9"/>
  <c r="L59" i="7"/>
  <c r="L73" i="7" s="1"/>
  <c r="DR73" i="1"/>
  <c r="DR74" i="1" s="1"/>
  <c r="Q56" i="8"/>
  <c r="N39" i="7"/>
  <c r="AS26" i="9"/>
  <c r="AS6" i="9" s="1"/>
  <c r="BT52" i="5"/>
  <c r="L26" i="9"/>
  <c r="L6" i="9" s="1"/>
  <c r="F52" i="9"/>
  <c r="BH6" i="9"/>
  <c r="F26" i="9"/>
  <c r="F6" i="9" s="1"/>
  <c r="CO52" i="9"/>
  <c r="BK26" i="9"/>
  <c r="BE26" i="5"/>
  <c r="AM26" i="5"/>
  <c r="AM6" i="5" s="1"/>
  <c r="L52" i="9"/>
  <c r="M52" i="1" s="1"/>
  <c r="BB52" i="9"/>
  <c r="DM52" i="9"/>
  <c r="AD6" i="9"/>
  <c r="CU52" i="9"/>
  <c r="O52" i="9"/>
  <c r="I26" i="9"/>
  <c r="I6" i="9" s="1"/>
  <c r="BQ52" i="9"/>
  <c r="BR28" i="1"/>
  <c r="CO26" i="9"/>
  <c r="R52" i="9"/>
  <c r="DD52" i="9"/>
  <c r="BT26" i="5"/>
  <c r="AG26" i="5"/>
  <c r="AG6" i="5" s="1"/>
  <c r="FJ72" i="5"/>
  <c r="FJ73" i="5" s="1"/>
  <c r="E37" i="7"/>
  <c r="D37" i="8"/>
  <c r="F37" i="8" s="1"/>
  <c r="FJ52" i="1"/>
  <c r="FB27" i="9"/>
  <c r="GZ29" i="1"/>
  <c r="E26" i="7"/>
  <c r="FP52" i="9"/>
  <c r="D25" i="8"/>
  <c r="F25" i="8" s="1"/>
  <c r="O61" i="8"/>
  <c r="HC50" i="1"/>
  <c r="U6" i="9"/>
  <c r="CL52" i="9"/>
  <c r="CI27" i="9"/>
  <c r="DT20" i="1"/>
  <c r="AA67" i="9"/>
  <c r="S7" i="1"/>
  <c r="C27" i="10"/>
  <c r="C72" i="10" s="1"/>
  <c r="N61" i="8"/>
  <c r="R61" i="8" s="1"/>
  <c r="Q8" i="8"/>
  <c r="FQ49" i="10"/>
  <c r="EK52" i="9"/>
  <c r="Q11" i="8"/>
  <c r="Q16" i="8"/>
  <c r="EW18" i="10"/>
  <c r="I15" i="8" s="1"/>
  <c r="Q17" i="8"/>
  <c r="U27" i="9"/>
  <c r="U73" i="9" s="1"/>
  <c r="N65" i="8"/>
  <c r="CF26" i="5"/>
  <c r="CF6" i="5" s="1"/>
  <c r="CF71" i="5" s="1"/>
  <c r="CI26" i="9"/>
  <c r="CI6" i="9" s="1"/>
  <c r="CL18" i="9"/>
  <c r="GW6" i="1"/>
  <c r="GW72" i="1" s="1"/>
  <c r="GV72" i="1"/>
  <c r="GP72" i="1"/>
  <c r="GQ6" i="1"/>
  <c r="GQ72" i="1" s="1"/>
  <c r="FH72" i="9"/>
  <c r="FH74" i="9" s="1"/>
  <c r="FP27" i="5"/>
  <c r="GZ67" i="1"/>
  <c r="E64" i="7"/>
  <c r="FC72" i="5"/>
  <c r="FC73" i="5" s="1"/>
  <c r="FL72" i="1"/>
  <c r="FM6" i="1"/>
  <c r="FM72" i="1" s="1"/>
  <c r="FI72" i="1"/>
  <c r="FJ6" i="1"/>
  <c r="FJ72" i="1" s="1"/>
  <c r="GN61" i="1"/>
  <c r="FL27" i="5"/>
  <c r="C15" i="8"/>
  <c r="F15" i="8" s="1"/>
  <c r="FP26" i="5"/>
  <c r="GZ19" i="1"/>
  <c r="E16" i="7"/>
  <c r="FL71" i="5"/>
  <c r="DJ27" i="9"/>
  <c r="I27" i="9"/>
  <c r="AY6" i="9"/>
  <c r="CX27" i="9"/>
  <c r="AM27" i="9"/>
  <c r="AM73" i="9" s="1"/>
  <c r="U27" i="5"/>
  <c r="DV26" i="10"/>
  <c r="C26" i="10"/>
  <c r="C6" i="10" s="1"/>
  <c r="N39" i="8"/>
  <c r="Q39" i="8"/>
  <c r="AA58" i="9"/>
  <c r="AA53" i="9" s="1"/>
  <c r="AA6" i="9" s="1"/>
  <c r="AA72" i="9" s="1"/>
  <c r="DS59" i="9"/>
  <c r="AA27" i="10"/>
  <c r="AA72" i="10" s="1"/>
  <c r="J39" i="8"/>
  <c r="P39" i="8"/>
  <c r="BR7" i="1"/>
  <c r="P42" i="8"/>
  <c r="CG7" i="1"/>
  <c r="J56" i="8"/>
  <c r="EH72" i="5"/>
  <c r="K43" i="7"/>
  <c r="N43" i="7" s="1"/>
  <c r="DT46" i="1"/>
  <c r="L38" i="8"/>
  <c r="DS40" i="9"/>
  <c r="L37" i="8" s="1"/>
  <c r="O67" i="8"/>
  <c r="F67" i="8"/>
  <c r="N52" i="8"/>
  <c r="R52" i="8" s="1"/>
  <c r="K60" i="7"/>
  <c r="N45" i="8"/>
  <c r="R45" i="8" s="1"/>
  <c r="Q45" i="8"/>
  <c r="K45" i="7"/>
  <c r="N45" i="7" s="1"/>
  <c r="K46" i="8"/>
  <c r="DS40" i="5"/>
  <c r="K37" i="8" s="1"/>
  <c r="J63" i="8"/>
  <c r="FF71" i="5"/>
  <c r="FF73" i="5" s="1"/>
  <c r="FP6" i="9"/>
  <c r="D23" i="8"/>
  <c r="FO72" i="1"/>
  <c r="FP6" i="1"/>
  <c r="FP72" i="1" s="1"/>
  <c r="Q31" i="8"/>
  <c r="J31" i="8"/>
  <c r="G26" i="8"/>
  <c r="P10" i="8"/>
  <c r="J10" i="8"/>
  <c r="J21" i="8"/>
  <c r="J48" i="8"/>
  <c r="R48" i="8" s="1"/>
  <c r="O48" i="8"/>
  <c r="FQ67" i="10"/>
  <c r="M64" i="8"/>
  <c r="J36" i="8"/>
  <c r="HC25" i="1"/>
  <c r="FQ21" i="10"/>
  <c r="FQ18" i="10" s="1"/>
  <c r="M18" i="8"/>
  <c r="Q18" i="8" s="1"/>
  <c r="DS18" i="10"/>
  <c r="EW18" i="9"/>
  <c r="N44" i="8"/>
  <c r="R44" i="8" s="1"/>
  <c r="O44" i="8"/>
  <c r="I38" i="8"/>
  <c r="EW40" i="10"/>
  <c r="I37" i="8" s="1"/>
  <c r="J42" i="8"/>
  <c r="R42" i="8" s="1"/>
  <c r="O42" i="8"/>
  <c r="EW53" i="5"/>
  <c r="G55" i="8"/>
  <c r="J55" i="8" s="1"/>
  <c r="Q65" i="8"/>
  <c r="J65" i="8"/>
  <c r="P32" i="8"/>
  <c r="O22" i="8"/>
  <c r="J22" i="8"/>
  <c r="DT50" i="1"/>
  <c r="K47" i="7"/>
  <c r="N47" i="7" s="1"/>
  <c r="P46" i="8"/>
  <c r="M55" i="8"/>
  <c r="Q55" i="8" s="1"/>
  <c r="EW53" i="10"/>
  <c r="I50" i="8" s="1"/>
  <c r="I51" i="8"/>
  <c r="K28" i="7"/>
  <c r="N28" i="7" s="1"/>
  <c r="FQ12" i="10"/>
  <c r="I9" i="8"/>
  <c r="Q9" i="8" s="1"/>
  <c r="O20" i="8"/>
  <c r="J20" i="8"/>
  <c r="J43" i="8"/>
  <c r="R43" i="8" s="1"/>
  <c r="O43" i="8"/>
  <c r="N57" i="8"/>
  <c r="J67" i="8"/>
  <c r="I26" i="8"/>
  <c r="Q26" i="8" s="1"/>
  <c r="EW28" i="10"/>
  <c r="G46" i="8"/>
  <c r="FQ49" i="5"/>
  <c r="H46" i="7"/>
  <c r="K65" i="7"/>
  <c r="J54" i="8"/>
  <c r="P54" i="8"/>
  <c r="EW53" i="9"/>
  <c r="H50" i="8" s="1"/>
  <c r="H51" i="8"/>
  <c r="H34" i="8"/>
  <c r="J34" i="8" s="1"/>
  <c r="H34" i="7"/>
  <c r="EW28" i="9"/>
  <c r="O8" i="8"/>
  <c r="J8" i="8"/>
  <c r="N22" i="8"/>
  <c r="Q22" i="8"/>
  <c r="DT25" i="1"/>
  <c r="K22" i="7"/>
  <c r="N22" i="7" s="1"/>
  <c r="P17" i="8"/>
  <c r="K44" i="7"/>
  <c r="N44" i="7" s="1"/>
  <c r="H38" i="8"/>
  <c r="EW40" i="9"/>
  <c r="H37" i="8" s="1"/>
  <c r="N42" i="7"/>
  <c r="G38" i="8"/>
  <c r="O38" i="8" s="1"/>
  <c r="EW40" i="5"/>
  <c r="EX68" i="1"/>
  <c r="H65" i="7"/>
  <c r="FQ41" i="5"/>
  <c r="AM27" i="5"/>
  <c r="J14" i="8"/>
  <c r="P14" i="8"/>
  <c r="J11" i="8"/>
  <c r="R11" i="8" s="1"/>
  <c r="O11" i="8"/>
  <c r="N47" i="8"/>
  <c r="R47" i="8" s="1"/>
  <c r="Q47" i="8"/>
  <c r="M46" i="8"/>
  <c r="DS40" i="10"/>
  <c r="N28" i="8"/>
  <c r="R28" i="8" s="1"/>
  <c r="Q28" i="8"/>
  <c r="FQ29" i="10"/>
  <c r="FQ28" i="10" s="1"/>
  <c r="J12" i="8"/>
  <c r="J13" i="8"/>
  <c r="Q14" i="8"/>
  <c r="N14" i="8"/>
  <c r="K14" i="7"/>
  <c r="N14" i="7" s="1"/>
  <c r="DT17" i="1"/>
  <c r="G18" i="8"/>
  <c r="K57" i="7"/>
  <c r="N57" i="7" s="1"/>
  <c r="J57" i="8"/>
  <c r="P57" i="8"/>
  <c r="H64" i="8"/>
  <c r="EW61" i="9"/>
  <c r="H58" i="8" s="1"/>
  <c r="DS29" i="5"/>
  <c r="K27" i="8"/>
  <c r="FQ30" i="5"/>
  <c r="DS58" i="5"/>
  <c r="FQ59" i="5"/>
  <c r="K56" i="8"/>
  <c r="AD27" i="5"/>
  <c r="AV27" i="5"/>
  <c r="DY6" i="10"/>
  <c r="DZ26" i="1"/>
  <c r="EQ27" i="5"/>
  <c r="GH6" i="1" l="1"/>
  <c r="GH72" i="1" s="1"/>
  <c r="GG72" i="1"/>
  <c r="DX73" i="1"/>
  <c r="DX74" i="1" s="1"/>
  <c r="EV27" i="1"/>
  <c r="FR73" i="1"/>
  <c r="FS27" i="1"/>
  <c r="FS73" i="1" s="1"/>
  <c r="GJ72" i="1"/>
  <c r="GJ74" i="1" s="1"/>
  <c r="GK6" i="1"/>
  <c r="GK72" i="1" s="1"/>
  <c r="GK74" i="1" s="1"/>
  <c r="FG6" i="1"/>
  <c r="FG72" i="1" s="1"/>
  <c r="FG74" i="1" s="1"/>
  <c r="FF72" i="1"/>
  <c r="FF74" i="1" s="1"/>
  <c r="FA27" i="1"/>
  <c r="FA73" i="1" s="1"/>
  <c r="EZ73" i="1"/>
  <c r="EZ72" i="1"/>
  <c r="FA6" i="1"/>
  <c r="FA72" i="1" s="1"/>
  <c r="FA74" i="1" s="1"/>
  <c r="GB27" i="1"/>
  <c r="GB73" i="1" s="1"/>
  <c r="GA73" i="1"/>
  <c r="C70" i="7"/>
  <c r="C73" i="7" s="1"/>
  <c r="C49" i="7"/>
  <c r="C24" i="7" s="1"/>
  <c r="C69" i="7" s="1"/>
  <c r="GQ52" i="1"/>
  <c r="GP27" i="1"/>
  <c r="P19" i="7"/>
  <c r="HC17" i="1"/>
  <c r="HC68" i="1"/>
  <c r="CG18" i="1"/>
  <c r="DS66" i="9"/>
  <c r="DS62" i="9" s="1"/>
  <c r="L59" i="8" s="1"/>
  <c r="P59" i="8" s="1"/>
  <c r="AD62" i="9"/>
  <c r="DG27" i="1"/>
  <c r="DG73" i="1" s="1"/>
  <c r="GN26" i="1"/>
  <c r="U27" i="1"/>
  <c r="U73" i="1" s="1"/>
  <c r="HB66" i="1"/>
  <c r="DT66" i="1"/>
  <c r="K38" i="7"/>
  <c r="N38" i="7" s="1"/>
  <c r="DT41" i="1"/>
  <c r="P51" i="8"/>
  <c r="CG52" i="1"/>
  <c r="BR21" i="1"/>
  <c r="FQ66" i="9"/>
  <c r="FQ62" i="9" s="1"/>
  <c r="AE66" i="1"/>
  <c r="AD62" i="1"/>
  <c r="AE62" i="1" s="1"/>
  <c r="AB30" i="1"/>
  <c r="HB58" i="1"/>
  <c r="K63" i="7"/>
  <c r="N63" i="7" s="1"/>
  <c r="BR18" i="1"/>
  <c r="X72" i="1"/>
  <c r="EI52" i="1"/>
  <c r="HC23" i="1"/>
  <c r="EB27" i="10"/>
  <c r="EB72" i="10" s="1"/>
  <c r="L75" i="7"/>
  <c r="HC30" i="1"/>
  <c r="N17" i="8"/>
  <c r="DA27" i="1"/>
  <c r="DA73" i="1" s="1"/>
  <c r="GM52" i="1"/>
  <c r="GS27" i="1"/>
  <c r="GT52" i="1"/>
  <c r="FC73" i="1"/>
  <c r="FC74" i="1" s="1"/>
  <c r="FD27" i="1"/>
  <c r="FD73" i="1" s="1"/>
  <c r="FD74" i="1" s="1"/>
  <c r="GM27" i="1"/>
  <c r="GY27" i="1" s="1"/>
  <c r="FO73" i="1"/>
  <c r="FO74" i="1" s="1"/>
  <c r="FP27" i="1"/>
  <c r="FP73" i="1" s="1"/>
  <c r="FP74" i="1" s="1"/>
  <c r="GY52" i="1"/>
  <c r="GN52" i="1"/>
  <c r="GS72" i="1"/>
  <c r="GT6" i="1"/>
  <c r="GT72" i="1" s="1"/>
  <c r="FR72" i="1"/>
  <c r="FR74" i="1" s="1"/>
  <c r="FS6" i="1"/>
  <c r="FS72" i="1" s="1"/>
  <c r="FS74" i="1" s="1"/>
  <c r="C74" i="7"/>
  <c r="C72" i="7"/>
  <c r="HA6" i="1"/>
  <c r="HA72" i="1" s="1"/>
  <c r="AD70" i="1"/>
  <c r="AD67" i="1" s="1"/>
  <c r="DS70" i="9"/>
  <c r="DS67" i="9" s="1"/>
  <c r="AJ27" i="1"/>
  <c r="FQ40" i="9"/>
  <c r="C52" i="1"/>
  <c r="C27" i="1" s="1"/>
  <c r="C73" i="1" s="1"/>
  <c r="HB41" i="1"/>
  <c r="EW53" i="1"/>
  <c r="H50" i="7" s="1"/>
  <c r="DV26" i="1"/>
  <c r="DW26" i="1" s="1"/>
  <c r="HB40" i="1"/>
  <c r="DV52" i="1"/>
  <c r="DW7" i="1"/>
  <c r="GM6" i="1"/>
  <c r="GY6" i="1" s="1"/>
  <c r="FX72" i="1"/>
  <c r="FX74" i="1" s="1"/>
  <c r="FY6" i="1"/>
  <c r="FY72" i="1" s="1"/>
  <c r="FY74" i="1" s="1"/>
  <c r="GV73" i="1"/>
  <c r="GW27" i="1"/>
  <c r="GW73" i="1" s="1"/>
  <c r="GW74" i="1" s="1"/>
  <c r="GV74" i="1"/>
  <c r="L72" i="7"/>
  <c r="F72" i="7"/>
  <c r="F73" i="7"/>
  <c r="F75" i="7" s="1"/>
  <c r="F24" i="7"/>
  <c r="F69" i="7" s="1"/>
  <c r="L49" i="7"/>
  <c r="F3" i="7"/>
  <c r="L3" i="7" s="1"/>
  <c r="L23" i="7"/>
  <c r="V26" i="1"/>
  <c r="U6" i="1"/>
  <c r="S26" i="1"/>
  <c r="R6" i="1"/>
  <c r="AG71" i="5"/>
  <c r="DE52" i="1"/>
  <c r="BE6" i="5"/>
  <c r="U71" i="5"/>
  <c r="BN27" i="5"/>
  <c r="BN72" i="5" s="1"/>
  <c r="DA27" i="5"/>
  <c r="DA72" i="5" s="1"/>
  <c r="BQ6" i="9"/>
  <c r="BT6" i="5"/>
  <c r="BT71" i="5" s="1"/>
  <c r="CO6" i="9"/>
  <c r="CO72" i="9" s="1"/>
  <c r="AM71" i="5"/>
  <c r="K18" i="8"/>
  <c r="O18" i="8" s="1"/>
  <c r="BE27" i="5"/>
  <c r="BE72" i="5" s="1"/>
  <c r="CX27" i="5"/>
  <c r="DA6" i="5"/>
  <c r="AW52" i="1"/>
  <c r="Q38" i="8"/>
  <c r="N38" i="8"/>
  <c r="M4" i="8"/>
  <c r="HC49" i="1"/>
  <c r="CO27" i="9"/>
  <c r="CO73" i="9" s="1"/>
  <c r="AS27" i="9"/>
  <c r="AS73" i="9" s="1"/>
  <c r="EX67" i="1"/>
  <c r="P37" i="8"/>
  <c r="DS52" i="10"/>
  <c r="M49" i="8" s="1"/>
  <c r="J9" i="8"/>
  <c r="FQ40" i="10"/>
  <c r="FQ52" i="10" s="1"/>
  <c r="EB6" i="10"/>
  <c r="EC26" i="1"/>
  <c r="DZ27" i="1"/>
  <c r="DZ73" i="1" s="1"/>
  <c r="BK27" i="9"/>
  <c r="DM27" i="9"/>
  <c r="L27" i="9"/>
  <c r="L73" i="9" s="1"/>
  <c r="R27" i="9"/>
  <c r="R73" i="9" s="1"/>
  <c r="X71" i="5"/>
  <c r="DV72" i="10"/>
  <c r="R20" i="8"/>
  <c r="K59" i="8"/>
  <c r="DT23" i="1"/>
  <c r="P20" i="8"/>
  <c r="CG26" i="1"/>
  <c r="HC46" i="1"/>
  <c r="O27" i="9"/>
  <c r="O73" i="9" s="1"/>
  <c r="L24" i="7"/>
  <c r="L69" i="7" s="1"/>
  <c r="BH72" i="9"/>
  <c r="BH74" i="9" s="1"/>
  <c r="Q64" i="8"/>
  <c r="N65" i="7"/>
  <c r="O46" i="8"/>
  <c r="BR26" i="1"/>
  <c r="BB27" i="9"/>
  <c r="F27" i="9"/>
  <c r="F73" i="1" s="1"/>
  <c r="BR52" i="1"/>
  <c r="BQ27" i="9"/>
  <c r="BF26" i="1"/>
  <c r="BF7" i="1"/>
  <c r="CU27" i="9"/>
  <c r="AD72" i="9"/>
  <c r="AD72" i="1"/>
  <c r="BT27" i="5"/>
  <c r="BE71" i="5"/>
  <c r="N46" i="8"/>
  <c r="R65" i="8"/>
  <c r="DD27" i="9"/>
  <c r="BK6" i="9"/>
  <c r="BK72" i="9" s="1"/>
  <c r="CP7" i="1"/>
  <c r="CP26" i="1"/>
  <c r="G7" i="1"/>
  <c r="M7" i="1"/>
  <c r="AA61" i="9"/>
  <c r="GH27" i="1"/>
  <c r="GH73" i="1" s="1"/>
  <c r="GH74" i="1" s="1"/>
  <c r="GG73" i="1"/>
  <c r="GG74" i="1" s="1"/>
  <c r="FB73" i="9"/>
  <c r="FB74" i="9" s="1"/>
  <c r="GZ28" i="1"/>
  <c r="E25" i="7"/>
  <c r="E70" i="7" s="1"/>
  <c r="E73" i="7" s="1"/>
  <c r="D49" i="8"/>
  <c r="F49" i="8" s="1"/>
  <c r="FP27" i="9"/>
  <c r="AV74" i="9"/>
  <c r="R72" i="9"/>
  <c r="U72" i="9"/>
  <c r="U74" i="9" s="1"/>
  <c r="CL27" i="9"/>
  <c r="CI73" i="9"/>
  <c r="CI73" i="1"/>
  <c r="K17" i="7"/>
  <c r="CF72" i="1"/>
  <c r="R73" i="1"/>
  <c r="EK27" i="9"/>
  <c r="AS73" i="1"/>
  <c r="F72" i="9"/>
  <c r="CI72" i="1"/>
  <c r="CI74" i="1" s="1"/>
  <c r="CI72" i="9"/>
  <c r="CI74" i="9" s="1"/>
  <c r="BK72" i="1"/>
  <c r="CM26" i="1"/>
  <c r="CL26" i="9"/>
  <c r="CL6" i="9" s="1"/>
  <c r="GA72" i="1"/>
  <c r="GA74" i="1" s="1"/>
  <c r="GB6" i="1"/>
  <c r="GB72" i="1" s="1"/>
  <c r="GB74" i="1" s="1"/>
  <c r="C24" i="8"/>
  <c r="FP72" i="5"/>
  <c r="E58" i="7"/>
  <c r="GZ61" i="1"/>
  <c r="FM27" i="1"/>
  <c r="FM73" i="1" s="1"/>
  <c r="FM74" i="1" s="1"/>
  <c r="FL73" i="1"/>
  <c r="FL74" i="1" s="1"/>
  <c r="FL72" i="5"/>
  <c r="FL73" i="5" s="1"/>
  <c r="GZ18" i="1"/>
  <c r="E15" i="7"/>
  <c r="E71" i="7" s="1"/>
  <c r="GM72" i="1"/>
  <c r="GN6" i="1"/>
  <c r="GN72" i="1" s="1"/>
  <c r="FP6" i="5"/>
  <c r="C23" i="8"/>
  <c r="F23" i="8" s="1"/>
  <c r="AS72" i="1"/>
  <c r="AS72" i="9"/>
  <c r="BN73" i="1"/>
  <c r="I72" i="9"/>
  <c r="L72" i="9"/>
  <c r="CX73" i="9"/>
  <c r="AY72" i="9"/>
  <c r="AY74" i="9" s="1"/>
  <c r="AG73" i="1"/>
  <c r="AG72" i="5"/>
  <c r="I73" i="1"/>
  <c r="I73" i="9"/>
  <c r="DJ73" i="9"/>
  <c r="BE73" i="1"/>
  <c r="U72" i="5"/>
  <c r="P20" i="7"/>
  <c r="R39" i="8"/>
  <c r="DV6" i="10"/>
  <c r="FQ59" i="9"/>
  <c r="FQ58" i="9" s="1"/>
  <c r="FQ53" i="9" s="1"/>
  <c r="L56" i="8"/>
  <c r="P56" i="8" s="1"/>
  <c r="DS58" i="9"/>
  <c r="C71" i="10"/>
  <c r="C73" i="10" s="1"/>
  <c r="O43" i="7"/>
  <c r="P43" i="7"/>
  <c r="J46" i="8"/>
  <c r="F54" i="8"/>
  <c r="Q46" i="8"/>
  <c r="FU72" i="1"/>
  <c r="FU74" i="1" s="1"/>
  <c r="FV6" i="1"/>
  <c r="FV72" i="1" s="1"/>
  <c r="FV74" i="1" s="1"/>
  <c r="FP72" i="9"/>
  <c r="D3" i="8"/>
  <c r="O63" i="8"/>
  <c r="F63" i="8"/>
  <c r="DT49" i="1"/>
  <c r="K46" i="7"/>
  <c r="N46" i="7" s="1"/>
  <c r="R14" i="8"/>
  <c r="DG72" i="5"/>
  <c r="G37" i="8"/>
  <c r="FQ40" i="5"/>
  <c r="H37" i="7"/>
  <c r="EW52" i="9"/>
  <c r="H25" i="8"/>
  <c r="J51" i="8"/>
  <c r="J18" i="8"/>
  <c r="P47" i="7"/>
  <c r="R22" i="8"/>
  <c r="M15" i="8"/>
  <c r="Q15" i="8" s="1"/>
  <c r="DS26" i="10"/>
  <c r="J26" i="8"/>
  <c r="J64" i="8"/>
  <c r="F57" i="8"/>
  <c r="R57" i="8" s="1"/>
  <c r="O57" i="8"/>
  <c r="M37" i="8"/>
  <c r="AM73" i="1"/>
  <c r="AM72" i="5"/>
  <c r="J38" i="8"/>
  <c r="P38" i="8"/>
  <c r="I25" i="8"/>
  <c r="Q25" i="8" s="1"/>
  <c r="EW52" i="10"/>
  <c r="CF72" i="5"/>
  <c r="CF73" i="5" s="1"/>
  <c r="G50" i="8"/>
  <c r="J50" i="8" s="1"/>
  <c r="H15" i="8"/>
  <c r="O27" i="8"/>
  <c r="N27" i="8"/>
  <c r="R27" i="8" s="1"/>
  <c r="K26" i="8"/>
  <c r="FQ29" i="5"/>
  <c r="K27" i="7"/>
  <c r="N27" i="7" s="1"/>
  <c r="DT30" i="1"/>
  <c r="AA52" i="5"/>
  <c r="F59" i="8"/>
  <c r="EQ72" i="5"/>
  <c r="O64" i="8"/>
  <c r="F64" i="8"/>
  <c r="DY71" i="10"/>
  <c r="DY73" i="10" s="1"/>
  <c r="DY73" i="1"/>
  <c r="AV72" i="5"/>
  <c r="AD72" i="5"/>
  <c r="AD73" i="5" s="1"/>
  <c r="AJ72" i="5"/>
  <c r="EC27" i="1"/>
  <c r="EC73" i="1" s="1"/>
  <c r="EB73" i="1"/>
  <c r="DT59" i="1"/>
  <c r="K56" i="7"/>
  <c r="N56" i="7" s="1"/>
  <c r="K55" i="8"/>
  <c r="FQ58" i="5"/>
  <c r="EZ74" i="1" l="1"/>
  <c r="EV73" i="1"/>
  <c r="EV74" i="1" s="1"/>
  <c r="HA27" i="1"/>
  <c r="HA73" i="1" s="1"/>
  <c r="HA74" i="1" s="1"/>
  <c r="C75" i="7"/>
  <c r="GP73" i="1"/>
  <c r="GP74" i="1" s="1"/>
  <c r="GQ27" i="1"/>
  <c r="GQ73" i="1" s="1"/>
  <c r="GQ74" i="1" s="1"/>
  <c r="P63" i="7"/>
  <c r="HC66" i="1"/>
  <c r="N59" i="8"/>
  <c r="L63" i="8"/>
  <c r="P63" i="8" s="1"/>
  <c r="DS62" i="1"/>
  <c r="K59" i="7" s="1"/>
  <c r="O63" i="7"/>
  <c r="DS27" i="10"/>
  <c r="AM73" i="5"/>
  <c r="AG73" i="5"/>
  <c r="R38" i="8"/>
  <c r="U73" i="5"/>
  <c r="GS73" i="1"/>
  <c r="GS74" i="1" s="1"/>
  <c r="GT27" i="1"/>
  <c r="GT73" i="1" s="1"/>
  <c r="GT74" i="1" s="1"/>
  <c r="AD61" i="9"/>
  <c r="AD27" i="9" s="1"/>
  <c r="AD73" i="9" s="1"/>
  <c r="AD74" i="9" s="1"/>
  <c r="L67" i="8"/>
  <c r="FQ70" i="9"/>
  <c r="FQ67" i="9" s="1"/>
  <c r="FQ61" i="9" s="1"/>
  <c r="AE70" i="1"/>
  <c r="DS70" i="1"/>
  <c r="DV6" i="1"/>
  <c r="DV27" i="1"/>
  <c r="DW52" i="1"/>
  <c r="M26" i="1"/>
  <c r="L6" i="1"/>
  <c r="L72" i="1" s="1"/>
  <c r="G26" i="1"/>
  <c r="F6" i="1"/>
  <c r="F72" i="1" s="1"/>
  <c r="F74" i="1" s="1"/>
  <c r="DM73" i="9"/>
  <c r="DM73" i="1"/>
  <c r="CO73" i="1"/>
  <c r="BB73" i="1"/>
  <c r="DA71" i="5"/>
  <c r="DA73" i="5" s="1"/>
  <c r="CX72" i="5"/>
  <c r="CX73" i="1"/>
  <c r="BQ72" i="9"/>
  <c r="BQ72" i="1"/>
  <c r="HC40" i="1"/>
  <c r="BK73" i="9"/>
  <c r="BK74" i="9" s="1"/>
  <c r="R46" i="8"/>
  <c r="BE73" i="5"/>
  <c r="EB71" i="10"/>
  <c r="EB73" i="10" s="1"/>
  <c r="BB73" i="9"/>
  <c r="AS74" i="1"/>
  <c r="O73" i="1"/>
  <c r="AS74" i="9"/>
  <c r="CG6" i="1"/>
  <c r="CG72" i="1" s="1"/>
  <c r="CO74" i="9"/>
  <c r="BR6" i="1"/>
  <c r="BR72" i="1" s="1"/>
  <c r="F73" i="9"/>
  <c r="F74" i="9" s="1"/>
  <c r="BT72" i="5"/>
  <c r="BT73" i="5" s="1"/>
  <c r="HC59" i="1"/>
  <c r="DD73" i="9"/>
  <c r="BQ73" i="9"/>
  <c r="CU73" i="9"/>
  <c r="CU73" i="1"/>
  <c r="BE72" i="1"/>
  <c r="BE74" i="1" s="1"/>
  <c r="BF6" i="1"/>
  <c r="BF72" i="1" s="1"/>
  <c r="BF74" i="1" s="1"/>
  <c r="BC72" i="1"/>
  <c r="BC74" i="1" s="1"/>
  <c r="FJ27" i="1"/>
  <c r="FJ73" i="1" s="1"/>
  <c r="FJ74" i="1" s="1"/>
  <c r="FI73" i="1"/>
  <c r="FI74" i="1" s="1"/>
  <c r="E49" i="7"/>
  <c r="GZ52" i="1"/>
  <c r="FP73" i="9"/>
  <c r="FP74" i="9" s="1"/>
  <c r="D24" i="8"/>
  <c r="F24" i="8" s="1"/>
  <c r="L74" i="9"/>
  <c r="R74" i="9"/>
  <c r="CO72" i="1"/>
  <c r="CP6" i="1"/>
  <c r="CP72" i="1" s="1"/>
  <c r="CP74" i="1" s="1"/>
  <c r="V6" i="1"/>
  <c r="V72" i="1" s="1"/>
  <c r="V74" i="1" s="1"/>
  <c r="U72" i="1"/>
  <c r="U74" i="1" s="1"/>
  <c r="R72" i="1"/>
  <c r="R74" i="1" s="1"/>
  <c r="S6" i="1"/>
  <c r="S72" i="1" s="1"/>
  <c r="S74" i="1" s="1"/>
  <c r="CL73" i="9"/>
  <c r="CL73" i="1"/>
  <c r="EK73" i="9"/>
  <c r="EK73" i="1"/>
  <c r="L73" i="1"/>
  <c r="M27" i="1"/>
  <c r="M73" i="1" s="1"/>
  <c r="CL72" i="9"/>
  <c r="E24" i="7"/>
  <c r="E69" i="7" s="1"/>
  <c r="GZ27" i="1"/>
  <c r="GZ73" i="1" s="1"/>
  <c r="GY73" i="1"/>
  <c r="F51" i="8"/>
  <c r="GN27" i="1"/>
  <c r="GN73" i="1" s="1"/>
  <c r="GN74" i="1" s="1"/>
  <c r="GM73" i="1"/>
  <c r="GM74" i="1" s="1"/>
  <c r="FP71" i="5"/>
  <c r="FP73" i="5" s="1"/>
  <c r="C3" i="8"/>
  <c r="F3" i="8" s="1"/>
  <c r="GZ26" i="1"/>
  <c r="E23" i="7"/>
  <c r="E74" i="7"/>
  <c r="E75" i="7" s="1"/>
  <c r="E72" i="7"/>
  <c r="I72" i="1"/>
  <c r="I74" i="1" s="1"/>
  <c r="J6" i="1"/>
  <c r="J72" i="1" s="1"/>
  <c r="J74" i="1" s="1"/>
  <c r="DD73" i="1"/>
  <c r="DE27" i="1"/>
  <c r="DE73" i="1" s="1"/>
  <c r="I74" i="9"/>
  <c r="BK73" i="1"/>
  <c r="BK74" i="1" s="1"/>
  <c r="BL73" i="1"/>
  <c r="BL74" i="1" s="1"/>
  <c r="DV71" i="10"/>
  <c r="DV73" i="10" s="1"/>
  <c r="L55" i="8"/>
  <c r="P55" i="8" s="1"/>
  <c r="DS53" i="9"/>
  <c r="N56" i="8"/>
  <c r="K37" i="7"/>
  <c r="DT40" i="1"/>
  <c r="M23" i="8"/>
  <c r="EW27" i="9"/>
  <c r="H49" i="8"/>
  <c r="CG27" i="1"/>
  <c r="CG73" i="1" s="1"/>
  <c r="CF73" i="1"/>
  <c r="CF74" i="1" s="1"/>
  <c r="I49" i="8"/>
  <c r="Q49" i="8" s="1"/>
  <c r="Q37" i="8"/>
  <c r="N37" i="8"/>
  <c r="O46" i="7"/>
  <c r="P46" i="7"/>
  <c r="O37" i="8"/>
  <c r="J37" i="8"/>
  <c r="P27" i="7"/>
  <c r="O27" i="7"/>
  <c r="O26" i="8"/>
  <c r="AA27" i="5"/>
  <c r="HC58" i="1"/>
  <c r="K55" i="7"/>
  <c r="DT58" i="1"/>
  <c r="AW27" i="1"/>
  <c r="AW73" i="1" s="1"/>
  <c r="AV73" i="1"/>
  <c r="AK27" i="1"/>
  <c r="AK73" i="1" s="1"/>
  <c r="AJ73" i="1"/>
  <c r="O56" i="8"/>
  <c r="F56" i="8"/>
  <c r="DZ6" i="1"/>
  <c r="DZ72" i="1" s="1"/>
  <c r="DZ74" i="1" s="1"/>
  <c r="DY72" i="1"/>
  <c r="DY74" i="1" s="1"/>
  <c r="DS72" i="10"/>
  <c r="M24" i="8"/>
  <c r="F58" i="8"/>
  <c r="N63" i="8" l="1"/>
  <c r="R63" i="8" s="1"/>
  <c r="DT62" i="1"/>
  <c r="G6" i="1"/>
  <c r="G72" i="1" s="1"/>
  <c r="G74" i="1" s="1"/>
  <c r="M6" i="1"/>
  <c r="M72" i="1" s="1"/>
  <c r="M74" i="1" s="1"/>
  <c r="DV73" i="1"/>
  <c r="HB70" i="1"/>
  <c r="DT70" i="1"/>
  <c r="K67" i="7"/>
  <c r="N67" i="7" s="1"/>
  <c r="L64" i="8"/>
  <c r="DS61" i="9"/>
  <c r="L58" i="8" s="1"/>
  <c r="AD61" i="1"/>
  <c r="DS67" i="1"/>
  <c r="N67" i="8"/>
  <c r="R67" i="8" s="1"/>
  <c r="P67" i="8"/>
  <c r="AE67" i="1"/>
  <c r="BQ74" i="9"/>
  <c r="DW27" i="1"/>
  <c r="DW73" i="1" s="1"/>
  <c r="CO74" i="1"/>
  <c r="EC6" i="1"/>
  <c r="EC72" i="1" s="1"/>
  <c r="EC74" i="1" s="1"/>
  <c r="EB72" i="1"/>
  <c r="EB74" i="1" s="1"/>
  <c r="CG74" i="1"/>
  <c r="L74" i="1"/>
  <c r="BQ73" i="1"/>
  <c r="BQ74" i="1" s="1"/>
  <c r="BR27" i="1"/>
  <c r="BR73" i="1" s="1"/>
  <c r="BR74" i="1" s="1"/>
  <c r="CL74" i="9"/>
  <c r="CL72" i="1"/>
  <c r="CL74" i="1" s="1"/>
  <c r="CM6" i="1"/>
  <c r="CM72" i="1" s="1"/>
  <c r="CM74" i="1" s="1"/>
  <c r="R56" i="8"/>
  <c r="E3" i="7"/>
  <c r="GZ6" i="1"/>
  <c r="GZ72" i="1" s="1"/>
  <c r="GZ74" i="1" s="1"/>
  <c r="GY72" i="1"/>
  <c r="GY74" i="1" s="1"/>
  <c r="DV72" i="1"/>
  <c r="DW6" i="1"/>
  <c r="DW72" i="1" s="1"/>
  <c r="L50" i="8"/>
  <c r="P50" i="8" s="1"/>
  <c r="N55" i="8"/>
  <c r="N37" i="7"/>
  <c r="P37" i="7" s="1"/>
  <c r="EW73" i="9"/>
  <c r="H24" i="8"/>
  <c r="R37" i="8"/>
  <c r="AA72" i="5"/>
  <c r="N55" i="7"/>
  <c r="O55" i="8"/>
  <c r="F55" i="8"/>
  <c r="DV74" i="1" l="1"/>
  <c r="DW74" i="1"/>
  <c r="HB67" i="1"/>
  <c r="HC67" i="1" s="1"/>
  <c r="K64" i="7"/>
  <c r="N64" i="7" s="1"/>
  <c r="O64" i="7" s="1"/>
  <c r="DT67" i="1"/>
  <c r="P64" i="8"/>
  <c r="N64" i="8"/>
  <c r="R64" i="8" s="1"/>
  <c r="AD27" i="1"/>
  <c r="AD73" i="1" s="1"/>
  <c r="AD74" i="1" s="1"/>
  <c r="AE61" i="1"/>
  <c r="DS61" i="1"/>
  <c r="P58" i="8"/>
  <c r="N58" i="8"/>
  <c r="R55" i="8"/>
  <c r="O37" i="7"/>
  <c r="F50" i="8"/>
  <c r="DT61" i="1" l="1"/>
  <c r="K58" i="7"/>
  <c r="DS36" i="9" l="1"/>
  <c r="AA36" i="1"/>
  <c r="AA29" i="9"/>
  <c r="AA34" i="1"/>
  <c r="DS34" i="9"/>
  <c r="AB34" i="1" l="1"/>
  <c r="DS34" i="1"/>
  <c r="HB34" i="1" s="1"/>
  <c r="AA29" i="1"/>
  <c r="AB29" i="1" s="1"/>
  <c r="FQ36" i="9"/>
  <c r="L33" i="8"/>
  <c r="AA28" i="9"/>
  <c r="L31" i="8"/>
  <c r="DS29" i="9"/>
  <c r="FQ34" i="9"/>
  <c r="DS29" i="1" l="1"/>
  <c r="HB29" i="1" s="1"/>
  <c r="AA28" i="1"/>
  <c r="AB28" i="1" s="1"/>
  <c r="P33" i="8"/>
  <c r="FQ29" i="9"/>
  <c r="HC34" i="1"/>
  <c r="N31" i="8"/>
  <c r="R31" i="8" s="1"/>
  <c r="P31" i="8"/>
  <c r="AA52" i="9"/>
  <c r="K31" i="7"/>
  <c r="N31" i="7" s="1"/>
  <c r="DT34" i="1"/>
  <c r="L26" i="8"/>
  <c r="AA52" i="1" l="1"/>
  <c r="DT29" i="1"/>
  <c r="K26" i="7"/>
  <c r="N26" i="7" s="1"/>
  <c r="P26" i="8"/>
  <c r="N26" i="8"/>
  <c r="R26" i="8" s="1"/>
  <c r="O31" i="7"/>
  <c r="P31" i="7"/>
  <c r="AA27" i="9"/>
  <c r="AB52" i="1"/>
  <c r="HC29" i="1"/>
  <c r="AA27" i="1" l="1"/>
  <c r="AA73" i="9"/>
  <c r="AA74" i="9" s="1"/>
  <c r="O26" i="7"/>
  <c r="P26" i="7"/>
  <c r="AB27" i="1" l="1"/>
  <c r="AB73" i="1" s="1"/>
  <c r="AA73" i="1"/>
  <c r="DA16" i="1" l="1"/>
  <c r="DA12" i="1" s="1"/>
  <c r="DA19" i="1"/>
  <c r="DA18" i="1" s="1"/>
  <c r="AJ7" i="9"/>
  <c r="AJ26" i="9" s="1"/>
  <c r="AJ6" i="9" s="1"/>
  <c r="AJ72" i="9" s="1"/>
  <c r="AJ74" i="9" s="1"/>
  <c r="DA18" i="9" l="1"/>
  <c r="DA12" i="9"/>
  <c r="AG10" i="1"/>
  <c r="AH10" i="1" l="1"/>
  <c r="EK7" i="9" l="1"/>
  <c r="EK10" i="1"/>
  <c r="EL10" i="1" l="1"/>
  <c r="EK26" i="9"/>
  <c r="EK6" i="9" l="1"/>
  <c r="EK72" i="9" l="1"/>
  <c r="EK74" i="9" s="1"/>
  <c r="AP19" i="1" l="1"/>
  <c r="AP18" i="9"/>
  <c r="AQ19" i="1" l="1"/>
  <c r="AP18" i="1"/>
  <c r="AP26" i="9"/>
  <c r="AP6" i="9" s="1"/>
  <c r="AQ18" i="1" l="1"/>
  <c r="AP72" i="9"/>
  <c r="AP74" i="9" s="1"/>
  <c r="C8" i="5" l="1"/>
  <c r="DS8" i="5" l="1"/>
  <c r="C7" i="5"/>
  <c r="C26" i="5" s="1"/>
  <c r="C6" i="5" s="1"/>
  <c r="C71" i="5" s="1"/>
  <c r="C73" i="5" s="1"/>
  <c r="K5" i="8" l="1"/>
  <c r="DP39" i="9" l="1"/>
  <c r="DJ36" i="5"/>
  <c r="CU10" i="9"/>
  <c r="CX19" i="9"/>
  <c r="CX10" i="5"/>
  <c r="DG10" i="9"/>
  <c r="DG10" i="5"/>
  <c r="DG7" i="5" s="1"/>
  <c r="DG26" i="5" s="1"/>
  <c r="DG6" i="5" s="1"/>
  <c r="DG71" i="5" s="1"/>
  <c r="DG73" i="5" s="1"/>
  <c r="EE36" i="5"/>
  <c r="EN10" i="5"/>
  <c r="EE10" i="10"/>
  <c r="EN9" i="5"/>
  <c r="EE9" i="9"/>
  <c r="EN8" i="5"/>
  <c r="EE8" i="9"/>
  <c r="DP39" i="1" l="1"/>
  <c r="DP37" i="9"/>
  <c r="DP28" i="9" s="1"/>
  <c r="DP52" i="9" s="1"/>
  <c r="DP27" i="9" s="1"/>
  <c r="DP73" i="9" s="1"/>
  <c r="DJ36" i="1"/>
  <c r="DJ28" i="5"/>
  <c r="DJ52" i="5" s="1"/>
  <c r="DJ27" i="5" s="1"/>
  <c r="DJ72" i="5" s="1"/>
  <c r="DG10" i="1"/>
  <c r="DG7" i="9"/>
  <c r="DG26" i="9" s="1"/>
  <c r="DG6" i="9" s="1"/>
  <c r="DG72" i="9" s="1"/>
  <c r="DG74" i="9" s="1"/>
  <c r="CU10" i="1"/>
  <c r="CU7" i="9"/>
  <c r="CU26" i="9" s="1"/>
  <c r="CU6" i="9" s="1"/>
  <c r="CU72" i="9" s="1"/>
  <c r="CU74" i="9" s="1"/>
  <c r="EE36" i="1"/>
  <c r="EW36" i="5"/>
  <c r="EE28" i="5"/>
  <c r="EE7" i="10"/>
  <c r="EE26" i="10" s="1"/>
  <c r="EE6" i="10" s="1"/>
  <c r="EE71" i="10" s="1"/>
  <c r="EE9" i="1"/>
  <c r="EF9" i="1" s="1"/>
  <c r="EE8" i="1"/>
  <c r="EE7" i="9"/>
  <c r="EE26" i="9" s="1"/>
  <c r="EE6" i="9" s="1"/>
  <c r="EE72" i="9" s="1"/>
  <c r="EE74" i="9" s="1"/>
  <c r="CX19" i="1"/>
  <c r="CX18" i="9"/>
  <c r="CX7" i="5"/>
  <c r="CX26" i="5" s="1"/>
  <c r="CX6" i="5" s="1"/>
  <c r="CX71" i="5" s="1"/>
  <c r="CX73" i="5" s="1"/>
  <c r="EN10" i="1"/>
  <c r="EN9" i="1"/>
  <c r="EN8" i="1"/>
  <c r="EN7" i="5"/>
  <c r="DP37" i="1" l="1"/>
  <c r="DQ39" i="1"/>
  <c r="DK36" i="1"/>
  <c r="DJ28" i="1"/>
  <c r="DH10" i="1"/>
  <c r="DG7" i="1"/>
  <c r="CV10" i="1"/>
  <c r="CU7" i="1"/>
  <c r="G33" i="8"/>
  <c r="EE52" i="5"/>
  <c r="EE27" i="5" s="1"/>
  <c r="EE72" i="5" s="1"/>
  <c r="EF36" i="1"/>
  <c r="EE28" i="1"/>
  <c r="EF28" i="1" s="1"/>
  <c r="EW36" i="1"/>
  <c r="EF8" i="1"/>
  <c r="CY19" i="1"/>
  <c r="CX18" i="1"/>
  <c r="EO10" i="1"/>
  <c r="EO9" i="1"/>
  <c r="EN26" i="5"/>
  <c r="EN6" i="5" s="1"/>
  <c r="EN71" i="5" s="1"/>
  <c r="EN7" i="1"/>
  <c r="EO8" i="1"/>
  <c r="DP28" i="1" l="1"/>
  <c r="DQ37" i="1"/>
  <c r="DJ52" i="1"/>
  <c r="DK28" i="1"/>
  <c r="DG26" i="1"/>
  <c r="DH7" i="1"/>
  <c r="CU26" i="1"/>
  <c r="CV7" i="1"/>
  <c r="EX36" i="1"/>
  <c r="H33" i="7"/>
  <c r="J33" i="8"/>
  <c r="EE52" i="1"/>
  <c r="CY18" i="1"/>
  <c r="EN26" i="1"/>
  <c r="EO7" i="1"/>
  <c r="DP52" i="1" l="1"/>
  <c r="DQ28" i="1"/>
  <c r="DJ27" i="1"/>
  <c r="DK52" i="1"/>
  <c r="DG6" i="1"/>
  <c r="DH26" i="1"/>
  <c r="CU6" i="1"/>
  <c r="CV26" i="1"/>
  <c r="EF52" i="1"/>
  <c r="EN6" i="1"/>
  <c r="EO26" i="1"/>
  <c r="DP27" i="1" l="1"/>
  <c r="DQ52" i="1"/>
  <c r="DJ73" i="1"/>
  <c r="DK27" i="1"/>
  <c r="DK73" i="1" s="1"/>
  <c r="DG72" i="1"/>
  <c r="DG74" i="1" s="1"/>
  <c r="DH6" i="1"/>
  <c r="DH72" i="1" s="1"/>
  <c r="DH74" i="1" s="1"/>
  <c r="CV6" i="1"/>
  <c r="CV72" i="1" s="1"/>
  <c r="CV74" i="1" s="1"/>
  <c r="CU72" i="1"/>
  <c r="CU74" i="1" s="1"/>
  <c r="EN72" i="1"/>
  <c r="EO6" i="1"/>
  <c r="EO72" i="1" s="1"/>
  <c r="EO74" i="1" s="1"/>
  <c r="DP73" i="1" l="1"/>
  <c r="DQ27" i="1"/>
  <c r="DQ73" i="1" s="1"/>
  <c r="AM11" i="9" l="1"/>
  <c r="AM11" i="1" l="1"/>
  <c r="AM7" i="9"/>
  <c r="AM26" i="9" s="1"/>
  <c r="AM6" i="9" s="1"/>
  <c r="AM72" i="9" s="1"/>
  <c r="AM74" i="9" s="1"/>
  <c r="DS11" i="9"/>
  <c r="L8" i="8" l="1"/>
  <c r="FQ11" i="9"/>
  <c r="AN11" i="1"/>
  <c r="AM7" i="1"/>
  <c r="DS11" i="1"/>
  <c r="AM26" i="1" l="1"/>
  <c r="AN7" i="1"/>
  <c r="HB11" i="1"/>
  <c r="DT11" i="1"/>
  <c r="K8" i="7"/>
  <c r="N8" i="7" s="1"/>
  <c r="P8" i="8"/>
  <c r="N8" i="8"/>
  <c r="R8" i="8" s="1"/>
  <c r="HC11" i="1" l="1"/>
  <c r="P8" i="7"/>
  <c r="O8" i="7"/>
  <c r="AM6" i="1"/>
  <c r="AN26" i="1"/>
  <c r="AM72" i="1" l="1"/>
  <c r="AM74" i="1" s="1"/>
  <c r="AN6" i="1"/>
  <c r="AN72" i="1" s="1"/>
  <c r="AN74" i="1" s="1"/>
  <c r="DM10" i="9" l="1"/>
  <c r="BH36" i="5"/>
  <c r="DA9" i="9"/>
  <c r="DA8" i="9"/>
  <c r="DA9" i="1" l="1"/>
  <c r="DA8" i="1"/>
  <c r="DM10" i="1"/>
  <c r="DM7" i="1" s="1"/>
  <c r="DM7" i="9"/>
  <c r="DM26" i="9" s="1"/>
  <c r="DM6" i="9" s="1"/>
  <c r="DM72" i="9" s="1"/>
  <c r="DM74" i="9" s="1"/>
  <c r="BH36" i="1"/>
  <c r="BH28" i="5"/>
  <c r="BH52" i="5" s="1"/>
  <c r="BH27" i="5" s="1"/>
  <c r="BH72" i="5" s="1"/>
  <c r="DM26" i="1" l="1"/>
  <c r="DN7" i="1"/>
  <c r="BI36" i="1"/>
  <c r="BH28" i="1"/>
  <c r="DM6" i="1" l="1"/>
  <c r="DN26" i="1"/>
  <c r="BH52" i="1"/>
  <c r="BI28" i="1"/>
  <c r="DM72" i="1" l="1"/>
  <c r="DM74" i="1" s="1"/>
  <c r="DN6" i="1"/>
  <c r="DN72" i="1" s="1"/>
  <c r="DN74" i="1" s="1"/>
  <c r="BH27" i="1"/>
  <c r="BI52" i="1"/>
  <c r="BH73" i="1" l="1"/>
  <c r="BI27" i="1"/>
  <c r="BI73" i="1" s="1"/>
  <c r="EE20" i="5" l="1"/>
  <c r="EH19" i="5"/>
  <c r="EE19" i="5"/>
  <c r="EH10" i="10"/>
  <c r="EE10" i="5"/>
  <c r="EH19" i="1" l="1"/>
  <c r="EH18" i="1" s="1"/>
  <c r="EH18" i="5"/>
  <c r="EE20" i="1"/>
  <c r="EW20" i="1" s="1"/>
  <c r="EW20" i="5"/>
  <c r="EE7" i="5"/>
  <c r="EE10" i="1"/>
  <c r="EE19" i="1"/>
  <c r="EW19" i="5"/>
  <c r="EE18" i="5"/>
  <c r="EE26" i="5" s="1"/>
  <c r="EE6" i="5" s="1"/>
  <c r="EE71" i="5" s="1"/>
  <c r="EE73" i="5" s="1"/>
  <c r="EH7" i="10"/>
  <c r="EH26" i="10" s="1"/>
  <c r="EH6" i="10" s="1"/>
  <c r="EH71" i="10" s="1"/>
  <c r="G17" i="8" l="1"/>
  <c r="FQ20" i="5"/>
  <c r="H17" i="7"/>
  <c r="N17" i="7" s="1"/>
  <c r="HB20" i="1"/>
  <c r="EF10" i="1"/>
  <c r="EE7" i="1"/>
  <c r="EF7" i="1" s="1"/>
  <c r="G16" i="8"/>
  <c r="EW18" i="5"/>
  <c r="EF19" i="1"/>
  <c r="EW19" i="1"/>
  <c r="EE18" i="1"/>
  <c r="HC20" i="1" l="1"/>
  <c r="O17" i="7"/>
  <c r="P17" i="7"/>
  <c r="J17" i="8"/>
  <c r="R17" i="8" s="1"/>
  <c r="O17" i="8"/>
  <c r="EF18" i="1"/>
  <c r="EW18" i="1"/>
  <c r="EE26" i="1"/>
  <c r="H16" i="7"/>
  <c r="EX19" i="1"/>
  <c r="G15" i="8"/>
  <c r="J16" i="8"/>
  <c r="EX18" i="1" l="1"/>
  <c r="H15" i="7"/>
  <c r="J15" i="8"/>
  <c r="EE6" i="1"/>
  <c r="EF26" i="1"/>
  <c r="EE72" i="1" l="1"/>
  <c r="EF6" i="1"/>
  <c r="EF72" i="1" s="1"/>
  <c r="H71" i="7"/>
  <c r="H74" i="7" s="1"/>
  <c r="BT39" i="9" l="1"/>
  <c r="BZ16" i="9"/>
  <c r="BZ12" i="9" s="1"/>
  <c r="BZ7" i="9" s="1"/>
  <c r="BZ26" i="9" s="1"/>
  <c r="BZ6" i="9" s="1"/>
  <c r="BZ72" i="9" s="1"/>
  <c r="BZ74" i="9" s="1"/>
  <c r="BT16" i="9"/>
  <c r="BZ39" i="5"/>
  <c r="AY36" i="5"/>
  <c r="AP36" i="5"/>
  <c r="AY10" i="5"/>
  <c r="AG15" i="9"/>
  <c r="O15" i="9"/>
  <c r="EQ63" i="10"/>
  <c r="EQ10" i="5"/>
  <c r="EQ9" i="9"/>
  <c r="EN63" i="5"/>
  <c r="EH63" i="10"/>
  <c r="EQ62" i="10" l="1"/>
  <c r="EQ61" i="10" s="1"/>
  <c r="EQ27" i="10" s="1"/>
  <c r="EQ72" i="10" s="1"/>
  <c r="EQ63" i="1"/>
  <c r="EW63" i="5"/>
  <c r="EN63" i="1"/>
  <c r="EN62" i="5"/>
  <c r="EN61" i="5" s="1"/>
  <c r="EN27" i="5" s="1"/>
  <c r="EN72" i="5" s="1"/>
  <c r="EN73" i="5" s="1"/>
  <c r="EH63" i="1"/>
  <c r="EH62" i="10"/>
  <c r="EH61" i="10" s="1"/>
  <c r="EH27" i="10" s="1"/>
  <c r="EH72" i="10" s="1"/>
  <c r="EH73" i="10" s="1"/>
  <c r="EE63" i="10"/>
  <c r="AG12" i="9"/>
  <c r="AG7" i="9" s="1"/>
  <c r="AG26" i="9" s="1"/>
  <c r="AG6" i="9" s="1"/>
  <c r="AG72" i="9" s="1"/>
  <c r="AG74" i="9" s="1"/>
  <c r="AG15" i="1"/>
  <c r="AG12" i="1" s="1"/>
  <c r="AG7" i="1" s="1"/>
  <c r="O15" i="1"/>
  <c r="DS15" i="9"/>
  <c r="BN19" i="9"/>
  <c r="BZ37" i="5"/>
  <c r="BZ28" i="5" s="1"/>
  <c r="BZ52" i="5" s="1"/>
  <c r="BZ27" i="5" s="1"/>
  <c r="BZ72" i="5" s="1"/>
  <c r="DS39" i="5"/>
  <c r="BZ39" i="1"/>
  <c r="BT37" i="9"/>
  <c r="BT28" i="9" s="1"/>
  <c r="BT52" i="9" s="1"/>
  <c r="BT27" i="9" s="1"/>
  <c r="BT73" i="9" s="1"/>
  <c r="BT39" i="1"/>
  <c r="DS39" i="9"/>
  <c r="BT16" i="1"/>
  <c r="BT12" i="9"/>
  <c r="BT7" i="9" s="1"/>
  <c r="BT26" i="9" s="1"/>
  <c r="BT6" i="9" s="1"/>
  <c r="BT72" i="9" s="1"/>
  <c r="BT74" i="9" s="1"/>
  <c r="AY10" i="1"/>
  <c r="AY7" i="5"/>
  <c r="AY26" i="5" s="1"/>
  <c r="AY6" i="5" s="1"/>
  <c r="AY71" i="5" s="1"/>
  <c r="AY36" i="1"/>
  <c r="AY28" i="5"/>
  <c r="AY52" i="5" s="1"/>
  <c r="AY27" i="5" s="1"/>
  <c r="AY72" i="5" s="1"/>
  <c r="AP36" i="1"/>
  <c r="AP28" i="5"/>
  <c r="AP52" i="5" s="1"/>
  <c r="AP27" i="5" s="1"/>
  <c r="AP72" i="5" s="1"/>
  <c r="DS36" i="5"/>
  <c r="EQ10" i="10"/>
  <c r="ET10" i="5"/>
  <c r="ET10" i="9"/>
  <c r="AY73" i="5" l="1"/>
  <c r="ER63" i="1"/>
  <c r="EQ62" i="1"/>
  <c r="EN62" i="1"/>
  <c r="EO63" i="1"/>
  <c r="AA57" i="5"/>
  <c r="G60" i="8"/>
  <c r="O60" i="8" s="1"/>
  <c r="FQ63" i="5"/>
  <c r="EW62" i="5"/>
  <c r="EI63" i="1"/>
  <c r="EH62" i="1"/>
  <c r="EE62" i="10"/>
  <c r="EE61" i="10" s="1"/>
  <c r="EE27" i="10" s="1"/>
  <c r="EE72" i="10" s="1"/>
  <c r="EE73" i="10" s="1"/>
  <c r="EE63" i="1"/>
  <c r="EW63" i="10"/>
  <c r="AG26" i="1"/>
  <c r="AH7" i="1"/>
  <c r="L12" i="8"/>
  <c r="FQ15" i="9"/>
  <c r="P15" i="1"/>
  <c r="BN18" i="9"/>
  <c r="BN26" i="9" s="1"/>
  <c r="BN6" i="9" s="1"/>
  <c r="BN72" i="9" s="1"/>
  <c r="BN74" i="9" s="1"/>
  <c r="DS19" i="9"/>
  <c r="BN19" i="1"/>
  <c r="BN18" i="5"/>
  <c r="BN26" i="5" s="1"/>
  <c r="BN6" i="5" s="1"/>
  <c r="BN71" i="5" s="1"/>
  <c r="BN73" i="5" s="1"/>
  <c r="DS19" i="5"/>
  <c r="DS37" i="5"/>
  <c r="K36" i="8"/>
  <c r="O36" i="8" s="1"/>
  <c r="FQ39" i="5"/>
  <c r="BZ37" i="1"/>
  <c r="CA39" i="1"/>
  <c r="BT37" i="1"/>
  <c r="DS39" i="1"/>
  <c r="DS37" i="9"/>
  <c r="L36" i="8"/>
  <c r="FQ39" i="9"/>
  <c r="FQ37" i="9" s="1"/>
  <c r="FQ28" i="9" s="1"/>
  <c r="FQ52" i="9" s="1"/>
  <c r="FQ27" i="9" s="1"/>
  <c r="FQ73" i="9" s="1"/>
  <c r="BU16" i="1"/>
  <c r="BT12" i="1"/>
  <c r="AZ10" i="1"/>
  <c r="AY7" i="1"/>
  <c r="AZ36" i="1"/>
  <c r="AY28" i="1"/>
  <c r="FQ36" i="5"/>
  <c r="K33" i="8"/>
  <c r="AQ36" i="1"/>
  <c r="AP28" i="1"/>
  <c r="DS36" i="1"/>
  <c r="EQ10" i="1"/>
  <c r="ER10" i="1" s="1"/>
  <c r="EW10" i="10"/>
  <c r="ET10" i="1"/>
  <c r="EW10" i="9"/>
  <c r="EQ61" i="1" l="1"/>
  <c r="ER62" i="1"/>
  <c r="G59" i="8"/>
  <c r="O59" i="8" s="1"/>
  <c r="EW61" i="5"/>
  <c r="FQ62" i="5"/>
  <c r="DS57" i="5"/>
  <c r="AA54" i="5"/>
  <c r="AA53" i="5" s="1"/>
  <c r="EN61" i="1"/>
  <c r="EO62" i="1"/>
  <c r="EI62" i="1"/>
  <c r="EH61" i="1"/>
  <c r="EF63" i="1"/>
  <c r="EE62" i="1"/>
  <c r="EW63" i="1"/>
  <c r="AA57" i="10"/>
  <c r="I60" i="8"/>
  <c r="EW62" i="10"/>
  <c r="FQ63" i="10"/>
  <c r="FQ62" i="10" s="1"/>
  <c r="FQ61" i="10" s="1"/>
  <c r="FQ27" i="10" s="1"/>
  <c r="AH26" i="1"/>
  <c r="AG6" i="1"/>
  <c r="P12" i="8"/>
  <c r="FQ19" i="9"/>
  <c r="L16" i="8"/>
  <c r="P16" i="8" s="1"/>
  <c r="K16" i="8"/>
  <c r="DS18" i="5"/>
  <c r="FQ19" i="5"/>
  <c r="BN18" i="1"/>
  <c r="DS19" i="1"/>
  <c r="BZ28" i="1"/>
  <c r="CA37" i="1"/>
  <c r="FQ37" i="5"/>
  <c r="K34" i="8"/>
  <c r="O34" i="8" s="1"/>
  <c r="N36" i="8"/>
  <c r="R36" i="8" s="1"/>
  <c r="P36" i="8"/>
  <c r="DT39" i="1"/>
  <c r="K36" i="7"/>
  <c r="N36" i="7" s="1"/>
  <c r="HB39" i="1"/>
  <c r="DS28" i="9"/>
  <c r="L34" i="8"/>
  <c r="BT28" i="1"/>
  <c r="DS37" i="1"/>
  <c r="BT7" i="1"/>
  <c r="BU12" i="1"/>
  <c r="AY26" i="1"/>
  <c r="AZ7" i="1"/>
  <c r="AY52" i="1"/>
  <c r="AZ28" i="1"/>
  <c r="K33" i="7"/>
  <c r="N33" i="7" s="1"/>
  <c r="HB36" i="1"/>
  <c r="DT36" i="1"/>
  <c r="AQ28" i="1"/>
  <c r="AP52" i="1"/>
  <c r="O33" i="8"/>
  <c r="N33" i="8"/>
  <c r="R33" i="8" s="1"/>
  <c r="FQ10" i="10"/>
  <c r="I7" i="8"/>
  <c r="Q7" i="8" s="1"/>
  <c r="H7" i="8"/>
  <c r="EU10" i="1"/>
  <c r="HC36" i="1" l="1"/>
  <c r="HC39" i="1"/>
  <c r="ER61" i="1"/>
  <c r="EQ27" i="1"/>
  <c r="EQ73" i="1" s="1"/>
  <c r="EN27" i="1"/>
  <c r="EN73" i="1" s="1"/>
  <c r="EN74" i="1" s="1"/>
  <c r="EO61" i="1"/>
  <c r="K54" i="8"/>
  <c r="O54" i="8" s="1"/>
  <c r="FQ57" i="5"/>
  <c r="DS54" i="5"/>
  <c r="G58" i="8"/>
  <c r="O58" i="8" s="1"/>
  <c r="FQ61" i="5"/>
  <c r="EI61" i="1"/>
  <c r="EH27" i="1"/>
  <c r="I59" i="8"/>
  <c r="EW61" i="10"/>
  <c r="AA57" i="1"/>
  <c r="AA54" i="10"/>
  <c r="AA53" i="10" s="1"/>
  <c r="AA6" i="10" s="1"/>
  <c r="AA71" i="10" s="1"/>
  <c r="AA73" i="10" s="1"/>
  <c r="DS57" i="10"/>
  <c r="EF62" i="1"/>
  <c r="EW62" i="1"/>
  <c r="EE61" i="1"/>
  <c r="J60" i="8"/>
  <c r="R60" i="8" s="1"/>
  <c r="Q60" i="8"/>
  <c r="HB63" i="1"/>
  <c r="H60" i="7"/>
  <c r="N60" i="7" s="1"/>
  <c r="EX63" i="1"/>
  <c r="AH6" i="1"/>
  <c r="AH72" i="1" s="1"/>
  <c r="AH74" i="1" s="1"/>
  <c r="AG72" i="1"/>
  <c r="AG74" i="1" s="1"/>
  <c r="DT19" i="1"/>
  <c r="K16" i="7"/>
  <c r="N16" i="7" s="1"/>
  <c r="HB19" i="1"/>
  <c r="N16" i="8"/>
  <c r="R16" i="8" s="1"/>
  <c r="O16" i="8"/>
  <c r="BN26" i="1"/>
  <c r="K15" i="8"/>
  <c r="FQ18" i="5"/>
  <c r="CA28" i="1"/>
  <c r="BZ52" i="1"/>
  <c r="BT52" i="1"/>
  <c r="DS52" i="9"/>
  <c r="L25" i="8"/>
  <c r="P25" i="8" s="1"/>
  <c r="P36" i="7"/>
  <c r="O36" i="7"/>
  <c r="K34" i="7"/>
  <c r="N34" i="7" s="1"/>
  <c r="DT37" i="1"/>
  <c r="HB37" i="1"/>
  <c r="HC37" i="1" s="1"/>
  <c r="N34" i="8"/>
  <c r="R34" i="8" s="1"/>
  <c r="P34" i="8"/>
  <c r="BT26" i="1"/>
  <c r="BU7" i="1"/>
  <c r="AY6" i="1"/>
  <c r="AZ26" i="1"/>
  <c r="AY27" i="1"/>
  <c r="AZ52" i="1"/>
  <c r="AQ52" i="1"/>
  <c r="AP27" i="1"/>
  <c r="P33" i="7"/>
  <c r="O33" i="7"/>
  <c r="HC63" i="1" l="1"/>
  <c r="HC19" i="1"/>
  <c r="K51" i="8"/>
  <c r="O51" i="8" s="1"/>
  <c r="DS53" i="5"/>
  <c r="FQ54" i="5"/>
  <c r="EI27" i="1"/>
  <c r="EI73" i="1" s="1"/>
  <c r="EH73" i="1"/>
  <c r="O60" i="7"/>
  <c r="P60" i="7"/>
  <c r="N68" i="7"/>
  <c r="EW61" i="1"/>
  <c r="EF61" i="1"/>
  <c r="EE27" i="1"/>
  <c r="I58" i="8"/>
  <c r="EW27" i="10"/>
  <c r="H59" i="7"/>
  <c r="N59" i="7" s="1"/>
  <c r="EX62" i="1"/>
  <c r="HB62" i="1"/>
  <c r="HC62" i="1" s="1"/>
  <c r="M54" i="8"/>
  <c r="DS54" i="10"/>
  <c r="FQ57" i="10"/>
  <c r="FQ54" i="10" s="1"/>
  <c r="FQ53" i="10" s="1"/>
  <c r="DS57" i="1"/>
  <c r="AA54" i="1"/>
  <c r="AB57" i="1"/>
  <c r="Q59" i="8"/>
  <c r="J59" i="8"/>
  <c r="R59" i="8" s="1"/>
  <c r="O15" i="8"/>
  <c r="BN6" i="1"/>
  <c r="BO26" i="1"/>
  <c r="O16" i="7"/>
  <c r="P16" i="7"/>
  <c r="BZ27" i="1"/>
  <c r="CA52" i="1"/>
  <c r="P34" i="7"/>
  <c r="O34" i="7"/>
  <c r="L49" i="8"/>
  <c r="P49" i="8" s="1"/>
  <c r="DS27" i="9"/>
  <c r="BT27" i="1"/>
  <c r="BT6" i="1"/>
  <c r="BU26" i="1"/>
  <c r="AZ6" i="1"/>
  <c r="AZ72" i="1" s="1"/>
  <c r="AY72" i="1"/>
  <c r="AZ27" i="1"/>
  <c r="AZ73" i="1" s="1"/>
  <c r="AY73" i="1"/>
  <c r="AQ27" i="1"/>
  <c r="AQ73" i="1" s="1"/>
  <c r="AP73" i="1"/>
  <c r="AZ74" i="1" l="1"/>
  <c r="AY74" i="1"/>
  <c r="FQ53" i="5"/>
  <c r="K50" i="8"/>
  <c r="O50" i="8" s="1"/>
  <c r="HB57" i="1"/>
  <c r="K54" i="7"/>
  <c r="N54" i="7" s="1"/>
  <c r="DT57" i="1"/>
  <c r="M51" i="8"/>
  <c r="DS53" i="10"/>
  <c r="O59" i="7"/>
  <c r="P59" i="7"/>
  <c r="Q58" i="8"/>
  <c r="J58" i="8"/>
  <c r="R58" i="8" s="1"/>
  <c r="AB54" i="1"/>
  <c r="DS54" i="1"/>
  <c r="AA53" i="1"/>
  <c r="N54" i="8"/>
  <c r="R54" i="8" s="1"/>
  <c r="Q54" i="8"/>
  <c r="I24" i="8"/>
  <c r="EW72" i="10"/>
  <c r="EF27" i="1"/>
  <c r="EF73" i="1" s="1"/>
  <c r="EF74" i="1" s="1"/>
  <c r="EE73" i="1"/>
  <c r="EE74" i="1" s="1"/>
  <c r="H58" i="7"/>
  <c r="N58" i="7" s="1"/>
  <c r="EX61" i="1"/>
  <c r="HB61" i="1"/>
  <c r="HC61" i="1" s="1"/>
  <c r="BN72" i="1"/>
  <c r="BN74" i="1" s="1"/>
  <c r="BO6" i="1"/>
  <c r="BO72" i="1" s="1"/>
  <c r="BO74" i="1" s="1"/>
  <c r="CA27" i="1"/>
  <c r="CA73" i="1" s="1"/>
  <c r="BZ73" i="1"/>
  <c r="L24" i="8"/>
  <c r="P24" i="8" s="1"/>
  <c r="DS73" i="9"/>
  <c r="BT73" i="1"/>
  <c r="BU73" i="1"/>
  <c r="BU6" i="1"/>
  <c r="BU72" i="1" s="1"/>
  <c r="BT72" i="1"/>
  <c r="HC57" i="1" l="1"/>
  <c r="O58" i="7"/>
  <c r="P58" i="7"/>
  <c r="DS53" i="1"/>
  <c r="AB53" i="1"/>
  <c r="N51" i="8"/>
  <c r="R51" i="8" s="1"/>
  <c r="Q51" i="8"/>
  <c r="O54" i="7"/>
  <c r="P54" i="7"/>
  <c r="Q24" i="8"/>
  <c r="HB54" i="1"/>
  <c r="DT54" i="1"/>
  <c r="K51" i="7"/>
  <c r="DS6" i="10"/>
  <c r="M50" i="8"/>
  <c r="BT74" i="1"/>
  <c r="BU74" i="1"/>
  <c r="DS71" i="10" l="1"/>
  <c r="DS73" i="10" s="1"/>
  <c r="M3" i="8"/>
  <c r="HB53" i="1"/>
  <c r="HC53" i="1" s="1"/>
  <c r="DT53" i="1"/>
  <c r="K50" i="7"/>
  <c r="N50" i="7" s="1"/>
  <c r="Q50" i="8"/>
  <c r="N50" i="8"/>
  <c r="R50" i="8" s="1"/>
  <c r="N51" i="7"/>
  <c r="HC54" i="1"/>
  <c r="P50" i="7" l="1"/>
  <c r="O50" i="7"/>
  <c r="P51" i="7"/>
  <c r="O51" i="7"/>
  <c r="DJ10" i="9" l="1"/>
  <c r="EH10" i="5"/>
  <c r="EH10" i="1" l="1"/>
  <c r="EH7" i="5"/>
  <c r="EH26" i="5" s="1"/>
  <c r="EH6" i="5" s="1"/>
  <c r="EH71" i="5" s="1"/>
  <c r="EH73" i="5" s="1"/>
  <c r="EW10" i="5"/>
  <c r="DJ7" i="9"/>
  <c r="DJ26" i="9" s="1"/>
  <c r="DJ6" i="9" s="1"/>
  <c r="DJ72" i="9" s="1"/>
  <c r="DJ74" i="9" s="1"/>
  <c r="DS35" i="5"/>
  <c r="X28" i="5"/>
  <c r="X52" i="5" s="1"/>
  <c r="X27" i="5" s="1"/>
  <c r="X72" i="5" s="1"/>
  <c r="X73" i="5" s="1"/>
  <c r="X35" i="1"/>
  <c r="G7" i="8" l="1"/>
  <c r="EH7" i="1"/>
  <c r="EI10" i="1"/>
  <c r="EW10" i="1"/>
  <c r="X28" i="1"/>
  <c r="DS35" i="1"/>
  <c r="Y35" i="1"/>
  <c r="K32" i="8"/>
  <c r="DS28" i="5"/>
  <c r="EX10" i="1" l="1"/>
  <c r="H7" i="7"/>
  <c r="EI7" i="1"/>
  <c r="EH26" i="1"/>
  <c r="J7" i="8"/>
  <c r="K25" i="8"/>
  <c r="DS52" i="5"/>
  <c r="N32" i="8"/>
  <c r="DT35" i="1"/>
  <c r="K32" i="7"/>
  <c r="X52" i="1"/>
  <c r="DS28" i="1"/>
  <c r="Y28" i="1"/>
  <c r="EH6" i="1" l="1"/>
  <c r="EI26" i="1"/>
  <c r="DT28" i="1"/>
  <c r="K25" i="7"/>
  <c r="X27" i="1"/>
  <c r="DS52" i="1"/>
  <c r="Y52" i="1"/>
  <c r="DS27" i="5"/>
  <c r="K49" i="8"/>
  <c r="N25" i="8"/>
  <c r="EI6" i="1" l="1"/>
  <c r="EI72" i="1" s="1"/>
  <c r="EI74" i="1" s="1"/>
  <c r="EH72" i="1"/>
  <c r="EH74" i="1" s="1"/>
  <c r="N49" i="8"/>
  <c r="K24" i="8"/>
  <c r="DS72" i="5"/>
  <c r="X73" i="1"/>
  <c r="X74" i="1" s="1"/>
  <c r="Y27" i="1"/>
  <c r="Y73" i="1" s="1"/>
  <c r="Y74" i="1" s="1"/>
  <c r="DS27" i="1"/>
  <c r="DT52" i="1"/>
  <c r="K49" i="7"/>
  <c r="DS73" i="1" l="1"/>
  <c r="K24" i="7"/>
  <c r="DT27" i="1"/>
  <c r="DT73" i="1" s="1"/>
  <c r="N24" i="8"/>
  <c r="K69" i="7" l="1"/>
  <c r="AA13" i="5" l="1"/>
  <c r="AA12" i="5" l="1"/>
  <c r="AA7" i="5" s="1"/>
  <c r="AA26" i="5" s="1"/>
  <c r="AA6" i="5" s="1"/>
  <c r="AA71" i="5" s="1"/>
  <c r="AA73" i="5" s="1"/>
  <c r="AA13" i="1"/>
  <c r="DS13" i="5"/>
  <c r="AB13" i="1" l="1"/>
  <c r="DS13" i="1"/>
  <c r="AA12" i="1"/>
  <c r="K10" i="8"/>
  <c r="FQ13" i="5"/>
  <c r="N10" i="8" l="1"/>
  <c r="R10" i="8" s="1"/>
  <c r="O10" i="8"/>
  <c r="K10" i="7"/>
  <c r="N10" i="7" s="1"/>
  <c r="HB13" i="1"/>
  <c r="AA7" i="1"/>
  <c r="HC13" i="1" l="1"/>
  <c r="AB7" i="1"/>
  <c r="AA26" i="1"/>
  <c r="P10" i="7"/>
  <c r="O10" i="7"/>
  <c r="AB26" i="1" l="1"/>
  <c r="AA6" i="1"/>
  <c r="AA72" i="1" l="1"/>
  <c r="AA74" i="1" s="1"/>
  <c r="AB6" i="1"/>
  <c r="AB72" i="1" s="1"/>
  <c r="AB74" i="1" s="1"/>
  <c r="O16" i="1" l="1"/>
  <c r="O12" i="9"/>
  <c r="O7" i="9" s="1"/>
  <c r="DD24" i="9"/>
  <c r="BZ16" i="5"/>
  <c r="O24" i="9"/>
  <c r="C10" i="9"/>
  <c r="ET8" i="5"/>
  <c r="EQ8" i="5"/>
  <c r="ET9" i="5"/>
  <c r="BZ16" i="1" l="1"/>
  <c r="BZ12" i="5"/>
  <c r="BZ7" i="5" s="1"/>
  <c r="BZ26" i="5" s="1"/>
  <c r="BZ6" i="5" s="1"/>
  <c r="BZ71" i="5" s="1"/>
  <c r="BZ73" i="5" s="1"/>
  <c r="C10" i="1"/>
  <c r="ET7" i="5"/>
  <c r="ET26" i="5" s="1"/>
  <c r="ET6" i="5" s="1"/>
  <c r="ET71" i="5" s="1"/>
  <c r="AV15" i="5"/>
  <c r="O12" i="1"/>
  <c r="P16" i="1"/>
  <c r="O24" i="1"/>
  <c r="O21" i="9"/>
  <c r="O18" i="9" s="1"/>
  <c r="O26" i="9" s="1"/>
  <c r="O6" i="9" s="1"/>
  <c r="O72" i="9" s="1"/>
  <c r="O74" i="9" s="1"/>
  <c r="ET35" i="5"/>
  <c r="DD21" i="9"/>
  <c r="DD18" i="9" s="1"/>
  <c r="DD26" i="9" s="1"/>
  <c r="DD6" i="9" s="1"/>
  <c r="DD72" i="9" s="1"/>
  <c r="DD74" i="9" s="1"/>
  <c r="DD24" i="1"/>
  <c r="BZ12" i="1" l="1"/>
  <c r="CA16" i="1"/>
  <c r="D10" i="1"/>
  <c r="AV15" i="1"/>
  <c r="AV12" i="5"/>
  <c r="AV7" i="5" s="1"/>
  <c r="AV26" i="5" s="1"/>
  <c r="AV6" i="5" s="1"/>
  <c r="AV71" i="5" s="1"/>
  <c r="AV73" i="5" s="1"/>
  <c r="DS15" i="5"/>
  <c r="O7" i="1"/>
  <c r="P12" i="1"/>
  <c r="P24" i="1"/>
  <c r="O21" i="1"/>
  <c r="ET35" i="1"/>
  <c r="EW35" i="5"/>
  <c r="ET28" i="5"/>
  <c r="ET52" i="5" s="1"/>
  <c r="ET27" i="5" s="1"/>
  <c r="ET72" i="5" s="1"/>
  <c r="ET73" i="5" s="1"/>
  <c r="DD21" i="1"/>
  <c r="DE24" i="1"/>
  <c r="BZ7" i="1" l="1"/>
  <c r="CA12" i="1"/>
  <c r="K12" i="8"/>
  <c r="FQ15" i="5"/>
  <c r="AV12" i="1"/>
  <c r="AW15" i="1"/>
  <c r="DS15" i="1"/>
  <c r="P7" i="1"/>
  <c r="O18" i="1"/>
  <c r="P21" i="1"/>
  <c r="G32" i="8"/>
  <c r="EW28" i="5"/>
  <c r="FQ35" i="5"/>
  <c r="EU35" i="1"/>
  <c r="ET28" i="1"/>
  <c r="EW35" i="1"/>
  <c r="DD18" i="1"/>
  <c r="DE21" i="1"/>
  <c r="CA7" i="1" l="1"/>
  <c r="BZ26" i="1"/>
  <c r="HB15" i="1"/>
  <c r="DT15" i="1"/>
  <c r="K12" i="7"/>
  <c r="N12" i="7" s="1"/>
  <c r="AV7" i="1"/>
  <c r="AW12" i="1"/>
  <c r="O12" i="8"/>
  <c r="N12" i="8"/>
  <c r="R12" i="8" s="1"/>
  <c r="P18" i="1"/>
  <c r="O26" i="1"/>
  <c r="H32" i="7"/>
  <c r="N32" i="7" s="1"/>
  <c r="EX35" i="1"/>
  <c r="HB35" i="1"/>
  <c r="G25" i="8"/>
  <c r="EW52" i="5"/>
  <c r="FQ28" i="5"/>
  <c r="EU28" i="1"/>
  <c r="ET52" i="1"/>
  <c r="EW28" i="1"/>
  <c r="J32" i="8"/>
  <c r="R32" i="8" s="1"/>
  <c r="O32" i="8"/>
  <c r="DD26" i="1"/>
  <c r="DE18" i="1"/>
  <c r="HC35" i="1" l="1"/>
  <c r="HC15" i="1"/>
  <c r="CA26" i="1"/>
  <c r="BZ6" i="1"/>
  <c r="AV26" i="1"/>
  <c r="AW7" i="1"/>
  <c r="O12" i="7"/>
  <c r="P12" i="7"/>
  <c r="P26" i="1"/>
  <c r="O6" i="1"/>
  <c r="ET27" i="1"/>
  <c r="EU52" i="1"/>
  <c r="EW52" i="1"/>
  <c r="J25" i="8"/>
  <c r="R25" i="8" s="1"/>
  <c r="O25" i="8"/>
  <c r="H25" i="7"/>
  <c r="EX28" i="1"/>
  <c r="HB28" i="1"/>
  <c r="G49" i="8"/>
  <c r="EW27" i="5"/>
  <c r="FQ52" i="5"/>
  <c r="O32" i="7"/>
  <c r="P32" i="7"/>
  <c r="DE26" i="1"/>
  <c r="DD6" i="1"/>
  <c r="CA6" i="1" l="1"/>
  <c r="CA72" i="1" s="1"/>
  <c r="CA74" i="1" s="1"/>
  <c r="BZ72" i="1"/>
  <c r="BZ74" i="1" s="1"/>
  <c r="AV6" i="1"/>
  <c r="AW26" i="1"/>
  <c r="O72" i="1"/>
  <c r="O74" i="1" s="1"/>
  <c r="P6" i="1"/>
  <c r="P72" i="1" s="1"/>
  <c r="P74" i="1" s="1"/>
  <c r="G24" i="8"/>
  <c r="EW72" i="5"/>
  <c r="FQ27" i="5"/>
  <c r="FQ72" i="5" s="1"/>
  <c r="HC28" i="1"/>
  <c r="N25" i="7"/>
  <c r="J49" i="8"/>
  <c r="R49" i="8" s="1"/>
  <c r="O49" i="8"/>
  <c r="H49" i="7"/>
  <c r="N49" i="7" s="1"/>
  <c r="EX52" i="1"/>
  <c r="HB52" i="1"/>
  <c r="HC52" i="1" s="1"/>
  <c r="ET73" i="1"/>
  <c r="EU27" i="1"/>
  <c r="EU73" i="1" s="1"/>
  <c r="EW27" i="1"/>
  <c r="DD72" i="1"/>
  <c r="DD74" i="1" s="1"/>
  <c r="DE6" i="1"/>
  <c r="DE72" i="1" s="1"/>
  <c r="DE74" i="1" s="1"/>
  <c r="AW6" i="1" l="1"/>
  <c r="AW72" i="1" s="1"/>
  <c r="AW74" i="1" s="1"/>
  <c r="AV72" i="1"/>
  <c r="AV74" i="1" s="1"/>
  <c r="P49" i="7"/>
  <c r="O49" i="7"/>
  <c r="EW73" i="1"/>
  <c r="H24" i="7"/>
  <c r="EX27" i="1"/>
  <c r="EX73" i="1" s="1"/>
  <c r="HB27" i="1"/>
  <c r="P25" i="7"/>
  <c r="O25" i="7"/>
  <c r="J24" i="8"/>
  <c r="R24" i="8" s="1"/>
  <c r="O24" i="8"/>
  <c r="HB73" i="1" l="1"/>
  <c r="HC27" i="1"/>
  <c r="HC73" i="1" s="1"/>
  <c r="H69" i="7"/>
  <c r="N24" i="7"/>
  <c r="O24" i="7" l="1"/>
  <c r="N69" i="7"/>
  <c r="P24" i="7"/>
  <c r="O69" i="7" l="1"/>
  <c r="P69" i="7"/>
  <c r="AP10" i="5" l="1"/>
  <c r="AP7" i="5" l="1"/>
  <c r="AP26" i="5" s="1"/>
  <c r="AP6" i="5" s="1"/>
  <c r="AP71" i="5" s="1"/>
  <c r="AP73" i="5" s="1"/>
  <c r="AP10" i="1"/>
  <c r="AP7" i="1" l="1"/>
  <c r="AQ10" i="1"/>
  <c r="AQ7" i="1" l="1"/>
  <c r="AP26" i="1"/>
  <c r="AQ26" i="1" l="1"/>
  <c r="AP6" i="1"/>
  <c r="AQ6" i="1" l="1"/>
  <c r="AQ72" i="1" s="1"/>
  <c r="AQ74" i="1" s="1"/>
  <c r="AP72" i="1"/>
  <c r="AP74" i="1" s="1"/>
  <c r="DJ10" i="5" l="1"/>
  <c r="CX10" i="9"/>
  <c r="BH10" i="5"/>
  <c r="BB10" i="9"/>
  <c r="DA10" i="9"/>
  <c r="AJ10" i="5"/>
  <c r="C8" i="9"/>
  <c r="EQ9" i="10"/>
  <c r="EQ9" i="5"/>
  <c r="EQ7" i="5" s="1"/>
  <c r="EQ26" i="5" s="1"/>
  <c r="EQ6" i="5" s="1"/>
  <c r="EQ71" i="5" s="1"/>
  <c r="EQ73" i="5" s="1"/>
  <c r="EK9" i="5"/>
  <c r="ET8" i="9"/>
  <c r="EQ8" i="10"/>
  <c r="EQ8" i="9"/>
  <c r="EK8" i="5"/>
  <c r="ET9" i="9"/>
  <c r="EW9" i="9" l="1"/>
  <c r="H6" i="8" s="1"/>
  <c r="ET9" i="1"/>
  <c r="EU9" i="1" s="1"/>
  <c r="ET7" i="9"/>
  <c r="ET26" i="9" s="1"/>
  <c r="ET6" i="9" s="1"/>
  <c r="ET72" i="9" s="1"/>
  <c r="ET74" i="9" s="1"/>
  <c r="ET8" i="1"/>
  <c r="EW9" i="10"/>
  <c r="EQ9" i="1"/>
  <c r="ER9" i="1" s="1"/>
  <c r="EQ7" i="9"/>
  <c r="EQ26" i="9" s="1"/>
  <c r="EQ6" i="9" s="1"/>
  <c r="EQ72" i="9" s="1"/>
  <c r="EQ74" i="9" s="1"/>
  <c r="EW8" i="9"/>
  <c r="EW8" i="10"/>
  <c r="EQ7" i="10"/>
  <c r="EQ26" i="10" s="1"/>
  <c r="EQ6" i="10" s="1"/>
  <c r="EQ71" i="10" s="1"/>
  <c r="EQ73" i="10" s="1"/>
  <c r="EQ8" i="1"/>
  <c r="EK9" i="1"/>
  <c r="EW9" i="5"/>
  <c r="EK8" i="1"/>
  <c r="EK7" i="5"/>
  <c r="EK26" i="5" s="1"/>
  <c r="EK6" i="5" s="1"/>
  <c r="EK71" i="5" s="1"/>
  <c r="EK73" i="5" s="1"/>
  <c r="EW8" i="5"/>
  <c r="BH7" i="5"/>
  <c r="BH26" i="5" s="1"/>
  <c r="BH6" i="5" s="1"/>
  <c r="BH71" i="5" s="1"/>
  <c r="BH73" i="5" s="1"/>
  <c r="BH10" i="1"/>
  <c r="DJ7" i="5"/>
  <c r="DJ26" i="5" s="1"/>
  <c r="DJ6" i="5" s="1"/>
  <c r="DJ71" i="5" s="1"/>
  <c r="DJ73" i="5" s="1"/>
  <c r="DJ10" i="1"/>
  <c r="CX7" i="9"/>
  <c r="CX26" i="9" s="1"/>
  <c r="CX6" i="9" s="1"/>
  <c r="CX72" i="9" s="1"/>
  <c r="CX74" i="9" s="1"/>
  <c r="CX10" i="1"/>
  <c r="BB10" i="1"/>
  <c r="BB7" i="1" s="1"/>
  <c r="BB26" i="1" s="1"/>
  <c r="BB6" i="1" s="1"/>
  <c r="BB72" i="1" s="1"/>
  <c r="BB74" i="1" s="1"/>
  <c r="BB7" i="9"/>
  <c r="BB26" i="9" s="1"/>
  <c r="BB6" i="9" s="1"/>
  <c r="BB72" i="9" s="1"/>
  <c r="BB74" i="9" s="1"/>
  <c r="AJ10" i="1"/>
  <c r="AJ7" i="5"/>
  <c r="AJ26" i="5" s="1"/>
  <c r="AJ6" i="5" s="1"/>
  <c r="AJ71" i="5" s="1"/>
  <c r="AJ73" i="5" s="1"/>
  <c r="DS10" i="5"/>
  <c r="DA10" i="1"/>
  <c r="DA7" i="9"/>
  <c r="DA26" i="9" s="1"/>
  <c r="DA6" i="9" s="1"/>
  <c r="DA72" i="9" s="1"/>
  <c r="DA74" i="9" s="1"/>
  <c r="DS10" i="9"/>
  <c r="C9" i="9"/>
  <c r="C7" i="9" s="1"/>
  <c r="C26" i="9" s="1"/>
  <c r="C6" i="9" s="1"/>
  <c r="C72" i="9" s="1"/>
  <c r="C74" i="9" s="1"/>
  <c r="C8" i="1"/>
  <c r="DS8" i="9"/>
  <c r="ET7" i="1" l="1"/>
  <c r="EU8" i="1"/>
  <c r="I6" i="8"/>
  <c r="Q6" i="8" s="1"/>
  <c r="FQ9" i="10"/>
  <c r="EW7" i="9"/>
  <c r="H5" i="8"/>
  <c r="ER8" i="1"/>
  <c r="EQ7" i="1"/>
  <c r="FQ8" i="10"/>
  <c r="I5" i="8"/>
  <c r="Q5" i="8" s="1"/>
  <c r="EW7" i="10"/>
  <c r="G6" i="8"/>
  <c r="FQ9" i="5"/>
  <c r="EL9" i="1"/>
  <c r="EW9" i="1"/>
  <c r="G5" i="8"/>
  <c r="FQ8" i="5"/>
  <c r="EW7" i="5"/>
  <c r="EL8" i="1"/>
  <c r="EK7" i="1"/>
  <c r="EW8" i="1"/>
  <c r="BH7" i="1"/>
  <c r="BI10" i="1"/>
  <c r="DK10" i="1"/>
  <c r="DJ7" i="1"/>
  <c r="CY10" i="1"/>
  <c r="CX7" i="1"/>
  <c r="FQ10" i="5"/>
  <c r="K7" i="8"/>
  <c r="O7" i="8" s="1"/>
  <c r="AJ7" i="1"/>
  <c r="AK10" i="1"/>
  <c r="L7" i="8"/>
  <c r="FQ10" i="9"/>
  <c r="DB10" i="1"/>
  <c r="DA7" i="1"/>
  <c r="DS10" i="1"/>
  <c r="C9" i="1"/>
  <c r="DS9" i="9"/>
  <c r="D8" i="1"/>
  <c r="DS8" i="1"/>
  <c r="C7" i="1"/>
  <c r="L5" i="8"/>
  <c r="FQ8" i="9"/>
  <c r="FQ7" i="10" l="1"/>
  <c r="FQ26" i="10" s="1"/>
  <c r="FQ6" i="10" s="1"/>
  <c r="ET26" i="1"/>
  <c r="EU7" i="1"/>
  <c r="H4" i="8"/>
  <c r="EW26" i="9"/>
  <c r="EQ26" i="1"/>
  <c r="ER7" i="1"/>
  <c r="EW26" i="10"/>
  <c r="I4" i="8"/>
  <c r="Q4" i="8" s="1"/>
  <c r="H6" i="7"/>
  <c r="EX9" i="1"/>
  <c r="O6" i="8"/>
  <c r="J6" i="8"/>
  <c r="H5" i="7"/>
  <c r="EX8" i="1"/>
  <c r="EL7" i="1"/>
  <c r="EK26" i="1"/>
  <c r="EW7" i="1"/>
  <c r="EW26" i="5"/>
  <c r="G4" i="8"/>
  <c r="O5" i="8"/>
  <c r="J5" i="8"/>
  <c r="BH26" i="1"/>
  <c r="BI7" i="1"/>
  <c r="DJ26" i="1"/>
  <c r="DK7" i="1"/>
  <c r="CX26" i="1"/>
  <c r="CY7" i="1"/>
  <c r="AJ26" i="1"/>
  <c r="AK7" i="1"/>
  <c r="DA26" i="1"/>
  <c r="DB7" i="1"/>
  <c r="DT10" i="1"/>
  <c r="HB10" i="1"/>
  <c r="K7" i="7"/>
  <c r="N7" i="7" s="1"/>
  <c r="P7" i="8"/>
  <c r="N7" i="8"/>
  <c r="R7" i="8" s="1"/>
  <c r="L6" i="8"/>
  <c r="FQ9" i="9"/>
  <c r="D9" i="1"/>
  <c r="DS9" i="1"/>
  <c r="K5" i="7"/>
  <c r="DT8" i="1"/>
  <c r="HB8" i="1"/>
  <c r="N5" i="8"/>
  <c r="P5" i="8"/>
  <c r="D7" i="1"/>
  <c r="C26" i="1"/>
  <c r="J4" i="8" l="1"/>
  <c r="HC8" i="1"/>
  <c r="R5" i="8"/>
  <c r="HC10" i="1"/>
  <c r="N5" i="7"/>
  <c r="ET6" i="1"/>
  <c r="EU26" i="1"/>
  <c r="EW6" i="9"/>
  <c r="H23" i="8"/>
  <c r="EW6" i="10"/>
  <c r="I23" i="8"/>
  <c r="Q23" i="8" s="1"/>
  <c r="ER26" i="1"/>
  <c r="EQ6" i="1"/>
  <c r="G23" i="8"/>
  <c r="EW6" i="5"/>
  <c r="EL26" i="1"/>
  <c r="EK6" i="1"/>
  <c r="EW26" i="1"/>
  <c r="H4" i="7"/>
  <c r="H70" i="7" s="1"/>
  <c r="EX7" i="1"/>
  <c r="BI26" i="1"/>
  <c r="BH6" i="1"/>
  <c r="DJ6" i="1"/>
  <c r="DK26" i="1"/>
  <c r="CY26" i="1"/>
  <c r="CX6" i="1"/>
  <c r="AK26" i="1"/>
  <c r="AJ6" i="1"/>
  <c r="P7" i="7"/>
  <c r="O7" i="7"/>
  <c r="DA6" i="1"/>
  <c r="DB26" i="1"/>
  <c r="N6" i="8"/>
  <c r="R6" i="8" s="1"/>
  <c r="P6" i="8"/>
  <c r="DT9" i="1"/>
  <c r="K6" i="7"/>
  <c r="N6" i="7" s="1"/>
  <c r="HB9" i="1"/>
  <c r="D26" i="1"/>
  <c r="C6" i="1"/>
  <c r="O5" i="7" l="1"/>
  <c r="P5" i="7"/>
  <c r="J23" i="8"/>
  <c r="HC9" i="1"/>
  <c r="EU6" i="1"/>
  <c r="EU72" i="1" s="1"/>
  <c r="EU74" i="1" s="1"/>
  <c r="ET72" i="1"/>
  <c r="ET74" i="1" s="1"/>
  <c r="H3" i="8"/>
  <c r="EW72" i="9"/>
  <c r="EW74" i="9" s="1"/>
  <c r="EQ72" i="1"/>
  <c r="EQ74" i="1" s="1"/>
  <c r="ER6" i="1"/>
  <c r="ER72" i="1" s="1"/>
  <c r="ER74" i="1" s="1"/>
  <c r="EW71" i="10"/>
  <c r="EW73" i="10" s="1"/>
  <c r="I3" i="8"/>
  <c r="Q3" i="8" s="1"/>
  <c r="H73" i="7"/>
  <c r="H75" i="7" s="1"/>
  <c r="H72" i="7"/>
  <c r="EK72" i="1"/>
  <c r="EK74" i="1" s="1"/>
  <c r="EL6" i="1"/>
  <c r="EL72" i="1" s="1"/>
  <c r="EL74" i="1" s="1"/>
  <c r="EW6" i="1"/>
  <c r="G3" i="8"/>
  <c r="EW71" i="5"/>
  <c r="EW73" i="5" s="1"/>
  <c r="EX26" i="1"/>
  <c r="H23" i="7"/>
  <c r="BH72" i="1"/>
  <c r="BH74" i="1" s="1"/>
  <c r="BI6" i="1"/>
  <c r="BI72" i="1" s="1"/>
  <c r="BI74" i="1" s="1"/>
  <c r="DK6" i="1"/>
  <c r="DK72" i="1" s="1"/>
  <c r="DK74" i="1" s="1"/>
  <c r="DJ72" i="1"/>
  <c r="DJ74" i="1" s="1"/>
  <c r="CY6" i="1"/>
  <c r="CY72" i="1" s="1"/>
  <c r="CY74" i="1" s="1"/>
  <c r="CX72" i="1"/>
  <c r="CX74" i="1" s="1"/>
  <c r="AK6" i="1"/>
  <c r="AK72" i="1" s="1"/>
  <c r="AK74" i="1" s="1"/>
  <c r="AJ72" i="1"/>
  <c r="AJ74" i="1" s="1"/>
  <c r="DB6" i="1"/>
  <c r="DB72" i="1" s="1"/>
  <c r="DB74" i="1" s="1"/>
  <c r="DA72" i="1"/>
  <c r="DA74" i="1" s="1"/>
  <c r="O6" i="7"/>
  <c r="P6" i="7"/>
  <c r="D6" i="1"/>
  <c r="D72" i="1" s="1"/>
  <c r="D74" i="1" s="1"/>
  <c r="C72" i="1"/>
  <c r="C74" i="1" s="1"/>
  <c r="J3" i="8" l="1"/>
  <c r="EX6" i="1"/>
  <c r="EX72" i="1" s="1"/>
  <c r="EX74" i="1" s="1"/>
  <c r="H3" i="7"/>
  <c r="EW72" i="1"/>
  <c r="EW74" i="1" s="1"/>
  <c r="DP24" i="9" l="1"/>
  <c r="DP16" i="5"/>
  <c r="DP12" i="5" l="1"/>
  <c r="DP7" i="5" s="1"/>
  <c r="DP26" i="5" s="1"/>
  <c r="DP6" i="5" s="1"/>
  <c r="DP71" i="5" s="1"/>
  <c r="DP73" i="5" s="1"/>
  <c r="DS16" i="5"/>
  <c r="DP21" i="9"/>
  <c r="DP18" i="9" s="1"/>
  <c r="DS24" i="9"/>
  <c r="DP24" i="1"/>
  <c r="DP16" i="9"/>
  <c r="FQ16" i="5" l="1"/>
  <c r="K13" i="8"/>
  <c r="O13" i="8" s="1"/>
  <c r="DS12" i="5"/>
  <c r="DP12" i="9"/>
  <c r="DP7" i="9" s="1"/>
  <c r="DP26" i="9" s="1"/>
  <c r="DP6" i="9" s="1"/>
  <c r="DP72" i="9" s="1"/>
  <c r="DP74" i="9" s="1"/>
  <c r="DS16" i="9"/>
  <c r="DP16" i="1"/>
  <c r="L21" i="8"/>
  <c r="FQ24" i="9"/>
  <c r="FQ21" i="9" s="1"/>
  <c r="FQ18" i="9" s="1"/>
  <c r="DS21" i="9"/>
  <c r="DP21" i="1"/>
  <c r="DS24" i="1"/>
  <c r="K9" i="8" l="1"/>
  <c r="O9" i="8" s="1"/>
  <c r="FQ12" i="5"/>
  <c r="DS7" i="5"/>
  <c r="L13" i="8"/>
  <c r="FQ16" i="9"/>
  <c r="FQ12" i="9" s="1"/>
  <c r="FQ7" i="9" s="1"/>
  <c r="FQ26" i="9" s="1"/>
  <c r="FQ6" i="9" s="1"/>
  <c r="FQ72" i="9" s="1"/>
  <c r="FQ74" i="9" s="1"/>
  <c r="DS12" i="9"/>
  <c r="DQ16" i="1"/>
  <c r="DP12" i="1"/>
  <c r="DS16" i="1"/>
  <c r="DP18" i="1"/>
  <c r="DS21" i="1"/>
  <c r="HB24" i="1"/>
  <c r="DT24" i="1"/>
  <c r="K21" i="7"/>
  <c r="N21" i="7" s="1"/>
  <c r="L18" i="8"/>
  <c r="DS18" i="9"/>
  <c r="P21" i="8"/>
  <c r="N21" i="8"/>
  <c r="R21" i="8" s="1"/>
  <c r="P21" i="7" l="1"/>
  <c r="HC24" i="1"/>
  <c r="FQ7" i="5"/>
  <c r="K4" i="8"/>
  <c r="O4" i="8" s="1"/>
  <c r="DS26" i="5"/>
  <c r="DP7" i="1"/>
  <c r="DS12" i="1"/>
  <c r="DQ12" i="1"/>
  <c r="L9" i="8"/>
  <c r="DS7" i="9"/>
  <c r="L4" i="8" s="1"/>
  <c r="N13" i="8"/>
  <c r="R13" i="8" s="1"/>
  <c r="P13" i="8"/>
  <c r="K13" i="7"/>
  <c r="N13" i="7" s="1"/>
  <c r="DT16" i="1"/>
  <c r="HB16" i="1"/>
  <c r="P18" i="8"/>
  <c r="N18" i="8"/>
  <c r="R18" i="8" s="1"/>
  <c r="DT21" i="1"/>
  <c r="K18" i="7"/>
  <c r="N18" i="7" s="1"/>
  <c r="P18" i="7" s="1"/>
  <c r="HB21" i="1"/>
  <c r="HC21" i="1" s="1"/>
  <c r="L15" i="8"/>
  <c r="DS18" i="1"/>
  <c r="DP26" i="1"/>
  <c r="DS26" i="9" l="1"/>
  <c r="DS6" i="9" s="1"/>
  <c r="HC16" i="1"/>
  <c r="DS6" i="5"/>
  <c r="K23" i="8"/>
  <c r="O23" i="8" s="1"/>
  <c r="FQ26" i="5"/>
  <c r="N4" i="8"/>
  <c r="R4" i="8" s="1"/>
  <c r="P4" i="8"/>
  <c r="DQ7" i="1"/>
  <c r="DS7" i="1"/>
  <c r="O13" i="7"/>
  <c r="P13" i="7"/>
  <c r="P9" i="8"/>
  <c r="N9" i="8"/>
  <c r="R9" i="8" s="1"/>
  <c r="DT12" i="1"/>
  <c r="K9" i="7"/>
  <c r="N9" i="7" s="1"/>
  <c r="HB12" i="1"/>
  <c r="HC12" i="1" s="1"/>
  <c r="DT18" i="1"/>
  <c r="K15" i="7"/>
  <c r="HB18" i="1"/>
  <c r="N15" i="8"/>
  <c r="R15" i="8" s="1"/>
  <c r="P15" i="8"/>
  <c r="DP6" i="1"/>
  <c r="DQ26" i="1"/>
  <c r="DS26" i="1"/>
  <c r="L23" i="8"/>
  <c r="FQ6" i="5" l="1"/>
  <c r="FQ71" i="5" s="1"/>
  <c r="FQ73" i="5" s="1"/>
  <c r="K3" i="8"/>
  <c r="O3" i="8" s="1"/>
  <c r="DS71" i="5"/>
  <c r="DS73" i="5" s="1"/>
  <c r="O9" i="7"/>
  <c r="P9" i="7"/>
  <c r="DT7" i="1"/>
  <c r="K4" i="7"/>
  <c r="HB7" i="1"/>
  <c r="DT26" i="1"/>
  <c r="HB26" i="1"/>
  <c r="HC26" i="1" s="1"/>
  <c r="K23" i="7"/>
  <c r="N23" i="7" s="1"/>
  <c r="DQ6" i="1"/>
  <c r="DQ72" i="1" s="1"/>
  <c r="DQ74" i="1" s="1"/>
  <c r="DP72" i="1"/>
  <c r="DP74" i="1" s="1"/>
  <c r="DS6" i="1"/>
  <c r="N15" i="7"/>
  <c r="K71" i="7"/>
  <c r="L3" i="8"/>
  <c r="DS72" i="9"/>
  <c r="DS74" i="9" s="1"/>
  <c r="N23" i="8"/>
  <c r="R23" i="8" s="1"/>
  <c r="P23" i="8"/>
  <c r="HB77" i="1"/>
  <c r="HC18" i="1"/>
  <c r="N4" i="7" l="1"/>
  <c r="K70" i="7"/>
  <c r="K73" i="7" s="1"/>
  <c r="HC7" i="1"/>
  <c r="HB76" i="1"/>
  <c r="K74" i="7"/>
  <c r="K72" i="7"/>
  <c r="DT6" i="1"/>
  <c r="DT72" i="1" s="1"/>
  <c r="DT74" i="1" s="1"/>
  <c r="HB6" i="1"/>
  <c r="K3" i="7"/>
  <c r="N3" i="7" s="1"/>
  <c r="DS72" i="1"/>
  <c r="DS74" i="1" s="1"/>
  <c r="N3" i="8"/>
  <c r="R3" i="8" s="1"/>
  <c r="P3" i="8"/>
  <c r="N71" i="7"/>
  <c r="O15" i="7"/>
  <c r="P15" i="7"/>
  <c r="O23" i="7"/>
  <c r="P23" i="7"/>
  <c r="K75" i="7" l="1"/>
  <c r="N70" i="7"/>
  <c r="O4" i="7"/>
  <c r="P4" i="7"/>
  <c r="HB72" i="1"/>
  <c r="HB74" i="1" s="1"/>
  <c r="HC6" i="1"/>
  <c r="HC72" i="1" s="1"/>
  <c r="HC74" i="1" s="1"/>
  <c r="P71" i="7"/>
  <c r="O71" i="7"/>
  <c r="N74" i="7"/>
  <c r="N72" i="7"/>
  <c r="P3" i="7"/>
  <c r="O3" i="7"/>
  <c r="N73" i="7" l="1"/>
  <c r="N75" i="7" s="1"/>
  <c r="O75" i="7" s="1"/>
  <c r="O70" i="7"/>
  <c r="P70" i="7"/>
  <c r="O72" i="7"/>
  <c r="P72" i="7"/>
  <c r="N82" i="7"/>
  <c r="O74" i="7"/>
  <c r="N81" i="7" l="1"/>
  <c r="O73" i="7"/>
</calcChain>
</file>

<file path=xl/sharedStrings.xml><?xml version="1.0" encoding="utf-8"?>
<sst xmlns="http://schemas.openxmlformats.org/spreadsheetml/2006/main" count="2739" uniqueCount="1158">
  <si>
    <t>Címrend</t>
  </si>
  <si>
    <t>11107-01</t>
  </si>
  <si>
    <t>11107-02</t>
  </si>
  <si>
    <t>11108-01</t>
  </si>
  <si>
    <t>11108-02</t>
  </si>
  <si>
    <t>11108-04</t>
  </si>
  <si>
    <t>11404-01</t>
  </si>
  <si>
    <t>11404-02</t>
  </si>
  <si>
    <t>11601-01</t>
  </si>
  <si>
    <t>11601-02</t>
  </si>
  <si>
    <t>11601-03</t>
  </si>
  <si>
    <t>11601-04</t>
  </si>
  <si>
    <t>11706-01</t>
  </si>
  <si>
    <t>11706-02</t>
  </si>
  <si>
    <t>12201-01</t>
  </si>
  <si>
    <t>12201-02</t>
  </si>
  <si>
    <t>12201-03</t>
  </si>
  <si>
    <t>12201-04</t>
  </si>
  <si>
    <t>40102-01</t>
  </si>
  <si>
    <t>40102-02</t>
  </si>
  <si>
    <t>40102-03</t>
  </si>
  <si>
    <t>40104-01</t>
  </si>
  <si>
    <t>40104-02</t>
  </si>
  <si>
    <t>40100-02</t>
  </si>
  <si>
    <t>72100-17</t>
  </si>
  <si>
    <t>Sor-szám</t>
  </si>
  <si>
    <t>Előirányzat megnevezése</t>
  </si>
  <si>
    <t>Tisztségviselők, bizottságok</t>
  </si>
  <si>
    <t>Nemzetközi kapcsolatok</t>
  </si>
  <si>
    <t>PR tevékenység</t>
  </si>
  <si>
    <t>Kitüntetések, közmeghall-gatás</t>
  </si>
  <si>
    <t>Tagsági díjak és támogatások</t>
  </si>
  <si>
    <t>Működési cél- és általános tartalék</t>
  </si>
  <si>
    <t>Felhalmozási céltartalék</t>
  </si>
  <si>
    <t>Helyi és központi adók</t>
  </si>
  <si>
    <t>Támogatások</t>
  </si>
  <si>
    <t>Költségvetési maradvány</t>
  </si>
  <si>
    <t>Oktatáshoz, neveléshez kapcsolódó feladatok</t>
  </si>
  <si>
    <t>Szociális feladatok</t>
  </si>
  <si>
    <t>Települési támogatások</t>
  </si>
  <si>
    <t>Parkolás-üzemeltetés</t>
  </si>
  <si>
    <t>Térfigyelő-kamerarend-szer működtetése</t>
  </si>
  <si>
    <t>Közterületi feladatok</t>
  </si>
  <si>
    <t>Közvilágítás</t>
  </si>
  <si>
    <t>Útkár miatti kártérítés</t>
  </si>
  <si>
    <t xml:space="preserve">Új  Teleki Téri piac, őstermelői piacok </t>
  </si>
  <si>
    <t>Lakásvásárlási támogatás</t>
  </si>
  <si>
    <t>Vagyon-     gazdálkodás</t>
  </si>
  <si>
    <t>Törzsvagyon karbantartása, fejlesztése</t>
  </si>
  <si>
    <t xml:space="preserve">Oktatási, nevelési intézményekkel kapcsolatos feladatok </t>
  </si>
  <si>
    <t>üres</t>
  </si>
  <si>
    <t>Településüze-meltetés, út-park karban-tartás, növény-védelem, köztisztaság</t>
  </si>
  <si>
    <t>Józsefvárosi Gazdálkodási Központ Zrt. üzleti vagyon-nal kapcsolatos feladatai</t>
  </si>
  <si>
    <t>Corvin Sétány Projekt</t>
  </si>
  <si>
    <t xml:space="preserve">Magdolna Negyed Projekt </t>
  </si>
  <si>
    <t>Rehabilitációk, fejlesztési projektek</t>
  </si>
  <si>
    <t>Hitel felvétel, törlesztések, kamatok</t>
  </si>
  <si>
    <t>Védelmi feladatok</t>
  </si>
  <si>
    <t>Egészségügyi feladatok</t>
  </si>
  <si>
    <t>Társasházak felújítási támogatása, kölcsöne</t>
  </si>
  <si>
    <t>Önkormányzati tulajdonhoz kapcsolódó feladatok</t>
  </si>
  <si>
    <t>Önkormányzati egyéb feladatok</t>
  </si>
  <si>
    <t>RÉV8 Zrt.</t>
  </si>
  <si>
    <t>Józsefváros Közösségeiért Nonprofit Zrt.</t>
  </si>
  <si>
    <t>Építés-    igazgatási feladatok</t>
  </si>
  <si>
    <t>Igazgatási tevékenységek</t>
  </si>
  <si>
    <t>Anyakönyvi feladatok</t>
  </si>
  <si>
    <t>Hivatal működtetése</t>
  </si>
  <si>
    <t>Hivatal informatikai feladatai</t>
  </si>
  <si>
    <t>Hivatal egyéb feladatai</t>
  </si>
  <si>
    <t>Nemzetiségi Önkormány-zatok működtetése</t>
  </si>
  <si>
    <t>Hivatali alkalmazottak foglalkoztatá-sával összefüggő kiadások</t>
  </si>
  <si>
    <t>Közterület- felügyelet</t>
  </si>
  <si>
    <t>Polgármesteri Hivatal összesen</t>
  </si>
  <si>
    <t>LÉLEKHÁZ, LÉLEK PROGRAM</t>
  </si>
  <si>
    <t>Gazdasági szervezet és Központi irányítás</t>
  </si>
  <si>
    <t>Család és Gyermekjóléti Központ</t>
  </si>
  <si>
    <t>Egyéb szociális szolgáltatás</t>
  </si>
  <si>
    <t>Család és Gyermekjóléti Szolgálat</t>
  </si>
  <si>
    <t>Szociális étkeztetés</t>
  </si>
  <si>
    <t xml:space="preserve">Házi Segítségnyúj- tás </t>
  </si>
  <si>
    <t>Nappali Ellátás</t>
  </si>
  <si>
    <t>Idősek Átmeneti Otthona / Gondozóház</t>
  </si>
  <si>
    <t>Jelzőrendsze-res házi segítségnyúj- tás</t>
  </si>
  <si>
    <t>Gyermekek Átmeneti Otthona</t>
  </si>
  <si>
    <t>Oktatási - nevelési intézmények- ben étkeztetés biztosítása</t>
  </si>
  <si>
    <t>Józsefvárosi Szociális Szolgáltató és Gyermekjóléti Központ összesen</t>
  </si>
  <si>
    <t xml:space="preserve">Józsefvárosi Egyesített Bölcsődék </t>
  </si>
  <si>
    <t xml:space="preserve">Józsefvárosi Szent Kozma Egészségügyi Központ </t>
  </si>
  <si>
    <t>KÖLTSÉG-     VETÉSI SZERVEK MIND ÖSSZESEN</t>
  </si>
  <si>
    <t>ÖNKORMÁNYZAT MIND ÖSSZESEN</t>
  </si>
  <si>
    <t>01</t>
  </si>
  <si>
    <t>02</t>
  </si>
  <si>
    <t>MŰKÖDÉSI KIADÁSOK (03+….+07)</t>
  </si>
  <si>
    <t>03</t>
  </si>
  <si>
    <t>Személyi juttatás</t>
  </si>
  <si>
    <t>04</t>
  </si>
  <si>
    <t>Munkaadót terhelő járulékok és szociális hozzájárulási adó</t>
  </si>
  <si>
    <t>05</t>
  </si>
  <si>
    <t>Dologi kiadások</t>
  </si>
  <si>
    <t>06</t>
  </si>
  <si>
    <t>Ellátottak pénzbeli juttatása</t>
  </si>
  <si>
    <t>07</t>
  </si>
  <si>
    <t>Egyéb működési célú kiadás (08+….+12)</t>
  </si>
  <si>
    <t>08</t>
  </si>
  <si>
    <t>Elvonások, befizetések és elszámolások kiadásai</t>
  </si>
  <si>
    <t>09</t>
  </si>
  <si>
    <t>Műk-i c. visszatéritendő tám., kölcsön nyújtása, törlesztése</t>
  </si>
  <si>
    <t>Egyéb működési célú támogatások államháztartáson belülre</t>
  </si>
  <si>
    <t>11</t>
  </si>
  <si>
    <t>Egyéb működési célú támogatások államháztartáson kívülre</t>
  </si>
  <si>
    <t>Működési cél és általános tartalék</t>
  </si>
  <si>
    <t>13</t>
  </si>
  <si>
    <t>FELHALMOZÁSI KIADÁSOK (14+15+16)</t>
  </si>
  <si>
    <t>Beruházások</t>
  </si>
  <si>
    <t>15</t>
  </si>
  <si>
    <t>Felújítások</t>
  </si>
  <si>
    <t>Egyéb felhalmozási kiadások (17+……+20)</t>
  </si>
  <si>
    <t>17</t>
  </si>
  <si>
    <t>Felhalm. célú visszatérítendő tám., kölcsön nyújtása, törlesztése</t>
  </si>
  <si>
    <t>18</t>
  </si>
  <si>
    <t>Egyéb felhalmozási célú támogatások államháztartáson belülre</t>
  </si>
  <si>
    <t>Egyéb felhalmozási célú támogatások államháztartáson kívülre</t>
  </si>
  <si>
    <t>20</t>
  </si>
  <si>
    <t>21</t>
  </si>
  <si>
    <t>KÖLTSÉGVETÉSI KIADÁSOK   ÖSSZESEN (02+13)</t>
  </si>
  <si>
    <t>BEVÉTELEK (46+55)</t>
  </si>
  <si>
    <t>23</t>
  </si>
  <si>
    <t>MŰKÖDÉSI BEVÉTELEK (24+30+31+32)</t>
  </si>
  <si>
    <t>Működési célú támogatások államháztartáson belülről (25+...+29)</t>
  </si>
  <si>
    <t>25</t>
  </si>
  <si>
    <t>Önkormányzatok működési támogatásai</t>
  </si>
  <si>
    <t>Elvonások és befizetések bevételei</t>
  </si>
  <si>
    <t>27</t>
  </si>
  <si>
    <t>Műk. c. visszatér. tám., kölcs. visszatérülése áht-on belülről</t>
  </si>
  <si>
    <t>28</t>
  </si>
  <si>
    <t>Műk. c. visszatér. tám., kölcs. igénybevétele áht-on belülről</t>
  </si>
  <si>
    <t>29</t>
  </si>
  <si>
    <t>Egyéb működési célú támogatások bevételei áht-on belülről</t>
  </si>
  <si>
    <t>Közhatalmi bevételek</t>
  </si>
  <si>
    <t>31</t>
  </si>
  <si>
    <t>Működési bevételek</t>
  </si>
  <si>
    <t>Működési célú átvett pénzeszközök (33+34)</t>
  </si>
  <si>
    <t xml:space="preserve">Műk. c. visszatér. tám., kölcsön visszatérülése áht-on kívülről </t>
  </si>
  <si>
    <t xml:space="preserve">Egyéb működési célú átvett pénzeszközök áht-on kívülről </t>
  </si>
  <si>
    <t>36</t>
  </si>
  <si>
    <t>Felhalmozási célú önkormányzati támogatások</t>
  </si>
  <si>
    <t>37</t>
  </si>
  <si>
    <t>Felhalmozási célú visszatér. támog., kölcs. visszatér. áht-on belülről</t>
  </si>
  <si>
    <t>Felhal. c. visszatér. támog., kölcs. igénybevétele áht-on belülről</t>
  </si>
  <si>
    <t>39</t>
  </si>
  <si>
    <t>Egyéb felhalmozási c. támogatások bevételei áht-on belülről</t>
  </si>
  <si>
    <t>Ingatlanok értékesítése</t>
  </si>
  <si>
    <t>41</t>
  </si>
  <si>
    <t>Immateriális javak és egyéb tárgyi eszközök értékesítése</t>
  </si>
  <si>
    <t>Részesedések értékesítése és megszűnéséhez kapcsolódó bevételek</t>
  </si>
  <si>
    <t>43</t>
  </si>
  <si>
    <t>Felhalmozási célú visszatér. támog., kölcs. visszatér. áht-on kívülről</t>
  </si>
  <si>
    <t>45</t>
  </si>
  <si>
    <t>Egyéb felhalmozási célú átvett pénzeszközök</t>
  </si>
  <si>
    <t>46</t>
  </si>
  <si>
    <t>KÖLTSÉGVETÉSI BEVÉTELEK ÖSSZESEN (23+35)</t>
  </si>
  <si>
    <t>49</t>
  </si>
  <si>
    <t>Államháztartáson belüli megelőlegezések visszafizetése</t>
  </si>
  <si>
    <t>Forgatási célú belföldi értékpapírok vásárlása</t>
  </si>
  <si>
    <t>51</t>
  </si>
  <si>
    <t>Központi, irányító szervi támogatás folyósítása</t>
  </si>
  <si>
    <t>53</t>
  </si>
  <si>
    <t>Központi, irányítószervi támogatás folyósítása</t>
  </si>
  <si>
    <t>Hosszúlejáratú hitelek, váltó törlesztése</t>
  </si>
  <si>
    <t>57</t>
  </si>
  <si>
    <t>Központi, irányítószervi támogatás</t>
  </si>
  <si>
    <t xml:space="preserve">Államháztartáson belüli megelőlegezések </t>
  </si>
  <si>
    <t>59</t>
  </si>
  <si>
    <t>Forgatási célú belföldi értékpapírok beváltása, értékesítése</t>
  </si>
  <si>
    <t>Maradvány igénybevétele</t>
  </si>
  <si>
    <t>62</t>
  </si>
  <si>
    <t>KÖLTSÉGVETÉSI SZERVEK</t>
  </si>
  <si>
    <t>Intézményi kör</t>
  </si>
  <si>
    <t>Polgármesteri Hivatal</t>
  </si>
  <si>
    <t>Önkormányzati kör</t>
  </si>
  <si>
    <t>Józsefvárosi Önkormányzat Összesen</t>
  </si>
  <si>
    <t>Kötelező feladatok</t>
  </si>
  <si>
    <t xml:space="preserve">Önként vállalt feladatok </t>
  </si>
  <si>
    <t>Államigazgatási feladatok</t>
  </si>
  <si>
    <t>Intézményi kör összesen</t>
  </si>
  <si>
    <t>Önkormányzati kör összesen</t>
  </si>
  <si>
    <t>Józsefvárosi Önkormányzat összesen</t>
  </si>
  <si>
    <t>Korrekció (irányító szervi támogatás)</t>
  </si>
  <si>
    <t>NETTÓSÍTOTT KERÜLETI ÖSSZESEN</t>
  </si>
  <si>
    <t>Működési költségvetési egyenleg</t>
  </si>
  <si>
    <t>Felhalmozási  költségvetési egyenleg</t>
  </si>
  <si>
    <t>Költségvetési egyenleg összesen</t>
  </si>
  <si>
    <t>Működési egyenleg összesen</t>
  </si>
  <si>
    <t>Felhalmozási egyenleg összesen</t>
  </si>
  <si>
    <t>Egyenleg összesen</t>
  </si>
  <si>
    <t>KIADÁSOK (21+47)</t>
  </si>
  <si>
    <t>Köztisztaság, közbiztonság, településüzemeltetés</t>
  </si>
  <si>
    <t>óvodai nevelés, szakmai és kisegítők álláshelye, államilag nem finanszírozott álláshelyekkel együtt</t>
  </si>
  <si>
    <t>72100-16</t>
  </si>
  <si>
    <t>72100-15</t>
  </si>
  <si>
    <t>72100-14</t>
  </si>
  <si>
    <t>72100-13</t>
  </si>
  <si>
    <t>72100-12</t>
  </si>
  <si>
    <t>72100-11</t>
  </si>
  <si>
    <t>72100-10</t>
  </si>
  <si>
    <t>72100-09</t>
  </si>
  <si>
    <t>72100-08</t>
  </si>
  <si>
    <t>72100-07</t>
  </si>
  <si>
    <t>72100-06</t>
  </si>
  <si>
    <t>72100-05</t>
  </si>
  <si>
    <t>72100-04</t>
  </si>
  <si>
    <t>Óvodai nevelés</t>
  </si>
  <si>
    <t>Intézmények működtetése</t>
  </si>
  <si>
    <t>Oktatás-óvodai nevelés</t>
  </si>
  <si>
    <t xml:space="preserve">alapellátás,                       szakrendelés </t>
  </si>
  <si>
    <t>Józsefvárosi Szent Kozma Egészségügyi Központ</t>
  </si>
  <si>
    <t xml:space="preserve">Egészségügyi Intézmények </t>
  </si>
  <si>
    <t>kisgyermekek                 napközbeni ellátása</t>
  </si>
  <si>
    <t>Józsefvárosi Egyesített Bölcsődék</t>
  </si>
  <si>
    <t>cafeteria, hűségjutalom, jutalom, jogszabály alapján nem kötelezően előírt juttatások, költségek átvállalása</t>
  </si>
  <si>
    <t>Oktatási-nevelési intézményekben étkeztetés biztosítása</t>
  </si>
  <si>
    <t>gyermekek átmeneti otthont nyújtó ellátás, államilag nem finanszírozott álláshelyekkel együtt</t>
  </si>
  <si>
    <t xml:space="preserve"> Gyermekek Átmeneti Otthona</t>
  </si>
  <si>
    <t>teljes feladat</t>
  </si>
  <si>
    <t>Jelzőrendszeres házi segítségnyújtás</t>
  </si>
  <si>
    <t>idősek átmeneti elhelyezése, államilag nem finanszírozott álláshelyekkel együtt</t>
  </si>
  <si>
    <t>időskorúak, szenvedélybetegek,      fogyatékos személyek, pszichiátriai betegek nappali ellátása</t>
  </si>
  <si>
    <t>házi segítségnyújtás</t>
  </si>
  <si>
    <t>Házi Segítségnyújtás</t>
  </si>
  <si>
    <t>hétvégi étkeztetés, cafeteria, hűségjutalom, jutalom,jogszabály alapján nem kötelezően előírt juttatások, költségek átvállalása</t>
  </si>
  <si>
    <t>étkeztetés, népkonyha</t>
  </si>
  <si>
    <t xml:space="preserve"> Gazdasági szervezet és Központi irányítás </t>
  </si>
  <si>
    <t>Józsefvárosi Szociális Szolgáltató és Gyermekjóléti Központ</t>
  </si>
  <si>
    <t xml:space="preserve">Szociális és Gyermekjóléti Intézmények </t>
  </si>
  <si>
    <t>Közterület-felügyelet,                            Parkolás -Térfigyelés</t>
  </si>
  <si>
    <t>cafateria, hűségjutalom, jutalom</t>
  </si>
  <si>
    <t>felügyeleti feladatok, kerékbilincselés, roncsautó elszállítás</t>
  </si>
  <si>
    <t>Közterület-felügyeleti Ügyosztály, Személyügyi Iroda, Belső Ellátási Iroda, Gazdasági szervezet vezetője</t>
  </si>
  <si>
    <t>Közterület-felügyelet</t>
  </si>
  <si>
    <t>cafeteria, hűségjutalom, jutalom, szakmai továbbépzés, konferencia, szakértői, tanácsadói, egyéb külső megbízási díjak</t>
  </si>
  <si>
    <t xml:space="preserve">hivatal foglalkoztatottainak bére, juttatásai  </t>
  </si>
  <si>
    <t>Jegyzői Kabinet                        Személyügyi Iroda</t>
  </si>
  <si>
    <t>Hivatali alkalmazottak foglalkoztatásával összefüggő kiadások</t>
  </si>
  <si>
    <t>nemzetiségi önkormányzatok működtetés feltételeinek biztosítása</t>
  </si>
  <si>
    <t>Jegyzői Kabinet                       Belső Ellátási Iroda, Gazdasági szervezet vezetője</t>
  </si>
  <si>
    <t>Nemzetiségi Önkormányzatok működtetése</t>
  </si>
  <si>
    <t>tanácsadói, szakértői díjak, egyéb megbízási díjak</t>
  </si>
  <si>
    <t>Jegyzői Kabinet, Gazdasági szervezet vezetője</t>
  </si>
  <si>
    <t>hivatal működtetésével kapcsolatos informatikai feladatok</t>
  </si>
  <si>
    <t>Jegyzői Kabinet                        Belső Ellátási Iroda,Gazdasági szervezet vezetője Ügyviteli Iroda</t>
  </si>
  <si>
    <t>reprezentáció, üzleti ajándék, természetbeni juttatások</t>
  </si>
  <si>
    <t>hivatal működtetése, épület fenntartása</t>
  </si>
  <si>
    <t xml:space="preserve">Jegyzői Kabinet                        Belső Ellátási Iroda,Gazdasági szervezet vezetője </t>
  </si>
  <si>
    <t>Jegyző</t>
  </si>
  <si>
    <t xml:space="preserve">Hivatal működtetése </t>
  </si>
  <si>
    <t xml:space="preserve">anyakönyvi, hatósági feladatok </t>
  </si>
  <si>
    <t>Hatósági Ügyosztály                 Anyakönyvi Iroda</t>
  </si>
  <si>
    <t>Hatósági Ügyosztály                 Igazgatási Iroda</t>
  </si>
  <si>
    <t>építésigazgatási tevékenység, hatósági feladatok</t>
  </si>
  <si>
    <t>Hatósági Ügyosztály                  Építésügyi Iroda</t>
  </si>
  <si>
    <t>Építésigazgatási feladatok</t>
  </si>
  <si>
    <t>Hatósági feladatok</t>
  </si>
  <si>
    <t>Józsefvárosi Önkormányzat Polgármesteri Hivatala</t>
  </si>
  <si>
    <t>közszolgáltatási szerződés keretében, valamennyi pályázattal vállalt feladat, helyi kitüntetések átadásának rendezvénye, Józsefvárosi Újság, PR, tevékenység, üdültetés, nyári szabadidő szolgáltatás étkeztetéssel, egyéb szociális, felzárkóztatási, közösségi feladatok, szabadidő sportfeladatok, H13,  Magdolna Negyed III. projekt fenntartása, üdültetés,  színházi tevékenység, cafeteria, jutalom ,  beruházás, felújítás</t>
  </si>
  <si>
    <t>közszolgáltatási szerződés keretében Galéria, közművelődési tevékenység, közfoglalkoztatás</t>
  </si>
  <si>
    <t>Gazdálkodási Ügyosztály, Gazdasági szervezet vezetője</t>
  </si>
  <si>
    <t>városrehabilitációs feladatellátás közszolgáltatási szerződés keretében</t>
  </si>
  <si>
    <t>Polgármesteri Kabinet, Gazdálkodási Ügyosztály, Gazdasági szervezet vezetője</t>
  </si>
  <si>
    <t>Önkormányzati tulajdonú, vagy résztulajdonú gazdasági társaságok támogatása</t>
  </si>
  <si>
    <t>könyvvizsgálat, egyéb szakértői díjak</t>
  </si>
  <si>
    <t>közbeszerzési díjak, peres ügyek, végrehajtási és közzétételi díjak, bankköltség</t>
  </si>
  <si>
    <t>Polgármesteri Kabinet, Jegyzői Kabinet, Gazdasági szervezet vezetője</t>
  </si>
  <si>
    <t>Szemünk fénye (Commenius), hőszolgáltatás (RFV)</t>
  </si>
  <si>
    <t>vagyonbiztosítás</t>
  </si>
  <si>
    <t>Humánszolgáltatási Ügyosztály, Belső Ellátási Iroda, Gazdálkodási Ügyosztály, Józsefvárosi Gazdálkodási Központ Zrt., Gazdasági szervezet vezetője</t>
  </si>
  <si>
    <t xml:space="preserve">Önkormányzati tulajdonhoz kapcsolódó feladatok </t>
  </si>
  <si>
    <t>Társasházak vissza és vissza nem térítendő felújítási támogatásai, gázvez.felújításhoz kölcsön nyújtás, panelprogram</t>
  </si>
  <si>
    <t>Gazdálkodási  Ügyosztály, Gazdasági szervezet vezetője</t>
  </si>
  <si>
    <t>privatizált háziorvosok rezsiköltségeinek átvállalása, háziorvosi rendelők felújítása</t>
  </si>
  <si>
    <t xml:space="preserve">fogászati ellátás kiváltása, privatizált háziorvosok helyiség biztosítása, helyiség karbantartása, gyermek egészségügy ügyeleti ellátás, </t>
  </si>
  <si>
    <t>Humánszolgáltatási Ügyosztály Humánkapcsolati Iroda</t>
  </si>
  <si>
    <t>egyéb tervek, koncepciók</t>
  </si>
  <si>
    <t>Főépítész, Városépítészeti Iroda</t>
  </si>
  <si>
    <t>Főépítészi feladatok</t>
  </si>
  <si>
    <t>Polgármesteri Kabinet</t>
  </si>
  <si>
    <t>teljes</t>
  </si>
  <si>
    <t>Gazdasági szervezet vezetője, Pénzügyi Ügyosztály               Számviteli és Pénzügyi Iroda</t>
  </si>
  <si>
    <t>Egyéb feladatok</t>
  </si>
  <si>
    <t>teljes projekt</t>
  </si>
  <si>
    <t>Polgármesteri Kabinet, Főépítész, RÉV8 Zrt,Józsefvárosi Gazdálkodási Központ Zrt., Gazdasági szervezet vezetője</t>
  </si>
  <si>
    <t>Polgármesteri Kabinet, RÉV8 Zrt, Gazdálkodási Ügyosztály,  Főépítész, Gazdasági szervezet vezetője</t>
  </si>
  <si>
    <t xml:space="preserve">Corvin Sétány Projekt </t>
  </si>
  <si>
    <t>vagyonértékesítés, felújítások, cafeteria, jutalom</t>
  </si>
  <si>
    <t>közszolgáltatási szerződés keretében vagyonbérbeadás, karbantartás, épületek működtetése</t>
  </si>
  <si>
    <t>Józsefvárosi Gazdálkodási Köpont Zrt., Vagyongazdálkodási Ügyosztály, Gazdasági szervezet vezetője</t>
  </si>
  <si>
    <t>felújítások, beruházások, cafeteria, jutalom, közösségi kertek, kerületgondnok,illegális szemétszállítás, nem önkormányzati területeken végzett feladatok</t>
  </si>
  <si>
    <t>közszolgáltatási szerződés keretében településüzemeltetés, út-parkfenntartás, karbantartás, köztisztaság</t>
  </si>
  <si>
    <t>Józsefvárosi Gazdálkodási Központ Zrt., Gazdálkodási Ügyosztály, Gazdasági szervezet vezetője</t>
  </si>
  <si>
    <t>Településüzemeltetés, út-park karbantartás, növényvédelem, köztisztaság</t>
  </si>
  <si>
    <t>közszolgáltatási szerződés keretében ingatlanok fenntartása, üzemeltetés, karbantartás, működtetés</t>
  </si>
  <si>
    <t>Józsefvárosi Gazdálkodási Központ Zrt., Gazdálkodási Ügyosztály, Humánszolgáltatási Ügyosztály, Gazdasági szervezet vezetője</t>
  </si>
  <si>
    <t>felújítások, beruházások, pályázatok</t>
  </si>
  <si>
    <t xml:space="preserve">törzsvagyon bérbeadása </t>
  </si>
  <si>
    <t>Önkormányzati tulajdonú, vagy résztulajdonú gazdasági társaságok által végzett vagyongazdálkodási,vagyonkezelési, köztisztasági, településüzemeltetési, intézményműködtetés, közszolgáltatási feladatok</t>
  </si>
  <si>
    <t>vagyonnal kapcsolatos nyilvántartások, eljárási díjak</t>
  </si>
  <si>
    <t>Gazdálkodási Ügyosztály, Gazdasűgi szervezet vezetője</t>
  </si>
  <si>
    <t>Vagyongazdálkodás</t>
  </si>
  <si>
    <t xml:space="preserve">helyi lakásvásárlási támogatás, </t>
  </si>
  <si>
    <t>Vagyon és lakásgazdálkodás</t>
  </si>
  <si>
    <t>cafeteria, jutalom, hírdető felületek hasznosítása, fenntartása</t>
  </si>
  <si>
    <t>kistermelők, őstermelők számára értékesítési lehetőség biztosítása, piac működtetése, ideiglenes piacok működtetése, szolgáltatási díj közszolgáltatási szerződés keretében</t>
  </si>
  <si>
    <t>kártérítés</t>
  </si>
  <si>
    <t>Gazdálkodási Ügyosztály, Józsefvárosi Gazdálkodási Központ Zrt., Gazdasági szervezet vezetője</t>
  </si>
  <si>
    <t>karácsonyi díszkivilágítás</t>
  </si>
  <si>
    <t>társasházaknak közterület-foglalási bevételből visszafizetés</t>
  </si>
  <si>
    <t>az Önkormányzat tulajdonában álló közterületek használatára vonatkozó szabályok, díjak, utca névtáblák cseréje</t>
  </si>
  <si>
    <t xml:space="preserve">Közterületi feladatok </t>
  </si>
  <si>
    <t>fejlesztések</t>
  </si>
  <si>
    <t>térfigyelő-kamerarendszer, behatolásjelzők működtetése, karbantartása</t>
  </si>
  <si>
    <t>Közterület-felügyeleti Ügyosztály, Közigazgatási Iroda, Gazdasági szervezet vezetője,</t>
  </si>
  <si>
    <t>Térfigyelő-kamerarendszer működtetése</t>
  </si>
  <si>
    <t>cafeteria, jutalom</t>
  </si>
  <si>
    <t>önkormányzati tulajdonú parkolóhelyek üzemeltetése, fenntartása, működtetése közszolgáltatási szerződés keretében</t>
  </si>
  <si>
    <t>Vagyonkezelési , városfejlesztési feladatok</t>
  </si>
  <si>
    <t>Humánszolgáltatási Ügyosztály Családtámogatási Iroda</t>
  </si>
  <si>
    <t>családok átmeneti otthoni elhelyezése,  pszichiátriai betegek nappali ellátása, kötelező feladatok szolgáltatással történő kiváltása</t>
  </si>
  <si>
    <t>Polgármesteri és Jegyzői Kabinet,             Humánszolgáltatási Ügyosztály Humánkapcsolati Iroda</t>
  </si>
  <si>
    <t xml:space="preserve">Szociális feladatok </t>
  </si>
  <si>
    <t>Szociális feladatellátás</t>
  </si>
  <si>
    <t xml:space="preserve">ösztöndíj, tankerülettől átvállalt költségek  </t>
  </si>
  <si>
    <t>óvodai neveléshez kapcsolódó tevékenységek</t>
  </si>
  <si>
    <t xml:space="preserve">Humánszolgáltatási Ügyosztály, Humánkapcsolati Iroda </t>
  </si>
  <si>
    <t>Oktatási. közművelődési, ifjúsági és sport feladatok</t>
  </si>
  <si>
    <t>költségvetési maradvány elszámolás önként vállalt feladat</t>
  </si>
  <si>
    <t>költségvetési   maradvány elszámolás kötelező feladat</t>
  </si>
  <si>
    <t>Gazdasági szervezet vezetője, Pénzügyi Ügyosztály Költségvetési és Pénzügyi Felügyeleti Iroda,             Számviteli és Pénzügyi Iroda</t>
  </si>
  <si>
    <t xml:space="preserve"> Költségvetési maradvány</t>
  </si>
  <si>
    <t>11108-03</t>
  </si>
  <si>
    <t>költségvetési szervek felügyeleti szervi önként vállalt feladat támogatása, önkormányzat központi költségvetési támogatásai önként vállalt feladatra</t>
  </si>
  <si>
    <t>költségvetési szervek felügyeleti szervi kötelező feladat támogatása, önkormányzat központi költségvetési támogatásai kötelező feladatra</t>
  </si>
  <si>
    <t>Pénzügyi Ügyosztály Költségvetési és Pénzügyi Felügyeleti Iroda</t>
  </si>
  <si>
    <t>Gazdasági szervezet vezetője, Pénzügyi Ügyosztály,               Adóügyi Iroda</t>
  </si>
  <si>
    <t>Egyéb feladatok ( helyi adók, támogatások, pénzmaradvány, stb.)</t>
  </si>
  <si>
    <t>Tartalékok</t>
  </si>
  <si>
    <t>helyi rendelet alapján kitüntetésekhez jutalom (köztisztviselői, pedagógus, szociális munka, Semmelweis napi, közrendvédelmi kitüntetés), munkáltatói kölcsön</t>
  </si>
  <si>
    <t>Kitüntetések, közmeghallgatás</t>
  </si>
  <si>
    <t xml:space="preserve">PR tevékenységek </t>
  </si>
  <si>
    <t>nemzetközi kapcsolatok</t>
  </si>
  <si>
    <t>tisztségviselők illetménye, költségtérítése, egyéb költségek</t>
  </si>
  <si>
    <t>Polgármester</t>
  </si>
  <si>
    <t>Önkormányzati feladatok                                                ( Önkormányzati költségvetés)</t>
  </si>
  <si>
    <t>Józsefvárosi Önkormányzat</t>
  </si>
  <si>
    <t>Cím          és alcím</t>
  </si>
  <si>
    <t xml:space="preserve">Tisztségviselők, bizottságok </t>
  </si>
  <si>
    <t>Polgármesteri Kabinet         Városvezetési Ügyosztály</t>
  </si>
  <si>
    <t xml:space="preserve">Polgármesteri Kabinet        Városvezetési Ügyosztály     </t>
  </si>
  <si>
    <t>Polgármesteri Kabinet Városvezetési Ügyosztály</t>
  </si>
  <si>
    <t>Gazdasági szervezet vezetője, Pénzügyi Ügyosztály</t>
  </si>
  <si>
    <t>Feladatot ellátó szervezeti egység</t>
  </si>
  <si>
    <t>Címrend megnevezése</t>
  </si>
  <si>
    <t xml:space="preserve">Kötelező feladatok </t>
  </si>
  <si>
    <t xml:space="preserve">Államigazgatási feladatok </t>
  </si>
  <si>
    <t xml:space="preserve">civil szervezetek, alapítványok, egyházak, egyházi közösségek, magánszemélyek, sportszervezetek, egyesületek, nemzetiségi önkormányzatok pályázati és működési támogatása,  egyéb nem önkormányzati tulajdonú szervezetek támogatása,  Budapesti Önkormányzatok Szövetsége tagsági díj, </t>
  </si>
  <si>
    <t>online közvetítés</t>
  </si>
  <si>
    <t xml:space="preserve">gépjárműadó, iparűzési adó, telekadó, idegenforgalmi adó, építményadó, kommunális adó, talajterhelési díj, adóbírságok, </t>
  </si>
  <si>
    <t>Józsefvárosi kártya, Idősügyi Tanács működtetése, Józsefvárosi Kábítószerügyi Egyeztető Fórum,          EU-s adományok</t>
  </si>
  <si>
    <t>rendkívüli élethelyzet létfenntartási, köztemetés, gyógyszertámogatás, stb.</t>
  </si>
  <si>
    <t>Új Teleki téri piac, őstermelői piacok</t>
  </si>
  <si>
    <t>Oktatási, nevelési intézményekkel kapcsolatos feladatok</t>
  </si>
  <si>
    <t>cafeteria, jutalom, sportpálya, uszoda, iskolabusz, Tankerület költségeinek átvállalása</t>
  </si>
  <si>
    <t>Józsefvárosi Gazdálkodási Központ Zrt. üzleti vagyonnal kapcsolatos feladatai</t>
  </si>
  <si>
    <t>Társasházak  felújítási támogatása, kölcsöne</t>
  </si>
  <si>
    <t>peres ügyek, bankköltség, közbeszerzési díjak, végrehajtási díjak, közfoglalkoztatás, választás</t>
  </si>
  <si>
    <t>cafeteria, hűségjutalom,jutalom, fodrász, pedikür, gyógymasszőr, gyógytorna, jogszabály alapján nem kötelezően előírt juttatások, költségek átvállalása</t>
  </si>
  <si>
    <t>cafeteria, hűségjutalom,  jutalom, jogszabály alapján nem kötelezően előírt juttatások, költségek átvállalása</t>
  </si>
  <si>
    <t>cafeteria, hűségjutalom, önkormányzati foglalkozáseü., háziorvosok rezsiköltség támogatása, jogszabály alapján nem kötelezően előírt juttatások, költségek átvállalása</t>
  </si>
  <si>
    <t>cafeteria, hűségjutalom, Biztos Kezdet Gyerekházak program, időszakos gyermekfelügyelet, otthoni gyermekgonodzás, hétvégi játszóház, jogszabály alapján nem kötelezően előírt juttatások, költségek átvállalása</t>
  </si>
  <si>
    <t>cafateria, hűségjutalom, jutalom, jogszabály alapján nem kötelezően előírt juttatások, költségek átvállalása</t>
  </si>
  <si>
    <t>ipari és kereskedelmi tevékenységgel kapcsolatos hatósági feladatok , hatósági ellenőrzések, állatvédelem</t>
  </si>
  <si>
    <t>katasztrófa esetén védekezéssel összefüggő feladatok</t>
  </si>
  <si>
    <t>képviselők, bizottsági tagok, egyéb Kt.által meghatározott feladatra létrehozott munkacsoportok tiszteletdíja, költségtérítése, reprezentáció, cafeteria, költségtérítések, tisztségviselők saját keretei, promóciós ajándékok</t>
  </si>
  <si>
    <t>Költségvetési szervek összesen</t>
  </si>
  <si>
    <t xml:space="preserve"> Napraforgó Egyesített Óvoda </t>
  </si>
  <si>
    <t xml:space="preserve"> Napraforgó Egyesített Óvoda</t>
  </si>
  <si>
    <t>KÖLTSÉGVETÉSI SZERVEK MIND ÖSSZESEN</t>
  </si>
  <si>
    <t>Tisztségviselők  bizottságok</t>
  </si>
  <si>
    <t xml:space="preserve">Önkormány-  zati feladatok összesen </t>
  </si>
  <si>
    <t>Tisztségviselők   bizottságok</t>
  </si>
  <si>
    <t xml:space="preserve">Önkormány-   zati feladatok összesen </t>
  </si>
  <si>
    <t>központi irányítás,  pénzügyi - gazdasági feladatok, Napraforgó Egyesített Óvoda, valamint a Józsefvárosi Egyesített Bölcsődék pénzügyi-gazdasági feladatainak ellátása</t>
  </si>
  <si>
    <t>38</t>
  </si>
  <si>
    <t>40</t>
  </si>
  <si>
    <t>42</t>
  </si>
  <si>
    <t>44</t>
  </si>
  <si>
    <t>47</t>
  </si>
  <si>
    <t>50</t>
  </si>
  <si>
    <t>52</t>
  </si>
  <si>
    <t>54</t>
  </si>
  <si>
    <t>58</t>
  </si>
  <si>
    <t>60</t>
  </si>
  <si>
    <t>63</t>
  </si>
  <si>
    <t>eredeti terv</t>
  </si>
  <si>
    <t>2018. évi</t>
  </si>
  <si>
    <t>előirányzat</t>
  </si>
  <si>
    <t>Index</t>
  </si>
  <si>
    <t>2018/2017</t>
  </si>
  <si>
    <t>4</t>
  </si>
  <si>
    <t>5</t>
  </si>
  <si>
    <t>6</t>
  </si>
  <si>
    <t>7</t>
  </si>
  <si>
    <t>8</t>
  </si>
  <si>
    <t>9</t>
  </si>
  <si>
    <t>10</t>
  </si>
  <si>
    <t>12</t>
  </si>
  <si>
    <t>14</t>
  </si>
  <si>
    <t>16</t>
  </si>
  <si>
    <t>19</t>
  </si>
  <si>
    <t>22</t>
  </si>
  <si>
    <t>24</t>
  </si>
  <si>
    <t>26</t>
  </si>
  <si>
    <t>30</t>
  </si>
  <si>
    <t>32</t>
  </si>
  <si>
    <t>33</t>
  </si>
  <si>
    <t>34</t>
  </si>
  <si>
    <t>35</t>
  </si>
  <si>
    <t>48</t>
  </si>
  <si>
    <t>55</t>
  </si>
  <si>
    <t>56</t>
  </si>
  <si>
    <t>61</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</si>
  <si>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</si>
  <si>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</si>
  <si>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</si>
  <si>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</si>
  <si>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</si>
  <si>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</si>
  <si>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</si>
  <si>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</si>
  <si>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</si>
  <si>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</si>
  <si>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</si>
  <si>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</si>
  <si>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</si>
  <si>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</si>
  <si>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</si>
  <si>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</si>
  <si>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</si>
  <si>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</si>
  <si>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</si>
  <si>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</si>
  <si>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</si>
  <si>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</si>
  <si>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</si>
  <si>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</si>
  <si>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</si>
  <si>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</si>
  <si>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</si>
  <si>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</si>
  <si>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</si>
  <si>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</si>
  <si>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</si>
  <si>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</si>
  <si>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01 KIADÁSOK (21+47)</t>
  </si>
  <si>
    <t xml:space="preserve"> 02 MŰKÖDÉSI KIADÁSOK (03+….+07)</t>
  </si>
  <si>
    <t xml:space="preserve">  03 Személyi juttatás</t>
  </si>
  <si>
    <t xml:space="preserve">  04 Munkaadót terhelő járulékok és szociális hozzájárulási adó</t>
  </si>
  <si>
    <t xml:space="preserve">  05 Dologi kiadások</t>
  </si>
  <si>
    <t xml:space="preserve">  06 Ellátottak pénzbeli juttatása</t>
  </si>
  <si>
    <t xml:space="preserve">  07 Egyéb működési célú kiadás (08+….+12)</t>
  </si>
  <si>
    <t xml:space="preserve">  08 Elvonások, befizetések és elszámolások kiadásai</t>
  </si>
  <si>
    <t xml:space="preserve">  09 Műk-i c. visszatéritendő tám., kölcsön nyújtása, törlesztése</t>
  </si>
  <si>
    <t xml:space="preserve">  10 Egyéb működési célú támogatások államháztartáson belülre</t>
  </si>
  <si>
    <t xml:space="preserve">  11 Egyéb működési célú támogatások államháztartáson kívülre</t>
  </si>
  <si>
    <t xml:space="preserve">  12 Működési cél és általános tartalék</t>
  </si>
  <si>
    <t xml:space="preserve"> 13 FELHALMOZÁSI KIADÁSOK (14+15+16)</t>
  </si>
  <si>
    <t xml:space="preserve">  14 Beruházások</t>
  </si>
  <si>
    <t xml:space="preserve">  15 Felújítások</t>
  </si>
  <si>
    <t xml:space="preserve">  16 Egyéb felhalmozási kiadások (17+……+20)</t>
  </si>
  <si>
    <t xml:space="preserve">  17 Felhalm. célú visszatérítendő tám., kölcsön nyújtása, törlesztése</t>
  </si>
  <si>
    <t xml:space="preserve">  18 Egyéb felhalmozási célú támogatások államháztartáson belülre</t>
  </si>
  <si>
    <t xml:space="preserve">  19 Egyéb felhalmozási célú támogatások államháztartáson kívülre</t>
  </si>
  <si>
    <t xml:space="preserve">  20 Felhalmozási céltartalék</t>
  </si>
  <si>
    <t>21 KÖLTSÉGVETÉSI KIADÁSOK   ÖSSZESEN (02+13)</t>
  </si>
  <si>
    <t xml:space="preserve"> 23 MŰKÖDÉSI BEVÉTELEK (24+30+31+32)</t>
  </si>
  <si>
    <t xml:space="preserve">  24 Működési célú támogatások államháztartáson belülről (25+...+29)</t>
  </si>
  <si>
    <t xml:space="preserve">  25 Önkormányzatok működési támogatásai</t>
  </si>
  <si>
    <t xml:space="preserve">  26 Elvonások és befizetések bevételei</t>
  </si>
  <si>
    <t xml:space="preserve">  27 Műk. c. visszatér. tám., kölcs. visszatérülése áht-on belülről</t>
  </si>
  <si>
    <t xml:space="preserve">  28 Műk. c. visszatér. tám., kölcs. igénybevétele áht-on belülről</t>
  </si>
  <si>
    <t xml:space="preserve">  29 Egyéb működési célú támogatások bevételei áht-on belülről</t>
  </si>
  <si>
    <t xml:space="preserve">  30 Közhatalmi bevételek</t>
  </si>
  <si>
    <t xml:space="preserve">  31 Működési bevételek</t>
  </si>
  <si>
    <t xml:space="preserve">  32 Működési célú átvett pénzeszközök (33+34)</t>
  </si>
  <si>
    <t xml:space="preserve">  33 Műk. c. visszatér. tám., kölcsön visszatérülése áht-on kívülről </t>
  </si>
  <si>
    <t xml:space="preserve">  34 Egyéb működési célú átvett pénzeszközök áht-on kívülről </t>
  </si>
  <si>
    <t xml:space="preserve"> 35 FELHALMOZÁSI BEVÉTELEK (36+41+42+43+44)</t>
  </si>
  <si>
    <t xml:space="preserve">  36 Felhalmozási célú támogatások áht-on belülről (37+……+40)</t>
  </si>
  <si>
    <t xml:space="preserve">  37 Felhalmozási célú önkormányzati támogatások</t>
  </si>
  <si>
    <t xml:space="preserve">  38 Felhalmozási célú visszatér. támog., kölcs. visszatér. áht-on belülről</t>
  </si>
  <si>
    <t xml:space="preserve">  39 Felhal. c. visszatér. támog., kölcs. igénybevétele áht-on belülről</t>
  </si>
  <si>
    <t xml:space="preserve">  40 Egyéb felhalmozási c. támogatások bevételei áht-on belülről</t>
  </si>
  <si>
    <t xml:space="preserve">  41 Ingatlanok értékesítése</t>
  </si>
  <si>
    <t xml:space="preserve">  42 Immateriális javak és egyéb tárgyi eszközök értékesítése</t>
  </si>
  <si>
    <t xml:space="preserve">  43 Részesedések értékesítése és megszűnéséhez kapcsolódó bevételek</t>
  </si>
  <si>
    <t xml:space="preserve">  44 Felhalmozási célú átvett pénzeszközök (45+46)</t>
  </si>
  <si>
    <t xml:space="preserve">  45 Felhalmozási célú visszatér. támog., kölcs. visszatér. áht-on kívülről</t>
  </si>
  <si>
    <t xml:space="preserve">  46 Egyéb felhalmozási célú átvett pénzeszközök</t>
  </si>
  <si>
    <t>47 KÖLTSÉGVETÉSI BEVÉTELEK ÖSSZESEN (23+35)</t>
  </si>
  <si>
    <t xml:space="preserve"> 48 FINANSZÍROZÁSI KIADÁSOK (49+53)</t>
  </si>
  <si>
    <t xml:space="preserve">  49 Finanszírozási működési kiadások (50+…+52)</t>
  </si>
  <si>
    <t xml:space="preserve">  50 Államháztartáson belüli megelőlegezések visszafizetése</t>
  </si>
  <si>
    <t xml:space="preserve">  51 Forgatási célú belföldi értékpapírok vásárlása</t>
  </si>
  <si>
    <t xml:space="preserve">  52 Központi, irányító szervi támogatás folyósítása</t>
  </si>
  <si>
    <t xml:space="preserve">  53 Finanszírozási felhalmozási kiadások (54+55)</t>
  </si>
  <si>
    <t xml:space="preserve">  54 Központi, irányítószervi támogatás folyósítása</t>
  </si>
  <si>
    <t xml:space="preserve">  55 Hosszúlejáratú hitelek, váltó törlesztése</t>
  </si>
  <si>
    <t xml:space="preserve"> 56 FINANSZÍROZÁSI BEVÉTELEK (57+62)</t>
  </si>
  <si>
    <t xml:space="preserve">  57 Finanszírozási működési bevételek (58+…+61)</t>
  </si>
  <si>
    <t xml:space="preserve">  58 Központi, irányítószervi támogatás</t>
  </si>
  <si>
    <t xml:space="preserve">  59 Államháztartáson belüli megelőlegezések </t>
  </si>
  <si>
    <t xml:space="preserve">  60 Forgatási célú belföldi értékpapírok beváltása, értékesítése</t>
  </si>
  <si>
    <t xml:space="preserve">  61 Maradvány igénybevétele</t>
  </si>
  <si>
    <t xml:space="preserve">  62 Finanszírozási felhalmozási bevételek (63+64)</t>
  </si>
  <si>
    <t xml:space="preserve">  63 Központi, irányítószervi támogatás</t>
  </si>
  <si>
    <t xml:space="preserve">  64 Maradvány igénybevétele</t>
  </si>
  <si>
    <t xml:space="preserve">Önkormányzati feladatok összesen </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</si>
  <si>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</si>
  <si>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</si>
  <si>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</si>
  <si>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</si>
  <si>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</si>
  <si>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</si>
  <si>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</si>
  <si>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</si>
  <si>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</si>
  <si>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</si>
  <si>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</si>
  <si>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</si>
  <si>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</si>
  <si>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</si>
  <si>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</si>
  <si>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</si>
  <si>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</si>
  <si>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</si>
  <si>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</si>
  <si>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</si>
  <si>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</si>
  <si>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</si>
  <si>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</si>
  <si>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</si>
  <si>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</si>
  <si>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</si>
  <si>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</si>
  <si>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</si>
  <si>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</si>
  <si>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</si>
  <si>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</si>
  <si>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</si>
  <si>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</si>
  <si>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</si>
  <si>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</si>
  <si>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</si>
  <si>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</si>
  <si>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</si>
  <si>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</si>
  <si>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</si>
  <si>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</si>
  <si>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</si>
  <si>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</si>
  <si>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</si>
  <si>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</si>
  <si>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</si>
  <si>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</si>
  <si>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</si>
  <si>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</si>
  <si>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</si>
  <si>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</si>
  <si>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</si>
  <si>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</si>
  <si>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</si>
  <si>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</si>
  <si>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</si>
  <si>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</si>
  <si>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</si>
  <si>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</si>
  <si>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</si>
  <si>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</si>
  <si>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</si>
  <si>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</si>
  <si>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</si>
  <si>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</si>
  <si>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</si>
  <si>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</si>
  <si>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</si>
  <si>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</si>
  <si>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</si>
  <si>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</si>
  <si>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</si>
  <si>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</si>
  <si>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</si>
  <si>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</si>
  <si>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</si>
  <si>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</si>
  <si>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</si>
  <si>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</si>
  <si>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</si>
  <si>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</si>
  <si>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</si>
  <si>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</si>
  <si>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</si>
  <si>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</si>
  <si>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</si>
  <si>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</si>
  <si>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</si>
  <si>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</si>
  <si>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</si>
  <si>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</si>
  <si>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</si>
  <si>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</si>
  <si>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</si>
  <si>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</si>
  <si>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</si>
  <si>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</si>
  <si>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</si>
  <si>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</si>
  <si>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</si>
  <si>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</si>
  <si>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</si>
  <si>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</si>
  <si>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</si>
  <si>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</si>
  <si>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</si>
  <si>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</si>
  <si>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</si>
  <si>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</si>
  <si>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</si>
  <si>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 xml:space="preserve">Házi Segítségnyújtás </t>
  </si>
  <si>
    <t>Oktatási - nevelési intézményekben étkeztetés biztosítása</t>
  </si>
  <si>
    <t>Családok Átmeneti Otthona</t>
  </si>
  <si>
    <t>206</t>
  </si>
  <si>
    <t>207</t>
  </si>
  <si>
    <t>208</t>
  </si>
  <si>
    <t>22 BEVÉTELEK (47+56)</t>
  </si>
  <si>
    <t>Köz-         tisztviselői, ügykezelői</t>
  </si>
  <si>
    <t>Köz-     tisztviselői, ügykezelői</t>
  </si>
  <si>
    <t>KÖTELEZŐ FELADAT</t>
  </si>
  <si>
    <t>ÖNKÉNT VÁLLALT FELADAT</t>
  </si>
  <si>
    <t>ÖSSZESEN</t>
  </si>
  <si>
    <t>Közfoglalkoztatásban alkalmazottak</t>
  </si>
  <si>
    <t>Prémium évek keretében foglalkoztatottak</t>
  </si>
  <si>
    <t>Engedélyezett álláshelyek összesen</t>
  </si>
  <si>
    <t>hatósági tevékenységhez kapcsolódó feladatok: gyermekek családban történő nevelésének
elősegítése, a veszélyeztetettség megelőzése és a kialakult veszélyeztetettség
megszüntetése, valamint a gyermekek családjából történő kiemelésének a megelőzése</t>
  </si>
  <si>
    <t>lakhatás biztosítása: a Lélek-Ház és a Családos Közösségi Szállás, Léle-Fészek lakások, utógondozás-utánkövetés,</t>
  </si>
  <si>
    <t>családsegítés- és gyermekjóléti szolgáltatások</t>
  </si>
  <si>
    <t>speciális szolgáltatások (utcai, kórházi szociális munka), mentálhigiénés, pszichológiai és fejlesztő pedagógiai szolgáltatás,</t>
  </si>
  <si>
    <t>cafeteria, hűségjutalom, jutalom, jogszabály alapján nem kötelezően előírt juttatások,  jogszabály alapján nem kötelezően előírt juttatások, költségek átvállalása</t>
  </si>
  <si>
    <t>köznevelési intézményekben gyermekétkeztetés, munkahelyi étkeztetés</t>
  </si>
  <si>
    <t>lehetőség megteremtése a család egyben tartására, minimális intervenciós szolgáltatás nyújtása, az átmenetileg krízishelyzetbe került, lakhatási gondokkal küzdő családok részére,</t>
  </si>
  <si>
    <t>Környezetvédelem</t>
  </si>
  <si>
    <t>környezetvédelemmel kapcsolatos feladatok</t>
  </si>
  <si>
    <t xml:space="preserve">Orczy Negyed Projekt </t>
  </si>
  <si>
    <t>Környezet-           védelem</t>
  </si>
  <si>
    <t>Feladat megnevezése/                    intézmény neve</t>
  </si>
  <si>
    <t>50100 cím                                                                                                                                                                         Józsefvárosi Szent Kozma Egészségügyi Központ</t>
  </si>
  <si>
    <t>40100-02 cím                                                                                                             Józsefvárosi Egyesített Bölcsődék</t>
  </si>
  <si>
    <t>40101 cím                                                                                                                       LÉLEKHÁZ LÉLEK PROGRAM</t>
  </si>
  <si>
    <t>40102-01 cím                                                                                                                            Gazdasági szervezet és Központi irányítás</t>
  </si>
  <si>
    <t>40102-02 cím                                                                                                                       Család és gyermekjóléti Központ</t>
  </si>
  <si>
    <t>40102-03                                                                                                                                     Egyéb szociális szolgáltatás</t>
  </si>
  <si>
    <t>40103 cím                                                                                                           Család és Gyermekjóléti Szolgálat</t>
  </si>
  <si>
    <t>40104-01 cím                                                                                                                   Szociális étkeztetés</t>
  </si>
  <si>
    <t>40104-02 cím                                                                                                                               Házi segítségnyújtás</t>
  </si>
  <si>
    <t>40105 cím                                                                                                                     Nappali Ellátás</t>
  </si>
  <si>
    <t>40106 cím                                                                                                                                                    Idősek Átmeneti Otthona/Gondozóház</t>
  </si>
  <si>
    <t>40107 cím                                                                                                                      Jelzőrendszeres házi segítségnyújtás</t>
  </si>
  <si>
    <t>40108 cím                                                                                                                                  Gyermekek Átmeneti Otthona</t>
  </si>
  <si>
    <t>40109 cím                                                                                                                                                                              Oktatási-nevelési intézményekben étkeztetés biztosítása</t>
  </si>
  <si>
    <t>40110 cím                                Családok Átmeneti Otthona</t>
  </si>
  <si>
    <t>72100-17 cím                                                                                                                                              Napraforgó Egyesített  Óvoda</t>
  </si>
  <si>
    <t>MŰKÖDÉSI CÉL ÉS ÁLTALÁNOS TARTALÉK</t>
  </si>
  <si>
    <t>Tartalékok megnevezése</t>
  </si>
  <si>
    <t>Kötelező feladat</t>
  </si>
  <si>
    <t>Önként vállalt feladat</t>
  </si>
  <si>
    <t>Összesen</t>
  </si>
  <si>
    <t xml:space="preserve">Céltartalékok </t>
  </si>
  <si>
    <t xml:space="preserve">Polgármesteri keret </t>
  </si>
  <si>
    <t>polgármester</t>
  </si>
  <si>
    <t>alpolgármester javaslatára  polgármester</t>
  </si>
  <si>
    <t xml:space="preserve">Egry Attila alpolgármester kerete </t>
  </si>
  <si>
    <t>Sántha Péterné alpolgármester kerete</t>
  </si>
  <si>
    <t>Emberi Erőforrás Bizottság javaslatára Polgármester</t>
  </si>
  <si>
    <t>Civil szervezetek, alapítványok támogatása</t>
  </si>
  <si>
    <t>Emberi Erőforrás Bizottság javaslatára Polgármester, kivéve az alapítványok</t>
  </si>
  <si>
    <t>Egyházak, egyházi közösségek támogatása</t>
  </si>
  <si>
    <t>Sportolók, sportszervezetek támogatása</t>
  </si>
  <si>
    <t>Állami támogatások lemondása</t>
  </si>
  <si>
    <t>Fapótlás és környezetvédelmi céltartalék</t>
  </si>
  <si>
    <t>Képviselő-testület</t>
  </si>
  <si>
    <t>Céltartalékok összesen</t>
  </si>
  <si>
    <t>Általános tartalék</t>
  </si>
  <si>
    <t>Működési cél és általános tartalékok összesen</t>
  </si>
  <si>
    <t xml:space="preserve">FELHALMOZÁSI CÉLTARTALÉK </t>
  </si>
  <si>
    <t>Parkolás megváltás</t>
  </si>
  <si>
    <t>Fejlesztési céltartalék</t>
  </si>
  <si>
    <t>Felhalmozási céltartalék összesen</t>
  </si>
  <si>
    <t>Besorolás Áht. szerint</t>
  </si>
  <si>
    <t>Feladat megnevezése</t>
  </si>
  <si>
    <t xml:space="preserve">Felújítások </t>
  </si>
  <si>
    <t xml:space="preserve"> Egyéb felhalmozási célú támogatások államháztartáson kívülre</t>
  </si>
  <si>
    <t>Önkormányzati feladatok</t>
  </si>
  <si>
    <t>kötelező feladat</t>
  </si>
  <si>
    <t>önként váll. feladat</t>
  </si>
  <si>
    <t>Önkormányzati feladatok összesen</t>
  </si>
  <si>
    <t>Költségvetési szervek</t>
  </si>
  <si>
    <t>Feladatok megnevezése</t>
  </si>
  <si>
    <t>Működési bevételek összesen</t>
  </si>
  <si>
    <t>Egyéb felhalmozási célú támogatások államháztartáson belülről</t>
  </si>
  <si>
    <t>Felhalmozási bevételek összesen</t>
  </si>
  <si>
    <t>BEVÉTELEK ÖSSZESEN</t>
  </si>
  <si>
    <t>Önkormányzati kötelező feladatok</t>
  </si>
  <si>
    <t xml:space="preserve">Práter utcai iskolaépület bérleti díja </t>
  </si>
  <si>
    <t xml:space="preserve">Práter utcai iskolaépület továbbszámlázott közüzemi díjak </t>
  </si>
  <si>
    <t xml:space="preserve">Dugonics utcai iskolaépület bérleti díja </t>
  </si>
  <si>
    <t>Önkormányzati kötelező feladatok összesen</t>
  </si>
  <si>
    <t>Önként vállalt feladatok</t>
  </si>
  <si>
    <t>Önként vállalt feladatok összesen</t>
  </si>
  <si>
    <t>Bevételek összesen</t>
  </si>
  <si>
    <t>Működési kiadások összesen</t>
  </si>
  <si>
    <t>Felhalmozási kiadások összesen</t>
  </si>
  <si>
    <t>KIADÁSOK   ÖSSZESEN</t>
  </si>
  <si>
    <t>Práter iskolaépület továbbszámlázás</t>
  </si>
  <si>
    <t>Előző években intézményi épületeken megvalósított energetikai felújításokra épületenergetikai szakértő igénybevétele</t>
  </si>
  <si>
    <t>Intézményi épületekben életveszélyelhárítás, gázhálózatcsere</t>
  </si>
  <si>
    <t>Kötelező feladatok összesen</t>
  </si>
  <si>
    <t>Intézményi fejlesztések</t>
  </si>
  <si>
    <t xml:space="preserve"> -Tervezés, kivitelezés, tervezői művezetés, műszaki ellenőr</t>
  </si>
  <si>
    <t xml:space="preserve"> - Egyéb költségek</t>
  </si>
  <si>
    <t xml:space="preserve"> - Bútorok beszerzése</t>
  </si>
  <si>
    <t>Illés u. 36. addiktológiai rendelő kialakítása</t>
  </si>
  <si>
    <t xml:space="preserve">Tornatermek bérleti díja utáni áfa befizetés </t>
  </si>
  <si>
    <t>Egyéb fejlesztések</t>
  </si>
  <si>
    <t>Kiadások összesen</t>
  </si>
  <si>
    <t>Egyéb felhalmozási célú támogatások bevételei államháztartáson belülről</t>
  </si>
  <si>
    <t>lakásbérleti és használati díj</t>
  </si>
  <si>
    <t xml:space="preserve">lakás víz-csatornadíj </t>
  </si>
  <si>
    <t>lakás szemétszállítási díj</t>
  </si>
  <si>
    <t xml:space="preserve">lakás fűtésszolgáltatási díj </t>
  </si>
  <si>
    <t>egyéb bevételek</t>
  </si>
  <si>
    <t>továbbszámlázás</t>
  </si>
  <si>
    <t xml:space="preserve">lakásbérleti díj bérbeszámítás </t>
  </si>
  <si>
    <t>helyiségbérleti és használati díj</t>
  </si>
  <si>
    <t>helyiség bérbeadás részletfizetés kamata</t>
  </si>
  <si>
    <t>telek és egyéb dologbérbeadás</t>
  </si>
  <si>
    <t>helyiség bérbeadás víz és csatornadíj</t>
  </si>
  <si>
    <t>helyiség bérbeadás szemétszállítási díj</t>
  </si>
  <si>
    <t xml:space="preserve">helyiség bérbeadás fűtésszolgáltatási díj </t>
  </si>
  <si>
    <t>végrehajtási, közjegyzői megtérülések</t>
  </si>
  <si>
    <t>szerződéskötési díj</t>
  </si>
  <si>
    <t>helyiség bérletidíj bérbeszámítás</t>
  </si>
  <si>
    <t>lakásértékesítés</t>
  </si>
  <si>
    <t>lakásértékesítés részletfizetés</t>
  </si>
  <si>
    <t>lakásértékesítés törlesztés kamat</t>
  </si>
  <si>
    <t>lakáértékesítés árveréssel</t>
  </si>
  <si>
    <t>helyiségértékesítés</t>
  </si>
  <si>
    <t>helyiségértékesítés részletfizetés</t>
  </si>
  <si>
    <t>helyiségértékesítés törlesztés kamat</t>
  </si>
  <si>
    <t>helyiségek értékesítése árveréssel</t>
  </si>
  <si>
    <t>helyiségértékesítés részletfizetés áfa</t>
  </si>
  <si>
    <t>szerződéskötésből kötbér</t>
  </si>
  <si>
    <t>Munkaadót terhelő járulékok és szocális hozzájárulási adó</t>
  </si>
  <si>
    <t>továbbszámlázott közüzemi díjak</t>
  </si>
  <si>
    <t>Fővárosi Önkormányzatnak részletfizetés szerződés alapján</t>
  </si>
  <si>
    <t>társasházi közös ktg.és felújítási alap</t>
  </si>
  <si>
    <t>gyorsszolgálat, karbantartás</t>
  </si>
  <si>
    <t>lakások esetében bérbeszámítás</t>
  </si>
  <si>
    <t xml:space="preserve">helyiségek esetében bérbeszámítás </t>
  </si>
  <si>
    <t>egyéb üzemeltetés</t>
  </si>
  <si>
    <t>víz- csatornadíj</t>
  </si>
  <si>
    <t>szemétszállítási díj</t>
  </si>
  <si>
    <t>fűtésszolgáltatási díj</t>
  </si>
  <si>
    <t>áramszolgáltatási díj</t>
  </si>
  <si>
    <t>lakásbérleti jogviszony megváltása</t>
  </si>
  <si>
    <t>lakásforgalmi értékkülönbözet</t>
  </si>
  <si>
    <t>lakás és helyiségbérbeadás során követelés elengedés után fizetendő járulékok</t>
  </si>
  <si>
    <t>áfa befizetés becsült</t>
  </si>
  <si>
    <t>lakbér áfa mentesség tétele miatti befizetés</t>
  </si>
  <si>
    <t>Józsefvárosi Gazdálkodási Központ Zrt. lakóházműködtetés díjazása közszolgáltatási szerződés keretében</t>
  </si>
  <si>
    <t>Józsefvárosi Gazdálkodási Központ Zrt. elidegenítési tevékenység díjazása közszolgáltatási szerződés keretében</t>
  </si>
  <si>
    <t>telekértékesítés áfa befizetése</t>
  </si>
  <si>
    <t>kaputelefon kiépítése</t>
  </si>
  <si>
    <t xml:space="preserve">önkormányzati épületek társasházzá alapítása </t>
  </si>
  <si>
    <t>tiszta önk. tulajdonú épületekben kamerarendszerek üzemeltetése, karbantartása</t>
  </si>
  <si>
    <t>Önrész terhére</t>
  </si>
  <si>
    <t>EUB I. Palotanegyedben 5 db  társasház díszkivilágításának karbantartása</t>
  </si>
  <si>
    <t>PROJEKTEK ÖSSZESEN</t>
  </si>
  <si>
    <t>11108-04 cím</t>
  </si>
  <si>
    <t xml:space="preserve">Szabad költségvetési maradvány </t>
  </si>
  <si>
    <t>Feladattal terhelt költségvetési maradvány</t>
  </si>
  <si>
    <t>Költségvetési szerv/feladat megnevezése</t>
  </si>
  <si>
    <t>Működési</t>
  </si>
  <si>
    <t>Felhalmozási</t>
  </si>
  <si>
    <t xml:space="preserve">Összesen </t>
  </si>
  <si>
    <t>Állami támogatások lemondása céltartalék</t>
  </si>
  <si>
    <t>Parkolás megváltás céltartalék</t>
  </si>
  <si>
    <t>Teréz Anya Nővéreinek rendje által használt VIII. kerület Tömő u. 19. és  a VIII. kerület Szigony u. 35. és 37. szám alatti ingatlan átalakítását követő telekcsere</t>
  </si>
  <si>
    <t>Orczy Negyed Projekt önrész</t>
  </si>
  <si>
    <t>RÉV8 Józsefvárosi Rehabilitációs és Városfejlesztési Zrt. Részvényeinek kivásárlása</t>
  </si>
  <si>
    <t>ebből kötelező feladatok összesen</t>
  </si>
  <si>
    <t>ebből önként vállalt feladatok összesen</t>
  </si>
  <si>
    <t xml:space="preserve"> </t>
  </si>
  <si>
    <t xml:space="preserve">Működési maradvány </t>
  </si>
  <si>
    <t>Felhalmozási maradvány</t>
  </si>
  <si>
    <t>Felhalmozási többlet</t>
  </si>
  <si>
    <t xml:space="preserve">Józsefvárosi Nemzetiségi Önkormányzatok programjaihoz támogatás </t>
  </si>
  <si>
    <t>Rendkívüli események (tűz, vihar, lakosságvédelmi intézkedés) költségeire</t>
  </si>
  <si>
    <t xml:space="preserve">Szigony u. - Práter u. szakasz közterületek felújítása II. ütem (Losonci iskola mögött és Szigony parkoló) </t>
  </si>
  <si>
    <t>Práter u. I. (Futó u. - Szigony u. között)</t>
  </si>
  <si>
    <t>Leonardo u. (Práter u. - Üllői út között)</t>
  </si>
  <si>
    <t>Tömő u. I. (Leonardo u. - Szigony u. között)</t>
  </si>
  <si>
    <t>Közbeszerzés lebonyolítás</t>
  </si>
  <si>
    <t>Kommunikáció</t>
  </si>
  <si>
    <t>Páyázati támogatás terhére</t>
  </si>
  <si>
    <t>Tisztviselőtelep -Bláthy O. u. közterület megújítása és funkcióváltása</t>
  </si>
  <si>
    <t>Műszaki ellenőrzés</t>
  </si>
  <si>
    <t>Tervezői művezetés</t>
  </si>
  <si>
    <t>Közösségi tervezés</t>
  </si>
  <si>
    <t>Egyéb működési célú támogatások államháztartáson belülről</t>
  </si>
  <si>
    <t>Általános iskolák</t>
  </si>
  <si>
    <t>Óvodák</t>
  </si>
  <si>
    <t>Bölcsődék</t>
  </si>
  <si>
    <t>Kincskereső Tagóvoda homlokzat felújítás, nyílászárók cseréje, elektromos és érintésvédelmi hálózat felújítása</t>
  </si>
  <si>
    <t>önként vállalt feladat</t>
  </si>
  <si>
    <t>Szabad működési maradvány</t>
  </si>
  <si>
    <t>Európai Uniós támogatás</t>
  </si>
  <si>
    <t>Józsefvárosi Napraforgó Egyesített Óvodák</t>
  </si>
  <si>
    <t>Lélekház Lélekprogram</t>
  </si>
  <si>
    <t>Házi segítségnyújtás</t>
  </si>
  <si>
    <t>Nappali ellátás</t>
  </si>
  <si>
    <t>Időskorúak Átmeneti Otthona</t>
  </si>
  <si>
    <t>Józsefvárosi Önkormányzat Polgármesteri Hivatal</t>
  </si>
  <si>
    <t>Tisztségviselők</t>
  </si>
  <si>
    <t xml:space="preserve">Polgármesteri Hivatal </t>
  </si>
  <si>
    <t xml:space="preserve">Intézmény megnevezése </t>
  </si>
  <si>
    <t>Pedagógus álláhelyek</t>
  </si>
  <si>
    <t>Technikai álláshelyek</t>
  </si>
  <si>
    <t>Szak-            alkalmazotti álláshelyek</t>
  </si>
  <si>
    <t>Egyéb álláshelyek</t>
  </si>
  <si>
    <t>Szak-         alkalmazotti álláshelyek</t>
  </si>
  <si>
    <t>Köz-         alkalmazotti álláshelyek</t>
  </si>
  <si>
    <t>Munka törvénykönyv alá tartozó álláshelyek</t>
  </si>
  <si>
    <t xml:space="preserve">Józsefvárosi Szociális Szolgáltató és Gyermekjóléti Központ </t>
  </si>
  <si>
    <t xml:space="preserve">Önkormányzat gazdasági társaságainál </t>
  </si>
  <si>
    <t>Józsefvárosi Gazdálkodási Központ Zrt.</t>
  </si>
  <si>
    <t xml:space="preserve">Hivatali alkalmazottak </t>
  </si>
  <si>
    <t>01 KIADÁSOK (21+48)</t>
  </si>
  <si>
    <t>Címrend / kötelező feladatok</t>
  </si>
  <si>
    <t>Címrend /önként vállalt feladatok</t>
  </si>
  <si>
    <t>Címrend/ államigazgatási feladatok</t>
  </si>
  <si>
    <t>Címrend/összesen</t>
  </si>
  <si>
    <t>Előirányzat módosítási / átcsoportosítási hatáskör</t>
  </si>
  <si>
    <t xml:space="preserve">Háziorvosi pályázati támogatás </t>
  </si>
  <si>
    <t>Magdolna-Orczy Negyed Projekt</t>
  </si>
  <si>
    <t xml:space="preserve">hátralékkezelési szolgáltatás, intenzív családmegtartó szolgáltatás, iskolai-óvodai szociális munka, mosodai szolgáltatás, fiatalok mentorálása, iskolai megkereső munka, utcai megkereső munka(FiDo Ifjúsági Központ), Kálvária tér InfoPont és játszótér közösségi-szociális program, diákmunka mentorálás, cafeteria, jutalom, hűségjutalom, jogszabály alapján nem kötelezően előírt juttatások, költségek átvállalása, Magdolna-Orczy Projekt
</t>
  </si>
  <si>
    <t>Tolnai Lajos u. felújítás</t>
  </si>
  <si>
    <t>Szociális intézmények</t>
  </si>
  <si>
    <t>Útfelújítások</t>
  </si>
  <si>
    <t>Parkok, játszóterek</t>
  </si>
  <si>
    <t>Polgármester/Képviselő-testület</t>
  </si>
  <si>
    <t xml:space="preserve">első osztályosok támogatása, téli fűtési támogatás, lakhatási kiadásokhoz kapcsolódó hátralékosok támogatása, táboroztatási támogatás, születés támogatása, </t>
  </si>
  <si>
    <t>helyi településrendezési tervek,     kerületfejlesztési koncepció,           tervtanács</t>
  </si>
  <si>
    <t xml:space="preserve">Magdolna-Orczy Negyed Projekt </t>
  </si>
  <si>
    <t xml:space="preserve">48 </t>
  </si>
  <si>
    <t>Felhalmozási célú támogatások áht-on belülről (37+……+40)</t>
  </si>
  <si>
    <t>Felhalmozási célú átvett pénzeszközök (45+46)</t>
  </si>
  <si>
    <t>FINANSZÍROZÁSI KIADÁSOK (49+53)</t>
  </si>
  <si>
    <t>Finanszírozási működési kiadások (50+…+52)</t>
  </si>
  <si>
    <t>Finanszírozási felhalmozási kiadások (54+55)</t>
  </si>
  <si>
    <t>FINANSZÍROZÁSI BEVÉTELEK (57+62)</t>
  </si>
  <si>
    <t>Finanszírozási működési bevételek (58+…+61)</t>
  </si>
  <si>
    <t>Finanszírozási felhalmozási bevételek (63+64)</t>
  </si>
  <si>
    <t>FELHALMOZÁSI BEVÉTELEK (36+41+42+43+44)</t>
  </si>
  <si>
    <t>Eredeti előirányzat</t>
  </si>
  <si>
    <t>KIADÁSOK (21+48)</t>
  </si>
  <si>
    <t>Cafeteria bruttó</t>
  </si>
  <si>
    <t>Törzsgárda jutalom bruttó</t>
  </si>
  <si>
    <t>Jubileumi jutalom bruttó</t>
  </si>
  <si>
    <t>Közlekedési költségtérítés munkábajáráshoz</t>
  </si>
  <si>
    <t>Rehabilitációs hozzájárulás</t>
  </si>
  <si>
    <t xml:space="preserve">Vásárolt élelmezés kiadás bruttó </t>
  </si>
  <si>
    <t>Élelmiszer beszerzés gyermekek</t>
  </si>
  <si>
    <t>Élelmiszer beszerzés felnőtt</t>
  </si>
  <si>
    <t>Élelmiszer beszerzés IÁO</t>
  </si>
  <si>
    <t>Élelmiszer beszerzés időszakos gyermekfelügyelet</t>
  </si>
  <si>
    <t>Józsefvárosi Egyesített Bölcsődék  Duál képzés</t>
  </si>
  <si>
    <t>Józsefvárosi Egyesített Bölcsődék Erasmus</t>
  </si>
  <si>
    <t>Józsefvárosi Egyesített Bölcsődék Biztos Kezdet Gyerekház</t>
  </si>
  <si>
    <t>Privatizált háziorvosok rezsiköltség hozájárulása Szent Kozma Egészségügyi Központnál</t>
  </si>
  <si>
    <t>Iskolai szünidei gyermekétkeztetés</t>
  </si>
  <si>
    <t>BKK bérlet</t>
  </si>
  <si>
    <t>Munkaruha, védőruha juttatás</t>
  </si>
  <si>
    <t>Perköltség</t>
  </si>
  <si>
    <t>VEKOP-6.2.1-15 kódszámú, „A leromlott településrészeken élő alacsony státuszú lakosság életkörülményeinek javítása, társadalmi és fizikai rehabilitációja Budapesten"</t>
  </si>
  <si>
    <t>Bevétel</t>
  </si>
  <si>
    <t>Hazai társfinanszírozás</t>
  </si>
  <si>
    <t>Projekt összesen</t>
  </si>
  <si>
    <t>%</t>
  </si>
  <si>
    <t>Összeg</t>
  </si>
  <si>
    <t>Kiadás</t>
  </si>
  <si>
    <t>2019. évre tervezett</t>
  </si>
  <si>
    <t>2021. évre tervezett</t>
  </si>
  <si>
    <t>2020. évre tervezett</t>
  </si>
  <si>
    <t>Önkormányzati kiegészítés saját forrásból</t>
  </si>
  <si>
    <t>Bezerédj u. (Kiss J. u. - II. János Pál P.t.)</t>
  </si>
  <si>
    <t xml:space="preserve">Működési hiány </t>
  </si>
  <si>
    <t>2019. évi tervezett ei.</t>
  </si>
  <si>
    <t>2018. évi várható teljesítés</t>
  </si>
  <si>
    <t>2017. évi teljesítés</t>
  </si>
  <si>
    <t>Index % 2019.terv /2018.évi várható teljesítés</t>
  </si>
  <si>
    <t>Index % 2019. terv/2017. évi teljesítés</t>
  </si>
  <si>
    <t>2019/2018</t>
  </si>
  <si>
    <t>2019. évi</t>
  </si>
  <si>
    <t>Energiamegtakarítási intézkedési terv</t>
  </si>
  <si>
    <t>Térfigyelő adatátviteli hálózat felújítása</t>
  </si>
  <si>
    <t>Térfigyelő szerver felújítás</t>
  </si>
  <si>
    <t>1 db térfigyelő kamera telepítés</t>
  </si>
  <si>
    <t>Társasházaknak közterületfoglalási bevételből vissza nem térítendő támogatás</t>
  </si>
  <si>
    <t>Részletezve külön mellékletben</t>
  </si>
  <si>
    <t>Orczy Negyed Projekt</t>
  </si>
  <si>
    <t>Golyónyomok emléktáblák</t>
  </si>
  <si>
    <t>Értékvédelmi emléktáblák</t>
  </si>
  <si>
    <t>Társasházak felújítására kölcsön és vissza nem térítendő támogatás nyújtás</t>
  </si>
  <si>
    <t>Bútor beszerzés</t>
  </si>
  <si>
    <t xml:space="preserve">Éven túl elhasználódó eszközök beszerzése </t>
  </si>
  <si>
    <t xml:space="preserve">PDA bírságoló készülék beszerzés  </t>
  </si>
  <si>
    <t>Józsefvárosi  Egyesített Bölcsődék</t>
  </si>
  <si>
    <t>Napraforgó Egyesített Óvoda</t>
  </si>
  <si>
    <t>Mindösszesen</t>
  </si>
  <si>
    <t>Botlatókövek</t>
  </si>
  <si>
    <t>Trianoni emlékmű /Országzászló</t>
  </si>
  <si>
    <t>JSZSZGYK új telephelyének tervezése</t>
  </si>
  <si>
    <t xml:space="preserve">dr. Görhöny Ádám alpolgármester kerete </t>
  </si>
  <si>
    <t>Lakatos Menyhért Általános Iskola és Gimnázium tornatermének felújítása TAO pályázat 70%</t>
  </si>
  <si>
    <t>Németh László Általános Iskola tornatermének felújítása TAO pályázat 70%</t>
  </si>
  <si>
    <t>Molnár Ferenc Magyar-Angol Két Tanítási Nyelvű általános Iskola tornatermének felújítása TAO pályázat 70%</t>
  </si>
  <si>
    <t>egyéb bevételek díjbevétel bank kamatok és késedelmi kamatok</t>
  </si>
  <si>
    <t>közszolgálati lakások felújítása bérbeszámítással</t>
  </si>
  <si>
    <t>Bérleti díj közös ktg.</t>
  </si>
  <si>
    <t>Lujza u. 32. szám alatti ingatlan értékesítés (telek)</t>
  </si>
  <si>
    <t>Szerdahelyi u. 3. szám alatti ingatlan értékesítés (épület, de üres)</t>
  </si>
  <si>
    <t xml:space="preserve">otthon-felújítási támogatás </t>
  </si>
  <si>
    <t>perköltség, egyéb szakértői díjak</t>
  </si>
  <si>
    <t>bankköltség</t>
  </si>
  <si>
    <t xml:space="preserve">Informatikai és egyéb eszközök beszerzése </t>
  </si>
  <si>
    <t>2019. január 1. engedélyezett álláshelyek</t>
  </si>
  <si>
    <t>Közüzemi díjak (víz, villany, gáz, távhő)</t>
  </si>
  <si>
    <t>VEKOP pályázat irodai bútorok beszerzése</t>
  </si>
  <si>
    <t>Élelmiszer beszerzés NE</t>
  </si>
  <si>
    <t>megtérült perköltség</t>
  </si>
  <si>
    <t>Márványtáblák kiegészítése</t>
  </si>
  <si>
    <t>Víg u. irattár felújítása</t>
  </si>
  <si>
    <t xml:space="preserve">Szoftver beszerzések </t>
  </si>
  <si>
    <t>Számítástechnikai eszközök beszerzése</t>
  </si>
  <si>
    <t>Storage bővítése</t>
  </si>
  <si>
    <t>Storage licenc</t>
  </si>
  <si>
    <t>Szerver szoba kialakítás</t>
  </si>
  <si>
    <t>EUB III. TÉR_KÖZ "B" 2016</t>
  </si>
  <si>
    <t>DériM projekt TÉR_KÖZ 2018</t>
  </si>
  <si>
    <t>EUB III. TÉR_KÖZ "A" 2016</t>
  </si>
  <si>
    <t>3 db térfigyelő kamera telepítés</t>
  </si>
  <si>
    <t>Közösségi és kulturális rendezvények</t>
  </si>
  <si>
    <t>Hatósági díjak</t>
  </si>
  <si>
    <t>CSP projekt utak felújítása</t>
  </si>
  <si>
    <t>ÖNKORMÁNYZAT MINDÖSSZESEN</t>
  </si>
  <si>
    <t>KÖLTSÉG-     VETÉSI SZERVEK MINDÖSSZESEN</t>
  </si>
  <si>
    <t>2018. évi kompenzáció visszafizetés</t>
  </si>
  <si>
    <t>2018. évi kompenzáció visszafiz. miatti áfa befizetés</t>
  </si>
  <si>
    <t xml:space="preserve">Közfoglalkoztatás önrész </t>
  </si>
  <si>
    <t>Üzemeltetési költségek (Diószegi S. u. 14.; Kálvária tér 13., Dankó u. 40., Diószegi S. u. 13.) + Kálvária tér</t>
  </si>
  <si>
    <t>Szabadidős hálózat üzemeltetési kts.</t>
  </si>
  <si>
    <t>Nem elszámolható szoft (pl.: ösztöndíj)</t>
  </si>
  <si>
    <t>Önkormányzati lakóépületek komplex közösségi megújítása (LP 1)</t>
  </si>
  <si>
    <t>Műszakilag szükséges épületek bontása(LP 2)</t>
  </si>
  <si>
    <t>Magdolna-Orczy Negyed Projekt önkormányzati önrész</t>
  </si>
  <si>
    <t>Minimálbér, garantált illetmény emelés</t>
  </si>
  <si>
    <t>Egyéb mérnöki szakdíjak (LP1)</t>
  </si>
  <si>
    <t>Műszaki dokumentáció (engedélyezési, kiviteli és tendertervek, szakági tervekkel) (LP1)</t>
  </si>
  <si>
    <t>Egyéb, a megvalósításhoz szükséges szolgáltatási költségek (LP1)</t>
  </si>
  <si>
    <t>Építéshez kapcsolódó költségek (LP1)</t>
  </si>
  <si>
    <t>Műszaki ellenőri szolgáltatások költsége (LP1)</t>
  </si>
  <si>
    <t>Műszaki dokumentáció (engedélyezési, kiviteli és tendertervek, szakági tervekkel) (LP2)</t>
  </si>
  <si>
    <t>Műszaki ellenőri szolgáltatások költsége (LP2)</t>
  </si>
  <si>
    <t>Egyéb, a megvalósításhoz szükséges szolgáltatási költségek (LP2)</t>
  </si>
  <si>
    <t>Egyéb mérnöki szakértői díjak (LP2)</t>
  </si>
  <si>
    <t>Építéshez kapcsolódó költségek (LP2)</t>
  </si>
  <si>
    <t>Műszaki ellenőri szolgáltatások költsége (LP3)</t>
  </si>
  <si>
    <t>Műszaki dokumentáció (engedélyezési, kiviteli és tendertervek, szakági tervekkel) (LP3)</t>
  </si>
  <si>
    <t>Építéshez kapcsolódó költségek (LP3)</t>
  </si>
  <si>
    <t>Egyéb, a megvalósításhoz szükséges szolgáltatási költségek (LP3)</t>
  </si>
  <si>
    <t>Építéshez kapcsolódó költségek (LP4)</t>
  </si>
  <si>
    <t>Egyéb szükséges háttértanulmányok, szakvélemények költsége (LP4)</t>
  </si>
  <si>
    <t>Egyéb mérnöki szakértői díjak (LP4)</t>
  </si>
  <si>
    <t>Műszaki ellenőri szolgáltatások költsége (LP4)</t>
  </si>
  <si>
    <t>Egyéb, a megvalósításhoz szükséges szolgáltatási költségek (LP6)</t>
  </si>
  <si>
    <t>Műszaki ellenőri szolgáltatások költsége (LP7)</t>
  </si>
  <si>
    <t>Építéshez kapcsolódó költségek (LP7)</t>
  </si>
  <si>
    <t>Egyéb, a megvalósításhoz szükséges szolgáltatási költségek (LP7)</t>
  </si>
  <si>
    <t>Műszaki dokumentáció (engedélyezési, kiviteli és tendertervek, szakági tervekkel) (LP7)</t>
  </si>
  <si>
    <t>Műszaki jellegű szolgáltatások költségei (LP7)</t>
  </si>
  <si>
    <t>Műszaki jellegű szolgáltatások költségei (LP3)</t>
  </si>
  <si>
    <t>Műszaki ellenőri szolgáltatások költsége (FP5)</t>
  </si>
  <si>
    <t>Építéshez kapcsolódó költségek (FP5)</t>
  </si>
  <si>
    <t>Műszaki jellegű szolgáltatások költségei (FP5)</t>
  </si>
  <si>
    <t>Eszközbeszerzés (FP5)</t>
  </si>
  <si>
    <t>Szolgáltatás (KP3)</t>
  </si>
  <si>
    <t>Eszközbeszerzés (KP3)</t>
  </si>
  <si>
    <t>Előkészítés (KP3)</t>
  </si>
  <si>
    <t>Bérjárulékok (KP3)</t>
  </si>
  <si>
    <t>Bérköltségek (KP3)</t>
  </si>
  <si>
    <t>Szolgáltatás (KP4)</t>
  </si>
  <si>
    <t>Szolgáltatás (KP5)</t>
  </si>
  <si>
    <t>Kivitelezési költségek (KP6)</t>
  </si>
  <si>
    <t>Eszközbeszerzés (KP6)</t>
  </si>
  <si>
    <t>Projektmenedzsment (Ált. ktg.)</t>
  </si>
  <si>
    <t>Könyvvizsgálat (Ált. ktg.)</t>
  </si>
  <si>
    <t>Közbeszerzési szaktanácsadás (Ált. ktg.)</t>
  </si>
  <si>
    <t>Közbeszerzési eljárás díjazása (Ált. ktg.)</t>
  </si>
  <si>
    <t>JSZSZGYK Egyéb szociális szolgáltatás (MORCZY)</t>
  </si>
  <si>
    <t>Képzések motivációs csomag (FP2)</t>
  </si>
  <si>
    <t xml:space="preserve">Intézményi költségvetésben kimutatott maradvány </t>
  </si>
  <si>
    <t>Vállalkozók számára motivációs csomag JKN)</t>
  </si>
  <si>
    <t>JSZSZGYK iroda berendezés, eszközbeszerzés</t>
  </si>
  <si>
    <t>Beruházás (Diószegi.u.14; Kálvária tér 13.)</t>
  </si>
  <si>
    <t>Kálvária tér továbbfejlesztése</t>
  </si>
  <si>
    <t>Orczy Negyed Projekt 2018. évi önrész</t>
  </si>
  <si>
    <t xml:space="preserve">  Egyéb működési célú támogatások államháztartáson kívülre</t>
  </si>
  <si>
    <t>Műszaki dokumentáció (engedélyezési, kiviteli és tendertervek, szakági tervekkel) Kálvária tér továbbfejlesztése (KP6)</t>
  </si>
  <si>
    <t>Pályázati támogatás terhére</t>
  </si>
  <si>
    <t>Orczy Negyed Projekt 2019. évre jutó tám.</t>
  </si>
  <si>
    <t>Támogatás viszafizetése konzorciumi partner változás miatt</t>
  </si>
  <si>
    <t xml:space="preserve">Orczy Negyed Projekt tám. visszafizetés </t>
  </si>
  <si>
    <t>Orczy Negyed Projekt támogatásból 2020-2021 felhaszn.</t>
  </si>
  <si>
    <t>2018. évre tervezett</t>
  </si>
  <si>
    <t>Teréz Anya Nővéreinek rendje által használt VIII. kerület Tömő u. 19. és  a VIII. kerület Szigony u. 35 és 37. szám átalakítását követő telekcsere</t>
  </si>
  <si>
    <t>TÉR_KÖZ pályázat és egyéb fejlesztési projektek</t>
  </si>
  <si>
    <t>Szerver operációs rendszer csere 2008-ról 2016-ra</t>
  </si>
  <si>
    <t>Windows operációs rendszer frissítések a jelenleg futó rendszereknél</t>
  </si>
  <si>
    <t>Budapest VIII. kerület, József u. 14. szám alatti épület elidegenítésére</t>
  </si>
  <si>
    <t>Budapest, VIII. Somogyi Béla u. 21. Ü 1. üzlethelyiség megvásárlása</t>
  </si>
  <si>
    <t>Egyéb projektek</t>
  </si>
  <si>
    <t>Smart City stratégiai koncepció megvalósítása</t>
  </si>
  <si>
    <t>Járdaszakaszok felújítása</t>
  </si>
  <si>
    <t>Térfigyelő szoftver beszerzés</t>
  </si>
  <si>
    <t>Akadálymentesítés</t>
  </si>
  <si>
    <t>3db külső raktárhelyiség felújítása, garázskapu beszerzés</t>
  </si>
  <si>
    <t>Nyílászárók beszerelése</t>
  </si>
  <si>
    <t>JSZSZGYK Nappali ellátás</t>
  </si>
  <si>
    <t>JSZSZGYK Idősek átmeneti otthona/gondozóház</t>
  </si>
  <si>
    <t xml:space="preserve">JSZSZGYK Egyéb szociális szolgáltatás </t>
  </si>
  <si>
    <t>JSZSZGYK Gazdasági szervezet és központi irányítás</t>
  </si>
  <si>
    <t>Szigony u.-Práter u. szakasz közterületek fejlesztése (zöldfelület, burkolatok) II. ütem</t>
  </si>
  <si>
    <t>Lakatos Menyhért Iskola udvar felújítás</t>
  </si>
  <si>
    <t>Kerepesi u. 29. felújítás tervezése</t>
  </si>
  <si>
    <t>JSZSZGYK telephelyének tervezése</t>
  </si>
  <si>
    <t>Palotanegyedi Idősklub építés</t>
  </si>
  <si>
    <t>Bezerédj u. (Kiss J. u. - II. János Pál P.t.) felújítás</t>
  </si>
  <si>
    <t>Horváth Mihály tér 16. B épület felújítás tervezés</t>
  </si>
  <si>
    <t>FIDO tér közösségi épület csapadékvíz elvezetés bővítés, kiépítése</t>
  </si>
  <si>
    <t>Vay Ádám u. 6. tető és homlokzat felúj. tervezés</t>
  </si>
  <si>
    <t>Közterületfelügyelet-Parkolás öltözőinek szátválasztása és kialakítása</t>
  </si>
  <si>
    <t>Ügyfélszolgálat, telephely felújítása</t>
  </si>
  <si>
    <t>Vay Ádám u. 6. tető és homlokzat felújítás</t>
  </si>
  <si>
    <t>Futó u. 5-7-9. sz. alatti üres telek értékesítés</t>
  </si>
  <si>
    <t>Tömő u. 15./Apáthy István u. 4. szám alatti ingatlan értékesítés</t>
  </si>
  <si>
    <t>Szerdahelyi u. 9. sz. alatti üres telek értékesítés</t>
  </si>
  <si>
    <t>Józsefváros Közbiztonságáért Közalapítvány</t>
  </si>
  <si>
    <t>Intézményi költségvetésben kimutatott maradvány össesen</t>
  </si>
  <si>
    <t>Kerület összesen</t>
  </si>
  <si>
    <t>Házfalak szigetelése, tűzfalfestés</t>
  </si>
  <si>
    <t>Segélyhívó rendszer (KP4)</t>
  </si>
  <si>
    <t>Baross u. 107. sz. alatti épület kiürítési költségei</t>
  </si>
  <si>
    <t>Felhalalmozási támogatás</t>
  </si>
  <si>
    <t>Irattári polcok, dobozok beszerzése</t>
  </si>
  <si>
    <t>Klímarendszer 1 db blokkjának cseréje</t>
  </si>
  <si>
    <t>Losonci téri Általános Iskola tornaterem felújítása TAO pályázat 70%</t>
  </si>
  <si>
    <t>Karácsony S. u. 29. sz. alatti üres telek értékesítés</t>
  </si>
  <si>
    <t>Karácsony S. u. 6. sz. alatti épület kiürítési költségei</t>
  </si>
  <si>
    <t>JEB felhjalmozási előirányzatok</t>
  </si>
  <si>
    <t>JEB dologi karbantartási és felhalmozási előirányzatok</t>
  </si>
  <si>
    <t>NEÓ dologi karbantartási és felhalmozási előirányzatok</t>
  </si>
  <si>
    <t>Tücsök-lak Bölcsőde udvari tároló ajtóinak cseréje</t>
  </si>
  <si>
    <t>Játékvár Bölcsőde udvari gumiburkolat cseréje</t>
  </si>
  <si>
    <t>Játékvár Bölcsőde tornaszoba kialakítása</t>
  </si>
  <si>
    <t>Játékvár Bölcsőde automata öntözőrendszer kialakítása</t>
  </si>
  <si>
    <t>Gyermekkert Bölcsőde világítás korszerűsítése az egész épületben</t>
  </si>
  <si>
    <t>Fecsegő-tipegők Bölcsőde kódos beléptetőrendszer kialakítása</t>
  </si>
  <si>
    <t>Tücsök-lak Bölcsőde kódos beléptetőrendszer kialakítása</t>
  </si>
  <si>
    <t>Székhely nyílászárók cseréje</t>
  </si>
  <si>
    <t>Székhely Proxy mágneszáras beengedő rendszer kialakítása</t>
  </si>
  <si>
    <t>Csodasziget</t>
  </si>
  <si>
    <t>Gyerek-Virág</t>
  </si>
  <si>
    <t>Katica</t>
  </si>
  <si>
    <t>Mesepalota</t>
  </si>
  <si>
    <t>Napraforgó</t>
  </si>
  <si>
    <t>Százszorszép</t>
  </si>
  <si>
    <t>TÁ-TI-KA</t>
  </si>
  <si>
    <t>Várunk Rád</t>
  </si>
  <si>
    <t>Virágkoszorú</t>
  </si>
  <si>
    <t xml:space="preserve">Udvari fedett tartózkodó lapostető szigetelés </t>
  </si>
  <si>
    <t>Kerítés feújítás, vaskapuk cseréje</t>
  </si>
  <si>
    <t xml:space="preserve">Tetőszigetelés kiváltása könnyűszerkezetes sátortető kialakításával </t>
  </si>
  <si>
    <t>Elektromos és érintésvédelmi hálózat felújítása</t>
  </si>
  <si>
    <t>Udvari fedett tartózkodó lapostető szigetelés</t>
  </si>
  <si>
    <t xml:space="preserve">Udvar felújítása - gumitégla,udvari játékok </t>
  </si>
  <si>
    <t>Kombinált udvari játékeszközök (beszerzés, telepítés)</t>
  </si>
  <si>
    <t>Az udvar gumitéglázása (50 nm)</t>
  </si>
  <si>
    <t>Kombinált udvari játékeszközök (beszerzés; telepítés)</t>
  </si>
  <si>
    <t>Elektromos elosztó szekrények felújítása</t>
  </si>
  <si>
    <t>A 4. csoport kialakítása, átrium átalakítása torna szobává 2019.08.31. befejezéssel</t>
  </si>
  <si>
    <t>Terasz védőtető kialakítása, áttetsző hullámlemezes borítás (eső elleni védelem)</t>
  </si>
  <si>
    <t>Az udvar gumitéglázásának cseréje</t>
  </si>
  <si>
    <t>Elektromos elosztó szekrények felújítása (3 szett)</t>
  </si>
  <si>
    <t>Hétszínvirág</t>
  </si>
  <si>
    <t>Teljes tetőszerkezet javítása, felújítása</t>
  </si>
  <si>
    <t>Terasz fémszerkezetének felújítása; dróthálós üvegtáblák cseréje polikarbonátra</t>
  </si>
  <si>
    <t>Nyílászárók cseréje 34 db</t>
  </si>
  <si>
    <t>Hátsó játszóudvar felújítása</t>
  </si>
  <si>
    <t>I.emeleti teraszkorlát cseréje</t>
  </si>
  <si>
    <t>Az udvar gumitéglázása, műfű beszerzés</t>
  </si>
  <si>
    <t xml:space="preserve">Elektromos hálózat felújítása </t>
  </si>
  <si>
    <t>Napsugár</t>
  </si>
  <si>
    <t>A gyermek fürdőszobák (4 db) felújítása</t>
  </si>
  <si>
    <t>Udvari kerítés fémszerkezet felújítás</t>
  </si>
  <si>
    <t>Az udvar gumitéglázásának folytatása</t>
  </si>
  <si>
    <t>Az alsó és felső szint gumitéglázása, a jelenlegi cseréje (balesetveszélyes)</t>
  </si>
  <si>
    <t>Az udvar gumitéglázása</t>
  </si>
  <si>
    <t xml:space="preserve">Százados negyed KMB iroda Hungária krt.16. helyiség felújítása </t>
  </si>
  <si>
    <t>Vajdahunyad u. 8. sz. alatti épület kiürítési költségei</t>
  </si>
  <si>
    <t>Víg u. 30. homlokzat felújítás tervezés</t>
  </si>
  <si>
    <t>József krt. 36. sz. alatti háziorvosi rendelő kazáncsere</t>
  </si>
  <si>
    <t>közműfejlesztések</t>
  </si>
  <si>
    <t>Józsefváros Gazdálkodási Zrt. támogatása (informatikai beszerzés 12.700 e Ft, szoftverfejlesztés 25.400 e Ft)</t>
  </si>
  <si>
    <t>Parkoló automatákba alaplapok, modemek cseréje</t>
  </si>
  <si>
    <t>Mária u. 4. sz. alatti épület kiürítési költségei</t>
  </si>
  <si>
    <t>Víg u. 39. sz alatti üres telek értékesítése</t>
  </si>
  <si>
    <t>Önkormányzati költségvetésben összesen kimutatott maradvány, melyből 3.055.656 e Ft forgatási célú belföldi értékpapírok beváltása, értékesítése jogcímen jelenik meg</t>
  </si>
  <si>
    <t xml:space="preserve">  64 Forgatási célú belföldi értékpapírok beváltása, értékesítése</t>
  </si>
  <si>
    <t xml:space="preserve">  65 Maradvány igénybevétele</t>
  </si>
  <si>
    <t>Finanszírozási felhalmozási bevételek (63+65)</t>
  </si>
  <si>
    <t>BEVÉTELEK (47+56)</t>
  </si>
  <si>
    <t xml:space="preserve">  62 Finanszírozási felhalmozási bevételek (63+65)</t>
  </si>
  <si>
    <t>Felhalmozási célú támogatások áht-on belülről (36+……+40)</t>
  </si>
  <si>
    <t>FELHALMOZÁSI BEVÉTELEK (36+41+42+43)</t>
  </si>
  <si>
    <t xml:space="preserve">  64 Központi, irányítószervi támogatás</t>
  </si>
  <si>
    <t>Közlekedésbiztonsági csomag</t>
  </si>
  <si>
    <t>Nap u. (József krt. - Leonárdo Da Vinci u.)</t>
  </si>
  <si>
    <t>Hock János u. (Horváth M. tér - Nap u.)</t>
  </si>
  <si>
    <t>Illés u. felújítás tervezés</t>
  </si>
  <si>
    <t>Magdolna-Orczy Negyed Projekt EU-s támogatás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</si>
</sst>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0"/>
    <numFmt numFmtId="165" formatCode="0.0"/>
    <numFmt numFmtId="166" formatCode="_(* #,##0.00_);_(* \(#,##0.00\);_(* &quot;-&quot;??_);_(@_)"/>
    <numFmt numFmtId="167" formatCode="#,##0_ ;[Red]\-#,##0\ "/>
    <numFmt numFmtId="168" formatCode="_-* #,##0\ _F_t_-;\-* #,##0\ _F_t_-;_-* &quot;-&quot;??\ _F_t_-;_-@_-"/>
    <numFmt numFmtId="169" formatCode="#,##0.0_ ;[Red]\-#,##0.0\ "/>
    <numFmt numFmtId="170" formatCode="_(&quot;$&quot;* #,##0.00_);_(&quot;$&quot;* \(#,##0.00\);_(&quot;$&quot;* &quot;-&quot;??_);_(@_)"/>
    <numFmt numFmtId="171" formatCode="#,##0_ ;\-#,##0\ "/>
  </numFmts>
  <fonts count="34" x14ac:knownFonts="1">
    <font>
      <sz val="10"/>
      <name val="MS Sans Serif"/>
      <family val="2"/>
      <charset val="238"/>
    </font>
    <font>
      <sz val="11"/>
      <color theme="1"/>
      <name val="Calibri"/>
      <family val="2"/>
      <charset val="238"/>
      <scheme val="minor"/>
    </font>
    <font>
      <sz val="10"/>
      <name val="MS Sans Serif"/>
      <family val="2"/>
      <charset val="238"/>
    </font>
    <font>
      <b/>
      <sz val="10"/>
      <name val="Times New Roman"/>
      <family val="1"/>
      <charset val="238"/>
    </font>
    <font>
      <b/>
      <sz val="12"/>
      <name val="Times New Roman"/>
      <family val="1"/>
      <charset val="238"/>
    </font>
    <font>
      <b/>
      <sz val="11"/>
      <name val="Times New Roman"/>
      <family val="1"/>
      <charset val="238"/>
    </font>
    <font>
      <sz val="10"/>
      <name val="Times New Roman"/>
      <family val="1"/>
      <charset val="238"/>
    </font>
    <font>
      <sz val="11"/>
      <color indexed="8"/>
      <name val="Calibri"/>
      <family val="2"/>
      <charset val="238"/>
    </font>
    <font>
      <sz val="10"/>
      <color indexed="8"/>
      <name val="Times New Roman"/>
      <family val="1"/>
      <charset val="238"/>
    </font>
    <font>
      <i/>
      <sz val="10"/>
      <name val="Times New Roman"/>
      <family val="1"/>
      <charset val="238"/>
    </font>
    <font>
      <u/>
      <sz val="10"/>
      <color indexed="12"/>
      <name val="MS Sans Serif"/>
      <family val="2"/>
      <charset val="238"/>
    </font>
    <font>
      <u/>
      <sz val="10"/>
      <color indexed="36"/>
      <name val="MS Sans Serif"/>
      <family val="2"/>
      <charset val="238"/>
    </font>
    <font>
      <sz val="10"/>
      <name val="Arial"/>
      <family val="2"/>
      <charset val="238"/>
    </font>
    <font>
      <sz val="10"/>
      <name val="Arial CE"/>
      <charset val="238"/>
    </font>
    <font>
      <sz val="11"/>
      <name val="Times New Roman"/>
      <family val="1"/>
      <charset val="238"/>
    </font>
    <font>
      <b/>
      <i/>
      <sz val="11"/>
      <name val="Times New Roman"/>
      <family val="1"/>
      <charset val="238"/>
    </font>
    <font>
      <b/>
      <sz val="11"/>
      <color indexed="13"/>
      <name val="Times New Roman"/>
      <family val="1"/>
      <charset val="238"/>
    </font>
    <font>
      <i/>
      <sz val="11"/>
      <name val="Times New Roman"/>
      <family val="1"/>
      <charset val="238"/>
    </font>
    <font>
      <b/>
      <sz val="8"/>
      <name val="Times New Roman"/>
      <family val="1"/>
      <charset val="238"/>
    </font>
    <font>
      <sz val="8"/>
      <name val="Times New Roman"/>
      <family val="1"/>
      <charset val="238"/>
    </font>
    <font>
      <sz val="9"/>
      <name val="Times New Roman"/>
      <family val="1"/>
      <charset val="238"/>
    </font>
    <font>
      <b/>
      <sz val="9"/>
      <name val="Times New Roman"/>
      <family val="1"/>
      <charset val="238"/>
    </font>
    <font>
      <b/>
      <sz val="10"/>
      <name val="Times New Roman CE"/>
      <family val="1"/>
      <charset val="238"/>
    </font>
    <font>
      <sz val="10"/>
      <name val="Times New Roman CE"/>
      <family val="1"/>
      <charset val="238"/>
    </font>
    <font>
      <b/>
      <sz val="10"/>
      <name val="Times New Roman CE"/>
      <charset val="238"/>
    </font>
    <font>
      <sz val="10"/>
      <name val="Times New Roman CE"/>
      <charset val="238"/>
    </font>
    <font>
      <b/>
      <sz val="10"/>
      <name val="MS Sans Serif"/>
      <family val="2"/>
      <charset val="238"/>
    </font>
    <font>
      <b/>
      <i/>
      <sz val="10"/>
      <name val="Times New Roman"/>
      <family val="1"/>
      <charset val="238"/>
    </font>
    <font>
      <b/>
      <sz val="11"/>
      <name val="MS Sans Serif"/>
      <family val="2"/>
      <charset val="238"/>
    </font>
    <font>
      <b/>
      <sz val="11"/>
      <color theme="1"/>
      <name val="Times New Roman"/>
      <family val="1"/>
      <charset val="238"/>
    </font>
    <font>
      <sz val="11"/>
      <color theme="1"/>
      <name val="Times New Roman"/>
      <family val="1"/>
      <charset val="238"/>
    </font>
    <font>
      <sz val="10"/>
      <color theme="1"/>
      <name val="Times New Roman"/>
      <family val="1"/>
      <charset val="238"/>
    </font>
    <font>
      <sz val="11"/>
      <color theme="1"/>
      <name val="Calibri"/>
      <family val="2"/>
      <scheme val="minor"/>
    </font>
    <font>
      <b/>
      <i/>
      <sz val="10"/>
      <name val="Times New Roman CE"/>
      <charset val="238"/>
    </font>
  </fonts>
  <fills count="8">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indexed="52"/>
        <bgColor indexed="64"/>
      </patternFill>
    </fill>
    <fill>
      <patternFill patternType="solid">
        <fgColor rgb="FFFFFF00"/>
        <bgColor indexed="64"/>
      </patternFill>
    </fill>
    <fill>
      <patternFill patternType="solid">
        <fgColor theme="0"/>
        <bgColor indexed="64"/>
      </patternFill>
    </fill>
  </fills>
  <borders count="78">
    <border>
      <left/>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s>
  <cellStyleXfs count="31">
    <xf numFmtId="0" fontId="0" fillId="0" borderId="0"/>
    <xf numFmtId="0" fontId="7" fillId="0" borderId="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2" fillId="0" borderId="0"/>
    <xf numFmtId="0" fontId="12" fillId="0" borderId="0"/>
    <xf numFmtId="0" fontId="13" fillId="0" borderId="0"/>
    <xf numFmtId="0" fontId="2" fillId="0" borderId="0"/>
    <xf numFmtId="166" fontId="2" fillId="0" borderId="0" applyFont="0" applyFill="0" applyBorder="0" applyAlignment="0" applyProtection="0"/>
    <xf numFmtId="0" fontId="2" fillId="0" borderId="0"/>
    <xf numFmtId="43" fontId="1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166"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170" fontId="2" fillId="0" borderId="0" applyFont="0" applyFill="0" applyBorder="0" applyAlignment="0" applyProtection="0"/>
    <xf numFmtId="170" fontId="2" fillId="0" borderId="0" applyFont="0" applyFill="0" applyBorder="0" applyAlignment="0" applyProtection="0"/>
    <xf numFmtId="0" fontId="32" fillId="0" borderId="0"/>
    <xf numFmtId="166" fontId="32" fillId="0" borderId="0" applyFont="0" applyFill="0" applyBorder="0" applyAlignment="0" applyProtection="0"/>
    <xf numFmtId="9" fontId="32" fillId="0" borderId="0" applyFont="0" applyFill="0" applyBorder="0" applyAlignment="0" applyProtection="0"/>
  </cellStyleXfs>
  <cellXfs count="900">
    <xf numFmtId="0" fontId="0" fillId="0" borderId="0" xfId="0"/>
    <xf numFmtId="1" fontId="3" fillId="0" borderId="0" xfId="0" applyNumberFormat="1" applyFont="1" applyBorder="1" applyAlignment="1">
      <alignment horizontal="center" vertical="center" wrapText="1"/>
    </xf>
    <xf numFmtId="0" fontId="6" fillId="0" borderId="0" xfId="0" applyFont="1" applyBorder="1" applyAlignment="1">
      <alignment vertical="center" wrapText="1"/>
    </xf>
    <xf numFmtId="0" fontId="3" fillId="0" borderId="0" xfId="0" applyFont="1" applyBorder="1" applyAlignment="1">
      <alignment vertical="center" wrapText="1"/>
    </xf>
    <xf numFmtId="3" fontId="3" fillId="0" borderId="3" xfId="0" applyNumberFormat="1" applyFont="1" applyBorder="1" applyAlignment="1">
      <alignment wrapText="1"/>
    </xf>
    <xf numFmtId="0" fontId="3" fillId="0" borderId="6" xfId="0" applyFont="1" applyBorder="1" applyAlignment="1">
      <alignment horizontal="left" vertical="center" wrapText="1"/>
    </xf>
    <xf numFmtId="3" fontId="3" fillId="0" borderId="6" xfId="0" applyNumberFormat="1" applyFont="1" applyBorder="1" applyAlignment="1"/>
    <xf numFmtId="3" fontId="6" fillId="0" borderId="6" xfId="0" applyNumberFormat="1" applyFont="1" applyBorder="1" applyAlignment="1"/>
    <xf numFmtId="3" fontId="6" fillId="0" borderId="6" xfId="0" applyNumberFormat="1" applyFont="1" applyFill="1" applyBorder="1" applyAlignment="1"/>
    <xf numFmtId="0" fontId="6" fillId="0" borderId="0" xfId="0" applyFont="1" applyBorder="1"/>
    <xf numFmtId="3" fontId="6" fillId="0" borderId="6" xfId="0" applyNumberFormat="1" applyFont="1" applyBorder="1" applyAlignment="1">
      <alignment horizontal="left" vertical="center" wrapText="1"/>
    </xf>
    <xf numFmtId="3" fontId="3" fillId="0" borderId="6" xfId="0" applyNumberFormat="1" applyFont="1" applyFill="1" applyBorder="1" applyAlignment="1"/>
    <xf numFmtId="3" fontId="3" fillId="0" borderId="6" xfId="0" applyNumberFormat="1" applyFont="1" applyBorder="1" applyAlignment="1">
      <alignment horizontal="left" vertical="center" wrapText="1"/>
    </xf>
    <xf numFmtId="0" fontId="3" fillId="0" borderId="0" xfId="0" applyFont="1" applyBorder="1"/>
    <xf numFmtId="0" fontId="3" fillId="0" borderId="5" xfId="0" applyFont="1" applyBorder="1" applyAlignment="1">
      <alignment horizontal="left"/>
    </xf>
    <xf numFmtId="0" fontId="4" fillId="0" borderId="6" xfId="0" applyFont="1" applyBorder="1" applyAlignment="1">
      <alignment horizontal="left" vertical="center" wrapText="1"/>
    </xf>
    <xf numFmtId="0" fontId="6" fillId="0" borderId="6" xfId="0" applyFont="1" applyBorder="1" applyAlignment="1">
      <alignment horizontal="left" vertical="center" wrapText="1"/>
    </xf>
    <xf numFmtId="3" fontId="6" fillId="0" borderId="0" xfId="0" applyNumberFormat="1" applyFont="1" applyBorder="1"/>
    <xf numFmtId="0" fontId="8" fillId="0" borderId="6" xfId="1" applyFont="1" applyFill="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Border="1" applyAlignment="1">
      <alignment horizontal="left" vertical="center" wrapText="1"/>
    </xf>
    <xf numFmtId="3" fontId="6" fillId="0" borderId="0" xfId="0" applyNumberFormat="1" applyFont="1" applyBorder="1" applyAlignment="1"/>
    <xf numFmtId="3" fontId="6" fillId="0" borderId="0" xfId="0" applyNumberFormat="1" applyFont="1" applyFill="1" applyBorder="1" applyAlignment="1"/>
    <xf numFmtId="0" fontId="9" fillId="0" borderId="0" xfId="0" applyFont="1" applyBorder="1"/>
    <xf numFmtId="0" fontId="9" fillId="0" borderId="0" xfId="0" applyFont="1" applyBorder="1" applyAlignment="1">
      <alignment horizontal="left" vertical="center" wrapText="1"/>
    </xf>
    <xf numFmtId="3" fontId="9" fillId="0" borderId="0" xfId="0" applyNumberFormat="1" applyFont="1" applyBorder="1" applyAlignment="1"/>
    <xf numFmtId="3" fontId="9" fillId="0" borderId="0" xfId="0" applyNumberFormat="1" applyFont="1" applyFill="1" applyBorder="1" applyAlignment="1"/>
    <xf numFmtId="3" fontId="3" fillId="0" borderId="0" xfId="0" applyNumberFormat="1" applyFont="1" applyBorder="1" applyAlignment="1"/>
    <xf numFmtId="0" fontId="6" fillId="0" borderId="6" xfId="0" applyFont="1" applyBorder="1"/>
    <xf numFmtId="3" fontId="6" fillId="0" borderId="6" xfId="0" applyNumberFormat="1" applyFont="1" applyBorder="1"/>
    <xf numFmtId="0" fontId="4" fillId="0" borderId="8"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13" xfId="0" applyFont="1" applyBorder="1" applyAlignment="1">
      <alignment horizontal="left" vertical="center" wrapText="1"/>
    </xf>
    <xf numFmtId="0" fontId="3" fillId="0" borderId="14" xfId="0" applyFont="1" applyBorder="1" applyAlignment="1">
      <alignment horizontal="left" vertical="center" wrapText="1"/>
    </xf>
    <xf numFmtId="3" fontId="3" fillId="0" borderId="3" xfId="0" applyNumberFormat="1" applyFont="1" applyBorder="1" applyAlignment="1"/>
    <xf numFmtId="3" fontId="3" fillId="0" borderId="14" xfId="0" applyNumberFormat="1" applyFont="1" applyBorder="1" applyAlignment="1"/>
    <xf numFmtId="3" fontId="3" fillId="0" borderId="13" xfId="0" applyNumberFormat="1" applyFont="1" applyBorder="1" applyAlignment="1"/>
    <xf numFmtId="3" fontId="3" fillId="0" borderId="6" xfId="0" applyNumberFormat="1" applyFont="1" applyBorder="1" applyAlignment="1">
      <alignment wrapText="1"/>
    </xf>
    <xf numFmtId="3" fontId="3" fillId="0" borderId="3" xfId="0" applyNumberFormat="1" applyFont="1" applyBorder="1" applyAlignment="1">
      <alignment vertical="center" wrapText="1"/>
    </xf>
    <xf numFmtId="0" fontId="14" fillId="0" borderId="0" xfId="0" applyFont="1"/>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5" fillId="0" borderId="0" xfId="0" applyFont="1"/>
    <xf numFmtId="0" fontId="5" fillId="0" borderId="0" xfId="0" applyFont="1" applyAlignment="1">
      <alignment horizontal="center" vertical="center" wrapText="1"/>
    </xf>
    <xf numFmtId="0" fontId="5" fillId="0" borderId="0"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15" fillId="0" borderId="0" xfId="0" applyFont="1"/>
    <xf numFmtId="0" fontId="15" fillId="3" borderId="6"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5" fillId="4" borderId="0" xfId="0" applyFont="1" applyFill="1"/>
    <xf numFmtId="0" fontId="5" fillId="4" borderId="6"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6" fillId="4" borderId="0" xfId="0" applyFont="1" applyFill="1"/>
    <xf numFmtId="0" fontId="14" fillId="4" borderId="0" xfId="0" applyFont="1" applyFill="1"/>
    <xf numFmtId="0" fontId="5" fillId="4" borderId="17"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17" xfId="0" applyFont="1" applyBorder="1" applyAlignment="1">
      <alignment horizontal="center" vertical="center" wrapText="1"/>
    </xf>
    <xf numFmtId="0" fontId="14" fillId="2" borderId="6"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5" fillId="2" borderId="6" xfId="0" applyFont="1" applyFill="1" applyBorder="1" applyAlignment="1">
      <alignment horizontal="center" vertical="center" wrapText="1"/>
    </xf>
    <xf numFmtId="1" fontId="14" fillId="0" borderId="6"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0" fontId="14" fillId="0" borderId="17"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7" fillId="0" borderId="6" xfId="0" applyFont="1" applyBorder="1" applyAlignment="1">
      <alignment horizontal="center" vertical="center" wrapText="1"/>
    </xf>
    <xf numFmtId="0" fontId="14" fillId="5" borderId="6"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4" fillId="0" borderId="0" xfId="0" applyFont="1" applyBorder="1"/>
    <xf numFmtId="3" fontId="6" fillId="0" borderId="21" xfId="0" applyNumberFormat="1" applyFont="1" applyBorder="1" applyAlignment="1">
      <alignment horizontal="center" vertical="center" wrapText="1"/>
    </xf>
    <xf numFmtId="3" fontId="6" fillId="0" borderId="20" xfId="0" applyNumberFormat="1" applyFont="1" applyBorder="1" applyAlignment="1">
      <alignment horizontal="center" vertical="center" wrapText="1"/>
    </xf>
    <xf numFmtId="3" fontId="6" fillId="0" borderId="22" xfId="0" applyNumberFormat="1" applyFont="1" applyBorder="1" applyAlignment="1">
      <alignment horizontal="center" vertical="center" wrapText="1"/>
    </xf>
    <xf numFmtId="49" fontId="6" fillId="0" borderId="22" xfId="0" applyNumberFormat="1" applyFont="1" applyBorder="1" applyAlignment="1">
      <alignment horizontal="center" vertical="center" wrapText="1"/>
    </xf>
    <xf numFmtId="3" fontId="6" fillId="0" borderId="18" xfId="0" applyNumberFormat="1" applyFont="1" applyBorder="1" applyAlignment="1">
      <alignment horizontal="center" vertical="center" wrapText="1"/>
    </xf>
    <xf numFmtId="3" fontId="6" fillId="0" borderId="14" xfId="0" applyNumberFormat="1" applyFont="1" applyBorder="1" applyAlignment="1">
      <alignment horizontal="center" vertical="center" wrapText="1"/>
    </xf>
    <xf numFmtId="3" fontId="6" fillId="0" borderId="19" xfId="0" applyNumberFormat="1" applyFont="1" applyBorder="1" applyAlignment="1">
      <alignment horizontal="center" vertical="center" wrapText="1"/>
    </xf>
    <xf numFmtId="3" fontId="6" fillId="0" borderId="23" xfId="0" applyNumberFormat="1" applyFont="1" applyBorder="1" applyAlignment="1">
      <alignment horizontal="center" vertical="center" wrapText="1"/>
    </xf>
    <xf numFmtId="3" fontId="6" fillId="0" borderId="3"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0" fontId="6" fillId="0" borderId="6" xfId="0" applyFont="1" applyBorder="1" applyAlignment="1">
      <alignment horizontal="center" vertical="center" wrapText="1"/>
    </xf>
    <xf numFmtId="3" fontId="3" fillId="0" borderId="13" xfId="0" applyNumberFormat="1" applyFont="1" applyBorder="1" applyAlignment="1">
      <alignment wrapText="1"/>
    </xf>
    <xf numFmtId="3" fontId="3" fillId="0" borderId="14" xfId="0" applyNumberFormat="1" applyFont="1" applyBorder="1" applyAlignment="1">
      <alignment wrapText="1"/>
    </xf>
    <xf numFmtId="164" fontId="3" fillId="0" borderId="6" xfId="0" applyNumberFormat="1" applyFont="1" applyBorder="1" applyAlignment="1">
      <alignment wrapText="1"/>
    </xf>
    <xf numFmtId="164" fontId="3" fillId="0" borderId="14" xfId="0" applyNumberFormat="1" applyFont="1" applyBorder="1" applyAlignment="1">
      <alignment wrapText="1"/>
    </xf>
    <xf numFmtId="164" fontId="3" fillId="0" borderId="3" xfId="0" applyNumberFormat="1" applyFont="1" applyBorder="1" applyAlignment="1">
      <alignment wrapText="1"/>
    </xf>
    <xf numFmtId="164" fontId="3" fillId="0" borderId="13" xfId="0" applyNumberFormat="1" applyFont="1" applyBorder="1" applyAlignment="1">
      <alignment wrapText="1"/>
    </xf>
    <xf numFmtId="164" fontId="3" fillId="0" borderId="11" xfId="0" applyNumberFormat="1" applyFont="1" applyBorder="1" applyAlignment="1">
      <alignment wrapText="1"/>
    </xf>
    <xf numFmtId="164" fontId="6" fillId="0" borderId="6" xfId="0" applyNumberFormat="1" applyFont="1" applyBorder="1" applyAlignment="1">
      <alignment wrapText="1"/>
    </xf>
    <xf numFmtId="164" fontId="6" fillId="0" borderId="3" xfId="0" applyNumberFormat="1" applyFont="1" applyBorder="1" applyAlignment="1">
      <alignment wrapText="1"/>
    </xf>
    <xf numFmtId="3" fontId="3" fillId="0" borderId="20" xfId="0" applyNumberFormat="1" applyFont="1" applyBorder="1" applyAlignment="1">
      <alignment horizontal="center" vertical="center" wrapText="1"/>
    </xf>
    <xf numFmtId="0" fontId="3" fillId="0" borderId="21" xfId="0" applyFont="1" applyBorder="1" applyAlignment="1">
      <alignment horizontal="center" vertical="center" wrapText="1"/>
    </xf>
    <xf numFmtId="3" fontId="3" fillId="0" borderId="21" xfId="0" applyNumberFormat="1" applyFont="1" applyFill="1" applyBorder="1" applyAlignment="1">
      <alignment horizontal="center" vertical="center" wrapText="1"/>
    </xf>
    <xf numFmtId="0" fontId="6" fillId="0" borderId="0" xfId="0" applyFont="1" applyAlignment="1">
      <alignment vertical="center" wrapText="1"/>
    </xf>
    <xf numFmtId="164" fontId="18" fillId="0" borderId="6" xfId="0" applyNumberFormat="1" applyFont="1" applyFill="1" applyBorder="1" applyAlignment="1">
      <alignment horizontal="center" vertical="center" wrapText="1"/>
    </xf>
    <xf numFmtId="0" fontId="19" fillId="0" borderId="0" xfId="0" applyFont="1" applyAlignment="1">
      <alignment vertical="center" wrapText="1"/>
    </xf>
    <xf numFmtId="2" fontId="14" fillId="0" borderId="0" xfId="0" applyNumberFormat="1" applyFont="1"/>
    <xf numFmtId="0" fontId="17" fillId="0" borderId="0" xfId="0" applyFont="1"/>
    <xf numFmtId="0" fontId="14" fillId="0" borderId="0" xfId="0" applyFont="1" applyFill="1"/>
    <xf numFmtId="0" fontId="5" fillId="0" borderId="0" xfId="0" applyFont="1" applyFill="1"/>
    <xf numFmtId="2" fontId="15" fillId="0" borderId="0" xfId="0" applyNumberFormat="1" applyFont="1"/>
    <xf numFmtId="2" fontId="14" fillId="0" borderId="0" xfId="0" applyNumberFormat="1" applyFont="1" applyFill="1"/>
    <xf numFmtId="0" fontId="14" fillId="0" borderId="0" xfId="0" applyFont="1" applyAlignment="1">
      <alignment vertical="center" wrapText="1"/>
    </xf>
    <xf numFmtId="164" fontId="14" fillId="0" borderId="0" xfId="0" applyNumberFormat="1" applyFont="1" applyFill="1"/>
    <xf numFmtId="2" fontId="14" fillId="2" borderId="0" xfId="0" applyNumberFormat="1" applyFont="1" applyFill="1"/>
    <xf numFmtId="2" fontId="3" fillId="0" borderId="11" xfId="0" applyNumberFormat="1" applyFont="1" applyBorder="1" applyAlignment="1">
      <alignment horizontal="center" vertical="center" wrapText="1"/>
    </xf>
    <xf numFmtId="2" fontId="3" fillId="0" borderId="11" xfId="0" applyNumberFormat="1" applyFont="1" applyFill="1" applyBorder="1" applyAlignment="1">
      <alignment horizontal="center" vertical="center" wrapText="1"/>
    </xf>
    <xf numFmtId="0" fontId="21" fillId="0" borderId="6" xfId="0" applyFont="1" applyBorder="1" applyAlignment="1">
      <alignment horizontal="left" vertical="center" wrapText="1"/>
    </xf>
    <xf numFmtId="3" fontId="6" fillId="0" borderId="0" xfId="0" applyNumberFormat="1" applyFont="1"/>
    <xf numFmtId="3" fontId="3" fillId="0" borderId="0" xfId="0" applyNumberFormat="1" applyFont="1"/>
    <xf numFmtId="0" fontId="26" fillId="0" borderId="0" xfId="0" applyFont="1"/>
    <xf numFmtId="3" fontId="3" fillId="0" borderId="0" xfId="0" applyNumberFormat="1" applyFont="1" applyBorder="1"/>
    <xf numFmtId="0" fontId="6" fillId="0" borderId="0" xfId="0" applyFont="1"/>
    <xf numFmtId="0" fontId="3" fillId="0" borderId="0" xfId="0" applyFont="1"/>
    <xf numFmtId="3" fontId="26" fillId="0" borderId="0" xfId="0" applyNumberFormat="1" applyFont="1"/>
    <xf numFmtId="0" fontId="20" fillId="0" borderId="6" xfId="0" applyFont="1" applyBorder="1" applyAlignment="1">
      <alignment horizontal="center" vertical="center" wrapText="1"/>
    </xf>
    <xf numFmtId="0" fontId="20" fillId="0" borderId="17" xfId="0"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40" xfId="0" applyFont="1" applyBorder="1" applyAlignment="1">
      <alignment vertical="center" wrapText="1"/>
    </xf>
    <xf numFmtId="0" fontId="3" fillId="0" borderId="14" xfId="0" applyFont="1" applyBorder="1"/>
    <xf numFmtId="0" fontId="3" fillId="0" borderId="5" xfId="0" applyFont="1" applyBorder="1" applyAlignment="1">
      <alignment vertical="center" wrapText="1"/>
    </xf>
    <xf numFmtId="3" fontId="3" fillId="0" borderId="6" xfId="0" applyNumberFormat="1" applyFont="1" applyBorder="1"/>
    <xf numFmtId="3" fontId="3" fillId="0" borderId="13" xfId="0" applyNumberFormat="1" applyFont="1" applyBorder="1" applyAlignment="1">
      <alignment horizontal="center" vertical="center" wrapText="1"/>
    </xf>
    <xf numFmtId="0" fontId="3" fillId="0" borderId="36" xfId="0" applyFont="1" applyBorder="1" applyAlignment="1">
      <alignment horizontal="center" vertical="center" wrapText="1"/>
    </xf>
    <xf numFmtId="3" fontId="6" fillId="6" borderId="0" xfId="0" applyNumberFormat="1" applyFont="1" applyFill="1" applyBorder="1" applyAlignment="1"/>
    <xf numFmtId="3" fontId="5" fillId="0" borderId="20" xfId="0" applyNumberFormat="1" applyFont="1" applyFill="1" applyBorder="1" applyAlignment="1">
      <alignment horizontal="center" vertical="center" wrapText="1"/>
    </xf>
    <xf numFmtId="0" fontId="4" fillId="0" borderId="21" xfId="0" applyFont="1" applyBorder="1" applyAlignment="1">
      <alignment horizontal="center" vertical="center" wrapText="1"/>
    </xf>
    <xf numFmtId="3" fontId="3" fillId="6" borderId="13" xfId="0" applyNumberFormat="1" applyFont="1" applyFill="1" applyBorder="1" applyAlignment="1">
      <alignment wrapText="1"/>
    </xf>
    <xf numFmtId="3" fontId="3" fillId="6" borderId="3" xfId="0" applyNumberFormat="1" applyFont="1" applyFill="1" applyBorder="1" applyAlignment="1"/>
    <xf numFmtId="3" fontId="6" fillId="6" borderId="6" xfId="0" applyNumberFormat="1" applyFont="1" applyFill="1" applyBorder="1" applyAlignment="1"/>
    <xf numFmtId="3" fontId="3" fillId="6" borderId="6" xfId="0" applyNumberFormat="1" applyFont="1" applyFill="1" applyBorder="1" applyAlignment="1"/>
    <xf numFmtId="3" fontId="3" fillId="6" borderId="14" xfId="0" applyNumberFormat="1" applyFont="1" applyFill="1" applyBorder="1" applyAlignment="1"/>
    <xf numFmtId="3" fontId="3" fillId="6" borderId="13" xfId="0" applyNumberFormat="1" applyFont="1" applyFill="1" applyBorder="1" applyAlignment="1"/>
    <xf numFmtId="3" fontId="5" fillId="6" borderId="21" xfId="0" applyNumberFormat="1" applyFont="1" applyFill="1" applyBorder="1" applyAlignment="1">
      <alignment horizontal="center" vertical="center" wrapText="1"/>
    </xf>
    <xf numFmtId="49" fontId="6" fillId="0" borderId="14" xfId="0" applyNumberFormat="1" applyFont="1" applyBorder="1" applyAlignment="1">
      <alignment horizontal="center" vertical="center" wrapText="1"/>
    </xf>
    <xf numFmtId="3" fontId="3" fillId="0" borderId="0" xfId="0" applyNumberFormat="1" applyFont="1" applyBorder="1" applyAlignment="1">
      <alignment horizontal="center" vertical="center" wrapText="1"/>
    </xf>
    <xf numFmtId="3" fontId="3" fillId="0" borderId="38" xfId="0" applyNumberFormat="1" applyFont="1" applyBorder="1" applyAlignment="1">
      <alignment wrapText="1"/>
    </xf>
    <xf numFmtId="3" fontId="3" fillId="0" borderId="43" xfId="0" applyNumberFormat="1" applyFont="1" applyBorder="1" applyAlignment="1">
      <alignment wrapText="1"/>
    </xf>
    <xf numFmtId="1" fontId="3" fillId="0" borderId="35" xfId="0" applyNumberFormat="1" applyFont="1" applyBorder="1" applyAlignment="1">
      <alignment horizontal="center" vertical="center" wrapText="1"/>
    </xf>
    <xf numFmtId="1" fontId="3" fillId="0" borderId="44" xfId="0" applyNumberFormat="1" applyFont="1" applyBorder="1" applyAlignment="1">
      <alignment horizontal="center" vertical="center" wrapText="1"/>
    </xf>
    <xf numFmtId="1" fontId="3" fillId="0" borderId="34" xfId="0" applyNumberFormat="1" applyFont="1" applyBorder="1" applyAlignment="1">
      <alignment horizontal="center" wrapText="1"/>
    </xf>
    <xf numFmtId="3" fontId="5" fillId="0" borderId="34" xfId="0" applyNumberFormat="1" applyFont="1" applyFill="1" applyBorder="1" applyAlignment="1">
      <alignment horizontal="center" vertical="center" wrapText="1"/>
    </xf>
    <xf numFmtId="3" fontId="5" fillId="6" borderId="44" xfId="0" applyNumberFormat="1" applyFont="1" applyFill="1" applyBorder="1" applyAlignment="1">
      <alignment horizontal="center" vertical="center" wrapText="1"/>
    </xf>
    <xf numFmtId="1" fontId="3" fillId="0" borderId="34" xfId="0" applyNumberFormat="1" applyFont="1" applyFill="1" applyBorder="1" applyAlignment="1">
      <alignment horizontal="center" wrapText="1"/>
    </xf>
    <xf numFmtId="0" fontId="4" fillId="0" borderId="25" xfId="0" applyFont="1" applyBorder="1" applyAlignment="1">
      <alignment horizontal="left" vertical="center" wrapText="1"/>
    </xf>
    <xf numFmtId="0" fontId="3" fillId="0" borderId="2" xfId="0" applyFont="1" applyBorder="1" applyAlignment="1">
      <alignment horizontal="left" vertical="center" wrapText="1"/>
    </xf>
    <xf numFmtId="3" fontId="3" fillId="0" borderId="4" xfId="0" applyNumberFormat="1" applyFont="1" applyBorder="1" applyAlignment="1"/>
    <xf numFmtId="3" fontId="6" fillId="0" borderId="5" xfId="0" applyNumberFormat="1" applyFont="1" applyBorder="1" applyAlignment="1">
      <alignment horizontal="left" vertical="center" wrapText="1"/>
    </xf>
    <xf numFmtId="3" fontId="3" fillId="0" borderId="24" xfId="0" applyNumberFormat="1" applyFont="1" applyFill="1" applyBorder="1" applyAlignment="1"/>
    <xf numFmtId="3" fontId="3" fillId="0" borderId="5" xfId="0" applyNumberFormat="1" applyFont="1" applyBorder="1" applyAlignment="1">
      <alignment horizontal="left" vertical="center" wrapText="1"/>
    </xf>
    <xf numFmtId="3" fontId="3" fillId="0" borderId="24" xfId="0" applyNumberFormat="1" applyFont="1" applyBorder="1" applyAlignment="1"/>
    <xf numFmtId="0" fontId="3" fillId="0" borderId="27" xfId="0" applyFont="1" applyBorder="1" applyAlignment="1">
      <alignment horizontal="left" vertical="center" wrapText="1"/>
    </xf>
    <xf numFmtId="3" fontId="3" fillId="0" borderId="28" xfId="0" applyNumberFormat="1" applyFont="1" applyBorder="1" applyAlignment="1"/>
    <xf numFmtId="3" fontId="3" fillId="0" borderId="26" xfId="0" applyNumberFormat="1" applyFont="1" applyBorder="1" applyAlignment="1"/>
    <xf numFmtId="0" fontId="21" fillId="0" borderId="5" xfId="0" applyFont="1" applyBorder="1" applyAlignment="1">
      <alignment horizontal="left" vertical="center" wrapText="1"/>
    </xf>
    <xf numFmtId="0" fontId="6" fillId="0" borderId="5" xfId="0" applyFont="1" applyBorder="1" applyAlignment="1">
      <alignment horizontal="left" vertical="center" wrapText="1"/>
    </xf>
    <xf numFmtId="0" fontId="3" fillId="0" borderId="5" xfId="0" applyFont="1" applyBorder="1" applyAlignment="1">
      <alignment horizontal="left" vertical="center" wrapText="1"/>
    </xf>
    <xf numFmtId="0" fontId="8" fillId="0" borderId="5" xfId="1" applyFont="1" applyFill="1" applyBorder="1" applyAlignment="1">
      <alignment horizontal="left" vertical="center" wrapText="1"/>
    </xf>
    <xf numFmtId="3" fontId="6" fillId="0" borderId="24" xfId="0" applyNumberFormat="1" applyFont="1" applyBorder="1" applyAlignment="1"/>
    <xf numFmtId="0" fontId="6" fillId="0" borderId="7" xfId="0" applyFont="1" applyBorder="1" applyAlignment="1">
      <alignment horizontal="left" vertical="center" wrapText="1"/>
    </xf>
    <xf numFmtId="3" fontId="6" fillId="0" borderId="8" xfId="0" applyNumberFormat="1" applyFont="1" applyBorder="1" applyAlignment="1"/>
    <xf numFmtId="3" fontId="6" fillId="6" borderId="8" xfId="0" applyNumberFormat="1" applyFont="1" applyFill="1" applyBorder="1" applyAlignment="1"/>
    <xf numFmtId="3" fontId="6" fillId="0" borderId="8" xfId="0" applyNumberFormat="1" applyFont="1" applyFill="1" applyBorder="1" applyAlignment="1"/>
    <xf numFmtId="3" fontId="3" fillId="0" borderId="8" xfId="0" applyNumberFormat="1" applyFont="1" applyFill="1" applyBorder="1" applyAlignment="1"/>
    <xf numFmtId="3" fontId="3" fillId="0" borderId="9" xfId="0" applyNumberFormat="1" applyFont="1" applyFill="1" applyBorder="1" applyAlignment="1"/>
    <xf numFmtId="3" fontId="3" fillId="0" borderId="26" xfId="0" applyNumberFormat="1" applyFont="1" applyBorder="1" applyAlignment="1">
      <alignment wrapText="1"/>
    </xf>
    <xf numFmtId="3" fontId="3" fillId="0" borderId="4" xfId="0" applyNumberFormat="1" applyFont="1" applyBorder="1" applyAlignment="1">
      <alignment wrapText="1"/>
    </xf>
    <xf numFmtId="3" fontId="3" fillId="0" borderId="24" xfId="0" applyNumberFormat="1" applyFont="1" applyBorder="1" applyAlignment="1">
      <alignment wrapText="1"/>
    </xf>
    <xf numFmtId="3" fontId="3" fillId="0" borderId="28" xfId="0" applyNumberFormat="1" applyFont="1" applyBorder="1" applyAlignment="1">
      <alignment wrapText="1"/>
    </xf>
    <xf numFmtId="3" fontId="3" fillId="0" borderId="9" xfId="0" applyNumberFormat="1" applyFont="1" applyBorder="1" applyAlignment="1">
      <alignment wrapText="1"/>
    </xf>
    <xf numFmtId="1" fontId="3" fillId="0" borderId="46" xfId="0" applyNumberFormat="1" applyFont="1" applyBorder="1" applyAlignment="1">
      <alignment horizontal="center" vertical="center" wrapText="1"/>
    </xf>
    <xf numFmtId="0" fontId="3" fillId="0" borderId="29" xfId="0" applyFont="1" applyBorder="1" applyAlignment="1">
      <alignment horizontal="center" vertical="center" wrapText="1"/>
    </xf>
    <xf numFmtId="0" fontId="6" fillId="0" borderId="27" xfId="0" applyFont="1" applyBorder="1" applyAlignment="1">
      <alignment horizontal="center" vertical="center" wrapText="1"/>
    </xf>
    <xf numFmtId="49" fontId="6" fillId="0" borderId="51" xfId="0" applyNumberFormat="1" applyFont="1" applyBorder="1" applyAlignment="1">
      <alignment horizontal="center" vertical="center" wrapText="1"/>
    </xf>
    <xf numFmtId="164" fontId="3" fillId="0" borderId="26" xfId="0" applyNumberFormat="1" applyFont="1" applyBorder="1" applyAlignment="1">
      <alignment wrapText="1"/>
    </xf>
    <xf numFmtId="164" fontId="3" fillId="0" borderId="4" xfId="0" applyNumberFormat="1" applyFont="1" applyBorder="1" applyAlignment="1">
      <alignment wrapText="1"/>
    </xf>
    <xf numFmtId="164" fontId="3" fillId="0" borderId="24" xfId="0" applyNumberFormat="1" applyFont="1" applyBorder="1" applyAlignment="1">
      <alignment wrapText="1"/>
    </xf>
    <xf numFmtId="164" fontId="3" fillId="0" borderId="28" xfId="0" applyNumberFormat="1" applyFont="1" applyBorder="1" applyAlignment="1">
      <alignment wrapText="1"/>
    </xf>
    <xf numFmtId="164" fontId="3" fillId="0" borderId="8" xfId="0" applyNumberFormat="1" applyFont="1" applyBorder="1" applyAlignment="1">
      <alignment wrapText="1"/>
    </xf>
    <xf numFmtId="3" fontId="3" fillId="0" borderId="8" xfId="0" applyNumberFormat="1" applyFont="1" applyBorder="1" applyAlignment="1">
      <alignment wrapText="1"/>
    </xf>
    <xf numFmtId="164" fontId="3" fillId="0" borderId="9" xfId="0" applyNumberFormat="1" applyFont="1" applyBorder="1" applyAlignment="1">
      <alignment wrapText="1"/>
    </xf>
    <xf numFmtId="3" fontId="3" fillId="0" borderId="0" xfId="0" applyNumberFormat="1" applyFont="1" applyBorder="1" applyAlignment="1">
      <alignment vertical="center" wrapText="1"/>
    </xf>
    <xf numFmtId="164" fontId="3" fillId="0" borderId="37" xfId="0" applyNumberFormat="1" applyFont="1" applyBorder="1" applyAlignment="1">
      <alignment wrapText="1"/>
    </xf>
    <xf numFmtId="164" fontId="3" fillId="0" borderId="33" xfId="0" applyNumberFormat="1" applyFont="1" applyBorder="1" applyAlignment="1">
      <alignment wrapText="1"/>
    </xf>
    <xf numFmtId="3" fontId="3" fillId="0" borderId="13" xfId="0" applyNumberFormat="1" applyFont="1" applyBorder="1" applyAlignment="1">
      <alignment vertical="center" wrapText="1"/>
    </xf>
    <xf numFmtId="3" fontId="3" fillId="0" borderId="20" xfId="0" applyNumberFormat="1" applyFont="1" applyBorder="1" applyAlignment="1">
      <alignment vertical="center" wrapText="1"/>
    </xf>
    <xf numFmtId="0" fontId="24" fillId="0" borderId="0" xfId="0" applyFont="1" applyAlignment="1">
      <alignment horizontal="center"/>
    </xf>
    <xf numFmtId="3" fontId="24" fillId="0" borderId="13" xfId="0" applyNumberFormat="1" applyFont="1" applyFill="1" applyBorder="1" applyAlignment="1">
      <alignment horizontal="center" vertical="center" wrapText="1"/>
    </xf>
    <xf numFmtId="3" fontId="24" fillId="0" borderId="13" xfId="0" applyNumberFormat="1" applyFont="1" applyBorder="1" applyAlignment="1">
      <alignment horizontal="center" vertical="center" wrapText="1"/>
    </xf>
    <xf numFmtId="0" fontId="24" fillId="0" borderId="26" xfId="0" applyFont="1" applyBorder="1" applyAlignment="1">
      <alignment horizontal="center" vertical="center" wrapText="1"/>
    </xf>
    <xf numFmtId="3" fontId="25" fillId="0" borderId="6" xfId="0" applyNumberFormat="1" applyFont="1" applyBorder="1" applyAlignment="1">
      <alignment horizontal="right"/>
    </xf>
    <xf numFmtId="0" fontId="25" fillId="0" borderId="24" xfId="0" applyFont="1" applyBorder="1" applyAlignment="1">
      <alignment horizontal="center" vertical="center" wrapText="1"/>
    </xf>
    <xf numFmtId="0" fontId="25" fillId="0" borderId="0" xfId="0" applyFont="1"/>
    <xf numFmtId="0" fontId="24" fillId="0" borderId="0" xfId="0" applyFont="1" applyBorder="1"/>
    <xf numFmtId="0" fontId="24" fillId="0" borderId="0" xfId="0" applyFont="1" applyBorder="1" applyAlignment="1">
      <alignment vertical="center" wrapText="1"/>
    </xf>
    <xf numFmtId="3" fontId="24" fillId="0" borderId="0" xfId="0" applyNumberFormat="1" applyFont="1" applyBorder="1" applyAlignment="1">
      <alignment horizontal="right"/>
    </xf>
    <xf numFmtId="0" fontId="24" fillId="0" borderId="0" xfId="0" applyFont="1"/>
    <xf numFmtId="3" fontId="25" fillId="0" borderId="3" xfId="0" applyNumberFormat="1" applyFont="1" applyBorder="1" applyAlignment="1">
      <alignment horizontal="right"/>
    </xf>
    <xf numFmtId="0" fontId="25" fillId="0" borderId="4" xfId="0" applyFont="1" applyBorder="1" applyAlignment="1">
      <alignment horizontal="center" vertical="center" wrapText="1"/>
    </xf>
    <xf numFmtId="3" fontId="24" fillId="0" borderId="13" xfId="0" applyNumberFormat="1" applyFont="1" applyBorder="1" applyAlignment="1">
      <alignment horizontal="right"/>
    </xf>
    <xf numFmtId="0" fontId="24" fillId="0" borderId="26" xfId="0" applyFont="1" applyBorder="1" applyAlignment="1">
      <alignment vertical="center" wrapText="1"/>
    </xf>
    <xf numFmtId="0" fontId="23" fillId="0" borderId="0" xfId="0" applyFont="1" applyBorder="1" applyAlignment="1">
      <alignment vertical="center" wrapText="1"/>
    </xf>
    <xf numFmtId="3" fontId="25" fillId="0" borderId="0" xfId="0" applyNumberFormat="1" applyFont="1" applyAlignment="1">
      <alignment horizontal="right"/>
    </xf>
    <xf numFmtId="0" fontId="25" fillId="0" borderId="0" xfId="0" applyFont="1" applyAlignment="1">
      <alignment vertical="center" wrapText="1"/>
    </xf>
    <xf numFmtId="0" fontId="22" fillId="0" borderId="0" xfId="0" applyFont="1" applyBorder="1" applyAlignment="1">
      <alignment horizontal="center" vertical="center" wrapText="1"/>
    </xf>
    <xf numFmtId="0" fontId="25" fillId="0" borderId="0" xfId="0" applyFont="1" applyBorder="1" applyAlignment="1">
      <alignment vertical="center" wrapText="1"/>
    </xf>
    <xf numFmtId="3" fontId="25" fillId="0" borderId="0" xfId="0" applyNumberFormat="1" applyFont="1" applyAlignment="1">
      <alignment horizontal="right" vertical="center"/>
    </xf>
    <xf numFmtId="3" fontId="25" fillId="0" borderId="0" xfId="0" applyNumberFormat="1" applyFont="1" applyAlignment="1">
      <alignment horizontal="right" vertical="center" wrapText="1"/>
    </xf>
    <xf numFmtId="0" fontId="25" fillId="0" borderId="0" xfId="0" applyFont="1" applyAlignment="1">
      <alignment horizontal="center" vertical="center" wrapText="1"/>
    </xf>
    <xf numFmtId="0" fontId="3" fillId="0" borderId="25"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0" xfId="0" applyNumberFormat="1" applyFont="1" applyAlignment="1">
      <alignment horizontal="center" vertical="center" wrapText="1"/>
    </xf>
    <xf numFmtId="3" fontId="5" fillId="0" borderId="0" xfId="0" applyNumberFormat="1" applyFont="1" applyAlignment="1">
      <alignment horizontal="right"/>
    </xf>
    <xf numFmtId="0" fontId="5" fillId="0" borderId="0" xfId="0" applyFont="1" applyAlignment="1">
      <alignment horizontal="right"/>
    </xf>
    <xf numFmtId="3" fontId="6" fillId="0" borderId="41" xfId="0" applyNumberFormat="1" applyFont="1" applyBorder="1" applyAlignment="1">
      <alignment horizontal="right"/>
    </xf>
    <xf numFmtId="3" fontId="6" fillId="0" borderId="6" xfId="0" applyNumberFormat="1" applyFont="1" applyBorder="1" applyAlignment="1">
      <alignment horizontal="right"/>
    </xf>
    <xf numFmtId="3" fontId="3" fillId="0" borderId="0" xfId="0" applyNumberFormat="1" applyFont="1" applyAlignment="1">
      <alignment horizontal="right"/>
    </xf>
    <xf numFmtId="0" fontId="3" fillId="0" borderId="0" xfId="0" applyFont="1" applyAlignment="1">
      <alignment horizontal="right"/>
    </xf>
    <xf numFmtId="0" fontId="5" fillId="0" borderId="25" xfId="0" applyFont="1" applyFill="1" applyBorder="1" applyAlignment="1">
      <alignment horizontal="left"/>
    </xf>
    <xf numFmtId="3" fontId="5" fillId="0" borderId="37" xfId="0" applyNumberFormat="1" applyFont="1" applyFill="1" applyBorder="1" applyAlignment="1">
      <alignment horizontal="right"/>
    </xf>
    <xf numFmtId="3" fontId="5" fillId="0" borderId="0" xfId="0" applyNumberFormat="1" applyFont="1" applyFill="1" applyAlignment="1">
      <alignment horizontal="right"/>
    </xf>
    <xf numFmtId="0" fontId="5" fillId="0" borderId="0" xfId="0" applyFont="1" applyFill="1" applyAlignment="1">
      <alignment horizontal="right"/>
    </xf>
    <xf numFmtId="0" fontId="5" fillId="0" borderId="2" xfId="0" applyFont="1" applyFill="1" applyBorder="1" applyAlignment="1">
      <alignment horizontal="left"/>
    </xf>
    <xf numFmtId="0" fontId="6" fillId="0" borderId="5" xfId="0" applyFont="1" applyFill="1" applyBorder="1" applyAlignment="1">
      <alignment horizontal="left"/>
    </xf>
    <xf numFmtId="3" fontId="6" fillId="0" borderId="6" xfId="0" applyNumberFormat="1" applyFont="1" applyFill="1" applyBorder="1" applyAlignment="1">
      <alignment horizontal="right"/>
    </xf>
    <xf numFmtId="3" fontId="6" fillId="0" borderId="0" xfId="0" applyNumberFormat="1" applyFont="1" applyFill="1" applyAlignment="1">
      <alignment horizontal="right"/>
    </xf>
    <xf numFmtId="0" fontId="6" fillId="0" borderId="0" xfId="0" applyFont="1" applyFill="1" applyAlignment="1">
      <alignment horizontal="right"/>
    </xf>
    <xf numFmtId="3" fontId="6" fillId="0" borderId="0" xfId="0" applyNumberFormat="1" applyFont="1" applyAlignment="1">
      <alignment horizontal="right"/>
    </xf>
    <xf numFmtId="0" fontId="6" fillId="0" borderId="0" xfId="0" applyFont="1" applyAlignment="1">
      <alignment horizontal="right"/>
    </xf>
    <xf numFmtId="3" fontId="6" fillId="0" borderId="0" xfId="0" applyNumberFormat="1" applyFont="1" applyAlignment="1">
      <alignment vertical="center"/>
    </xf>
    <xf numFmtId="0" fontId="6" fillId="0" borderId="0" xfId="0" applyFont="1" applyAlignment="1">
      <alignment vertical="center"/>
    </xf>
    <xf numFmtId="0" fontId="6" fillId="0" borderId="0" xfId="0" applyFont="1" applyBorder="1" applyAlignment="1">
      <alignment horizontal="right"/>
    </xf>
    <xf numFmtId="3" fontId="6" fillId="0" borderId="0" xfId="0" applyNumberFormat="1" applyFont="1" applyBorder="1" applyAlignment="1">
      <alignment horizontal="right" vertical="center"/>
    </xf>
    <xf numFmtId="3" fontId="3" fillId="0" borderId="0" xfId="0" applyNumberFormat="1" applyFont="1" applyBorder="1" applyAlignment="1">
      <alignment horizontal="right" vertical="center" wrapText="1"/>
    </xf>
    <xf numFmtId="3" fontId="6" fillId="0" borderId="0" xfId="0" applyNumberFormat="1" applyFont="1" applyBorder="1" applyAlignment="1">
      <alignment horizontal="right"/>
    </xf>
    <xf numFmtId="0" fontId="27" fillId="0" borderId="0" xfId="0" applyFont="1" applyBorder="1" applyAlignment="1">
      <alignment horizontal="left" vertical="center" wrapText="1"/>
    </xf>
    <xf numFmtId="3" fontId="3" fillId="0" borderId="0" xfId="0" applyNumberFormat="1" applyFont="1" applyBorder="1" applyAlignment="1">
      <alignment horizontal="right" vertical="center"/>
    </xf>
    <xf numFmtId="0" fontId="3" fillId="0" borderId="0" xfId="0" applyFont="1" applyBorder="1" applyAlignment="1">
      <alignment horizontal="left" vertical="center" wrapText="1"/>
    </xf>
    <xf numFmtId="0" fontId="3" fillId="0" borderId="43" xfId="0" applyFont="1" applyBorder="1" applyAlignment="1">
      <alignment horizontal="center" vertical="center" wrapText="1"/>
    </xf>
    <xf numFmtId="0" fontId="3" fillId="0" borderId="37" xfId="0" applyFont="1" applyBorder="1" applyAlignment="1">
      <alignment horizontal="center" vertical="center" wrapText="1"/>
    </xf>
    <xf numFmtId="3" fontId="3" fillId="0" borderId="3" xfId="0" applyNumberFormat="1" applyFont="1" applyBorder="1" applyAlignment="1">
      <alignment horizontal="right" wrapText="1"/>
    </xf>
    <xf numFmtId="3" fontId="3" fillId="0" borderId="6" xfId="0" applyNumberFormat="1" applyFont="1" applyBorder="1" applyAlignment="1">
      <alignment horizontal="right" wrapText="1"/>
    </xf>
    <xf numFmtId="3" fontId="6" fillId="0" borderId="6" xfId="0" applyNumberFormat="1" applyFont="1" applyBorder="1" applyAlignment="1">
      <alignment horizontal="right" wrapText="1"/>
    </xf>
    <xf numFmtId="0" fontId="6" fillId="0" borderId="56" xfId="0" applyFont="1" applyBorder="1" applyAlignment="1">
      <alignment vertical="center" wrapText="1"/>
    </xf>
    <xf numFmtId="3" fontId="3" fillId="0" borderId="14" xfId="0" applyNumberFormat="1" applyFont="1" applyBorder="1" applyAlignment="1">
      <alignment horizontal="right" wrapText="1"/>
    </xf>
    <xf numFmtId="3" fontId="6" fillId="0" borderId="14" xfId="0" applyNumberFormat="1" applyFont="1" applyBorder="1" applyAlignment="1">
      <alignment horizontal="right" wrapText="1"/>
    </xf>
    <xf numFmtId="3" fontId="3" fillId="0" borderId="37" xfId="0" applyNumberFormat="1" applyFont="1" applyBorder="1" applyAlignment="1">
      <alignment horizontal="right" wrapText="1"/>
    </xf>
    <xf numFmtId="3" fontId="3" fillId="0" borderId="13" xfId="0" applyNumberFormat="1" applyFont="1" applyBorder="1" applyAlignment="1">
      <alignment horizontal="right" wrapText="1"/>
    </xf>
    <xf numFmtId="3" fontId="3" fillId="0" borderId="20" xfId="0" applyNumberFormat="1" applyFont="1" applyBorder="1" applyAlignment="1">
      <alignment horizontal="right" wrapText="1"/>
    </xf>
    <xf numFmtId="3" fontId="6" fillId="0" borderId="20" xfId="0" applyNumberFormat="1" applyFont="1" applyBorder="1" applyAlignment="1">
      <alignment horizontal="right" wrapText="1"/>
    </xf>
    <xf numFmtId="0" fontId="6" fillId="0" borderId="40" xfId="0" applyFont="1" applyFill="1" applyBorder="1" applyAlignment="1">
      <alignment vertical="center" wrapText="1"/>
    </xf>
    <xf numFmtId="3" fontId="6" fillId="0" borderId="41" xfId="0" applyNumberFormat="1" applyFont="1" applyBorder="1" applyAlignment="1">
      <alignment horizontal="right" wrapText="1"/>
    </xf>
    <xf numFmtId="0" fontId="6" fillId="0" borderId="53" xfId="0" applyFont="1" applyBorder="1" applyAlignment="1">
      <alignment vertical="center" wrapText="1"/>
    </xf>
    <xf numFmtId="3" fontId="6" fillId="0" borderId="42" xfId="0" applyNumberFormat="1" applyFont="1" applyBorder="1" applyAlignment="1">
      <alignment horizontal="right" wrapText="1"/>
    </xf>
    <xf numFmtId="3" fontId="6" fillId="0" borderId="8" xfId="0" applyNumberFormat="1" applyFont="1" applyBorder="1" applyAlignment="1">
      <alignment horizontal="right" wrapText="1"/>
    </xf>
    <xf numFmtId="3" fontId="6" fillId="0" borderId="0" xfId="0" applyNumberFormat="1" applyFont="1" applyBorder="1" applyAlignment="1">
      <alignment horizontal="center" vertical="center" wrapText="1"/>
    </xf>
    <xf numFmtId="3" fontId="0" fillId="0" borderId="0" xfId="0" applyNumberFormat="1" applyAlignment="1">
      <alignment vertical="center" wrapText="1"/>
    </xf>
    <xf numFmtId="0" fontId="6" fillId="0" borderId="0" xfId="0" applyFont="1" applyBorder="1" applyAlignment="1">
      <alignment horizontal="center" vertical="center" wrapText="1"/>
    </xf>
    <xf numFmtId="0" fontId="3" fillId="0" borderId="0" xfId="0" applyFont="1" applyBorder="1" applyAlignment="1">
      <alignment horizontal="center" vertical="center" wrapText="1"/>
    </xf>
    <xf numFmtId="3" fontId="0" fillId="0" borderId="0" xfId="0" applyNumberFormat="1" applyBorder="1" applyAlignment="1">
      <alignment horizontal="center" vertical="center" wrapText="1"/>
    </xf>
    <xf numFmtId="0" fontId="0" fillId="0" borderId="0" xfId="0" applyBorder="1"/>
    <xf numFmtId="3" fontId="0" fillId="0" borderId="0" xfId="0" applyNumberFormat="1" applyAlignment="1">
      <alignment horizontal="center" vertical="center" wrapText="1"/>
    </xf>
    <xf numFmtId="3" fontId="6" fillId="0" borderId="15" xfId="0" applyNumberFormat="1" applyFont="1" applyBorder="1"/>
    <xf numFmtId="3" fontId="3" fillId="0" borderId="3" xfId="0" applyNumberFormat="1" applyFont="1" applyBorder="1"/>
    <xf numFmtId="3" fontId="6" fillId="0" borderId="3" xfId="0" applyNumberFormat="1" applyFont="1" applyBorder="1"/>
    <xf numFmtId="3" fontId="3" fillId="0" borderId="37" xfId="0" applyNumberFormat="1" applyFont="1" applyBorder="1"/>
    <xf numFmtId="3" fontId="3" fillId="0" borderId="13" xfId="0" applyNumberFormat="1" applyFont="1" applyBorder="1"/>
    <xf numFmtId="0" fontId="3" fillId="0" borderId="52" xfId="0" applyFont="1" applyFill="1" applyBorder="1" applyAlignment="1">
      <alignment vertical="center" wrapText="1"/>
    </xf>
    <xf numFmtId="3" fontId="6" fillId="0" borderId="41" xfId="0" applyNumberFormat="1" applyFont="1" applyBorder="1"/>
    <xf numFmtId="3" fontId="6" fillId="0" borderId="19" xfId="0" applyNumberFormat="1" applyFont="1" applyBorder="1"/>
    <xf numFmtId="3" fontId="6" fillId="0" borderId="14" xfId="0" applyNumberFormat="1" applyFont="1" applyBorder="1"/>
    <xf numFmtId="3" fontId="6" fillId="0" borderId="6" xfId="0" applyNumberFormat="1" applyFont="1" applyFill="1" applyBorder="1"/>
    <xf numFmtId="0" fontId="6" fillId="0" borderId="0" xfId="0" applyFont="1" applyFill="1"/>
    <xf numFmtId="3" fontId="3" fillId="0" borderId="42" xfId="0" applyNumberFormat="1" applyFont="1" applyBorder="1"/>
    <xf numFmtId="3" fontId="3" fillId="0" borderId="58" xfId="0" applyNumberFormat="1" applyFont="1" applyBorder="1"/>
    <xf numFmtId="3" fontId="6" fillId="0" borderId="3" xfId="0" applyNumberFormat="1" applyFont="1" applyBorder="1" applyAlignment="1">
      <alignment horizontal="right" wrapText="1"/>
    </xf>
    <xf numFmtId="3" fontId="6" fillId="0" borderId="19" xfId="0" applyNumberFormat="1" applyFont="1" applyBorder="1" applyAlignment="1">
      <alignment horizontal="right" wrapText="1"/>
    </xf>
    <xf numFmtId="3" fontId="5" fillId="0" borderId="37" xfId="0" applyNumberFormat="1" applyFont="1" applyBorder="1" applyAlignment="1">
      <alignment horizontal="right" wrapText="1"/>
    </xf>
    <xf numFmtId="3" fontId="28" fillId="0" borderId="0" xfId="0" applyNumberFormat="1" applyFont="1"/>
    <xf numFmtId="0" fontId="28" fillId="0" borderId="0" xfId="0" applyFont="1"/>
    <xf numFmtId="3" fontId="6" fillId="0" borderId="0" xfId="0" applyNumberFormat="1" applyFont="1" applyAlignment="1">
      <alignment horizontal="right" vertical="center" wrapText="1"/>
    </xf>
    <xf numFmtId="3" fontId="3" fillId="0" borderId="14" xfId="0" applyNumberFormat="1" applyFont="1" applyBorder="1"/>
    <xf numFmtId="3" fontId="3" fillId="0" borderId="13" xfId="0" applyNumberFormat="1" applyFont="1" applyFill="1" applyBorder="1" applyAlignment="1">
      <alignment horizontal="right" vertical="center" wrapText="1"/>
    </xf>
    <xf numFmtId="3" fontId="6" fillId="0" borderId="0" xfId="0" applyNumberFormat="1" applyFont="1" applyBorder="1" applyAlignment="1">
      <alignment horizontal="right" vertical="center" wrapText="1"/>
    </xf>
    <xf numFmtId="3" fontId="3" fillId="0" borderId="8" xfId="0" applyNumberFormat="1" applyFont="1" applyBorder="1"/>
    <xf numFmtId="3" fontId="3" fillId="0" borderId="1" xfId="0" applyNumberFormat="1" applyFont="1" applyBorder="1"/>
    <xf numFmtId="0" fontId="6" fillId="0" borderId="5" xfId="0" applyFont="1" applyFill="1" applyBorder="1" applyAlignment="1">
      <alignment vertical="center" wrapText="1"/>
    </xf>
    <xf numFmtId="0" fontId="3" fillId="0" borderId="11" xfId="0" applyFont="1" applyBorder="1" applyAlignment="1">
      <alignment horizontal="center" vertical="center" wrapText="1"/>
    </xf>
    <xf numFmtId="0" fontId="3" fillId="0" borderId="0" xfId="0" applyFont="1" applyAlignment="1">
      <alignment wrapText="1"/>
    </xf>
    <xf numFmtId="0" fontId="6" fillId="0" borderId="11" xfId="0" applyFont="1" applyBorder="1" applyAlignment="1">
      <alignment horizontal="left"/>
    </xf>
    <xf numFmtId="0" fontId="6" fillId="0" borderId="11" xfId="0" applyFont="1" applyBorder="1" applyAlignment="1">
      <alignment horizontal="left" wrapText="1"/>
    </xf>
    <xf numFmtId="3" fontId="6" fillId="0" borderId="11" xfId="0" applyNumberFormat="1" applyFont="1" applyBorder="1" applyAlignment="1">
      <alignment horizontal="right" vertical="center" wrapText="1"/>
    </xf>
    <xf numFmtId="0" fontId="6" fillId="0" borderId="3" xfId="0" applyFont="1" applyBorder="1" applyAlignment="1">
      <alignment horizontal="left" wrapText="1"/>
    </xf>
    <xf numFmtId="3" fontId="6" fillId="0" borderId="3" xfId="0" applyNumberFormat="1" applyFont="1" applyBorder="1" applyAlignment="1">
      <alignment horizontal="right" vertical="center" wrapText="1"/>
    </xf>
    <xf numFmtId="3" fontId="3" fillId="0" borderId="3" xfId="0" applyNumberFormat="1" applyFont="1" applyBorder="1" applyAlignment="1">
      <alignment horizontal="center" vertical="center" wrapText="1"/>
    </xf>
    <xf numFmtId="0" fontId="6" fillId="0" borderId="2" xfId="0" applyFont="1" applyBorder="1" applyAlignment="1"/>
    <xf numFmtId="0" fontId="6" fillId="0" borderId="3" xfId="0" applyFont="1" applyBorder="1" applyAlignment="1"/>
    <xf numFmtId="3" fontId="6" fillId="0" borderId="3" xfId="0" applyNumberFormat="1" applyFont="1" applyBorder="1" applyAlignment="1">
      <alignment horizontal="left" wrapText="1"/>
    </xf>
    <xf numFmtId="3" fontId="3" fillId="0" borderId="3" xfId="0" applyNumberFormat="1" applyFont="1" applyBorder="1" applyAlignment="1">
      <alignment horizontal="right"/>
    </xf>
    <xf numFmtId="3" fontId="6" fillId="0" borderId="3" xfId="0" applyNumberFormat="1" applyFont="1" applyBorder="1" applyAlignment="1">
      <alignment horizontal="right"/>
    </xf>
    <xf numFmtId="3" fontId="6" fillId="0" borderId="4" xfId="0" applyNumberFormat="1" applyFont="1" applyBorder="1" applyAlignment="1">
      <alignment horizontal="right" wrapText="1"/>
    </xf>
    <xf numFmtId="0" fontId="6" fillId="0" borderId="6" xfId="0" applyFont="1" applyBorder="1" applyAlignment="1"/>
    <xf numFmtId="3" fontId="6" fillId="0" borderId="6" xfId="0" applyNumberFormat="1" applyFont="1" applyBorder="1" applyAlignment="1">
      <alignment horizontal="left" wrapText="1"/>
    </xf>
    <xf numFmtId="3" fontId="6" fillId="0" borderId="24" xfId="0" applyNumberFormat="1" applyFont="1" applyBorder="1" applyAlignment="1">
      <alignment horizontal="right" wrapText="1"/>
    </xf>
    <xf numFmtId="0" fontId="6" fillId="0" borderId="6" xfId="0" applyFont="1" applyBorder="1" applyAlignment="1">
      <alignment wrapText="1"/>
    </xf>
    <xf numFmtId="0" fontId="6" fillId="0" borderId="5" xfId="0" applyFont="1" applyBorder="1" applyAlignment="1">
      <alignment wrapText="1"/>
    </xf>
    <xf numFmtId="3" fontId="3" fillId="0" borderId="0" xfId="0" applyNumberFormat="1" applyFont="1" applyFill="1"/>
    <xf numFmtId="0" fontId="3" fillId="0" borderId="0" xfId="0" applyFont="1" applyFill="1"/>
    <xf numFmtId="3" fontId="6" fillId="0" borderId="0" xfId="0" applyNumberFormat="1" applyFont="1" applyBorder="1" applyAlignment="1">
      <alignment vertical="center" wrapText="1"/>
    </xf>
    <xf numFmtId="3" fontId="6" fillId="0" borderId="0" xfId="0" applyNumberFormat="1" applyFont="1" applyBorder="1" applyAlignment="1">
      <alignment horizontal="center"/>
    </xf>
    <xf numFmtId="0" fontId="3" fillId="0" borderId="0" xfId="0" applyFont="1" applyAlignment="1">
      <alignment vertical="center" wrapText="1"/>
    </xf>
    <xf numFmtId="3" fontId="3" fillId="0" borderId="0" xfId="0" applyNumberFormat="1" applyFont="1" applyBorder="1" applyAlignment="1">
      <alignment horizontal="center"/>
    </xf>
    <xf numFmtId="3" fontId="9" fillId="0" borderId="0" xfId="0" applyNumberFormat="1" applyFont="1" applyAlignment="1">
      <alignment vertical="center" wrapText="1"/>
    </xf>
    <xf numFmtId="3" fontId="9" fillId="0" borderId="0" xfId="0" applyNumberFormat="1" applyFont="1" applyAlignment="1">
      <alignment horizontal="center"/>
    </xf>
    <xf numFmtId="3" fontId="6" fillId="0" borderId="0" xfId="0" applyNumberFormat="1" applyFont="1" applyAlignment="1">
      <alignment horizontal="center"/>
    </xf>
    <xf numFmtId="3" fontId="6" fillId="0" borderId="0" xfId="0" applyNumberFormat="1" applyFont="1" applyAlignment="1">
      <alignment horizontal="center" vertical="center" wrapText="1"/>
    </xf>
    <xf numFmtId="0" fontId="9" fillId="0" borderId="0" xfId="0" applyFont="1" applyAlignment="1">
      <alignment vertical="center" wrapText="1"/>
    </xf>
    <xf numFmtId="3" fontId="9" fillId="0" borderId="0" xfId="0" applyNumberFormat="1" applyFont="1"/>
    <xf numFmtId="3" fontId="9" fillId="0" borderId="0" xfId="0" applyNumberFormat="1" applyFont="1" applyAlignment="1">
      <alignment horizontal="center" vertical="center" wrapText="1"/>
    </xf>
    <xf numFmtId="0" fontId="9" fillId="0" borderId="0" xfId="0" applyFont="1"/>
    <xf numFmtId="3" fontId="6" fillId="0" borderId="0" xfId="0" applyNumberFormat="1" applyFont="1" applyAlignment="1">
      <alignment vertical="center" wrapText="1"/>
    </xf>
    <xf numFmtId="3" fontId="6" fillId="0" borderId="12" xfId="0" applyNumberFormat="1" applyFont="1" applyBorder="1" applyAlignment="1">
      <alignment horizontal="right" vertical="center" wrapText="1"/>
    </xf>
    <xf numFmtId="3" fontId="6" fillId="0" borderId="4" xfId="0" applyNumberFormat="1" applyFont="1" applyBorder="1" applyAlignment="1">
      <alignment horizontal="right" vertical="center" wrapText="1"/>
    </xf>
    <xf numFmtId="3" fontId="9" fillId="0" borderId="0" xfId="0" applyNumberFormat="1" applyFont="1" applyBorder="1"/>
    <xf numFmtId="3" fontId="6" fillId="0" borderId="6" xfId="0" applyNumberFormat="1" applyFont="1" applyBorder="1" applyAlignment="1">
      <alignment wrapText="1"/>
    </xf>
    <xf numFmtId="3" fontId="6" fillId="0" borderId="8" xfId="0" applyNumberFormat="1" applyFont="1" applyBorder="1" applyAlignment="1">
      <alignment wrapText="1"/>
    </xf>
    <xf numFmtId="3" fontId="3" fillId="0" borderId="24" xfId="0" applyNumberFormat="1" applyFont="1" applyBorder="1" applyAlignment="1">
      <alignment horizontal="right" wrapText="1"/>
    </xf>
    <xf numFmtId="3" fontId="18" fillId="0" borderId="39" xfId="0" applyNumberFormat="1" applyFont="1" applyBorder="1" applyAlignment="1">
      <alignment horizontal="center" vertical="center" wrapText="1"/>
    </xf>
    <xf numFmtId="3" fontId="3" fillId="0" borderId="50" xfId="0" applyNumberFormat="1" applyFont="1" applyBorder="1" applyAlignment="1">
      <alignment horizontal="right" wrapText="1"/>
    </xf>
    <xf numFmtId="3" fontId="3" fillId="0" borderId="61" xfId="0" applyNumberFormat="1" applyFont="1" applyBorder="1" applyAlignment="1">
      <alignment horizontal="right" wrapText="1"/>
    </xf>
    <xf numFmtId="3" fontId="3" fillId="0" borderId="54" xfId="0" applyNumberFormat="1" applyFont="1" applyBorder="1" applyAlignment="1">
      <alignment horizontal="right" wrapText="1"/>
    </xf>
    <xf numFmtId="3" fontId="3" fillId="0" borderId="39" xfId="0" applyNumberFormat="1" applyFont="1" applyBorder="1" applyAlignment="1">
      <alignment horizontal="right" wrapText="1"/>
    </xf>
    <xf numFmtId="3" fontId="3" fillId="0" borderId="49" xfId="0" applyNumberFormat="1" applyFont="1" applyBorder="1" applyAlignment="1">
      <alignment horizontal="right" wrapText="1"/>
    </xf>
    <xf numFmtId="3" fontId="3" fillId="0" borderId="62" xfId="0" applyNumberFormat="1" applyFont="1" applyBorder="1" applyAlignment="1">
      <alignment horizontal="right" wrapText="1"/>
    </xf>
    <xf numFmtId="3" fontId="3" fillId="0" borderId="34" xfId="0" applyNumberFormat="1" applyFont="1" applyBorder="1" applyAlignment="1">
      <alignment horizontal="right" wrapText="1"/>
    </xf>
    <xf numFmtId="3" fontId="3" fillId="0" borderId="3" xfId="0" applyNumberFormat="1" applyFont="1" applyBorder="1" applyAlignment="1">
      <alignment horizontal="right" vertical="center" wrapText="1"/>
    </xf>
    <xf numFmtId="0" fontId="3" fillId="0" borderId="15" xfId="0" applyFont="1" applyBorder="1" applyAlignment="1">
      <alignment horizontal="right" vertical="center" wrapText="1"/>
    </xf>
    <xf numFmtId="3" fontId="3" fillId="0" borderId="33" xfId="0" applyNumberFormat="1" applyFont="1" applyBorder="1" applyAlignment="1">
      <alignment horizontal="right" vertical="center" wrapText="1"/>
    </xf>
    <xf numFmtId="0" fontId="3" fillId="0" borderId="40" xfId="0" applyFont="1" applyFill="1" applyBorder="1" applyAlignment="1">
      <alignment vertical="center" wrapText="1"/>
    </xf>
    <xf numFmtId="0" fontId="6" fillId="0" borderId="56" xfId="0" applyFont="1" applyFill="1" applyBorder="1" applyAlignment="1">
      <alignment vertical="center" wrapText="1"/>
    </xf>
    <xf numFmtId="3" fontId="3" fillId="0" borderId="37" xfId="0" applyNumberFormat="1" applyFont="1" applyFill="1" applyBorder="1"/>
    <xf numFmtId="3" fontId="3" fillId="0" borderId="13" xfId="0" applyNumberFormat="1" applyFont="1" applyFill="1" applyBorder="1"/>
    <xf numFmtId="0" fontId="4" fillId="0" borderId="43" xfId="0" applyFont="1" applyFill="1" applyBorder="1" applyAlignment="1">
      <alignment vertical="center" wrapText="1"/>
    </xf>
    <xf numFmtId="3" fontId="3" fillId="0" borderId="15" xfId="0" applyNumberFormat="1" applyFont="1" applyBorder="1"/>
    <xf numFmtId="0" fontId="3" fillId="0" borderId="43" xfId="0" applyFont="1" applyFill="1" applyBorder="1" applyAlignment="1">
      <alignment vertical="center" wrapText="1"/>
    </xf>
    <xf numFmtId="0" fontId="3" fillId="0" borderId="25"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5" xfId="0" applyFont="1" applyFill="1" applyBorder="1" applyAlignment="1">
      <alignment vertical="center" wrapText="1"/>
    </xf>
    <xf numFmtId="0" fontId="3" fillId="0" borderId="27" xfId="0" applyFont="1" applyFill="1" applyBorder="1" applyAlignment="1">
      <alignment vertical="center" wrapText="1"/>
    </xf>
    <xf numFmtId="0" fontId="3" fillId="0" borderId="25" xfId="0" applyFont="1" applyFill="1" applyBorder="1" applyAlignment="1">
      <alignment vertical="center" wrapText="1"/>
    </xf>
    <xf numFmtId="3" fontId="3" fillId="0" borderId="11" xfId="0" applyNumberFormat="1" applyFont="1" applyBorder="1" applyAlignment="1">
      <alignment horizontal="right" vertical="center" wrapText="1"/>
    </xf>
    <xf numFmtId="0" fontId="6" fillId="0" borderId="6" xfId="0" applyFont="1" applyBorder="1" applyAlignment="1">
      <alignment vertical="center" wrapText="1"/>
    </xf>
    <xf numFmtId="0" fontId="6" fillId="0" borderId="14" xfId="0" applyFont="1" applyBorder="1" applyAlignment="1">
      <alignment wrapText="1"/>
    </xf>
    <xf numFmtId="3" fontId="6" fillId="0" borderId="14" xfId="0" applyNumberFormat="1" applyFont="1" applyBorder="1" applyAlignment="1">
      <alignment wrapText="1"/>
    </xf>
    <xf numFmtId="0" fontId="24" fillId="0" borderId="0" xfId="0" applyFont="1" applyAlignment="1">
      <alignment horizontal="center" vertical="center" wrapText="1"/>
    </xf>
    <xf numFmtId="0" fontId="6" fillId="0" borderId="14" xfId="0" applyFont="1" applyFill="1" applyBorder="1" applyAlignment="1">
      <alignment vertical="center" wrapText="1"/>
    </xf>
    <xf numFmtId="0" fontId="6" fillId="0" borderId="14" xfId="9" applyFont="1" applyBorder="1" applyAlignment="1">
      <alignment horizontal="left" vertical="center" wrapText="1"/>
    </xf>
    <xf numFmtId="0" fontId="3" fillId="0" borderId="0" xfId="0" applyFont="1" applyAlignment="1">
      <alignment horizontal="center" vertical="center" wrapText="1"/>
    </xf>
    <xf numFmtId="0" fontId="14" fillId="0" borderId="0" xfId="0" applyFont="1" applyAlignment="1">
      <alignment horizontal="left"/>
    </xf>
    <xf numFmtId="0" fontId="3" fillId="0" borderId="33" xfId="0" applyFont="1" applyBorder="1" applyAlignment="1">
      <alignment horizontal="center" vertical="center" wrapText="1"/>
    </xf>
    <xf numFmtId="0" fontId="18" fillId="0" borderId="41" xfId="0" applyFont="1" applyBorder="1" applyAlignment="1">
      <alignment vertical="center" wrapText="1"/>
    </xf>
    <xf numFmtId="0" fontId="5" fillId="0" borderId="37" xfId="0" applyFont="1" applyFill="1" applyBorder="1" applyAlignment="1">
      <alignment horizontal="center" vertical="center" wrapText="1"/>
    </xf>
    <xf numFmtId="0" fontId="5" fillId="0" borderId="37" xfId="0" applyFont="1" applyBorder="1" applyAlignment="1">
      <alignment horizontal="center" vertical="center" wrapText="1"/>
    </xf>
    <xf numFmtId="0" fontId="14" fillId="0" borderId="15" xfId="0" applyFont="1" applyBorder="1" applyAlignment="1">
      <alignment vertical="center" wrapText="1"/>
    </xf>
    <xf numFmtId="0" fontId="14" fillId="0" borderId="41" xfId="0" applyFont="1" applyBorder="1" applyAlignment="1">
      <alignment vertical="center" wrapText="1"/>
    </xf>
    <xf numFmtId="0" fontId="14" fillId="0" borderId="19" xfId="0" applyFont="1" applyBorder="1" applyAlignment="1">
      <alignment vertical="center" wrapText="1"/>
    </xf>
    <xf numFmtId="0" fontId="14" fillId="0" borderId="42" xfId="0" applyFont="1" applyBorder="1" applyAlignment="1">
      <alignment vertical="center" wrapText="1"/>
    </xf>
    <xf numFmtId="0" fontId="5" fillId="0" borderId="37" xfId="0" applyFont="1" applyFill="1" applyBorder="1" applyAlignment="1">
      <alignment vertical="center" wrapText="1"/>
    </xf>
    <xf numFmtId="0" fontId="5" fillId="0" borderId="33" xfId="0" applyFont="1" applyFill="1" applyBorder="1" applyAlignment="1">
      <alignment vertical="center" wrapText="1"/>
    </xf>
    <xf numFmtId="0" fontId="5" fillId="0" borderId="42" xfId="0" applyFont="1" applyFill="1" applyBorder="1" applyAlignment="1">
      <alignment vertical="center" wrapText="1"/>
    </xf>
    <xf numFmtId="0" fontId="5" fillId="0" borderId="37" xfId="0" applyFont="1" applyBorder="1" applyAlignment="1">
      <alignment vertical="center" wrapText="1"/>
    </xf>
    <xf numFmtId="0" fontId="5" fillId="0" borderId="15" xfId="0" applyFont="1" applyBorder="1" applyAlignment="1">
      <alignment vertical="center" wrapText="1"/>
    </xf>
    <xf numFmtId="0" fontId="14" fillId="0" borderId="22" xfId="0" applyFont="1" applyBorder="1" applyAlignment="1">
      <alignment vertical="center" wrapText="1"/>
    </xf>
    <xf numFmtId="0" fontId="15" fillId="0" borderId="37" xfId="0" applyFont="1" applyBorder="1" applyAlignment="1">
      <alignment vertical="center" wrapText="1"/>
    </xf>
    <xf numFmtId="0" fontId="3" fillId="0" borderId="10" xfId="0" applyFont="1" applyBorder="1" applyAlignment="1">
      <alignment horizontal="left" vertical="center" wrapText="1"/>
    </xf>
    <xf numFmtId="0" fontId="14" fillId="0" borderId="5" xfId="0" applyFont="1" applyBorder="1" applyAlignment="1">
      <alignment horizontal="left"/>
    </xf>
    <xf numFmtId="0" fontId="5" fillId="0" borderId="5" xfId="0" applyFont="1" applyBorder="1" applyAlignment="1">
      <alignment horizontal="left"/>
    </xf>
    <xf numFmtId="0" fontId="14" fillId="0" borderId="7" xfId="0" applyFont="1" applyBorder="1" applyAlignment="1">
      <alignment horizontal="left"/>
    </xf>
    <xf numFmtId="0" fontId="14" fillId="0" borderId="2" xfId="0" applyFont="1" applyBorder="1" applyAlignment="1">
      <alignment horizontal="left"/>
    </xf>
    <xf numFmtId="0" fontId="15" fillId="0" borderId="7" xfId="0" applyFont="1" applyBorder="1" applyAlignment="1">
      <alignment horizontal="left"/>
    </xf>
    <xf numFmtId="0" fontId="5" fillId="0" borderId="7" xfId="0" applyFont="1" applyBorder="1" applyAlignment="1">
      <alignment horizontal="left"/>
    </xf>
    <xf numFmtId="0" fontId="14" fillId="0" borderId="57" xfId="0" applyFont="1" applyBorder="1" applyAlignment="1">
      <alignment horizontal="left"/>
    </xf>
    <xf numFmtId="0" fontId="14" fillId="0" borderId="2" xfId="0" applyFont="1" applyFill="1" applyBorder="1" applyAlignment="1">
      <alignment horizontal="left"/>
    </xf>
    <xf numFmtId="0" fontId="19" fillId="0" borderId="7" xfId="0" applyFont="1" applyBorder="1" applyAlignment="1">
      <alignment horizontal="left" vertical="center" wrapText="1"/>
    </xf>
    <xf numFmtId="0" fontId="14" fillId="0" borderId="25" xfId="0" applyFont="1" applyFill="1" applyBorder="1" applyAlignment="1">
      <alignment horizontal="left"/>
    </xf>
    <xf numFmtId="0" fontId="5" fillId="0" borderId="19" xfId="0" applyFont="1" applyBorder="1" applyAlignment="1">
      <alignment vertical="center" wrapText="1"/>
    </xf>
    <xf numFmtId="164" fontId="18" fillId="0" borderId="24" xfId="0" applyNumberFormat="1" applyFont="1" applyFill="1" applyBorder="1" applyAlignment="1">
      <alignment horizontal="center" vertical="center" wrapText="1"/>
    </xf>
    <xf numFmtId="2" fontId="3" fillId="0" borderId="31" xfId="0" applyNumberFormat="1" applyFont="1" applyFill="1" applyBorder="1" applyAlignment="1">
      <alignment horizontal="center" vertical="center" wrapText="1"/>
    </xf>
    <xf numFmtId="164" fontId="18" fillId="0" borderId="5" xfId="0" applyNumberFormat="1" applyFont="1" applyFill="1" applyBorder="1" applyAlignment="1">
      <alignment horizontal="center" vertical="center" wrapText="1"/>
    </xf>
    <xf numFmtId="0" fontId="14" fillId="0" borderId="7" xfId="0" applyFont="1" applyFill="1" applyBorder="1" applyAlignment="1">
      <alignment horizontal="left"/>
    </xf>
    <xf numFmtId="0" fontId="25" fillId="0" borderId="26" xfId="0" applyFont="1" applyBorder="1" applyAlignment="1">
      <alignment horizontal="center" vertical="center" wrapText="1"/>
    </xf>
    <xf numFmtId="3" fontId="24" fillId="0" borderId="20" xfId="0" applyNumberFormat="1" applyFont="1" applyBorder="1" applyAlignment="1">
      <alignment horizontal="right"/>
    </xf>
    <xf numFmtId="0" fontId="25" fillId="0" borderId="30" xfId="0" applyFont="1" applyBorder="1" applyAlignment="1">
      <alignment horizontal="center" vertical="center" wrapText="1"/>
    </xf>
    <xf numFmtId="0" fontId="3" fillId="0" borderId="3" xfId="0" applyFont="1" applyFill="1" applyBorder="1" applyAlignment="1">
      <alignment vertical="center" wrapText="1"/>
    </xf>
    <xf numFmtId="0" fontId="6" fillId="0" borderId="6" xfId="9" applyFont="1" applyFill="1" applyBorder="1" applyAlignment="1">
      <alignment horizontal="left" vertical="center" wrapText="1"/>
    </xf>
    <xf numFmtId="0" fontId="3" fillId="0" borderId="13" xfId="0" applyFont="1" applyFill="1" applyBorder="1" applyAlignment="1">
      <alignment vertical="center" wrapText="1"/>
    </xf>
    <xf numFmtId="0" fontId="3" fillId="0" borderId="3" xfId="0" applyFont="1" applyFill="1" applyBorder="1" applyAlignment="1">
      <alignment horizontal="left" vertical="center" wrapText="1"/>
    </xf>
    <xf numFmtId="3" fontId="3" fillId="0" borderId="4" xfId="0" applyNumberFormat="1" applyFont="1" applyBorder="1"/>
    <xf numFmtId="3" fontId="3" fillId="0" borderId="37" xfId="0" applyNumberFormat="1" applyFont="1" applyBorder="1" applyAlignment="1">
      <alignment horizontal="center" vertical="center" wrapText="1"/>
    </xf>
    <xf numFmtId="0" fontId="27" fillId="0" borderId="6" xfId="0" applyFont="1" applyBorder="1" applyAlignment="1">
      <alignment horizontal="center" vertical="center" wrapText="1"/>
    </xf>
    <xf numFmtId="164" fontId="6" fillId="0" borderId="8" xfId="0" applyNumberFormat="1" applyFont="1" applyBorder="1" applyAlignment="1">
      <alignment wrapText="1"/>
    </xf>
    <xf numFmtId="1" fontId="3" fillId="0" borderId="6"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3" fillId="0" borderId="6" xfId="0" applyFont="1" applyBorder="1" applyAlignment="1">
      <alignment horizontal="center" vertical="center" wrapText="1"/>
    </xf>
    <xf numFmtId="3" fontId="6" fillId="0" borderId="6" xfId="0" applyNumberFormat="1" applyFont="1" applyBorder="1" applyAlignment="1">
      <alignment vertical="center" wrapText="1"/>
    </xf>
    <xf numFmtId="3" fontId="3" fillId="0" borderId="6" xfId="0" applyNumberFormat="1" applyFont="1" applyBorder="1" applyAlignment="1">
      <alignment vertical="center" wrapText="1"/>
    </xf>
    <xf numFmtId="164" fontId="3" fillId="0" borderId="6" xfId="0" applyNumberFormat="1" applyFont="1" applyBorder="1" applyAlignment="1">
      <alignment vertical="center" wrapText="1"/>
    </xf>
    <xf numFmtId="49" fontId="3" fillId="0" borderId="6" xfId="0" applyNumberFormat="1" applyFont="1" applyBorder="1" applyAlignment="1">
      <alignment horizontal="center"/>
    </xf>
    <xf numFmtId="0" fontId="3" fillId="0" borderId="6" xfId="0" applyFont="1" applyBorder="1" applyAlignment="1">
      <alignment horizontal="center"/>
    </xf>
    <xf numFmtId="0" fontId="3" fillId="0" borderId="6" xfId="0" applyFont="1" applyBorder="1" applyAlignment="1">
      <alignment horizontal="center" vertical="center"/>
    </xf>
    <xf numFmtId="0" fontId="6" fillId="0" borderId="10" xfId="0" applyFont="1" applyBorder="1" applyAlignment="1">
      <alignment wrapText="1"/>
    </xf>
    <xf numFmtId="0" fontId="6" fillId="0" borderId="68" xfId="0" applyFont="1" applyBorder="1" applyAlignment="1">
      <alignment wrapText="1"/>
    </xf>
    <xf numFmtId="3" fontId="25" fillId="0" borderId="8" xfId="0" applyNumberFormat="1" applyFont="1" applyBorder="1" applyAlignment="1">
      <alignment horizontal="right"/>
    </xf>
    <xf numFmtId="0" fontId="25" fillId="0" borderId="9" xfId="0" applyFont="1" applyBorder="1" applyAlignment="1">
      <alignment horizontal="center" vertical="center" wrapText="1"/>
    </xf>
    <xf numFmtId="3" fontId="25" fillId="0" borderId="11" xfId="0" applyNumberFormat="1" applyFont="1" applyBorder="1" applyAlignment="1">
      <alignment horizontal="right"/>
    </xf>
    <xf numFmtId="0" fontId="25" fillId="0" borderId="12" xfId="0" applyFont="1" applyBorder="1" applyAlignment="1">
      <alignment horizontal="center" vertical="center" wrapText="1"/>
    </xf>
    <xf numFmtId="0" fontId="6" fillId="0" borderId="68" xfId="0" applyFont="1" applyBorder="1"/>
    <xf numFmtId="0" fontId="24" fillId="0" borderId="36" xfId="0" applyFont="1" applyBorder="1" applyAlignment="1">
      <alignment horizontal="center" vertical="center" wrapText="1"/>
    </xf>
    <xf numFmtId="0" fontId="24" fillId="0" borderId="68" xfId="0" applyFont="1" applyBorder="1" applyAlignment="1">
      <alignment horizontal="left" vertical="center" wrapText="1"/>
    </xf>
    <xf numFmtId="0" fontId="25" fillId="0" borderId="69" xfId="0" applyFont="1" applyBorder="1" applyAlignment="1">
      <alignment horizontal="left" vertical="center" wrapText="1"/>
    </xf>
    <xf numFmtId="0" fontId="25" fillId="0" borderId="69" xfId="0" applyFont="1" applyBorder="1" applyAlignment="1">
      <alignment vertical="center" wrapText="1"/>
    </xf>
    <xf numFmtId="0" fontId="6" fillId="0" borderId="69" xfId="0" applyFont="1" applyBorder="1" applyAlignment="1">
      <alignment vertical="center" wrapText="1"/>
    </xf>
    <xf numFmtId="0" fontId="25" fillId="0" borderId="70" xfId="0" applyFont="1" applyBorder="1" applyAlignment="1">
      <alignment vertical="center" wrapText="1"/>
    </xf>
    <xf numFmtId="0" fontId="24" fillId="0" borderId="36" xfId="0" applyFont="1" applyBorder="1" applyAlignment="1">
      <alignment vertical="center" wrapText="1"/>
    </xf>
    <xf numFmtId="0" fontId="24" fillId="0" borderId="71" xfId="0" applyFont="1" applyBorder="1" applyAlignment="1">
      <alignment vertical="center" wrapText="1"/>
    </xf>
    <xf numFmtId="0" fontId="23" fillId="0" borderId="66" xfId="0" applyFont="1" applyBorder="1" applyAlignment="1">
      <alignment vertical="center" wrapText="1"/>
    </xf>
    <xf numFmtId="0" fontId="23" fillId="0" borderId="69" xfId="0" applyFont="1" applyBorder="1" applyAlignment="1">
      <alignment vertical="center" wrapText="1"/>
    </xf>
    <xf numFmtId="3" fontId="6" fillId="0" borderId="8" xfId="0" applyNumberFormat="1" applyFont="1" applyBorder="1" applyAlignment="1">
      <alignment horizontal="right"/>
    </xf>
    <xf numFmtId="0" fontId="3" fillId="0" borderId="38" xfId="0" applyFont="1" applyBorder="1" applyAlignment="1">
      <alignment horizontal="center" vertical="center" wrapText="1"/>
    </xf>
    <xf numFmtId="3" fontId="3" fillId="0" borderId="39" xfId="0" applyNumberFormat="1" applyFont="1" applyBorder="1" applyAlignment="1">
      <alignment horizontal="center" vertical="center" wrapText="1"/>
    </xf>
    <xf numFmtId="3" fontId="3" fillId="0" borderId="61" xfId="0" applyNumberFormat="1" applyFont="1" applyBorder="1" applyAlignment="1">
      <alignment horizontal="right"/>
    </xf>
    <xf numFmtId="3" fontId="3" fillId="0" borderId="61" xfId="0" applyNumberFormat="1" applyFont="1" applyFill="1" applyBorder="1" applyAlignment="1">
      <alignment horizontal="right"/>
    </xf>
    <xf numFmtId="3" fontId="3" fillId="0" borderId="62" xfId="0" applyNumberFormat="1" applyFont="1" applyBorder="1" applyAlignment="1">
      <alignment horizontal="right"/>
    </xf>
    <xf numFmtId="3" fontId="5" fillId="0" borderId="13" xfId="0" applyNumberFormat="1" applyFont="1" applyFill="1" applyBorder="1" applyAlignment="1">
      <alignment horizontal="right"/>
    </xf>
    <xf numFmtId="3" fontId="6" fillId="0" borderId="6" xfId="0" applyNumberFormat="1" applyFont="1" applyFill="1" applyBorder="1" applyAlignment="1">
      <alignment horizontal="right" wrapText="1"/>
    </xf>
    <xf numFmtId="0" fontId="3" fillId="0" borderId="72" xfId="4" applyFont="1" applyBorder="1" applyAlignment="1">
      <alignment vertical="center" wrapText="1"/>
    </xf>
    <xf numFmtId="0" fontId="6" fillId="0" borderId="72" xfId="4" applyFont="1" applyBorder="1" applyAlignment="1">
      <alignment vertical="center" wrapText="1"/>
    </xf>
    <xf numFmtId="0" fontId="6" fillId="0" borderId="72" xfId="9" applyFont="1" applyBorder="1" applyAlignment="1">
      <alignment horizontal="left" vertical="center" wrapText="1"/>
    </xf>
    <xf numFmtId="3" fontId="3" fillId="0" borderId="62" xfId="0" applyNumberFormat="1" applyFont="1" applyBorder="1"/>
    <xf numFmtId="3" fontId="3" fillId="0" borderId="67" xfId="0" applyNumberFormat="1" applyFont="1" applyBorder="1"/>
    <xf numFmtId="0" fontId="6" fillId="0" borderId="69" xfId="9" applyFont="1" applyBorder="1" applyAlignment="1">
      <alignment horizontal="left" vertical="center" wrapText="1"/>
    </xf>
    <xf numFmtId="0" fontId="3" fillId="0" borderId="68" xfId="0" applyFont="1" applyFill="1" applyBorder="1" applyAlignment="1">
      <alignment vertical="center" wrapText="1"/>
    </xf>
    <xf numFmtId="0" fontId="6" fillId="0" borderId="68" xfId="9" applyFont="1" applyBorder="1" applyAlignment="1">
      <alignment horizontal="left" vertical="center" wrapText="1"/>
    </xf>
    <xf numFmtId="0" fontId="3" fillId="0" borderId="69" xfId="9" applyFont="1" applyBorder="1" applyAlignment="1">
      <alignment horizontal="left" vertical="center" wrapText="1"/>
    </xf>
    <xf numFmtId="0" fontId="6" fillId="0" borderId="71" xfId="9" applyFont="1" applyBorder="1" applyAlignment="1">
      <alignment horizontal="left" vertical="center" wrapText="1"/>
    </xf>
    <xf numFmtId="0" fontId="3" fillId="0" borderId="72" xfId="9" applyFont="1" applyBorder="1" applyAlignment="1">
      <alignment horizontal="left" vertical="center" wrapText="1"/>
    </xf>
    <xf numFmtId="3" fontId="3" fillId="0" borderId="50" xfId="0" applyNumberFormat="1" applyFont="1" applyBorder="1"/>
    <xf numFmtId="3" fontId="3" fillId="0" borderId="61" xfId="0" applyNumberFormat="1" applyFont="1" applyBorder="1"/>
    <xf numFmtId="3" fontId="3" fillId="0" borderId="39" xfId="0" applyNumberFormat="1" applyFont="1" applyBorder="1"/>
    <xf numFmtId="3" fontId="21" fillId="0" borderId="13" xfId="0" applyNumberFormat="1" applyFont="1" applyBorder="1" applyAlignment="1">
      <alignment horizontal="center" vertical="center" wrapText="1"/>
    </xf>
    <xf numFmtId="0" fontId="27" fillId="0" borderId="68" xfId="0" applyFont="1" applyFill="1" applyBorder="1" applyAlignment="1">
      <alignment vertical="center" wrapText="1"/>
    </xf>
    <xf numFmtId="0" fontId="6" fillId="0" borderId="72" xfId="0" applyFont="1" applyBorder="1" applyAlignment="1">
      <alignment vertical="center" wrapText="1"/>
    </xf>
    <xf numFmtId="0" fontId="27" fillId="0" borderId="36" xfId="0" applyFont="1" applyFill="1" applyBorder="1" applyAlignment="1">
      <alignment vertical="center" wrapText="1"/>
    </xf>
    <xf numFmtId="0" fontId="27" fillId="0" borderId="66" xfId="0" applyFont="1" applyFill="1" applyBorder="1" applyAlignment="1">
      <alignment vertical="center" wrapText="1"/>
    </xf>
    <xf numFmtId="0" fontId="15" fillId="0" borderId="36" xfId="0" applyFont="1" applyFill="1" applyBorder="1" applyAlignment="1">
      <alignment vertical="center" wrapText="1"/>
    </xf>
    <xf numFmtId="3" fontId="5" fillId="0" borderId="39" xfId="0" applyNumberFormat="1" applyFont="1" applyBorder="1" applyAlignment="1">
      <alignment horizontal="right" wrapText="1"/>
    </xf>
    <xf numFmtId="3" fontId="5" fillId="0" borderId="13" xfId="0" applyNumberFormat="1" applyFont="1" applyBorder="1" applyAlignment="1">
      <alignment horizontal="right" wrapText="1"/>
    </xf>
    <xf numFmtId="0" fontId="6" fillId="0" borderId="69" xfId="9" applyFont="1" applyFill="1" applyBorder="1" applyAlignment="1">
      <alignment horizontal="left" vertical="center" wrapText="1"/>
    </xf>
    <xf numFmtId="0" fontId="3" fillId="0" borderId="36" xfId="0" applyFont="1" applyFill="1" applyBorder="1" applyAlignment="1">
      <alignment vertical="center" wrapText="1"/>
    </xf>
    <xf numFmtId="0" fontId="6" fillId="0" borderId="69" xfId="0" applyFont="1" applyFill="1" applyBorder="1" applyAlignment="1">
      <alignment vertical="center" wrapText="1"/>
    </xf>
    <xf numFmtId="3" fontId="3" fillId="0" borderId="54" xfId="0" applyNumberFormat="1" applyFont="1" applyBorder="1"/>
    <xf numFmtId="3" fontId="3" fillId="0" borderId="39" xfId="0" applyNumberFormat="1" applyFont="1" applyFill="1" applyBorder="1" applyAlignment="1">
      <alignment horizontal="right" vertical="center" wrapText="1"/>
    </xf>
    <xf numFmtId="3" fontId="6" fillId="0" borderId="61" xfId="0" applyNumberFormat="1" applyFont="1" applyBorder="1"/>
    <xf numFmtId="3" fontId="3" fillId="0" borderId="3" xfId="0" applyNumberFormat="1" applyFont="1" applyFill="1" applyBorder="1" applyAlignment="1">
      <alignment horizontal="right" vertical="center" wrapText="1"/>
    </xf>
    <xf numFmtId="3" fontId="6" fillId="0" borderId="6" xfId="0" applyNumberFormat="1" applyFont="1" applyBorder="1" applyAlignment="1">
      <alignment horizontal="right" vertical="center" wrapText="1"/>
    </xf>
    <xf numFmtId="3" fontId="6" fillId="0" borderId="6" xfId="9" applyNumberFormat="1" applyFont="1" applyBorder="1" applyAlignment="1">
      <alignment horizontal="right" wrapText="1"/>
    </xf>
    <xf numFmtId="3" fontId="6" fillId="0" borderId="6" xfId="9" applyNumberFormat="1" applyFont="1" applyFill="1" applyBorder="1" applyAlignment="1">
      <alignment horizontal="right" vertical="center" wrapText="1"/>
    </xf>
    <xf numFmtId="0" fontId="3" fillId="0" borderId="71" xfId="0" applyFont="1" applyFill="1" applyBorder="1" applyAlignment="1">
      <alignment vertical="center" wrapText="1"/>
    </xf>
    <xf numFmtId="0" fontId="3" fillId="0" borderId="72" xfId="0" applyFont="1" applyFill="1" applyBorder="1" applyAlignment="1">
      <alignment vertical="center" wrapText="1"/>
    </xf>
    <xf numFmtId="3" fontId="3" fillId="0" borderId="11" xfId="0" applyNumberFormat="1" applyFont="1" applyBorder="1" applyAlignment="1">
      <alignment horizontal="right" wrapText="1"/>
    </xf>
    <xf numFmtId="0" fontId="3" fillId="0" borderId="23" xfId="0" applyFont="1" applyFill="1" applyBorder="1" applyAlignment="1">
      <alignment vertical="center" wrapText="1"/>
    </xf>
    <xf numFmtId="0" fontId="6" fillId="0" borderId="17" xfId="9" applyFont="1" applyFill="1" applyBorder="1" applyAlignment="1">
      <alignment horizontal="left" vertical="center" wrapText="1"/>
    </xf>
    <xf numFmtId="0" fontId="3" fillId="0" borderId="38" xfId="0" applyFont="1" applyFill="1" applyBorder="1" applyAlignment="1">
      <alignment vertical="center" wrapText="1"/>
    </xf>
    <xf numFmtId="0" fontId="3" fillId="0" borderId="23" xfId="0" applyFont="1" applyFill="1" applyBorder="1" applyAlignment="1">
      <alignment horizontal="left" vertical="center" wrapText="1"/>
    </xf>
    <xf numFmtId="0" fontId="6" fillId="0" borderId="18" xfId="9" applyFont="1" applyBorder="1" applyAlignment="1">
      <alignment horizontal="left" vertical="center" wrapText="1"/>
    </xf>
    <xf numFmtId="0" fontId="6" fillId="0" borderId="18" xfId="0" applyFont="1" applyFill="1" applyBorder="1" applyAlignment="1">
      <alignment vertical="center" wrapText="1"/>
    </xf>
    <xf numFmtId="3" fontId="3" fillId="0" borderId="59" xfId="0" applyNumberFormat="1" applyFont="1" applyBorder="1" applyAlignment="1">
      <alignment horizontal="center" vertical="center" wrapText="1"/>
    </xf>
    <xf numFmtId="167" fontId="6" fillId="0" borderId="3" xfId="0" applyNumberFormat="1" applyFont="1" applyBorder="1" applyAlignment="1">
      <alignment wrapText="1"/>
    </xf>
    <xf numFmtId="167" fontId="6" fillId="0" borderId="6" xfId="0" applyNumberFormat="1" applyFont="1" applyBorder="1" applyAlignment="1">
      <alignment wrapText="1"/>
    </xf>
    <xf numFmtId="3" fontId="3" fillId="0" borderId="11" xfId="0" applyNumberFormat="1" applyFont="1" applyBorder="1" applyAlignment="1">
      <alignment wrapText="1"/>
    </xf>
    <xf numFmtId="3" fontId="3" fillId="0" borderId="31" xfId="0" applyNumberFormat="1" applyFont="1" applyBorder="1" applyAlignment="1">
      <alignment wrapText="1"/>
    </xf>
    <xf numFmtId="3" fontId="6" fillId="0" borderId="8" xfId="0" applyNumberFormat="1" applyFont="1" applyBorder="1"/>
    <xf numFmtId="0" fontId="0" fillId="0" borderId="0" xfId="0" applyFont="1"/>
    <xf numFmtId="168" fontId="3" fillId="0" borderId="6" xfId="11" applyNumberFormat="1" applyFont="1" applyBorder="1" applyAlignment="1">
      <alignment horizontal="center" vertical="center" wrapText="1"/>
    </xf>
    <xf numFmtId="168" fontId="6" fillId="0" borderId="0" xfId="11" applyNumberFormat="1" applyFont="1" applyBorder="1"/>
    <xf numFmtId="168" fontId="9" fillId="0" borderId="0" xfId="11" applyNumberFormat="1" applyFont="1" applyBorder="1"/>
    <xf numFmtId="3" fontId="3" fillId="0" borderId="6" xfId="0" applyNumberFormat="1" applyFont="1" applyBorder="1" applyAlignment="1">
      <alignment horizontal="right" vertical="center" wrapText="1"/>
    </xf>
    <xf numFmtId="164" fontId="3" fillId="0" borderId="6" xfId="0" applyNumberFormat="1" applyFont="1" applyBorder="1" applyAlignment="1">
      <alignment horizontal="right" vertical="center" wrapText="1"/>
    </xf>
    <xf numFmtId="0" fontId="3" fillId="0" borderId="0" xfId="0" applyFont="1" applyBorder="1" applyAlignment="1">
      <alignment horizontal="right" vertical="center"/>
    </xf>
    <xf numFmtId="0" fontId="3" fillId="0" borderId="6" xfId="0" applyFont="1" applyBorder="1" applyAlignment="1">
      <alignment horizontal="center" vertical="center" wrapText="1"/>
    </xf>
    <xf numFmtId="1" fontId="3" fillId="0" borderId="6" xfId="0" applyNumberFormat="1" applyFont="1" applyBorder="1" applyAlignment="1">
      <alignment horizontal="center" vertical="center" wrapText="1"/>
    </xf>
    <xf numFmtId="3" fontId="3" fillId="0" borderId="11" xfId="0" applyNumberFormat="1" applyFont="1" applyBorder="1" applyAlignment="1">
      <alignment horizontal="center" vertical="center" wrapText="1"/>
    </xf>
    <xf numFmtId="3" fontId="3" fillId="0" borderId="8" xfId="0" applyNumberFormat="1" applyFont="1" applyBorder="1" applyAlignment="1">
      <alignment horizontal="center" vertical="center" wrapText="1"/>
    </xf>
    <xf numFmtId="49" fontId="3" fillId="0" borderId="6"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6" fillId="0" borderId="6" xfId="0" applyNumberFormat="1" applyFont="1" applyBorder="1" applyAlignment="1">
      <alignment horizontal="center"/>
    </xf>
    <xf numFmtId="0" fontId="6" fillId="0" borderId="6" xfId="0" applyFont="1" applyBorder="1" applyAlignment="1">
      <alignment horizontal="center"/>
    </xf>
    <xf numFmtId="0" fontId="6" fillId="0" borderId="0" xfId="0" applyFont="1" applyBorder="1" applyAlignment="1">
      <alignment horizontal="center"/>
    </xf>
    <xf numFmtId="0" fontId="9" fillId="0" borderId="0" xfId="0" applyFont="1" applyBorder="1" applyAlignment="1">
      <alignment horizontal="center"/>
    </xf>
    <xf numFmtId="3" fontId="6" fillId="0" borderId="6" xfId="11" applyNumberFormat="1" applyFont="1" applyBorder="1"/>
    <xf numFmtId="165" fontId="5" fillId="0" borderId="13" xfId="0" applyNumberFormat="1" applyFont="1" applyFill="1" applyBorder="1"/>
    <xf numFmtId="165" fontId="5" fillId="0" borderId="38" xfId="0" applyNumberFormat="1" applyFont="1" applyFill="1" applyBorder="1"/>
    <xf numFmtId="165" fontId="5" fillId="0" borderId="25" xfId="0" applyNumberFormat="1" applyFont="1" applyFill="1" applyBorder="1"/>
    <xf numFmtId="165" fontId="5" fillId="0" borderId="26" xfId="0" applyNumberFormat="1" applyFont="1" applyFill="1" applyBorder="1"/>
    <xf numFmtId="165" fontId="5" fillId="0" borderId="13" xfId="0" applyNumberFormat="1" applyFont="1" applyBorder="1"/>
    <xf numFmtId="165" fontId="14" fillId="0" borderId="3" xfId="0" applyNumberFormat="1" applyFont="1" applyBorder="1"/>
    <xf numFmtId="165" fontId="14" fillId="0" borderId="3" xfId="0" applyNumberFormat="1" applyFont="1" applyFill="1" applyBorder="1"/>
    <xf numFmtId="165" fontId="14" fillId="0" borderId="34" xfId="0" applyNumberFormat="1" applyFont="1" applyFill="1" applyBorder="1"/>
    <xf numFmtId="165" fontId="14" fillId="0" borderId="23" xfId="0" applyNumberFormat="1" applyFont="1" applyFill="1" applyBorder="1"/>
    <xf numFmtId="165" fontId="5" fillId="0" borderId="2" xfId="0" applyNumberFormat="1" applyFont="1" applyFill="1" applyBorder="1"/>
    <xf numFmtId="165" fontId="5" fillId="0" borderId="3" xfId="0" applyNumberFormat="1" applyFont="1" applyFill="1" applyBorder="1"/>
    <xf numFmtId="165" fontId="5" fillId="0" borderId="4" xfId="0" applyNumberFormat="1" applyFont="1" applyFill="1" applyBorder="1"/>
    <xf numFmtId="165" fontId="14" fillId="0" borderId="6" xfId="0" applyNumberFormat="1" applyFont="1" applyBorder="1"/>
    <xf numFmtId="165" fontId="14" fillId="0" borderId="6" xfId="0" applyNumberFormat="1" applyFont="1" applyFill="1" applyBorder="1"/>
    <xf numFmtId="165" fontId="14" fillId="0" borderId="17" xfId="0" applyNumberFormat="1" applyFont="1" applyFill="1" applyBorder="1"/>
    <xf numFmtId="165" fontId="5" fillId="0" borderId="5" xfId="0" applyNumberFormat="1" applyFont="1" applyFill="1" applyBorder="1"/>
    <xf numFmtId="165" fontId="5" fillId="0" borderId="6" xfId="0" applyNumberFormat="1" applyFont="1" applyFill="1" applyBorder="1"/>
    <xf numFmtId="165" fontId="5" fillId="0" borderId="24" xfId="0" applyNumberFormat="1" applyFont="1" applyFill="1" applyBorder="1"/>
    <xf numFmtId="165" fontId="14" fillId="0" borderId="14" xfId="0" applyNumberFormat="1" applyFont="1" applyFill="1" applyBorder="1"/>
    <xf numFmtId="165" fontId="14" fillId="0" borderId="18" xfId="0" applyNumberFormat="1" applyFont="1" applyFill="1" applyBorder="1"/>
    <xf numFmtId="165" fontId="5" fillId="0" borderId="28" xfId="0" applyNumberFormat="1" applyFont="1" applyFill="1" applyBorder="1"/>
    <xf numFmtId="165" fontId="14" fillId="0" borderId="20" xfId="0" applyNumberFormat="1" applyFont="1" applyBorder="1"/>
    <xf numFmtId="165" fontId="14" fillId="0" borderId="20" xfId="0" applyNumberFormat="1" applyFont="1" applyFill="1" applyBorder="1"/>
    <xf numFmtId="165" fontId="14" fillId="0" borderId="8" xfId="0" applyNumberFormat="1" applyFont="1" applyBorder="1"/>
    <xf numFmtId="165" fontId="14" fillId="0" borderId="8" xfId="0" applyNumberFormat="1" applyFont="1" applyFill="1" applyBorder="1"/>
    <xf numFmtId="165" fontId="14" fillId="0" borderId="1" xfId="0" applyNumberFormat="1" applyFont="1" applyFill="1" applyBorder="1"/>
    <xf numFmtId="165" fontId="14" fillId="0" borderId="59" xfId="0" applyNumberFormat="1" applyFont="1" applyFill="1" applyBorder="1"/>
    <xf numFmtId="165" fontId="5" fillId="0" borderId="1" xfId="0" applyNumberFormat="1" applyFont="1" applyFill="1" applyBorder="1"/>
    <xf numFmtId="165" fontId="14" fillId="0" borderId="13" xfId="0" applyNumberFormat="1" applyFont="1" applyFill="1" applyBorder="1"/>
    <xf numFmtId="165" fontId="14" fillId="0" borderId="38" xfId="0" applyNumberFormat="1" applyFont="1" applyFill="1" applyBorder="1"/>
    <xf numFmtId="165" fontId="14" fillId="0" borderId="11" xfId="0" applyNumberFormat="1" applyFont="1" applyFill="1" applyBorder="1"/>
    <xf numFmtId="165" fontId="14" fillId="0" borderId="31" xfId="0" applyNumberFormat="1" applyFont="1" applyFill="1" applyBorder="1"/>
    <xf numFmtId="165" fontId="5" fillId="0" borderId="10" xfId="0" applyNumberFormat="1" applyFont="1" applyFill="1" applyBorder="1"/>
    <xf numFmtId="165" fontId="5" fillId="0" borderId="11" xfId="0" applyNumberFormat="1" applyFont="1" applyFill="1" applyBorder="1"/>
    <xf numFmtId="165" fontId="5" fillId="0" borderId="12" xfId="0" applyNumberFormat="1" applyFont="1" applyFill="1" applyBorder="1"/>
    <xf numFmtId="165" fontId="5" fillId="0" borderId="7" xfId="0" applyNumberFormat="1" applyFont="1" applyFill="1" applyBorder="1"/>
    <xf numFmtId="165" fontId="5" fillId="0" borderId="8" xfId="0" applyNumberFormat="1" applyFont="1" applyFill="1" applyBorder="1"/>
    <xf numFmtId="165" fontId="5" fillId="0" borderId="9" xfId="0" applyNumberFormat="1" applyFont="1" applyFill="1" applyBorder="1"/>
    <xf numFmtId="165" fontId="5" fillId="0" borderId="3" xfId="0" applyNumberFormat="1" applyFont="1" applyBorder="1"/>
    <xf numFmtId="165" fontId="5" fillId="0" borderId="23" xfId="0" applyNumberFormat="1" applyFont="1" applyFill="1" applyBorder="1"/>
    <xf numFmtId="165" fontId="14" fillId="0" borderId="2" xfId="0" applyNumberFormat="1" applyFont="1" applyFill="1" applyBorder="1"/>
    <xf numFmtId="165" fontId="14" fillId="0" borderId="4" xfId="0" applyNumberFormat="1" applyFont="1" applyFill="1" applyBorder="1"/>
    <xf numFmtId="165" fontId="14" fillId="0" borderId="5" xfId="0" applyNumberFormat="1" applyFont="1" applyFill="1" applyBorder="1"/>
    <xf numFmtId="165" fontId="14" fillId="0" borderId="14" xfId="0" applyNumberFormat="1" applyFont="1" applyBorder="1"/>
    <xf numFmtId="165" fontId="14" fillId="0" borderId="27" xfId="0" applyNumberFormat="1" applyFont="1" applyFill="1" applyBorder="1"/>
    <xf numFmtId="165" fontId="14" fillId="0" borderId="21" xfId="0" applyNumberFormat="1" applyFont="1" applyFill="1" applyBorder="1"/>
    <xf numFmtId="165" fontId="14" fillId="0" borderId="29" xfId="0" applyNumberFormat="1" applyFont="1" applyFill="1" applyBorder="1"/>
    <xf numFmtId="165" fontId="5" fillId="0" borderId="30" xfId="0" applyNumberFormat="1" applyFont="1" applyFill="1" applyBorder="1"/>
    <xf numFmtId="165" fontId="15" fillId="0" borderId="13" xfId="0" applyNumberFormat="1" applyFont="1" applyBorder="1"/>
    <xf numFmtId="165" fontId="15" fillId="0" borderId="13" xfId="0" applyNumberFormat="1" applyFont="1" applyFill="1" applyBorder="1"/>
    <xf numFmtId="165" fontId="15" fillId="0" borderId="38" xfId="0" applyNumberFormat="1" applyFont="1" applyFill="1" applyBorder="1"/>
    <xf numFmtId="167" fontId="6" fillId="0" borderId="17" xfId="0" applyNumberFormat="1" applyFont="1" applyBorder="1" applyAlignment="1">
      <alignment wrapText="1"/>
    </xf>
    <xf numFmtId="3" fontId="4" fillId="0" borderId="75" xfId="0" applyNumberFormat="1" applyFont="1" applyBorder="1" applyAlignment="1">
      <alignment horizontal="center" vertical="center" wrapText="1"/>
    </xf>
    <xf numFmtId="167" fontId="3" fillId="0" borderId="40" xfId="0" applyNumberFormat="1" applyFont="1" applyBorder="1" applyAlignment="1"/>
    <xf numFmtId="167" fontId="3" fillId="0" borderId="53" xfId="0" applyNumberFormat="1" applyFont="1" applyBorder="1" applyAlignment="1"/>
    <xf numFmtId="167" fontId="6" fillId="0" borderId="23" xfId="0" applyNumberFormat="1" applyFont="1" applyBorder="1" applyAlignment="1">
      <alignment wrapText="1"/>
    </xf>
    <xf numFmtId="167" fontId="3" fillId="0" borderId="52" xfId="0" applyNumberFormat="1" applyFont="1" applyBorder="1" applyAlignment="1"/>
    <xf numFmtId="3" fontId="3" fillId="0" borderId="31" xfId="0" applyNumberFormat="1" applyFont="1" applyBorder="1" applyAlignment="1">
      <alignment horizontal="center" vertical="center" wrapText="1"/>
    </xf>
    <xf numFmtId="3" fontId="3" fillId="0" borderId="53" xfId="0" applyNumberFormat="1" applyFont="1" applyBorder="1" applyAlignment="1">
      <alignment horizontal="center" vertical="center" wrapText="1"/>
    </xf>
    <xf numFmtId="167" fontId="6" fillId="0" borderId="15" xfId="0" applyNumberFormat="1" applyFont="1" applyBorder="1" applyAlignment="1">
      <alignment wrapText="1"/>
    </xf>
    <xf numFmtId="167" fontId="6" fillId="0" borderId="41" xfId="0" applyNumberFormat="1" applyFont="1" applyBorder="1" applyAlignment="1">
      <alignment wrapText="1"/>
    </xf>
    <xf numFmtId="0" fontId="6" fillId="0" borderId="52" xfId="0" applyFont="1" applyBorder="1" applyAlignment="1">
      <alignment vertical="center" wrapText="1"/>
    </xf>
    <xf numFmtId="0" fontId="6" fillId="0" borderId="40" xfId="0" quotePrefix="1" applyFont="1" applyBorder="1" applyAlignment="1">
      <alignment vertical="center" wrapText="1"/>
    </xf>
    <xf numFmtId="0" fontId="4" fillId="0" borderId="76" xfId="0" applyFont="1" applyBorder="1" applyAlignment="1">
      <alignment vertical="center" wrapText="1"/>
    </xf>
    <xf numFmtId="3" fontId="3" fillId="0" borderId="33" xfId="0" applyNumberFormat="1" applyFont="1" applyFill="1" applyBorder="1" applyAlignment="1">
      <alignment horizontal="center" vertical="center" wrapText="1"/>
    </xf>
    <xf numFmtId="3" fontId="3" fillId="0" borderId="42" xfId="0" applyNumberFormat="1" applyFont="1" applyBorder="1" applyAlignment="1">
      <alignment horizontal="center" vertical="center" wrapText="1"/>
    </xf>
    <xf numFmtId="0" fontId="4" fillId="0" borderId="75" xfId="0" applyFont="1" applyBorder="1" applyAlignment="1">
      <alignment horizontal="center" vertical="center" wrapText="1"/>
    </xf>
    <xf numFmtId="0" fontId="3" fillId="0" borderId="53" xfId="0" applyFont="1" applyBorder="1" applyAlignment="1">
      <alignment horizontal="center" vertical="center" wrapText="1"/>
    </xf>
    <xf numFmtId="167" fontId="3" fillId="0" borderId="42" xfId="0" applyNumberFormat="1" applyFont="1" applyBorder="1" applyAlignment="1">
      <alignment wrapText="1"/>
    </xf>
    <xf numFmtId="167" fontId="3" fillId="0" borderId="8" xfId="0" applyNumberFormat="1" applyFont="1" applyBorder="1" applyAlignment="1">
      <alignment wrapText="1"/>
    </xf>
    <xf numFmtId="167" fontId="3" fillId="0" borderId="59" xfId="0" applyNumberFormat="1" applyFont="1" applyBorder="1" applyAlignment="1">
      <alignment wrapText="1"/>
    </xf>
    <xf numFmtId="0" fontId="3" fillId="0" borderId="6" xfId="0" applyFont="1" applyBorder="1" applyAlignment="1">
      <alignment horizontal="center" vertical="center" wrapText="1"/>
    </xf>
    <xf numFmtId="0" fontId="2" fillId="7" borderId="0" xfId="12" applyFill="1"/>
    <xf numFmtId="0" fontId="1" fillId="7" borderId="0" xfId="13" applyFill="1"/>
    <xf numFmtId="0" fontId="3" fillId="7" borderId="7" xfId="12" applyFont="1" applyFill="1" applyBorder="1" applyAlignment="1">
      <alignment horizontal="center" vertical="center" wrapText="1"/>
    </xf>
    <xf numFmtId="0" fontId="5" fillId="7" borderId="5" xfId="12" applyFont="1" applyFill="1" applyBorder="1" applyAlignment="1">
      <alignment vertical="center" wrapText="1"/>
    </xf>
    <xf numFmtId="0" fontId="14" fillId="7" borderId="5" xfId="12" applyFont="1" applyFill="1" applyBorder="1" applyAlignment="1">
      <alignment vertical="center" wrapText="1"/>
    </xf>
    <xf numFmtId="0" fontId="5" fillId="0" borderId="71" xfId="0" applyFont="1" applyBorder="1" applyAlignment="1">
      <alignment wrapText="1"/>
    </xf>
    <xf numFmtId="0" fontId="14" fillId="7" borderId="27" xfId="12" applyFont="1" applyFill="1" applyBorder="1" applyAlignment="1">
      <alignment vertical="center" wrapText="1"/>
    </xf>
    <xf numFmtId="0" fontId="5" fillId="7" borderId="2" xfId="12" applyFont="1" applyFill="1" applyBorder="1" applyAlignment="1">
      <alignment vertical="center" wrapText="1"/>
    </xf>
    <xf numFmtId="0" fontId="5" fillId="7" borderId="25" xfId="12" applyFont="1" applyFill="1" applyBorder="1" applyAlignment="1">
      <alignment vertical="center" wrapText="1"/>
    </xf>
    <xf numFmtId="3" fontId="5" fillId="7" borderId="8" xfId="12" applyNumberFormat="1" applyFont="1" applyFill="1" applyBorder="1" applyAlignment="1">
      <alignment horizontal="center" vertical="center" wrapText="1"/>
    </xf>
    <xf numFmtId="3" fontId="5" fillId="7" borderId="9" xfId="12" applyNumberFormat="1" applyFont="1" applyFill="1" applyBorder="1" applyAlignment="1">
      <alignment horizontal="center" vertical="center" wrapText="1"/>
    </xf>
    <xf numFmtId="169" fontId="5" fillId="7" borderId="3" xfId="12" applyNumberFormat="1" applyFont="1" applyFill="1" applyBorder="1" applyAlignment="1">
      <alignment horizontal="center" vertical="center" wrapText="1"/>
    </xf>
    <xf numFmtId="169" fontId="5" fillId="7" borderId="4" xfId="12" applyNumberFormat="1" applyFont="1" applyFill="1" applyBorder="1" applyAlignment="1">
      <alignment horizontal="center" vertical="center" wrapText="1"/>
    </xf>
    <xf numFmtId="3" fontId="14" fillId="7" borderId="6" xfId="12" applyNumberFormat="1" applyFont="1" applyFill="1" applyBorder="1"/>
    <xf numFmtId="3" fontId="14" fillId="7" borderId="14" xfId="12" applyNumberFormat="1" applyFont="1" applyFill="1" applyBorder="1"/>
    <xf numFmtId="3" fontId="14" fillId="7" borderId="28" xfId="12" applyNumberFormat="1" applyFont="1" applyFill="1" applyBorder="1"/>
    <xf numFmtId="3" fontId="5" fillId="7" borderId="13" xfId="12" applyNumberFormat="1" applyFont="1" applyFill="1" applyBorder="1"/>
    <xf numFmtId="3" fontId="30" fillId="7" borderId="14" xfId="13" applyNumberFormat="1" applyFont="1" applyFill="1" applyBorder="1"/>
    <xf numFmtId="3" fontId="29" fillId="7" borderId="13" xfId="13" applyNumberFormat="1" applyFont="1" applyFill="1" applyBorder="1"/>
    <xf numFmtId="49" fontId="6" fillId="0" borderId="20" xfId="0" applyNumberFormat="1" applyFont="1" applyBorder="1" applyAlignment="1">
      <alignment horizontal="center" vertical="center" wrapText="1"/>
    </xf>
    <xf numFmtId="3" fontId="5" fillId="7" borderId="26" xfId="12" applyNumberFormat="1" applyFont="1" applyFill="1" applyBorder="1"/>
    <xf numFmtId="3" fontId="29" fillId="7" borderId="26" xfId="13" applyNumberFormat="1" applyFont="1" applyFill="1" applyBorder="1"/>
    <xf numFmtId="1" fontId="3" fillId="0" borderId="6" xfId="0" applyNumberFormat="1" applyFont="1" applyBorder="1" applyAlignment="1">
      <alignment horizontal="center" vertical="center" wrapText="1"/>
    </xf>
    <xf numFmtId="0" fontId="3" fillId="0" borderId="8" xfId="0" applyFont="1" applyBorder="1" applyAlignment="1">
      <alignment vertical="center" wrapText="1"/>
    </xf>
    <xf numFmtId="49" fontId="3" fillId="0" borderId="26" xfId="0" applyNumberFormat="1" applyFont="1" applyBorder="1" applyAlignment="1">
      <alignment horizontal="left" vertical="center" wrapText="1"/>
    </xf>
    <xf numFmtId="49" fontId="3" fillId="0" borderId="3" xfId="0" applyNumberFormat="1" applyFont="1" applyBorder="1" applyAlignment="1">
      <alignment horizontal="center"/>
    </xf>
    <xf numFmtId="49" fontId="6" fillId="0" borderId="6" xfId="0" applyNumberFormat="1" applyFont="1" applyBorder="1" applyAlignment="1">
      <alignment horizontal="right" vertical="center" wrapText="1"/>
    </xf>
    <xf numFmtId="49" fontId="3" fillId="0" borderId="6" xfId="0" applyNumberFormat="1" applyFont="1" applyBorder="1" applyAlignment="1">
      <alignment horizontal="right" vertical="center" wrapText="1"/>
    </xf>
    <xf numFmtId="49" fontId="6" fillId="0" borderId="6" xfId="0" applyNumberFormat="1" applyFont="1" applyBorder="1" applyAlignment="1">
      <alignment horizontal="right"/>
    </xf>
    <xf numFmtId="0" fontId="3" fillId="0" borderId="6" xfId="0" applyFont="1" applyBorder="1"/>
    <xf numFmtId="49" fontId="3" fillId="0" borderId="14" xfId="0" applyNumberFormat="1" applyFont="1" applyBorder="1" applyAlignment="1">
      <alignment horizontal="left"/>
    </xf>
    <xf numFmtId="0" fontId="3" fillId="0" borderId="13" xfId="0" applyFont="1" applyBorder="1" applyAlignment="1">
      <alignment horizontal="left"/>
    </xf>
    <xf numFmtId="49" fontId="3" fillId="0" borderId="6" xfId="0" applyNumberFormat="1" applyFont="1" applyBorder="1" applyAlignment="1">
      <alignment horizontal="right"/>
    </xf>
    <xf numFmtId="49" fontId="3" fillId="0" borderId="6" xfId="0" applyNumberFormat="1" applyFont="1" applyBorder="1" applyAlignment="1">
      <alignment horizontal="left"/>
    </xf>
    <xf numFmtId="0" fontId="3" fillId="0" borderId="21" xfId="9" applyFont="1" applyBorder="1" applyAlignment="1">
      <alignment horizontal="left" vertical="center" wrapText="1"/>
    </xf>
    <xf numFmtId="0" fontId="3" fillId="0" borderId="20" xfId="9" applyFont="1" applyBorder="1" applyAlignment="1">
      <alignment horizontal="left" vertical="center" wrapText="1"/>
    </xf>
    <xf numFmtId="3" fontId="6" fillId="0" borderId="22" xfId="0" applyNumberFormat="1" applyFont="1" applyBorder="1"/>
    <xf numFmtId="3" fontId="6" fillId="0" borderId="20" xfId="0" applyNumberFormat="1" applyFont="1" applyBorder="1"/>
    <xf numFmtId="3" fontId="6" fillId="0" borderId="42" xfId="0" applyNumberFormat="1" applyFont="1" applyBorder="1"/>
    <xf numFmtId="164" fontId="14" fillId="7" borderId="6" xfId="12" applyNumberFormat="1" applyFont="1" applyFill="1" applyBorder="1"/>
    <xf numFmtId="164" fontId="14" fillId="7" borderId="14" xfId="12" applyNumberFormat="1" applyFont="1" applyFill="1" applyBorder="1"/>
    <xf numFmtId="164" fontId="5" fillId="7" borderId="13" xfId="12" applyNumberFormat="1" applyFont="1" applyFill="1" applyBorder="1"/>
    <xf numFmtId="3" fontId="3" fillId="0" borderId="11" xfId="0" applyNumberFormat="1" applyFont="1" applyBorder="1" applyAlignment="1"/>
    <xf numFmtId="3" fontId="9" fillId="0" borderId="6" xfId="0" applyNumberFormat="1" applyFont="1" applyBorder="1" applyAlignment="1">
      <alignment horizontal="right"/>
    </xf>
    <xf numFmtId="3" fontId="9" fillId="0" borderId="6" xfId="0" applyNumberFormat="1" applyFont="1" applyBorder="1" applyAlignment="1">
      <alignment horizontal="right" wrapText="1"/>
    </xf>
    <xf numFmtId="3" fontId="3" fillId="0" borderId="6" xfId="11" applyNumberFormat="1" applyFont="1" applyBorder="1" applyAlignment="1">
      <alignment vertical="center" wrapText="1"/>
    </xf>
    <xf numFmtId="3" fontId="3" fillId="0" borderId="6" xfId="11" applyNumberFormat="1" applyFont="1" applyBorder="1"/>
    <xf numFmtId="3" fontId="3" fillId="0" borderId="6" xfId="11" applyNumberFormat="1" applyFont="1" applyBorder="1" applyAlignment="1">
      <alignment horizontal="right" vertical="center"/>
    </xf>
    <xf numFmtId="3" fontId="3" fillId="0" borderId="6" xfId="0" applyNumberFormat="1" applyFont="1" applyBorder="1" applyAlignment="1">
      <alignment horizontal="right" vertical="center"/>
    </xf>
    <xf numFmtId="3" fontId="3" fillId="0" borderId="6" xfId="11" applyNumberFormat="1" applyFont="1" applyBorder="1" applyAlignment="1">
      <alignment vertical="center"/>
    </xf>
    <xf numFmtId="164" fontId="6" fillId="0" borderId="1" xfId="0" applyNumberFormat="1" applyFont="1" applyBorder="1" applyAlignment="1">
      <alignment wrapText="1"/>
    </xf>
    <xf numFmtId="3" fontId="3" fillId="0" borderId="3" xfId="0" applyNumberFormat="1" applyFont="1" applyFill="1" applyBorder="1" applyAlignment="1"/>
    <xf numFmtId="3" fontId="6" fillId="7" borderId="6" xfId="9" applyNumberFormat="1" applyFont="1" applyFill="1" applyBorder="1"/>
    <xf numFmtId="3" fontId="3" fillId="0" borderId="41" xfId="0" applyNumberFormat="1" applyFont="1" applyBorder="1"/>
    <xf numFmtId="3" fontId="3" fillId="0" borderId="41" xfId="0" applyNumberFormat="1" applyFont="1" applyBorder="1" applyAlignment="1">
      <alignment horizontal="right" vertical="center"/>
    </xf>
    <xf numFmtId="0" fontId="3" fillId="0" borderId="17" xfId="0" applyFont="1" applyBorder="1" applyAlignment="1">
      <alignment horizontal="left"/>
    </xf>
    <xf numFmtId="0" fontId="5" fillId="0" borderId="38" xfId="0" applyFont="1" applyFill="1" applyBorder="1" applyAlignment="1">
      <alignment horizontal="left"/>
    </xf>
    <xf numFmtId="0" fontId="3" fillId="0" borderId="17" xfId="0" applyFont="1" applyFill="1" applyBorder="1" applyAlignment="1">
      <alignment horizontal="left"/>
    </xf>
    <xf numFmtId="0" fontId="6" fillId="0" borderId="59" xfId="0" applyFont="1" applyBorder="1" applyAlignment="1">
      <alignment horizontal="left"/>
    </xf>
    <xf numFmtId="0" fontId="6" fillId="0" borderId="21" xfId="0" applyFont="1" applyBorder="1" applyAlignment="1">
      <alignment horizontal="right"/>
    </xf>
    <xf numFmtId="0" fontId="6" fillId="0" borderId="64" xfId="0" applyFont="1" applyBorder="1" applyAlignment="1">
      <alignment horizontal="left" wrapText="1"/>
    </xf>
    <xf numFmtId="3" fontId="6" fillId="0" borderId="64" xfId="0" applyNumberFormat="1" applyFont="1" applyBorder="1" applyAlignment="1">
      <alignment horizontal="left" wrapText="1"/>
    </xf>
    <xf numFmtId="0" fontId="3" fillId="0" borderId="64" xfId="0" applyFont="1" applyBorder="1" applyAlignment="1">
      <alignment horizontal="left"/>
    </xf>
    <xf numFmtId="0" fontId="6" fillId="0" borderId="65" xfId="0" applyFont="1" applyBorder="1" applyAlignment="1">
      <alignment horizontal="left"/>
    </xf>
    <xf numFmtId="0" fontId="5" fillId="0" borderId="31" xfId="0" applyFont="1" applyFill="1" applyBorder="1" applyAlignment="1">
      <alignment horizontal="left"/>
    </xf>
    <xf numFmtId="0" fontId="5" fillId="0" borderId="66" xfId="0" applyFont="1" applyBorder="1" applyAlignment="1">
      <alignment horizontal="left"/>
    </xf>
    <xf numFmtId="0" fontId="5" fillId="0" borderId="32" xfId="0" applyFont="1" applyBorder="1" applyAlignment="1">
      <alignment horizontal="left"/>
    </xf>
    <xf numFmtId="0" fontId="5" fillId="0" borderId="36" xfId="0" applyFont="1" applyFill="1" applyBorder="1" applyAlignment="1">
      <alignment horizontal="left"/>
    </xf>
    <xf numFmtId="0" fontId="5" fillId="0" borderId="74" xfId="0" applyFont="1" applyFill="1" applyBorder="1" applyAlignment="1">
      <alignment horizontal="left"/>
    </xf>
    <xf numFmtId="3" fontId="3" fillId="0" borderId="24" xfId="0" applyNumberFormat="1" applyFont="1" applyBorder="1"/>
    <xf numFmtId="3" fontId="18" fillId="0" borderId="26" xfId="0" applyNumberFormat="1" applyFont="1" applyBorder="1" applyAlignment="1">
      <alignment horizontal="center" vertical="center" wrapText="1"/>
    </xf>
    <xf numFmtId="3" fontId="3" fillId="0" borderId="26" xfId="0" applyNumberFormat="1" applyFont="1" applyFill="1" applyBorder="1"/>
    <xf numFmtId="0" fontId="6" fillId="0" borderId="27" xfId="0" applyFont="1" applyFill="1" applyBorder="1" applyAlignment="1">
      <alignment vertical="center" wrapText="1"/>
    </xf>
    <xf numFmtId="3" fontId="3" fillId="0" borderId="28" xfId="0" applyNumberFormat="1" applyFont="1" applyBorder="1"/>
    <xf numFmtId="0" fontId="6" fillId="0" borderId="21" xfId="9" applyFont="1" applyBorder="1" applyAlignment="1">
      <alignment horizontal="left" vertical="center" wrapText="1"/>
    </xf>
    <xf numFmtId="0" fontId="6" fillId="0" borderId="20" xfId="9" applyFont="1" applyBorder="1" applyAlignment="1">
      <alignment horizontal="left" vertical="center" wrapText="1"/>
    </xf>
    <xf numFmtId="3" fontId="6" fillId="0" borderId="50" xfId="0" applyNumberFormat="1" applyFont="1" applyBorder="1"/>
    <xf numFmtId="0" fontId="6" fillId="0" borderId="17" xfId="9" applyFont="1" applyBorder="1" applyAlignment="1">
      <alignment horizontal="left" vertical="center" wrapText="1"/>
    </xf>
    <xf numFmtId="0" fontId="6" fillId="0" borderId="6" xfId="9" applyFont="1" applyBorder="1" applyAlignment="1">
      <alignment horizontal="left" vertical="center" wrapText="1"/>
    </xf>
    <xf numFmtId="0" fontId="6" fillId="0" borderId="5" xfId="9" applyFont="1" applyBorder="1" applyAlignment="1">
      <alignment horizontal="left" vertical="center" wrapText="1"/>
    </xf>
    <xf numFmtId="0" fontId="6" fillId="0" borderId="21" xfId="0" applyFont="1" applyFill="1" applyBorder="1" applyAlignment="1">
      <alignment vertical="center" wrapText="1"/>
    </xf>
    <xf numFmtId="0" fontId="6" fillId="0" borderId="20" xfId="0" applyFont="1" applyFill="1" applyBorder="1" applyAlignment="1">
      <alignment vertical="center" wrapText="1"/>
    </xf>
    <xf numFmtId="0" fontId="6" fillId="0" borderId="27" xfId="9" applyFont="1" applyBorder="1" applyAlignment="1">
      <alignment horizontal="left" vertical="center" wrapText="1"/>
    </xf>
    <xf numFmtId="0" fontId="6" fillId="0" borderId="29" xfId="9" applyFont="1" applyBorder="1" applyAlignment="1">
      <alignment horizontal="left" vertical="center" wrapText="1"/>
    </xf>
    <xf numFmtId="3" fontId="6" fillId="0" borderId="14" xfId="9" applyNumberFormat="1" applyFont="1" applyBorder="1" applyAlignment="1">
      <alignment horizontal="right" vertical="center" wrapText="1"/>
    </xf>
    <xf numFmtId="0" fontId="3" fillId="0" borderId="21" xfId="0" applyFont="1" applyFill="1" applyBorder="1" applyAlignment="1">
      <alignment horizontal="left" vertical="center" wrapText="1"/>
    </xf>
    <xf numFmtId="0" fontId="3" fillId="0" borderId="20" xfId="0" applyFont="1" applyFill="1" applyBorder="1" applyAlignment="1">
      <alignment horizontal="left" vertical="center" wrapText="1"/>
    </xf>
    <xf numFmtId="3" fontId="3" fillId="0" borderId="59" xfId="0" applyNumberFormat="1" applyFont="1" applyFill="1" applyBorder="1" applyAlignment="1">
      <alignment wrapText="1"/>
    </xf>
    <xf numFmtId="3" fontId="3" fillId="0" borderId="60" xfId="0" applyNumberFormat="1" applyFont="1" applyFill="1" applyBorder="1" applyAlignment="1">
      <alignment wrapText="1"/>
    </xf>
    <xf numFmtId="3" fontId="3" fillId="0" borderId="1" xfId="0" applyNumberFormat="1" applyFont="1" applyFill="1" applyBorder="1" applyAlignment="1">
      <alignment wrapText="1"/>
    </xf>
    <xf numFmtId="0" fontId="6" fillId="0" borderId="23" xfId="9" applyFont="1" applyBorder="1" applyAlignment="1">
      <alignment horizontal="left" vertical="center" wrapText="1"/>
    </xf>
    <xf numFmtId="0" fontId="6" fillId="0" borderId="3" xfId="9" applyFont="1" applyBorder="1" applyAlignment="1">
      <alignment horizontal="left" vertical="center" wrapText="1"/>
    </xf>
    <xf numFmtId="0" fontId="6" fillId="0" borderId="5" xfId="9"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2" xfId="9" applyFont="1" applyBorder="1" applyAlignment="1">
      <alignment horizontal="left" vertical="center" wrapText="1"/>
    </xf>
    <xf numFmtId="0" fontId="6" fillId="0" borderId="29" xfId="0" applyFont="1" applyFill="1" applyBorder="1"/>
    <xf numFmtId="0" fontId="6" fillId="0" borderId="29" xfId="0" applyFont="1" applyBorder="1"/>
    <xf numFmtId="0" fontId="6" fillId="0" borderId="5" xfId="0" applyFont="1" applyBorder="1"/>
    <xf numFmtId="0" fontId="3" fillId="0" borderId="57" xfId="0" applyFont="1" applyFill="1" applyBorder="1" applyAlignment="1">
      <alignment vertical="center" wrapText="1"/>
    </xf>
    <xf numFmtId="3" fontId="3" fillId="0" borderId="9" xfId="0" applyNumberFormat="1" applyFont="1" applyFill="1" applyBorder="1" applyAlignment="1">
      <alignment wrapText="1"/>
    </xf>
    <xf numFmtId="3" fontId="5" fillId="7" borderId="11" xfId="12" applyNumberFormat="1" applyFont="1" applyFill="1" applyBorder="1" applyAlignment="1">
      <alignment horizontal="center" vertical="center" wrapText="1"/>
    </xf>
    <xf numFmtId="3" fontId="5" fillId="7" borderId="12" xfId="12" applyNumberFormat="1" applyFont="1" applyFill="1" applyBorder="1" applyAlignment="1">
      <alignment horizontal="center" vertical="center" wrapText="1"/>
    </xf>
    <xf numFmtId="3" fontId="14" fillId="7" borderId="24" xfId="12" applyNumberFormat="1" applyFont="1" applyFill="1" applyBorder="1"/>
    <xf numFmtId="3" fontId="30" fillId="7" borderId="28" xfId="13" applyNumberFormat="1" applyFont="1" applyFill="1" applyBorder="1"/>
    <xf numFmtId="3" fontId="3" fillId="0" borderId="32" xfId="0" applyNumberFormat="1" applyFont="1" applyBorder="1" applyAlignment="1">
      <alignment horizontal="right" wrapText="1"/>
    </xf>
    <xf numFmtId="3" fontId="3" fillId="0" borderId="63" xfId="0" applyNumberFormat="1" applyFont="1" applyBorder="1" applyAlignment="1">
      <alignment horizontal="right" wrapText="1"/>
    </xf>
    <xf numFmtId="3" fontId="6" fillId="0" borderId="32" xfId="0" applyNumberFormat="1" applyFont="1" applyBorder="1" applyAlignment="1">
      <alignment horizontal="right" wrapText="1"/>
    </xf>
    <xf numFmtId="3" fontId="6" fillId="0" borderId="32" xfId="0" applyNumberFormat="1" applyFont="1" applyBorder="1"/>
    <xf numFmtId="3" fontId="3" fillId="0" borderId="32" xfId="0" applyNumberFormat="1" applyFont="1" applyBorder="1"/>
    <xf numFmtId="3" fontId="3" fillId="0" borderId="63" xfId="0" applyNumberFormat="1" applyFont="1" applyBorder="1"/>
    <xf numFmtId="3" fontId="3" fillId="0" borderId="66" xfId="0" applyNumberFormat="1" applyFont="1" applyBorder="1" applyAlignment="1">
      <alignment horizontal="right" wrapText="1"/>
    </xf>
    <xf numFmtId="3" fontId="6" fillId="0" borderId="66" xfId="0" applyNumberFormat="1" applyFont="1" applyBorder="1" applyAlignment="1">
      <alignment horizontal="right" wrapText="1"/>
    </xf>
    <xf numFmtId="3" fontId="5" fillId="0" borderId="32" xfId="0" applyNumberFormat="1" applyFont="1" applyBorder="1" applyAlignment="1">
      <alignment horizontal="right"/>
    </xf>
    <xf numFmtId="3" fontId="5" fillId="0" borderId="63" xfId="0" applyNumberFormat="1" applyFont="1" applyBorder="1" applyAlignment="1">
      <alignment horizontal="right"/>
    </xf>
    <xf numFmtId="3" fontId="5" fillId="0" borderId="32" xfId="0" applyNumberFormat="1" applyFont="1" applyFill="1" applyBorder="1" applyAlignment="1">
      <alignment horizontal="right"/>
    </xf>
    <xf numFmtId="3" fontId="3" fillId="0" borderId="32" xfId="0" applyNumberFormat="1" applyFont="1" applyFill="1" applyBorder="1" applyAlignment="1">
      <alignment horizontal="right" wrapText="1"/>
    </xf>
    <xf numFmtId="3" fontId="3" fillId="0" borderId="63" xfId="0" applyNumberFormat="1" applyFont="1" applyFill="1" applyBorder="1" applyAlignment="1">
      <alignment horizontal="right"/>
    </xf>
    <xf numFmtId="3" fontId="24" fillId="0" borderId="32" xfId="0" applyNumberFormat="1" applyFont="1" applyFill="1" applyBorder="1" applyAlignment="1">
      <alignment horizontal="center" vertical="center" wrapText="1"/>
    </xf>
    <xf numFmtId="3" fontId="24" fillId="0" borderId="32" xfId="0" applyNumberFormat="1" applyFont="1" applyBorder="1" applyAlignment="1">
      <alignment horizontal="center" vertical="center" wrapText="1"/>
    </xf>
    <xf numFmtId="0" fontId="24" fillId="0" borderId="63"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3" fillId="0" borderId="56" xfId="0" applyFont="1" applyFill="1" applyBorder="1" applyAlignment="1">
      <alignment vertical="center" wrapText="1"/>
    </xf>
    <xf numFmtId="0" fontId="6" fillId="0" borderId="53" xfId="0" applyFont="1" applyFill="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Fill="1" applyBorder="1" applyAlignment="1">
      <alignment horizontal="right"/>
    </xf>
    <xf numFmtId="3" fontId="3" fillId="0" borderId="11" xfId="0" applyNumberFormat="1" applyFont="1" applyFill="1" applyBorder="1" applyAlignment="1">
      <alignment horizontal="right"/>
    </xf>
    <xf numFmtId="3" fontId="3" fillId="0" borderId="12" xfId="0" applyNumberFormat="1" applyFont="1" applyFill="1" applyBorder="1" applyAlignment="1">
      <alignment horizontal="right"/>
    </xf>
    <xf numFmtId="3" fontId="6" fillId="0" borderId="24" xfId="0" applyNumberFormat="1" applyFont="1" applyBorder="1" applyAlignment="1">
      <alignment horizontal="right"/>
    </xf>
    <xf numFmtId="3" fontId="6" fillId="0" borderId="9" xfId="0" applyNumberFormat="1" applyFont="1" applyBorder="1" applyAlignment="1">
      <alignment horizontal="right"/>
    </xf>
    <xf numFmtId="3" fontId="6" fillId="0" borderId="14" xfId="0" applyNumberFormat="1" applyFont="1" applyBorder="1" applyAlignment="1">
      <alignment horizontal="right"/>
    </xf>
    <xf numFmtId="3" fontId="6" fillId="0" borderId="28" xfId="0" applyNumberFormat="1" applyFont="1" applyBorder="1" applyAlignment="1">
      <alignment horizontal="right"/>
    </xf>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6" fillId="0" borderId="27" xfId="0" applyFont="1" applyBorder="1"/>
    <xf numFmtId="0" fontId="6" fillId="0" borderId="14" xfId="0" applyFont="1" applyBorder="1"/>
    <xf numFmtId="0" fontId="6" fillId="0" borderId="14" xfId="0" applyFont="1" applyBorder="1" applyAlignment="1">
      <alignment vertical="center" wrapText="1"/>
    </xf>
    <xf numFmtId="3" fontId="6" fillId="0" borderId="4" xfId="0" applyNumberFormat="1" applyFont="1" applyBorder="1" applyAlignment="1">
      <alignment horizontal="right"/>
    </xf>
    <xf numFmtId="0" fontId="6" fillId="0" borderId="27" xfId="0" applyFont="1" applyBorder="1" applyAlignment="1">
      <alignment wrapText="1"/>
    </xf>
    <xf numFmtId="0" fontId="6" fillId="0" borderId="14" xfId="0" applyFont="1" applyBorder="1" applyAlignment="1">
      <alignment horizontal="left" wrapText="1"/>
    </xf>
    <xf numFmtId="3" fontId="6" fillId="0" borderId="28" xfId="0" applyNumberFormat="1" applyFont="1" applyBorder="1" applyAlignment="1">
      <alignment horizontal="right" wrapText="1"/>
    </xf>
    <xf numFmtId="3" fontId="3" fillId="0" borderId="11" xfId="0" applyNumberFormat="1" applyFont="1" applyFill="1" applyBorder="1" applyAlignment="1">
      <alignment horizontal="right" wrapText="1"/>
    </xf>
    <xf numFmtId="3" fontId="3" fillId="0" borderId="12" xfId="0" applyNumberFormat="1" applyFont="1" applyFill="1" applyBorder="1" applyAlignment="1">
      <alignment horizontal="right" wrapText="1"/>
    </xf>
    <xf numFmtId="3" fontId="6" fillId="0" borderId="24" xfId="0" applyNumberFormat="1" applyFont="1" applyFill="1" applyBorder="1" applyAlignment="1">
      <alignment horizontal="right"/>
    </xf>
    <xf numFmtId="3" fontId="6" fillId="0" borderId="9" xfId="0" applyNumberFormat="1" applyFont="1" applyFill="1" applyBorder="1" applyAlignment="1">
      <alignment horizontal="right"/>
    </xf>
    <xf numFmtId="0" fontId="23" fillId="0" borderId="70" xfId="0" applyFont="1" applyBorder="1" applyAlignment="1">
      <alignment vertical="center" wrapText="1"/>
    </xf>
    <xf numFmtId="3" fontId="3" fillId="0" borderId="13" xfId="0" applyNumberFormat="1" applyFont="1" applyBorder="1" applyAlignment="1">
      <alignment horizontal="right" vertical="center" wrapText="1"/>
    </xf>
    <xf numFmtId="3" fontId="3" fillId="0" borderId="39" xfId="0" applyNumberFormat="1" applyFont="1" applyBorder="1" applyAlignment="1">
      <alignment horizontal="right" vertical="center" wrapText="1"/>
    </xf>
    <xf numFmtId="0" fontId="6" fillId="0" borderId="3" xfId="0" applyFont="1" applyBorder="1" applyAlignment="1">
      <alignment horizontal="left"/>
    </xf>
    <xf numFmtId="0" fontId="6" fillId="0" borderId="5" xfId="0" applyFont="1" applyBorder="1" applyAlignment="1">
      <alignment horizontal="left"/>
    </xf>
    <xf numFmtId="0" fontId="6" fillId="0" borderId="6" xfId="0" applyFont="1" applyBorder="1" applyAlignment="1">
      <alignment horizontal="left"/>
    </xf>
    <xf numFmtId="3" fontId="3" fillId="0" borderId="11" xfId="0" applyNumberFormat="1" applyFont="1" applyBorder="1" applyAlignment="1">
      <alignment horizontal="center" vertical="center" wrapText="1"/>
    </xf>
    <xf numFmtId="3" fontId="3" fillId="0" borderId="8"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3" fontId="3" fillId="0" borderId="1" xfId="0" applyNumberFormat="1" applyFont="1" applyBorder="1" applyAlignment="1">
      <alignment horizontal="right"/>
    </xf>
    <xf numFmtId="3" fontId="3" fillId="0" borderId="8" xfId="0" applyNumberFormat="1" applyFont="1" applyBorder="1" applyAlignment="1">
      <alignment horizontal="right"/>
    </xf>
    <xf numFmtId="3" fontId="3" fillId="0" borderId="9" xfId="0" applyNumberFormat="1" applyFont="1" applyBorder="1" applyAlignment="1">
      <alignment horizontal="right"/>
    </xf>
    <xf numFmtId="0" fontId="6" fillId="0" borderId="6" xfId="0" applyFont="1" applyBorder="1" applyAlignment="1">
      <alignment horizontal="left"/>
    </xf>
    <xf numFmtId="0" fontId="31" fillId="0" borderId="41" xfId="0" applyFont="1" applyBorder="1" applyAlignment="1">
      <alignment vertical="center" wrapText="1"/>
    </xf>
    <xf numFmtId="0" fontId="3" fillId="0" borderId="18" xfId="0" applyFont="1" applyBorder="1" applyAlignment="1">
      <alignment horizontal="left"/>
    </xf>
    <xf numFmtId="0" fontId="3" fillId="0" borderId="77" xfId="0" applyFont="1" applyFill="1" applyBorder="1" applyAlignment="1">
      <alignment horizontal="left" wrapText="1"/>
    </xf>
    <xf numFmtId="0" fontId="6" fillId="0" borderId="19" xfId="0" applyFont="1" applyFill="1" applyBorder="1" applyAlignment="1">
      <alignment horizontal="left" wrapText="1"/>
    </xf>
    <xf numFmtId="0" fontId="6" fillId="0" borderId="77" xfId="0" applyFont="1" applyFill="1" applyBorder="1" applyAlignment="1">
      <alignment horizontal="left" wrapText="1"/>
    </xf>
    <xf numFmtId="3" fontId="6" fillId="0" borderId="18" xfId="0" applyNumberFormat="1" applyFont="1" applyBorder="1" applyAlignment="1">
      <alignment horizontal="right"/>
    </xf>
    <xf numFmtId="3" fontId="6" fillId="0" borderId="19" xfId="0" applyNumberFormat="1" applyFont="1" applyBorder="1" applyAlignment="1">
      <alignment horizontal="right"/>
    </xf>
    <xf numFmtId="171" fontId="6" fillId="0" borderId="6" xfId="10" applyNumberFormat="1" applyFont="1" applyFill="1" applyBorder="1" applyAlignment="1">
      <alignment vertical="center" wrapText="1"/>
    </xf>
    <xf numFmtId="0" fontId="31" fillId="0" borderId="41" xfId="0" applyFont="1" applyFill="1" applyBorder="1" applyAlignment="1">
      <alignment vertical="center" wrapText="1"/>
    </xf>
    <xf numFmtId="0" fontId="6" fillId="0" borderId="41" xfId="0" applyFont="1" applyFill="1" applyBorder="1" applyAlignment="1">
      <alignment vertical="center" wrapText="1"/>
    </xf>
    <xf numFmtId="0" fontId="6" fillId="0" borderId="41" xfId="4" applyFont="1" applyFill="1" applyBorder="1" applyAlignment="1">
      <alignment vertical="center" wrapText="1"/>
    </xf>
    <xf numFmtId="0" fontId="31" fillId="0" borderId="41" xfId="0" applyFont="1" applyFill="1" applyBorder="1" applyAlignment="1">
      <alignment horizontal="left" vertical="center" wrapText="1"/>
    </xf>
    <xf numFmtId="1" fontId="3" fillId="0" borderId="44" xfId="0" applyNumberFormat="1" applyFont="1" applyBorder="1" applyAlignment="1">
      <alignment horizontal="center" wrapText="1"/>
    </xf>
    <xf numFmtId="3" fontId="3" fillId="0" borderId="21" xfId="0" applyNumberFormat="1" applyFont="1" applyBorder="1" applyAlignment="1">
      <alignment horizontal="center" vertical="center" wrapText="1"/>
    </xf>
    <xf numFmtId="1" fontId="3" fillId="0" borderId="44" xfId="0" applyNumberFormat="1" applyFont="1" applyFill="1" applyBorder="1" applyAlignment="1">
      <alignment horizontal="center" wrapText="1"/>
    </xf>
    <xf numFmtId="3" fontId="5" fillId="6" borderId="34" xfId="0" applyNumberFormat="1" applyFont="1" applyFill="1" applyBorder="1" applyAlignment="1">
      <alignment horizontal="center" vertical="center" wrapText="1"/>
    </xf>
    <xf numFmtId="3" fontId="5" fillId="6" borderId="20" xfId="0" applyNumberFormat="1" applyFont="1" applyFill="1" applyBorder="1" applyAlignment="1">
      <alignment horizontal="center" vertical="center" wrapText="1"/>
    </xf>
    <xf numFmtId="3" fontId="3" fillId="0" borderId="20" xfId="0" applyNumberFormat="1" applyFont="1" applyFill="1" applyBorder="1" applyAlignment="1">
      <alignment horizontal="center" vertical="center" wrapText="1"/>
    </xf>
    <xf numFmtId="3" fontId="3" fillId="0" borderId="30" xfId="0" applyNumberFormat="1" applyFont="1" applyFill="1" applyBorder="1" applyAlignment="1">
      <alignment horizontal="center" vertical="center" wrapText="1"/>
    </xf>
    <xf numFmtId="0" fontId="4" fillId="0" borderId="29" xfId="0" applyFont="1" applyBorder="1" applyAlignment="1">
      <alignment horizontal="center" vertical="center" wrapText="1"/>
    </xf>
    <xf numFmtId="0" fontId="3" fillId="0" borderId="17" xfId="4" applyFont="1" applyFill="1" applyBorder="1" applyAlignment="1">
      <alignment vertical="center"/>
    </xf>
    <xf numFmtId="0" fontId="3" fillId="0" borderId="55" xfId="0" applyFont="1" applyFill="1" applyBorder="1" applyAlignment="1">
      <alignment vertical="center" wrapText="1"/>
    </xf>
    <xf numFmtId="0" fontId="3" fillId="0" borderId="70" xfId="0" applyFont="1" applyFill="1" applyBorder="1" applyAlignment="1">
      <alignment vertical="center" wrapText="1"/>
    </xf>
    <xf numFmtId="0" fontId="3" fillId="0" borderId="73" xfId="0" applyFont="1" applyFill="1" applyBorder="1" applyAlignment="1">
      <alignment vertical="center" wrapText="1"/>
    </xf>
    <xf numFmtId="0" fontId="6" fillId="0" borderId="72" xfId="9" applyFont="1" applyFill="1" applyBorder="1" applyAlignment="1">
      <alignment horizontal="left" vertical="center" wrapText="1"/>
    </xf>
    <xf numFmtId="0" fontId="6" fillId="0" borderId="71" xfId="9" applyFont="1" applyFill="1" applyBorder="1" applyAlignment="1">
      <alignment horizontal="left" vertical="center" wrapText="1"/>
    </xf>
    <xf numFmtId="0" fontId="3" fillId="0" borderId="17" xfId="9" applyFont="1" applyBorder="1" applyAlignment="1">
      <alignment horizontal="left" vertical="center" wrapText="1"/>
    </xf>
    <xf numFmtId="0" fontId="3" fillId="0" borderId="6" xfId="9" applyFont="1" applyBorder="1" applyAlignment="1">
      <alignment horizontal="left" vertical="center" wrapText="1"/>
    </xf>
    <xf numFmtId="0" fontId="6" fillId="0" borderId="17" xfId="9" applyFont="1" applyBorder="1" applyAlignment="1">
      <alignment horizontal="right" vertical="center" wrapText="1"/>
    </xf>
    <xf numFmtId="3" fontId="6" fillId="0" borderId="17" xfId="9" applyNumberFormat="1" applyFont="1" applyBorder="1" applyAlignment="1">
      <alignment horizontal="right" vertical="center" wrapText="1"/>
    </xf>
    <xf numFmtId="164" fontId="29" fillId="7" borderId="13" xfId="13" applyNumberFormat="1" applyFont="1" applyFill="1" applyBorder="1"/>
    <xf numFmtId="164" fontId="30" fillId="7" borderId="6" xfId="13" applyNumberFormat="1" applyFont="1" applyFill="1" applyBorder="1"/>
    <xf numFmtId="3" fontId="30" fillId="7" borderId="6" xfId="13" applyNumberFormat="1" applyFont="1" applyFill="1" applyBorder="1"/>
    <xf numFmtId="3" fontId="30" fillId="7" borderId="24" xfId="13" applyNumberFormat="1" applyFont="1" applyFill="1" applyBorder="1"/>
    <xf numFmtId="164" fontId="30" fillId="7" borderId="14" xfId="13" applyNumberFormat="1" applyFont="1" applyFill="1" applyBorder="1"/>
    <xf numFmtId="164" fontId="30" fillId="7" borderId="3" xfId="12" applyNumberFormat="1" applyFont="1" applyFill="1" applyBorder="1"/>
    <xf numFmtId="3" fontId="30" fillId="7" borderId="3" xfId="12" applyNumberFormat="1" applyFont="1" applyFill="1" applyBorder="1"/>
    <xf numFmtId="3" fontId="30" fillId="7" borderId="4" xfId="12" applyNumberFormat="1" applyFont="1" applyFill="1" applyBorder="1"/>
    <xf numFmtId="0" fontId="5" fillId="7" borderId="10" xfId="12" applyFont="1" applyFill="1" applyBorder="1" applyAlignment="1">
      <alignment horizontal="center" vertical="center" wrapText="1"/>
    </xf>
    <xf numFmtId="0" fontId="8" fillId="0" borderId="27" xfId="1" applyFont="1" applyFill="1" applyBorder="1" applyAlignment="1">
      <alignment horizontal="left" vertical="center" wrapText="1"/>
    </xf>
    <xf numFmtId="3" fontId="6" fillId="0" borderId="14" xfId="0" applyNumberFormat="1" applyFont="1" applyBorder="1" applyAlignment="1"/>
    <xf numFmtId="164" fontId="6" fillId="0" borderId="20" xfId="0" applyNumberFormat="1" applyFont="1" applyBorder="1" applyAlignment="1">
      <alignment wrapText="1"/>
    </xf>
    <xf numFmtId="0" fontId="8" fillId="0" borderId="14" xfId="1" applyFont="1" applyFill="1" applyBorder="1" applyAlignment="1">
      <alignment horizontal="left" vertical="center" wrapText="1"/>
    </xf>
    <xf numFmtId="3" fontId="6" fillId="6" borderId="14" xfId="0" applyNumberFormat="1" applyFont="1" applyFill="1" applyBorder="1" applyAlignment="1"/>
    <xf numFmtId="3" fontId="6" fillId="0" borderId="14" xfId="0" applyNumberFormat="1" applyFont="1" applyFill="1" applyBorder="1" applyAlignment="1"/>
    <xf numFmtId="3" fontId="3" fillId="0" borderId="14" xfId="0" applyNumberFormat="1" applyFont="1" applyFill="1" applyBorder="1" applyAlignment="1"/>
    <xf numFmtId="3" fontId="3" fillId="0" borderId="28" xfId="0" applyNumberFormat="1" applyFont="1" applyFill="1" applyBorder="1" applyAlignment="1"/>
    <xf numFmtId="0" fontId="6" fillId="0" borderId="64" xfId="0" applyFont="1" applyFill="1" applyBorder="1" applyAlignment="1">
      <alignment horizontal="left" wrapText="1"/>
    </xf>
    <xf numFmtId="0" fontId="6" fillId="0" borderId="41" xfId="0" applyFont="1" applyFill="1" applyBorder="1" applyAlignment="1">
      <alignment horizontal="left" wrapText="1"/>
    </xf>
    <xf numFmtId="0" fontId="6" fillId="0" borderId="65" xfId="0" applyFont="1" applyFill="1" applyBorder="1" applyAlignment="1">
      <alignment horizontal="left" wrapText="1"/>
    </xf>
    <xf numFmtId="0" fontId="6" fillId="0" borderId="7" xfId="0" applyFont="1" applyBorder="1" applyAlignment="1">
      <alignment horizontal="left"/>
    </xf>
    <xf numFmtId="0" fontId="6" fillId="0" borderId="27" xfId="0" applyFont="1" applyBorder="1" applyAlignment="1">
      <alignment horizontal="left"/>
    </xf>
    <xf numFmtId="0" fontId="6" fillId="0" borderId="5" xfId="0" applyFont="1" applyBorder="1" applyAlignment="1">
      <alignment horizontal="left"/>
    </xf>
    <xf numFmtId="0" fontId="3" fillId="0" borderId="64" xfId="0" applyFont="1" applyFill="1" applyBorder="1" applyAlignment="1">
      <alignment horizontal="left" wrapText="1"/>
    </xf>
    <xf numFmtId="0" fontId="3" fillId="0" borderId="38" xfId="0" applyFont="1" applyBorder="1" applyAlignment="1">
      <alignment horizontal="center" vertical="center" wrapText="1"/>
    </xf>
    <xf numFmtId="3" fontId="5" fillId="0" borderId="26" xfId="0" applyNumberFormat="1" applyFont="1" applyFill="1" applyBorder="1" applyAlignment="1">
      <alignment horizontal="right"/>
    </xf>
    <xf numFmtId="3" fontId="5" fillId="0" borderId="39" xfId="0" applyNumberFormat="1" applyFont="1" applyFill="1" applyBorder="1" applyAlignment="1">
      <alignment horizontal="right"/>
    </xf>
    <xf numFmtId="3" fontId="6" fillId="0" borderId="28"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3" fontId="9" fillId="0" borderId="6" xfId="0" applyNumberFormat="1" applyFont="1" applyBorder="1" applyAlignment="1"/>
    <xf numFmtId="3" fontId="9" fillId="0" borderId="6" xfId="0" applyNumberFormat="1" applyFont="1" applyBorder="1" applyAlignment="1">
      <alignment wrapText="1"/>
    </xf>
    <xf numFmtId="3" fontId="9" fillId="0" borderId="3" xfId="0" applyNumberFormat="1" applyFont="1" applyBorder="1" applyAlignment="1">
      <alignment vertical="center" wrapText="1"/>
    </xf>
    <xf numFmtId="3" fontId="9" fillId="0" borderId="6" xfId="0" applyNumberFormat="1" applyFont="1" applyBorder="1" applyAlignment="1">
      <alignment vertical="center" wrapText="1"/>
    </xf>
    <xf numFmtId="3" fontId="9" fillId="0" borderId="6" xfId="0" applyNumberFormat="1" applyFont="1" applyBorder="1"/>
    <xf numFmtId="3" fontId="33" fillId="0" borderId="20" xfId="0" applyNumberFormat="1" applyFont="1" applyBorder="1" applyAlignment="1">
      <alignment horizontal="right"/>
    </xf>
    <xf numFmtId="3" fontId="33" fillId="0" borderId="13" xfId="0" applyNumberFormat="1" applyFont="1" applyBorder="1" applyAlignment="1">
      <alignment horizontal="right"/>
    </xf>
    <xf numFmtId="3" fontId="25" fillId="0" borderId="13" xfId="0" applyNumberFormat="1" applyFont="1" applyBorder="1" applyAlignment="1">
      <alignment horizontal="right"/>
    </xf>
    <xf numFmtId="3" fontId="27" fillId="0" borderId="6" xfId="0" applyNumberFormat="1" applyFont="1" applyBorder="1" applyAlignment="1">
      <alignment wrapText="1"/>
    </xf>
    <xf numFmtId="0" fontId="5" fillId="0" borderId="0" xfId="0" applyFont="1" applyBorder="1" applyAlignment="1">
      <alignment horizontal="center"/>
    </xf>
    <xf numFmtId="1" fontId="3" fillId="0" borderId="44" xfId="0" applyNumberFormat="1" applyFont="1" applyBorder="1" applyAlignment="1">
      <alignment horizontal="center" wrapText="1"/>
    </xf>
    <xf numFmtId="1" fontId="3" fillId="0" borderId="47" xfId="0" applyNumberFormat="1" applyFont="1" applyBorder="1" applyAlignment="1">
      <alignment horizontal="center" wrapText="1"/>
    </xf>
    <xf numFmtId="1" fontId="3" fillId="0" borderId="48" xfId="0" applyNumberFormat="1" applyFont="1" applyBorder="1" applyAlignment="1">
      <alignment horizontal="center" wrapText="1"/>
    </xf>
    <xf numFmtId="3" fontId="3" fillId="0" borderId="23" xfId="0" applyNumberFormat="1" applyFont="1" applyBorder="1" applyAlignment="1">
      <alignment horizontal="center" vertical="center" wrapText="1"/>
    </xf>
    <xf numFmtId="3" fontId="3" fillId="0" borderId="16" xfId="0" applyNumberFormat="1" applyFont="1" applyBorder="1" applyAlignment="1">
      <alignment horizontal="center" vertical="center" wrapText="1"/>
    </xf>
    <xf numFmtId="3" fontId="3" fillId="0" borderId="15" xfId="0" applyNumberFormat="1" applyFont="1" applyBorder="1" applyAlignment="1">
      <alignment horizontal="center" vertical="center" wrapText="1"/>
    </xf>
    <xf numFmtId="3" fontId="3" fillId="0" borderId="21" xfId="0" applyNumberFormat="1" applyFont="1" applyBorder="1" applyAlignment="1">
      <alignment horizontal="center" vertical="center" wrapText="1"/>
    </xf>
    <xf numFmtId="3" fontId="3" fillId="0" borderId="0" xfId="0" applyNumberFormat="1" applyFont="1" applyBorder="1" applyAlignment="1">
      <alignment horizontal="center" vertical="center" wrapText="1"/>
    </xf>
    <xf numFmtId="3" fontId="3" fillId="0" borderId="22" xfId="0" applyNumberFormat="1" applyFont="1" applyBorder="1" applyAlignment="1">
      <alignment horizontal="center" vertical="center" wrapText="1"/>
    </xf>
    <xf numFmtId="0" fontId="3" fillId="0" borderId="2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3" fontId="5" fillId="0" borderId="44" xfId="0" applyNumberFormat="1" applyFont="1" applyFill="1" applyBorder="1" applyAlignment="1">
      <alignment horizontal="center" vertical="center" wrapText="1"/>
    </xf>
    <xf numFmtId="3" fontId="5" fillId="0" borderId="47" xfId="0" applyNumberFormat="1" applyFont="1" applyFill="1" applyBorder="1" applyAlignment="1">
      <alignment horizontal="center" vertical="center" wrapText="1"/>
    </xf>
    <xf numFmtId="3" fontId="5" fillId="0" borderId="48" xfId="0" applyNumberFormat="1" applyFont="1" applyFill="1" applyBorder="1" applyAlignment="1">
      <alignment horizontal="center" vertical="center" wrapText="1"/>
    </xf>
    <xf numFmtId="3" fontId="5" fillId="0" borderId="23" xfId="0" applyNumberFormat="1" applyFont="1" applyFill="1" applyBorder="1" applyAlignment="1">
      <alignment horizontal="center" vertical="center" wrapText="1"/>
    </xf>
    <xf numFmtId="3" fontId="5" fillId="0" borderId="16" xfId="0" applyNumberFormat="1" applyFont="1" applyFill="1" applyBorder="1" applyAlignment="1">
      <alignment horizontal="center" vertical="center" wrapText="1"/>
    </xf>
    <xf numFmtId="3" fontId="5" fillId="0" borderId="15" xfId="0" applyNumberFormat="1" applyFont="1" applyFill="1" applyBorder="1" applyAlignment="1">
      <alignment horizontal="center" vertical="center" wrapText="1"/>
    </xf>
    <xf numFmtId="3" fontId="3" fillId="0" borderId="23" xfId="0" applyNumberFormat="1" applyFont="1" applyFill="1" applyBorder="1" applyAlignment="1">
      <alignment horizontal="center" vertical="center" wrapText="1"/>
    </xf>
    <xf numFmtId="3" fontId="3" fillId="0" borderId="16" xfId="0" applyNumberFormat="1" applyFont="1" applyFill="1" applyBorder="1" applyAlignment="1">
      <alignment horizontal="center" vertical="center" wrapText="1"/>
    </xf>
    <xf numFmtId="3" fontId="3" fillId="0" borderId="15" xfId="0" applyNumberFormat="1" applyFont="1" applyFill="1" applyBorder="1" applyAlignment="1">
      <alignment horizontal="center" vertical="center" wrapText="1"/>
    </xf>
    <xf numFmtId="3" fontId="3" fillId="0" borderId="44" xfId="0" applyNumberFormat="1" applyFont="1" applyFill="1" applyBorder="1" applyAlignment="1">
      <alignment horizontal="center" vertical="center" wrapText="1"/>
    </xf>
    <xf numFmtId="3" fontId="3" fillId="0" borderId="47" xfId="0" applyNumberFormat="1" applyFont="1" applyFill="1" applyBorder="1" applyAlignment="1">
      <alignment horizontal="center" vertical="center" wrapText="1"/>
    </xf>
    <xf numFmtId="3" fontId="3" fillId="0" borderId="49" xfId="0" applyNumberFormat="1" applyFont="1" applyFill="1" applyBorder="1" applyAlignment="1">
      <alignment horizontal="center" vertical="center" wrapText="1"/>
    </xf>
    <xf numFmtId="3" fontId="3" fillId="0" borderId="50" xfId="0" applyNumberFormat="1" applyFont="1" applyFill="1" applyBorder="1" applyAlignment="1">
      <alignment horizontal="center" vertical="center" wrapText="1"/>
    </xf>
    <xf numFmtId="1" fontId="3" fillId="0" borderId="47" xfId="0" applyNumberFormat="1" applyFont="1" applyFill="1" applyBorder="1" applyAlignment="1">
      <alignment horizontal="center" wrapText="1"/>
    </xf>
    <xf numFmtId="1" fontId="3" fillId="0" borderId="44" xfId="0" applyNumberFormat="1" applyFont="1" applyFill="1" applyBorder="1" applyAlignment="1">
      <alignment horizontal="center" wrapText="1"/>
    </xf>
    <xf numFmtId="1" fontId="3" fillId="0" borderId="48" xfId="0" applyNumberFormat="1" applyFont="1" applyFill="1" applyBorder="1" applyAlignment="1">
      <alignment horizontal="center" wrapText="1"/>
    </xf>
    <xf numFmtId="3" fontId="3" fillId="0" borderId="48" xfId="0" applyNumberFormat="1" applyFont="1" applyFill="1" applyBorder="1" applyAlignment="1">
      <alignment horizontal="center" vertical="center" wrapText="1"/>
    </xf>
    <xf numFmtId="0" fontId="6" fillId="0" borderId="29" xfId="0" applyFont="1" applyBorder="1" applyAlignment="1">
      <alignment horizontal="center" vertical="center" wrapText="1"/>
    </xf>
    <xf numFmtId="0" fontId="6" fillId="0" borderId="2" xfId="0" applyFont="1" applyBorder="1" applyAlignment="1">
      <alignment horizontal="center" vertical="center" wrapText="1"/>
    </xf>
    <xf numFmtId="1"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6" fillId="0" borderId="7" xfId="0" applyFont="1" applyBorder="1" applyAlignment="1">
      <alignment horizontal="left"/>
    </xf>
    <xf numFmtId="0" fontId="6" fillId="0" borderId="8" xfId="0" applyFont="1" applyBorder="1" applyAlignment="1">
      <alignment horizontal="left"/>
    </xf>
    <xf numFmtId="0" fontId="3" fillId="0" borderId="57" xfId="0" applyFont="1" applyBorder="1" applyAlignment="1">
      <alignment horizontal="left"/>
    </xf>
    <xf numFmtId="0" fontId="3" fillId="0" borderId="1" xfId="0" applyFont="1" applyBorder="1" applyAlignment="1">
      <alignment horizontal="left"/>
    </xf>
    <xf numFmtId="0" fontId="6" fillId="0" borderId="2" xfId="0" applyFont="1" applyBorder="1" applyAlignment="1">
      <alignment horizontal="left"/>
    </xf>
    <xf numFmtId="0" fontId="6" fillId="0" borderId="3" xfId="0" applyFont="1" applyBorder="1" applyAlignment="1">
      <alignment horizontal="left"/>
    </xf>
    <xf numFmtId="0" fontId="6" fillId="0" borderId="27" xfId="0" applyFont="1" applyBorder="1" applyAlignment="1">
      <alignment horizontal="left"/>
    </xf>
    <xf numFmtId="0" fontId="6" fillId="0" borderId="14" xfId="0" applyFont="1" applyBorder="1" applyAlignment="1">
      <alignment horizontal="left"/>
    </xf>
    <xf numFmtId="0" fontId="3" fillId="0" borderId="10" xfId="0" applyFont="1" applyBorder="1" applyAlignment="1">
      <alignment horizontal="left"/>
    </xf>
    <xf numFmtId="0" fontId="3" fillId="0" borderId="11" xfId="0" applyFont="1" applyBorder="1" applyAlignment="1">
      <alignment horizontal="left"/>
    </xf>
    <xf numFmtId="0" fontId="6" fillId="0" borderId="5" xfId="0" applyFont="1" applyBorder="1" applyAlignment="1">
      <alignment horizontal="left"/>
    </xf>
    <xf numFmtId="0" fontId="6" fillId="0" borderId="6" xfId="0" applyFont="1" applyBorder="1" applyAlignment="1">
      <alignment horizontal="left"/>
    </xf>
    <xf numFmtId="0" fontId="3" fillId="0" borderId="10" xfId="0" applyFont="1" applyFill="1" applyBorder="1" applyAlignment="1">
      <alignment horizontal="left" wrapText="1"/>
    </xf>
    <xf numFmtId="0" fontId="3" fillId="0" borderId="11" xfId="0" applyFont="1" applyFill="1" applyBorder="1" applyAlignment="1">
      <alignment horizontal="left" wrapText="1"/>
    </xf>
    <xf numFmtId="3" fontId="3" fillId="0" borderId="11" xfId="0" applyNumberFormat="1" applyFont="1" applyBorder="1" applyAlignment="1">
      <alignment horizontal="center" vertical="center"/>
    </xf>
    <xf numFmtId="3" fontId="3" fillId="0" borderId="12" xfId="0" applyNumberFormat="1" applyFont="1" applyBorder="1" applyAlignment="1">
      <alignment horizontal="center" vertical="center"/>
    </xf>
    <xf numFmtId="0" fontId="3" fillId="0" borderId="66" xfId="0" applyFont="1" applyFill="1" applyBorder="1" applyAlignment="1">
      <alignment horizontal="left" wrapText="1"/>
    </xf>
    <xf numFmtId="0" fontId="3" fillId="0" borderId="32" xfId="0" applyFont="1" applyFill="1" applyBorder="1" applyAlignment="1">
      <alignment horizontal="left" wrapText="1"/>
    </xf>
    <xf numFmtId="0" fontId="3" fillId="0" borderId="33" xfId="0" applyFont="1" applyFill="1" applyBorder="1" applyAlignment="1">
      <alignment horizontal="left" wrapText="1"/>
    </xf>
    <xf numFmtId="0" fontId="6" fillId="0" borderId="69" xfId="0" applyFont="1" applyFill="1" applyBorder="1" applyAlignment="1">
      <alignment horizontal="left" wrapText="1"/>
    </xf>
    <xf numFmtId="0" fontId="6" fillId="0" borderId="64" xfId="0" applyFont="1" applyFill="1" applyBorder="1" applyAlignment="1">
      <alignment horizontal="left" wrapText="1"/>
    </xf>
    <xf numFmtId="0" fontId="6" fillId="0" borderId="41" xfId="0" applyFont="1" applyFill="1" applyBorder="1" applyAlignment="1">
      <alignment horizontal="left" wrapText="1"/>
    </xf>
    <xf numFmtId="0" fontId="6" fillId="0" borderId="70" xfId="0" applyFont="1" applyFill="1" applyBorder="1" applyAlignment="1">
      <alignment horizontal="left" wrapText="1"/>
    </xf>
    <xf numFmtId="0" fontId="6" fillId="0" borderId="65" xfId="0" applyFont="1" applyFill="1" applyBorder="1" applyAlignment="1">
      <alignment horizontal="left" wrapText="1"/>
    </xf>
    <xf numFmtId="0" fontId="6" fillId="0" borderId="42" xfId="0" applyFont="1" applyFill="1" applyBorder="1" applyAlignment="1">
      <alignment horizontal="left" wrapText="1"/>
    </xf>
    <xf numFmtId="0" fontId="3" fillId="0" borderId="46"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11" xfId="0" applyFont="1" applyBorder="1" applyAlignment="1">
      <alignment horizontal="center" vertical="center"/>
    </xf>
    <xf numFmtId="0" fontId="3" fillId="0" borderId="8" xfId="0" applyFont="1" applyBorder="1" applyAlignment="1">
      <alignment horizontal="center" vertical="center"/>
    </xf>
    <xf numFmtId="3" fontId="3" fillId="0" borderId="31" xfId="0" applyNumberFormat="1" applyFont="1" applyBorder="1" applyAlignment="1">
      <alignment horizontal="center" vertical="center" wrapText="1"/>
    </xf>
    <xf numFmtId="3" fontId="3" fillId="0" borderId="32" xfId="0" applyNumberFormat="1" applyFont="1" applyBorder="1" applyAlignment="1">
      <alignment horizontal="center" vertical="center" wrapText="1"/>
    </xf>
    <xf numFmtId="3" fontId="3" fillId="0" borderId="33" xfId="0" applyNumberFormat="1" applyFont="1" applyBorder="1" applyAlignment="1">
      <alignment horizontal="center" vertical="center" wrapText="1"/>
    </xf>
    <xf numFmtId="0" fontId="24" fillId="0" borderId="35"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0" xfId="0" applyFont="1" applyBorder="1" applyAlignment="1">
      <alignment horizontal="center" vertical="center" wrapText="1"/>
    </xf>
    <xf numFmtId="0" fontId="5" fillId="0" borderId="74" xfId="0" applyFont="1" applyFill="1" applyBorder="1" applyAlignment="1">
      <alignment horizontal="left" wrapText="1"/>
    </xf>
    <xf numFmtId="0" fontId="5" fillId="0" borderId="39" xfId="0" applyFont="1" applyFill="1" applyBorder="1" applyAlignment="1">
      <alignment horizontal="left" wrapText="1"/>
    </xf>
    <xf numFmtId="0" fontId="3" fillId="0" borderId="64" xfId="0" applyFont="1" applyFill="1" applyBorder="1" applyAlignment="1">
      <alignment horizontal="left" wrapText="1"/>
    </xf>
    <xf numFmtId="0" fontId="3" fillId="0" borderId="41" xfId="0" applyFont="1" applyFill="1" applyBorder="1" applyAlignment="1">
      <alignment horizontal="left" wrapText="1"/>
    </xf>
    <xf numFmtId="3" fontId="3" fillId="0" borderId="64" xfId="0" applyNumberFormat="1" applyFont="1" applyBorder="1" applyAlignment="1">
      <alignment horizontal="left" wrapText="1"/>
    </xf>
    <xf numFmtId="3" fontId="3" fillId="0" borderId="41" xfId="0" applyNumberFormat="1" applyFont="1" applyBorder="1" applyAlignment="1">
      <alignment horizontal="left" wrapText="1"/>
    </xf>
    <xf numFmtId="0" fontId="5" fillId="0" borderId="37" xfId="0" applyFont="1" applyFill="1" applyBorder="1" applyAlignment="1">
      <alignment horizontal="left" wrapText="1"/>
    </xf>
    <xf numFmtId="0" fontId="5" fillId="0" borderId="32" xfId="0" applyFont="1" applyFill="1" applyBorder="1" applyAlignment="1">
      <alignment horizontal="center" wrapText="1"/>
    </xf>
    <xf numFmtId="0" fontId="3" fillId="0" borderId="64" xfId="0" applyFont="1" applyBorder="1" applyAlignment="1">
      <alignment horizontal="left" wrapText="1"/>
    </xf>
    <xf numFmtId="0" fontId="3" fillId="0" borderId="41" xfId="0" applyFont="1" applyBorder="1" applyAlignment="1">
      <alignment horizontal="left" wrapText="1"/>
    </xf>
    <xf numFmtId="0" fontId="3" fillId="0" borderId="38"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0" xfId="0" applyFont="1" applyBorder="1" applyAlignment="1">
      <alignment horizontal="center" vertical="center" wrapText="1"/>
    </xf>
    <xf numFmtId="164" fontId="3" fillId="0" borderId="66" xfId="0" applyNumberFormat="1" applyFont="1" applyFill="1" applyBorder="1" applyAlignment="1">
      <alignment horizontal="center" vertical="center" wrapText="1"/>
    </xf>
    <xf numFmtId="164" fontId="3" fillId="0" borderId="32" xfId="0" applyNumberFormat="1" applyFont="1" applyFill="1" applyBorder="1" applyAlignment="1">
      <alignment horizontal="center" vertical="center" wrapText="1"/>
    </xf>
    <xf numFmtId="164" fontId="3" fillId="0" borderId="63" xfId="0" applyNumberFormat="1" applyFont="1" applyFill="1" applyBorder="1" applyAlignment="1">
      <alignment horizontal="center" vertical="center" wrapText="1"/>
    </xf>
    <xf numFmtId="2" fontId="18" fillId="0" borderId="6" xfId="0" applyNumberFormat="1" applyFont="1" applyFill="1" applyBorder="1" applyAlignment="1">
      <alignment horizontal="center" vertical="center" wrapText="1"/>
    </xf>
    <xf numFmtId="2" fontId="18" fillId="0" borderId="17" xfId="0" applyNumberFormat="1" applyFont="1" applyFill="1" applyBorder="1" applyAlignment="1">
      <alignment horizontal="center" vertical="center" wrapText="1"/>
    </xf>
    <xf numFmtId="2" fontId="18" fillId="0" borderId="6" xfId="0" applyNumberFormat="1" applyFont="1" applyBorder="1" applyAlignment="1">
      <alignment horizontal="center" vertical="center" wrapText="1"/>
    </xf>
    <xf numFmtId="3" fontId="5" fillId="7" borderId="11" xfId="12" applyNumberFormat="1" applyFont="1" applyFill="1" applyBorder="1" applyAlignment="1">
      <alignment horizontal="center" vertical="center" wrapText="1"/>
    </xf>
    <xf numFmtId="3" fontId="5" fillId="6" borderId="34" xfId="0" applyNumberFormat="1" applyFont="1" applyFill="1" applyBorder="1" applyAlignment="1">
      <alignment horizontal="center" vertical="center" wrapText="1"/>
    </xf>
    <xf numFmtId="3" fontId="5" fillId="6" borderId="20" xfId="0" applyNumberFormat="1" applyFont="1" applyFill="1" applyBorder="1" applyAlignment="1">
      <alignment horizontal="center" vertical="center" wrapText="1"/>
    </xf>
    <xf numFmtId="3" fontId="3" fillId="0" borderId="34" xfId="0" applyNumberFormat="1" applyFont="1" applyFill="1" applyBorder="1" applyAlignment="1">
      <alignment horizontal="center" vertical="center" wrapText="1"/>
    </xf>
    <xf numFmtId="3" fontId="3" fillId="0" borderId="20" xfId="0" applyNumberFormat="1" applyFont="1" applyFill="1" applyBorder="1" applyAlignment="1">
      <alignment horizontal="center" vertical="center" wrapText="1"/>
    </xf>
    <xf numFmtId="3" fontId="3" fillId="0" borderId="45" xfId="0" applyNumberFormat="1" applyFont="1" applyFill="1" applyBorder="1" applyAlignment="1">
      <alignment horizontal="center" vertical="center" wrapText="1"/>
    </xf>
    <xf numFmtId="3" fontId="3" fillId="0" borderId="30" xfId="0" applyNumberFormat="1" applyFont="1" applyFill="1" applyBorder="1" applyAlignment="1">
      <alignment horizontal="center" vertical="center" wrapText="1"/>
    </xf>
  </cellXfs>
  <cellStyles count="31">
    <cellStyle name="Ezres" xfId="11" builtinId="3"/>
    <cellStyle name="Ezres 2" xfId="8"/>
    <cellStyle name="Ezres 3" xfId="10"/>
    <cellStyle name="Ezres 4" xfId="14"/>
    <cellStyle name="Ezres 5" xfId="15"/>
    <cellStyle name="Ezres 6" xfId="16"/>
    <cellStyle name="Ezres 7" xfId="17"/>
    <cellStyle name="Ezres 8" xfId="29"/>
    <cellStyle name="Hiperhivatkozás" xfId="2"/>
    <cellStyle name="Már látott hiperhivatkozás" xfId="3"/>
    <cellStyle name="Normál" xfId="0" builtinId="0"/>
    <cellStyle name="Normál 10" xfId="13"/>
    <cellStyle name="Normál 11" xfId="18"/>
    <cellStyle name="Normál 12" xfId="19"/>
    <cellStyle name="Normál 13" xfId="20"/>
    <cellStyle name="Normál 14" xfId="28"/>
    <cellStyle name="Normál 2" xfId="4"/>
    <cellStyle name="Normál 2 2" xfId="5"/>
    <cellStyle name="Normál 3" xfId="6"/>
    <cellStyle name="Normál 4" xfId="1"/>
    <cellStyle name="Normál 5" xfId="21"/>
    <cellStyle name="Normál 5 2" xfId="12"/>
    <cellStyle name="Normál 6" xfId="7"/>
    <cellStyle name="Normál 6 2" xfId="22"/>
    <cellStyle name="Normál 7" xfId="23"/>
    <cellStyle name="Normál 8" xfId="24"/>
    <cellStyle name="Normál 9" xfId="25"/>
    <cellStyle name="Normál_Munka1" xfId="9"/>
    <cellStyle name="Pénznem 2" xfId="26"/>
    <cellStyle name="Pénznem 3" xfId="27"/>
    <cellStyle name="Százalék 2" xfId="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0k&#246;lts&#233;gvet&#233;s/vissza&#225;ll&#237;tott/2019%20k&#246;lts&#233;gvet&#233;s%20tervez&#337;%20t&#225;bla%20&#214;NK-HI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8%20k&#246;lts&#233;gvet&#233;s/test&#252;leti/2018%20k&#246;lts&#233;gvet&#233;s%20tervez&#337;%20t&#225;bla%20&#214;NK-HI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nkormányzat"/>
      <sheetName val="Hivatal"/>
    </sheetNames>
    <sheetDataSet>
      <sheetData sheetId="0">
        <row r="31">
          <cell r="F31">
            <v>46193</v>
          </cell>
          <cell r="G31">
            <v>81189</v>
          </cell>
          <cell r="I31">
            <v>0</v>
          </cell>
          <cell r="K31">
            <v>0</v>
          </cell>
          <cell r="M31">
            <v>5550</v>
          </cell>
          <cell r="R31">
            <v>0</v>
          </cell>
          <cell r="U31">
            <v>0</v>
          </cell>
          <cell r="V31">
            <v>150</v>
          </cell>
          <cell r="Y31">
            <v>0</v>
          </cell>
          <cell r="Z31">
            <v>0</v>
          </cell>
          <cell r="AC31">
            <v>0</v>
          </cell>
          <cell r="AD31">
            <v>3000</v>
          </cell>
          <cell r="AJ31">
            <v>0</v>
          </cell>
          <cell r="AK31">
            <v>0</v>
          </cell>
          <cell r="AN31">
            <v>0</v>
          </cell>
          <cell r="AO31">
            <v>0</v>
          </cell>
          <cell r="AQ31">
            <v>0</v>
          </cell>
          <cell r="AU31">
            <v>0</v>
          </cell>
          <cell r="AV31">
            <v>0</v>
          </cell>
          <cell r="AW31">
            <v>0</v>
          </cell>
          <cell r="AZ31">
            <v>0</v>
          </cell>
          <cell r="BA31">
            <v>0</v>
          </cell>
          <cell r="BG31">
            <v>0</v>
          </cell>
          <cell r="BH31">
            <v>0</v>
          </cell>
          <cell r="BN31">
            <v>0</v>
          </cell>
          <cell r="BO31">
            <v>0</v>
          </cell>
          <cell r="BR31">
            <v>0</v>
          </cell>
          <cell r="BS31">
            <v>0</v>
          </cell>
          <cell r="BU31">
            <v>0</v>
          </cell>
          <cell r="BW31">
            <v>0</v>
          </cell>
          <cell r="BZ31">
            <v>0</v>
          </cell>
          <cell r="CA31">
            <v>0</v>
          </cell>
          <cell r="CC31">
            <v>0</v>
          </cell>
          <cell r="CG31">
            <v>0</v>
          </cell>
          <cell r="CI31">
            <v>0</v>
          </cell>
          <cell r="CO31">
            <v>0</v>
          </cell>
          <cell r="CP31">
            <v>0</v>
          </cell>
          <cell r="CV31">
            <v>0</v>
          </cell>
          <cell r="CW31">
            <v>0</v>
          </cell>
          <cell r="DA31">
            <v>0</v>
          </cell>
          <cell r="DD31">
            <v>0</v>
          </cell>
          <cell r="DE31">
            <v>0</v>
          </cell>
          <cell r="DJ31">
            <v>0</v>
          </cell>
          <cell r="DK31">
            <v>0</v>
          </cell>
          <cell r="DN31">
            <v>0</v>
          </cell>
          <cell r="DO31">
            <v>0</v>
          </cell>
          <cell r="DV31">
            <v>0</v>
          </cell>
          <cell r="EB31">
            <v>0</v>
          </cell>
          <cell r="EC31">
            <v>0</v>
          </cell>
          <cell r="EI31">
            <v>0</v>
          </cell>
          <cell r="EJ31">
            <v>0</v>
          </cell>
          <cell r="EL31">
            <v>0</v>
          </cell>
          <cell r="EQ31">
            <v>0</v>
          </cell>
          <cell r="ET31">
            <v>0</v>
          </cell>
          <cell r="EU31">
            <v>0</v>
          </cell>
        </row>
        <row r="36">
          <cell r="F36">
            <v>9255</v>
          </cell>
          <cell r="G36">
            <v>15493</v>
          </cell>
          <cell r="I36">
            <v>0</v>
          </cell>
          <cell r="K36">
            <v>0</v>
          </cell>
          <cell r="M36">
            <v>1082</v>
          </cell>
          <cell r="R36">
            <v>0</v>
          </cell>
          <cell r="U36">
            <v>0</v>
          </cell>
          <cell r="V36">
            <v>61</v>
          </cell>
          <cell r="Y36">
            <v>0</v>
          </cell>
          <cell r="Z36">
            <v>0</v>
          </cell>
          <cell r="AC36">
            <v>0</v>
          </cell>
          <cell r="AD36">
            <v>527</v>
          </cell>
          <cell r="AJ36">
            <v>0</v>
          </cell>
          <cell r="AK36">
            <v>0</v>
          </cell>
          <cell r="AN36">
            <v>0</v>
          </cell>
          <cell r="AO36">
            <v>0</v>
          </cell>
          <cell r="AQ36">
            <v>0</v>
          </cell>
          <cell r="AU36">
            <v>0</v>
          </cell>
          <cell r="AV36">
            <v>0</v>
          </cell>
          <cell r="AW36">
            <v>0</v>
          </cell>
          <cell r="AZ36">
            <v>0</v>
          </cell>
          <cell r="BA36">
            <v>0</v>
          </cell>
          <cell r="BG36">
            <v>0</v>
          </cell>
          <cell r="BH36">
            <v>0</v>
          </cell>
          <cell r="BN36">
            <v>0</v>
          </cell>
          <cell r="BO36">
            <v>0</v>
          </cell>
          <cell r="BR36">
            <v>0</v>
          </cell>
          <cell r="BS36">
            <v>0</v>
          </cell>
          <cell r="BU36">
            <v>0</v>
          </cell>
          <cell r="BW36">
            <v>0</v>
          </cell>
          <cell r="BZ36">
            <v>0</v>
          </cell>
          <cell r="CA36">
            <v>0</v>
          </cell>
          <cell r="CC36">
            <v>0</v>
          </cell>
          <cell r="CG36">
            <v>0</v>
          </cell>
          <cell r="CI36">
            <v>0</v>
          </cell>
          <cell r="CO36">
            <v>0</v>
          </cell>
          <cell r="CP36">
            <v>0</v>
          </cell>
          <cell r="CV36">
            <v>0</v>
          </cell>
          <cell r="CW36">
            <v>0</v>
          </cell>
          <cell r="DA36">
            <v>0</v>
          </cell>
          <cell r="DD36">
            <v>0</v>
          </cell>
          <cell r="DE36">
            <v>0</v>
          </cell>
          <cell r="DK36">
            <v>0</v>
          </cell>
          <cell r="DN36">
            <v>0</v>
          </cell>
          <cell r="DO36">
            <v>0</v>
          </cell>
          <cell r="DV36">
            <v>0</v>
          </cell>
          <cell r="EB36">
            <v>0</v>
          </cell>
          <cell r="EC36">
            <v>0</v>
          </cell>
          <cell r="EI36">
            <v>0</v>
          </cell>
          <cell r="EJ36">
            <v>0</v>
          </cell>
          <cell r="EL36">
            <v>0</v>
          </cell>
          <cell r="EQ36">
            <v>0</v>
          </cell>
          <cell r="ET36">
            <v>0</v>
          </cell>
          <cell r="EU36">
            <v>0</v>
          </cell>
        </row>
        <row r="92">
          <cell r="F92">
            <v>8460</v>
          </cell>
          <cell r="G92">
            <v>6425</v>
          </cell>
          <cell r="I92">
            <v>0</v>
          </cell>
          <cell r="K92">
            <v>3353</v>
          </cell>
          <cell r="M92">
            <v>200</v>
          </cell>
          <cell r="R92">
            <v>400</v>
          </cell>
          <cell r="U92">
            <v>1200</v>
          </cell>
          <cell r="V92">
            <v>89</v>
          </cell>
          <cell r="Y92">
            <v>12710</v>
          </cell>
          <cell r="Z92">
            <v>500</v>
          </cell>
          <cell r="AC92">
            <v>22680</v>
          </cell>
          <cell r="AD92">
            <v>35932</v>
          </cell>
          <cell r="AJ92">
            <v>0</v>
          </cell>
          <cell r="AK92">
            <v>0</v>
          </cell>
          <cell r="AN92">
            <v>0</v>
          </cell>
          <cell r="AO92">
            <v>0</v>
          </cell>
          <cell r="AQ92">
            <v>0</v>
          </cell>
          <cell r="AU92">
            <v>0</v>
          </cell>
          <cell r="AW92">
            <v>0</v>
          </cell>
          <cell r="AZ92">
            <v>0</v>
          </cell>
          <cell r="BA92">
            <v>0</v>
          </cell>
          <cell r="BG92">
            <v>0</v>
          </cell>
          <cell r="BH92">
            <v>2050</v>
          </cell>
          <cell r="BN92">
            <v>1105948</v>
          </cell>
          <cell r="BO92">
            <v>0</v>
          </cell>
          <cell r="BR92">
            <v>58189</v>
          </cell>
          <cell r="BS92">
            <v>0</v>
          </cell>
          <cell r="BU92">
            <v>0</v>
          </cell>
          <cell r="BW92">
            <v>300</v>
          </cell>
          <cell r="BZ92">
            <v>144246</v>
          </cell>
          <cell r="CA92">
            <v>2642</v>
          </cell>
          <cell r="CC92">
            <v>15000</v>
          </cell>
          <cell r="CG92">
            <v>0</v>
          </cell>
          <cell r="CI92">
            <v>3500</v>
          </cell>
          <cell r="CO92">
            <v>31450</v>
          </cell>
          <cell r="CP92">
            <v>1200</v>
          </cell>
          <cell r="CV92">
            <v>0</v>
          </cell>
          <cell r="DA92">
            <v>0</v>
          </cell>
          <cell r="DD92">
            <v>0</v>
          </cell>
          <cell r="DE92">
            <v>0</v>
          </cell>
          <cell r="DK92">
            <v>0</v>
          </cell>
          <cell r="DN92">
            <v>42600</v>
          </cell>
          <cell r="DO92">
            <v>221182</v>
          </cell>
          <cell r="EB92">
            <v>6000</v>
          </cell>
          <cell r="EC92">
            <v>700</v>
          </cell>
          <cell r="EI92">
            <v>73930</v>
          </cell>
          <cell r="EJ92">
            <v>28638</v>
          </cell>
          <cell r="EL92">
            <v>1000</v>
          </cell>
          <cell r="EQ92">
            <v>143716</v>
          </cell>
          <cell r="ET92">
            <v>0</v>
          </cell>
          <cell r="EU92">
            <v>0</v>
          </cell>
        </row>
        <row r="108">
          <cell r="U108">
            <v>0</v>
          </cell>
          <cell r="BW108">
            <v>0</v>
          </cell>
        </row>
        <row r="109">
          <cell r="F109">
            <v>0</v>
          </cell>
          <cell r="G109">
            <v>0</v>
          </cell>
          <cell r="I109">
            <v>0</v>
          </cell>
          <cell r="K109">
            <v>0</v>
          </cell>
          <cell r="M109">
            <v>0</v>
          </cell>
          <cell r="R109">
            <v>0</v>
          </cell>
          <cell r="V109">
            <v>0</v>
          </cell>
          <cell r="Y109">
            <v>0</v>
          </cell>
          <cell r="Z109">
            <v>0</v>
          </cell>
          <cell r="AC109">
            <v>0</v>
          </cell>
          <cell r="AJ109">
            <v>0</v>
          </cell>
          <cell r="AK109">
            <v>0</v>
          </cell>
          <cell r="AN109">
            <v>0</v>
          </cell>
          <cell r="AO109">
            <v>0</v>
          </cell>
          <cell r="AQ109">
            <v>0</v>
          </cell>
          <cell r="AU109">
            <v>0</v>
          </cell>
          <cell r="AV109">
            <v>0</v>
          </cell>
          <cell r="AW109">
            <v>0</v>
          </cell>
          <cell r="AZ109">
            <v>0</v>
          </cell>
          <cell r="BA109">
            <v>0</v>
          </cell>
          <cell r="BG109">
            <v>63500</v>
          </cell>
          <cell r="BH109">
            <v>73351</v>
          </cell>
          <cell r="BN109">
            <v>0</v>
          </cell>
          <cell r="BO109">
            <v>0</v>
          </cell>
          <cell r="BR109">
            <v>0</v>
          </cell>
          <cell r="BS109">
            <v>0</v>
          </cell>
          <cell r="BU109">
            <v>0</v>
          </cell>
          <cell r="BZ109">
            <v>0</v>
          </cell>
          <cell r="CA109">
            <v>0</v>
          </cell>
          <cell r="CC109">
            <v>0</v>
          </cell>
          <cell r="CF109">
            <v>0</v>
          </cell>
          <cell r="CI109">
            <v>0</v>
          </cell>
          <cell r="CO109">
            <v>0</v>
          </cell>
          <cell r="CP109">
            <v>0</v>
          </cell>
          <cell r="CU109">
            <v>0</v>
          </cell>
          <cell r="CW109">
            <v>0</v>
          </cell>
          <cell r="DA109">
            <v>0</v>
          </cell>
          <cell r="DD109">
            <v>0</v>
          </cell>
          <cell r="DE109">
            <v>0</v>
          </cell>
          <cell r="DK109">
            <v>0</v>
          </cell>
          <cell r="DN109">
            <v>0</v>
          </cell>
          <cell r="DO109">
            <v>0</v>
          </cell>
          <cell r="DV109">
            <v>0</v>
          </cell>
          <cell r="EB109">
            <v>0</v>
          </cell>
          <cell r="EC109">
            <v>0</v>
          </cell>
          <cell r="EI109">
            <v>0</v>
          </cell>
          <cell r="EJ109">
            <v>0</v>
          </cell>
          <cell r="EL109">
            <v>0</v>
          </cell>
          <cell r="EQ109">
            <v>0</v>
          </cell>
          <cell r="ET109">
            <v>0</v>
          </cell>
          <cell r="EU109">
            <v>0</v>
          </cell>
        </row>
        <row r="116">
          <cell r="F116">
            <v>0</v>
          </cell>
          <cell r="G116">
            <v>0</v>
          </cell>
          <cell r="I116">
            <v>0</v>
          </cell>
          <cell r="K116">
            <v>0</v>
          </cell>
          <cell r="M116">
            <v>0</v>
          </cell>
          <cell r="R116">
            <v>20870</v>
          </cell>
          <cell r="U116">
            <v>0</v>
          </cell>
          <cell r="V116">
            <v>3550</v>
          </cell>
          <cell r="Y116">
            <v>0</v>
          </cell>
          <cell r="Z116">
            <v>0</v>
          </cell>
          <cell r="AC116">
            <v>0</v>
          </cell>
          <cell r="AD116">
            <v>0</v>
          </cell>
          <cell r="AK116">
            <v>0</v>
          </cell>
          <cell r="AN116">
            <v>0</v>
          </cell>
          <cell r="AO116">
            <v>0</v>
          </cell>
          <cell r="AQ116">
            <v>7000</v>
          </cell>
          <cell r="AU116">
            <v>0</v>
          </cell>
          <cell r="AV116">
            <v>0</v>
          </cell>
          <cell r="AW116">
            <v>0</v>
          </cell>
          <cell r="AZ116">
            <v>0</v>
          </cell>
          <cell r="BA116">
            <v>0</v>
          </cell>
          <cell r="BG116">
            <v>5000</v>
          </cell>
          <cell r="BH116">
            <v>0</v>
          </cell>
          <cell r="BN116">
            <v>0</v>
          </cell>
          <cell r="BO116">
            <v>0</v>
          </cell>
          <cell r="BR116">
            <v>0</v>
          </cell>
          <cell r="BS116">
            <v>0</v>
          </cell>
          <cell r="BU116">
            <v>0</v>
          </cell>
          <cell r="BW116">
            <v>0</v>
          </cell>
          <cell r="BZ116">
            <v>0</v>
          </cell>
          <cell r="CA116">
            <v>0</v>
          </cell>
          <cell r="CC116">
            <v>0</v>
          </cell>
          <cell r="CG116">
            <v>0</v>
          </cell>
          <cell r="CI116">
            <v>0</v>
          </cell>
          <cell r="CO116">
            <v>104457</v>
          </cell>
          <cell r="CP116">
            <v>0</v>
          </cell>
          <cell r="CV116">
            <v>0</v>
          </cell>
          <cell r="CW116">
            <v>0</v>
          </cell>
          <cell r="DA116">
            <v>0</v>
          </cell>
          <cell r="DD116">
            <v>0</v>
          </cell>
          <cell r="DE116">
            <v>0</v>
          </cell>
          <cell r="DK116">
            <v>0</v>
          </cell>
          <cell r="DN116">
            <v>0</v>
          </cell>
          <cell r="DO116">
            <v>0</v>
          </cell>
          <cell r="DV116">
            <v>0</v>
          </cell>
          <cell r="EB116">
            <v>0</v>
          </cell>
          <cell r="EC116">
            <v>0</v>
          </cell>
          <cell r="EI116">
            <v>0</v>
          </cell>
          <cell r="EJ116">
            <v>0</v>
          </cell>
          <cell r="EL116">
            <v>0</v>
          </cell>
          <cell r="EQ116">
            <v>0</v>
          </cell>
          <cell r="EU116">
            <v>0</v>
          </cell>
        </row>
        <row r="126">
          <cell r="F126">
            <v>0</v>
          </cell>
          <cell r="G126">
            <v>0</v>
          </cell>
          <cell r="I126">
            <v>0</v>
          </cell>
          <cell r="K126">
            <v>0</v>
          </cell>
          <cell r="M126">
            <v>0</v>
          </cell>
          <cell r="R126">
            <v>135728</v>
          </cell>
          <cell r="U126">
            <v>0</v>
          </cell>
          <cell r="V126">
            <v>0</v>
          </cell>
          <cell r="Y126">
            <v>0</v>
          </cell>
          <cell r="Z126">
            <v>0</v>
          </cell>
          <cell r="AC126">
            <v>0</v>
          </cell>
          <cell r="AD126">
            <v>13603</v>
          </cell>
          <cell r="AK126">
            <v>0</v>
          </cell>
          <cell r="AN126">
            <v>0</v>
          </cell>
          <cell r="AO126">
            <v>0</v>
          </cell>
          <cell r="AQ126">
            <v>0</v>
          </cell>
          <cell r="AU126">
            <v>0</v>
          </cell>
          <cell r="AV126">
            <v>0</v>
          </cell>
          <cell r="AW126">
            <v>0</v>
          </cell>
          <cell r="AZ126">
            <v>0</v>
          </cell>
          <cell r="BA126">
            <v>0</v>
          </cell>
          <cell r="BG126">
            <v>0</v>
          </cell>
          <cell r="BH126">
            <v>0</v>
          </cell>
          <cell r="BN126">
            <v>0</v>
          </cell>
          <cell r="BO126">
            <v>0</v>
          </cell>
          <cell r="BR126">
            <v>0</v>
          </cell>
          <cell r="BS126">
            <v>0</v>
          </cell>
          <cell r="BU126">
            <v>0</v>
          </cell>
          <cell r="BW126">
            <v>0</v>
          </cell>
          <cell r="BZ126">
            <v>0</v>
          </cell>
          <cell r="CA126">
            <v>0</v>
          </cell>
          <cell r="CC126">
            <v>0</v>
          </cell>
          <cell r="CG126">
            <v>0</v>
          </cell>
          <cell r="CI126">
            <v>0</v>
          </cell>
          <cell r="CO126">
            <v>0</v>
          </cell>
          <cell r="CV126">
            <v>0</v>
          </cell>
          <cell r="CW126">
            <v>0</v>
          </cell>
          <cell r="DA126">
            <v>137489</v>
          </cell>
          <cell r="DD126">
            <v>700570</v>
          </cell>
          <cell r="DE126">
            <v>242997</v>
          </cell>
          <cell r="DK126">
            <v>0</v>
          </cell>
          <cell r="DN126">
            <v>0</v>
          </cell>
          <cell r="DO126">
            <v>0</v>
          </cell>
          <cell r="EB126">
            <v>0</v>
          </cell>
          <cell r="EC126">
            <v>0</v>
          </cell>
          <cell r="EI126">
            <v>0</v>
          </cell>
          <cell r="EJ126">
            <v>0</v>
          </cell>
          <cell r="EL126">
            <v>0</v>
          </cell>
          <cell r="EQ126">
            <v>0</v>
          </cell>
        </row>
        <row r="137">
          <cell r="U137">
            <v>0</v>
          </cell>
        </row>
        <row r="139">
          <cell r="F139">
            <v>0</v>
          </cell>
          <cell r="G139">
            <v>0</v>
          </cell>
          <cell r="I139">
            <v>0</v>
          </cell>
          <cell r="K139">
            <v>0</v>
          </cell>
          <cell r="M139">
            <v>0</v>
          </cell>
          <cell r="R139">
            <v>0</v>
          </cell>
          <cell r="V139">
            <v>0</v>
          </cell>
          <cell r="Y139">
            <v>0</v>
          </cell>
          <cell r="Z139">
            <v>0</v>
          </cell>
          <cell r="AC139">
            <v>0</v>
          </cell>
          <cell r="AD139">
            <v>0</v>
          </cell>
          <cell r="AN139">
            <v>0</v>
          </cell>
          <cell r="AO139">
            <v>0</v>
          </cell>
          <cell r="AQ139">
            <v>0</v>
          </cell>
          <cell r="AU139">
            <v>0</v>
          </cell>
          <cell r="AV139">
            <v>0</v>
          </cell>
          <cell r="AW139">
            <v>0</v>
          </cell>
          <cell r="AZ139">
            <v>0</v>
          </cell>
          <cell r="BA139">
            <v>0</v>
          </cell>
          <cell r="BG139">
            <v>0</v>
          </cell>
          <cell r="BH139">
            <v>0</v>
          </cell>
          <cell r="BN139">
            <v>0</v>
          </cell>
          <cell r="BO139">
            <v>0</v>
          </cell>
          <cell r="BR139">
            <v>0</v>
          </cell>
          <cell r="BS139">
            <v>0</v>
          </cell>
          <cell r="BU139">
            <v>0</v>
          </cell>
          <cell r="BW139">
            <v>0</v>
          </cell>
          <cell r="BZ139">
            <v>0</v>
          </cell>
          <cell r="CA139">
            <v>0</v>
          </cell>
          <cell r="CC139">
            <v>0</v>
          </cell>
          <cell r="CG139">
            <v>0</v>
          </cell>
          <cell r="CI139">
            <v>0</v>
          </cell>
          <cell r="CO139">
            <v>0</v>
          </cell>
          <cell r="CP139">
            <v>0</v>
          </cell>
          <cell r="CV139">
            <v>0</v>
          </cell>
          <cell r="CW139">
            <v>0</v>
          </cell>
          <cell r="DA139">
            <v>0</v>
          </cell>
          <cell r="DD139">
            <v>0</v>
          </cell>
          <cell r="DE139">
            <v>0</v>
          </cell>
          <cell r="DK139">
            <v>0</v>
          </cell>
          <cell r="DN139">
            <v>0</v>
          </cell>
          <cell r="DO139">
            <v>0</v>
          </cell>
          <cell r="DV139">
            <v>0</v>
          </cell>
          <cell r="EB139">
            <v>0</v>
          </cell>
          <cell r="EC139">
            <v>0</v>
          </cell>
          <cell r="EI139">
            <v>0</v>
          </cell>
          <cell r="EJ139">
            <v>0</v>
          </cell>
          <cell r="EL139">
            <v>0</v>
          </cell>
          <cell r="EQ139">
            <v>0</v>
          </cell>
          <cell r="EU139">
            <v>0</v>
          </cell>
        </row>
        <row r="140">
          <cell r="ET140">
            <v>167997</v>
          </cell>
          <cell r="EU140">
            <v>765961</v>
          </cell>
        </row>
        <row r="146">
          <cell r="F146">
            <v>0</v>
          </cell>
          <cell r="G146">
            <v>0</v>
          </cell>
          <cell r="I146">
            <v>0</v>
          </cell>
          <cell r="K146">
            <v>0</v>
          </cell>
          <cell r="M146">
            <v>0</v>
          </cell>
          <cell r="R146">
            <v>0</v>
          </cell>
          <cell r="U146">
            <v>0</v>
          </cell>
          <cell r="V146">
            <v>0</v>
          </cell>
          <cell r="Y146">
            <v>0</v>
          </cell>
          <cell r="Z146">
            <v>0</v>
          </cell>
          <cell r="AC146">
            <v>0</v>
          </cell>
          <cell r="AD146">
            <v>0</v>
          </cell>
          <cell r="AK146">
            <v>0</v>
          </cell>
          <cell r="AN146">
            <v>0</v>
          </cell>
          <cell r="AO146">
            <v>0</v>
          </cell>
          <cell r="AQ146">
            <v>0</v>
          </cell>
          <cell r="AU146">
            <v>0</v>
          </cell>
          <cell r="AV146">
            <v>0</v>
          </cell>
          <cell r="AW146">
            <v>0</v>
          </cell>
          <cell r="AZ146">
            <v>0</v>
          </cell>
          <cell r="BA146">
            <v>0</v>
          </cell>
          <cell r="BG146">
            <v>0</v>
          </cell>
          <cell r="BH146">
            <v>0</v>
          </cell>
          <cell r="BN146">
            <v>0</v>
          </cell>
          <cell r="BO146">
            <v>0</v>
          </cell>
          <cell r="BR146">
            <v>0</v>
          </cell>
          <cell r="BS146">
            <v>0</v>
          </cell>
          <cell r="BU146">
            <v>0</v>
          </cell>
          <cell r="BW146">
            <v>0</v>
          </cell>
          <cell r="BZ146">
            <v>0</v>
          </cell>
          <cell r="CA146">
            <v>0</v>
          </cell>
          <cell r="CC146">
            <v>0</v>
          </cell>
          <cell r="CG146">
            <v>0</v>
          </cell>
          <cell r="CI146">
            <v>0</v>
          </cell>
          <cell r="CJ146">
            <v>0</v>
          </cell>
          <cell r="CP146">
            <v>0</v>
          </cell>
          <cell r="CV146">
            <v>0</v>
          </cell>
          <cell r="CW146">
            <v>0</v>
          </cell>
          <cell r="DA146">
            <v>0</v>
          </cell>
          <cell r="DD146">
            <v>0</v>
          </cell>
          <cell r="DE146">
            <v>0</v>
          </cell>
          <cell r="DK146">
            <v>0</v>
          </cell>
          <cell r="DN146">
            <v>0</v>
          </cell>
          <cell r="DO146">
            <v>0</v>
          </cell>
          <cell r="DV146">
            <v>0</v>
          </cell>
          <cell r="EB146">
            <v>0</v>
          </cell>
          <cell r="EC146">
            <v>0</v>
          </cell>
          <cell r="EI146">
            <v>0</v>
          </cell>
          <cell r="EJ146">
            <v>0</v>
          </cell>
          <cell r="EL146">
            <v>0</v>
          </cell>
          <cell r="EQ146">
            <v>0</v>
          </cell>
          <cell r="EU146">
            <v>0</v>
          </cell>
        </row>
        <row r="150">
          <cell r="F150">
            <v>0</v>
          </cell>
          <cell r="G150">
            <v>0</v>
          </cell>
          <cell r="I150">
            <v>0</v>
          </cell>
          <cell r="K150">
            <v>0</v>
          </cell>
          <cell r="M150">
            <v>0</v>
          </cell>
          <cell r="R150">
            <v>0</v>
          </cell>
          <cell r="U150">
            <v>0</v>
          </cell>
          <cell r="V150">
            <v>0</v>
          </cell>
          <cell r="Y150">
            <v>0</v>
          </cell>
          <cell r="Z150">
            <v>0</v>
          </cell>
          <cell r="AC150">
            <v>0</v>
          </cell>
          <cell r="AD150">
            <v>0</v>
          </cell>
          <cell r="AK150">
            <v>0</v>
          </cell>
          <cell r="AN150">
            <v>0</v>
          </cell>
          <cell r="AO150">
            <v>0</v>
          </cell>
          <cell r="AQ150">
            <v>0</v>
          </cell>
          <cell r="AZ150">
            <v>0</v>
          </cell>
          <cell r="BA150">
            <v>0</v>
          </cell>
          <cell r="BG150">
            <v>0</v>
          </cell>
          <cell r="BH150">
            <v>0</v>
          </cell>
          <cell r="BN150">
            <v>0</v>
          </cell>
          <cell r="BO150">
            <v>0</v>
          </cell>
          <cell r="BR150">
            <v>0</v>
          </cell>
          <cell r="BS150">
            <v>0</v>
          </cell>
          <cell r="BU150">
            <v>0</v>
          </cell>
          <cell r="BW150">
            <v>0</v>
          </cell>
          <cell r="BZ150">
            <v>0</v>
          </cell>
          <cell r="CA150">
            <v>0</v>
          </cell>
          <cell r="CC150">
            <v>0</v>
          </cell>
          <cell r="CG150">
            <v>0</v>
          </cell>
          <cell r="CI150">
            <v>0</v>
          </cell>
          <cell r="CJ150">
            <v>0</v>
          </cell>
          <cell r="CP150">
            <v>0</v>
          </cell>
          <cell r="CV150">
            <v>0</v>
          </cell>
          <cell r="CW150">
            <v>0</v>
          </cell>
          <cell r="DA150">
            <v>0</v>
          </cell>
          <cell r="DD150">
            <v>0</v>
          </cell>
          <cell r="DE150">
            <v>0</v>
          </cell>
          <cell r="DK150">
            <v>0</v>
          </cell>
          <cell r="DN150">
            <v>0</v>
          </cell>
          <cell r="DO150">
            <v>0</v>
          </cell>
          <cell r="DV150">
            <v>0</v>
          </cell>
          <cell r="EB150">
            <v>0</v>
          </cell>
          <cell r="EC150">
            <v>0</v>
          </cell>
          <cell r="EI150">
            <v>0</v>
          </cell>
          <cell r="EJ150">
            <v>0</v>
          </cell>
          <cell r="EL150">
            <v>0</v>
          </cell>
          <cell r="EQ150">
            <v>0</v>
          </cell>
        </row>
        <row r="183">
          <cell r="F183">
            <v>0</v>
          </cell>
          <cell r="G183">
            <v>0</v>
          </cell>
          <cell r="I183">
            <v>0</v>
          </cell>
          <cell r="K183">
            <v>0</v>
          </cell>
          <cell r="M183">
            <v>0</v>
          </cell>
          <cell r="R183">
            <v>0</v>
          </cell>
          <cell r="U183">
            <v>0</v>
          </cell>
          <cell r="V183">
            <v>0</v>
          </cell>
          <cell r="Y183">
            <v>0</v>
          </cell>
          <cell r="Z183">
            <v>0</v>
          </cell>
          <cell r="AC183">
            <v>0</v>
          </cell>
          <cell r="AD183">
            <v>0</v>
          </cell>
          <cell r="AK183">
            <v>0</v>
          </cell>
          <cell r="AN183">
            <v>0</v>
          </cell>
          <cell r="AO183">
            <v>0</v>
          </cell>
          <cell r="AQ183">
            <v>0</v>
          </cell>
          <cell r="AU183">
            <v>0</v>
          </cell>
          <cell r="AV183">
            <v>0</v>
          </cell>
          <cell r="AW183">
            <v>0</v>
          </cell>
          <cell r="AZ183">
            <v>0</v>
          </cell>
          <cell r="BA183">
            <v>0</v>
          </cell>
          <cell r="BG183">
            <v>0</v>
          </cell>
          <cell r="BH183">
            <v>0</v>
          </cell>
          <cell r="BN183">
            <v>15240</v>
          </cell>
          <cell r="BO183">
            <v>0</v>
          </cell>
          <cell r="BR183">
            <v>0</v>
          </cell>
          <cell r="BS183">
            <v>0</v>
          </cell>
          <cell r="BU183">
            <v>0</v>
          </cell>
          <cell r="BW183">
            <v>0</v>
          </cell>
          <cell r="BZ183">
            <v>0</v>
          </cell>
          <cell r="CA183">
            <v>0</v>
          </cell>
          <cell r="CC183">
            <v>0</v>
          </cell>
          <cell r="CG183">
            <v>0</v>
          </cell>
          <cell r="CI183">
            <v>16000</v>
          </cell>
          <cell r="CO183">
            <v>0</v>
          </cell>
          <cell r="CP183">
            <v>16500</v>
          </cell>
          <cell r="CV183">
            <v>0</v>
          </cell>
          <cell r="DA183">
            <v>0</v>
          </cell>
          <cell r="DD183">
            <v>0</v>
          </cell>
          <cell r="DE183">
            <v>0</v>
          </cell>
          <cell r="DK183">
            <v>0</v>
          </cell>
          <cell r="DN183">
            <v>0</v>
          </cell>
          <cell r="DO183">
            <v>0</v>
          </cell>
          <cell r="EB183">
            <v>0</v>
          </cell>
          <cell r="EC183">
            <v>1800</v>
          </cell>
          <cell r="EI183">
            <v>0</v>
          </cell>
          <cell r="EJ183">
            <v>0</v>
          </cell>
          <cell r="EL183">
            <v>0</v>
          </cell>
          <cell r="EQ183">
            <v>0</v>
          </cell>
          <cell r="EU183">
            <v>0</v>
          </cell>
        </row>
        <row r="200">
          <cell r="BW200">
            <v>0</v>
          </cell>
        </row>
        <row r="202">
          <cell r="F202">
            <v>0</v>
          </cell>
          <cell r="G202">
            <v>0</v>
          </cell>
          <cell r="I202">
            <v>0</v>
          </cell>
          <cell r="K202">
            <v>0</v>
          </cell>
          <cell r="M202">
            <v>0</v>
          </cell>
          <cell r="R202">
            <v>0</v>
          </cell>
          <cell r="U202">
            <v>0</v>
          </cell>
          <cell r="V202">
            <v>0</v>
          </cell>
          <cell r="Y202">
            <v>0</v>
          </cell>
          <cell r="Z202">
            <v>0</v>
          </cell>
          <cell r="AC202">
            <v>0</v>
          </cell>
          <cell r="AD202">
            <v>0</v>
          </cell>
          <cell r="AK202">
            <v>0</v>
          </cell>
          <cell r="AN202">
            <v>0</v>
          </cell>
          <cell r="AO202">
            <v>0</v>
          </cell>
          <cell r="AQ202">
            <v>0</v>
          </cell>
          <cell r="AU202">
            <v>0</v>
          </cell>
          <cell r="AV202">
            <v>0</v>
          </cell>
          <cell r="AW202">
            <v>0</v>
          </cell>
          <cell r="AZ202">
            <v>0</v>
          </cell>
          <cell r="BA202">
            <v>0</v>
          </cell>
          <cell r="BG202">
            <v>0</v>
          </cell>
          <cell r="BH202">
            <v>0</v>
          </cell>
          <cell r="BN202">
            <v>0</v>
          </cell>
          <cell r="BO202">
            <v>0</v>
          </cell>
          <cell r="BR202">
            <v>0</v>
          </cell>
          <cell r="BS202">
            <v>0</v>
          </cell>
          <cell r="BU202">
            <v>0</v>
          </cell>
          <cell r="BZ202">
            <v>0</v>
          </cell>
          <cell r="CA202">
            <v>0</v>
          </cell>
          <cell r="CC202">
            <v>0</v>
          </cell>
          <cell r="CG202">
            <v>0</v>
          </cell>
          <cell r="CI202">
            <v>0</v>
          </cell>
          <cell r="CO202">
            <v>0</v>
          </cell>
          <cell r="CP202">
            <v>18500</v>
          </cell>
          <cell r="CV202">
            <v>0</v>
          </cell>
          <cell r="DA202">
            <v>0</v>
          </cell>
          <cell r="DD202">
            <v>0</v>
          </cell>
          <cell r="DE202">
            <v>0</v>
          </cell>
          <cell r="DK202">
            <v>0</v>
          </cell>
          <cell r="DN202">
            <v>0</v>
          </cell>
          <cell r="DO202">
            <v>0</v>
          </cell>
          <cell r="EB202">
            <v>0</v>
          </cell>
          <cell r="EC202">
            <v>0</v>
          </cell>
          <cell r="EI202">
            <v>0</v>
          </cell>
          <cell r="EJ202">
            <v>0</v>
          </cell>
          <cell r="EL202">
            <v>0</v>
          </cell>
          <cell r="EQ202">
            <v>0</v>
          </cell>
          <cell r="EU202">
            <v>0</v>
          </cell>
        </row>
        <row r="207">
          <cell r="F207">
            <v>0</v>
          </cell>
          <cell r="G207">
            <v>0</v>
          </cell>
          <cell r="I207">
            <v>0</v>
          </cell>
          <cell r="K207">
            <v>0</v>
          </cell>
          <cell r="M207">
            <v>0</v>
          </cell>
          <cell r="R207">
            <v>0</v>
          </cell>
          <cell r="U207">
            <v>0</v>
          </cell>
          <cell r="V207">
            <v>0</v>
          </cell>
          <cell r="Y207">
            <v>0</v>
          </cell>
          <cell r="Z207">
            <v>0</v>
          </cell>
          <cell r="AC207">
            <v>0</v>
          </cell>
          <cell r="AD207">
            <v>0</v>
          </cell>
          <cell r="AK207">
            <v>0</v>
          </cell>
          <cell r="AN207">
            <v>0</v>
          </cell>
          <cell r="AO207">
            <v>0</v>
          </cell>
          <cell r="AQ207">
            <v>0</v>
          </cell>
          <cell r="AU207">
            <v>0</v>
          </cell>
          <cell r="AV207">
            <v>0</v>
          </cell>
          <cell r="AZ207">
            <v>0</v>
          </cell>
          <cell r="BA207">
            <v>0</v>
          </cell>
          <cell r="BG207">
            <v>0</v>
          </cell>
          <cell r="BH207">
            <v>0</v>
          </cell>
          <cell r="BN207">
            <v>0</v>
          </cell>
          <cell r="BO207">
            <v>0</v>
          </cell>
          <cell r="BR207">
            <v>0</v>
          </cell>
          <cell r="BS207">
            <v>0</v>
          </cell>
          <cell r="BU207">
            <v>0</v>
          </cell>
          <cell r="BW207">
            <v>0</v>
          </cell>
          <cell r="BZ207">
            <v>0</v>
          </cell>
          <cell r="CA207">
            <v>0</v>
          </cell>
          <cell r="CC207">
            <v>0</v>
          </cell>
          <cell r="CG207">
            <v>0</v>
          </cell>
          <cell r="CI207">
            <v>0</v>
          </cell>
          <cell r="CO207">
            <v>0</v>
          </cell>
          <cell r="CP207">
            <v>0</v>
          </cell>
          <cell r="CV207">
            <v>0</v>
          </cell>
          <cell r="DA207">
            <v>0</v>
          </cell>
          <cell r="DD207">
            <v>0</v>
          </cell>
          <cell r="DE207">
            <v>0</v>
          </cell>
          <cell r="DK207">
            <v>0</v>
          </cell>
          <cell r="DN207">
            <v>0</v>
          </cell>
          <cell r="DO207">
            <v>0</v>
          </cell>
          <cell r="DV207">
            <v>0</v>
          </cell>
          <cell r="EB207">
            <v>0</v>
          </cell>
          <cell r="EC207">
            <v>0</v>
          </cell>
          <cell r="EI207">
            <v>0</v>
          </cell>
          <cell r="EJ207">
            <v>0</v>
          </cell>
          <cell r="EL207">
            <v>0</v>
          </cell>
          <cell r="EQ207">
            <v>0</v>
          </cell>
          <cell r="EU207">
            <v>0</v>
          </cell>
        </row>
        <row r="208">
          <cell r="DK208">
            <v>500000</v>
          </cell>
        </row>
        <row r="215">
          <cell r="AW215">
            <v>0</v>
          </cell>
        </row>
        <row r="226">
          <cell r="F226">
            <v>0</v>
          </cell>
          <cell r="G226">
            <v>0</v>
          </cell>
          <cell r="I226">
            <v>0</v>
          </cell>
          <cell r="K226">
            <v>0</v>
          </cell>
          <cell r="M226">
            <v>0</v>
          </cell>
          <cell r="R226">
            <v>3630</v>
          </cell>
          <cell r="U226">
            <v>0</v>
          </cell>
          <cell r="V226">
            <v>0</v>
          </cell>
          <cell r="Y226">
            <v>0</v>
          </cell>
          <cell r="Z226">
            <v>0</v>
          </cell>
          <cell r="AC226">
            <v>0</v>
          </cell>
          <cell r="AD226">
            <v>0</v>
          </cell>
          <cell r="AK226">
            <v>0</v>
          </cell>
          <cell r="AN226">
            <v>0</v>
          </cell>
          <cell r="AO226">
            <v>0</v>
          </cell>
          <cell r="AQ226">
            <v>0</v>
          </cell>
          <cell r="AU226">
            <v>0</v>
          </cell>
          <cell r="AV226">
            <v>0</v>
          </cell>
          <cell r="AW226">
            <v>0</v>
          </cell>
          <cell r="AZ226">
            <v>0</v>
          </cell>
          <cell r="BA226">
            <v>0</v>
          </cell>
          <cell r="BG226">
            <v>0</v>
          </cell>
          <cell r="BH226">
            <v>0</v>
          </cell>
          <cell r="BN226">
            <v>0</v>
          </cell>
          <cell r="BO226">
            <v>0</v>
          </cell>
          <cell r="BR226">
            <v>0</v>
          </cell>
          <cell r="BS226">
            <v>1500</v>
          </cell>
          <cell r="BU226">
            <v>0</v>
          </cell>
          <cell r="BW226">
            <v>0</v>
          </cell>
          <cell r="BZ226">
            <v>0</v>
          </cell>
          <cell r="CA226">
            <v>0</v>
          </cell>
          <cell r="CC226">
            <v>0</v>
          </cell>
          <cell r="CG226">
            <v>0</v>
          </cell>
          <cell r="CI226">
            <v>0</v>
          </cell>
          <cell r="CO226">
            <v>0</v>
          </cell>
          <cell r="CP226">
            <v>0</v>
          </cell>
          <cell r="CV226">
            <v>0</v>
          </cell>
          <cell r="DA226">
            <v>0</v>
          </cell>
          <cell r="DD226">
            <v>0</v>
          </cell>
          <cell r="DE226">
            <v>0</v>
          </cell>
          <cell r="DK226">
            <v>500000</v>
          </cell>
          <cell r="DO226">
            <v>0</v>
          </cell>
          <cell r="EB226">
            <v>0</v>
          </cell>
          <cell r="EC226">
            <v>0</v>
          </cell>
          <cell r="EI226">
            <v>0</v>
          </cell>
          <cell r="EJ226">
            <v>0</v>
          </cell>
          <cell r="EL226">
            <v>0</v>
          </cell>
          <cell r="EQ226">
            <v>0</v>
          </cell>
          <cell r="EU226">
            <v>35000</v>
          </cell>
        </row>
        <row r="231">
          <cell r="F231">
            <v>0</v>
          </cell>
          <cell r="G231">
            <v>0</v>
          </cell>
          <cell r="I231">
            <v>0</v>
          </cell>
          <cell r="K231">
            <v>0</v>
          </cell>
          <cell r="R231">
            <v>0</v>
          </cell>
          <cell r="U231">
            <v>0</v>
          </cell>
          <cell r="V231">
            <v>0</v>
          </cell>
          <cell r="Y231">
            <v>0</v>
          </cell>
          <cell r="Z231">
            <v>0</v>
          </cell>
          <cell r="AC231">
            <v>0</v>
          </cell>
          <cell r="AD231">
            <v>0</v>
          </cell>
          <cell r="AK231">
            <v>0</v>
          </cell>
          <cell r="AQ231">
            <v>0</v>
          </cell>
          <cell r="AU231">
            <v>0</v>
          </cell>
          <cell r="AV231">
            <v>0</v>
          </cell>
          <cell r="AW231">
            <v>0</v>
          </cell>
          <cell r="AZ231">
            <v>0</v>
          </cell>
          <cell r="BA231">
            <v>0</v>
          </cell>
          <cell r="BG231">
            <v>0</v>
          </cell>
          <cell r="BH231">
            <v>0</v>
          </cell>
          <cell r="BN231">
            <v>0</v>
          </cell>
          <cell r="BO231">
            <v>0</v>
          </cell>
          <cell r="BR231">
            <v>0</v>
          </cell>
          <cell r="BS231">
            <v>0</v>
          </cell>
          <cell r="BU231">
            <v>0</v>
          </cell>
          <cell r="BW231">
            <v>0</v>
          </cell>
          <cell r="BZ231">
            <v>0</v>
          </cell>
          <cell r="CA231">
            <v>0</v>
          </cell>
          <cell r="CC231">
            <v>0</v>
          </cell>
          <cell r="CG231">
            <v>0</v>
          </cell>
          <cell r="CI231">
            <v>0</v>
          </cell>
          <cell r="CO231">
            <v>0</v>
          </cell>
          <cell r="CP231">
            <v>0</v>
          </cell>
          <cell r="CV231">
            <v>0</v>
          </cell>
          <cell r="CW231">
            <v>0</v>
          </cell>
          <cell r="DA231">
            <v>0</v>
          </cell>
          <cell r="DD231">
            <v>0</v>
          </cell>
          <cell r="DE231">
            <v>0</v>
          </cell>
          <cell r="DK231">
            <v>0</v>
          </cell>
          <cell r="DN231">
            <v>0</v>
          </cell>
          <cell r="DO231">
            <v>0</v>
          </cell>
          <cell r="DV231">
            <v>0</v>
          </cell>
          <cell r="EB231">
            <v>0</v>
          </cell>
          <cell r="EC231">
            <v>0</v>
          </cell>
          <cell r="EI231">
            <v>0</v>
          </cell>
          <cell r="EJ231">
            <v>0</v>
          </cell>
          <cell r="EL231">
            <v>0</v>
          </cell>
          <cell r="EQ231">
            <v>0</v>
          </cell>
          <cell r="EU231">
            <v>0</v>
          </cell>
        </row>
        <row r="237">
          <cell r="F237">
            <v>0</v>
          </cell>
          <cell r="G237">
            <v>0</v>
          </cell>
          <cell r="I237">
            <v>0</v>
          </cell>
          <cell r="K237">
            <v>0</v>
          </cell>
          <cell r="M237">
            <v>0</v>
          </cell>
          <cell r="R237">
            <v>0</v>
          </cell>
          <cell r="U237">
            <v>0</v>
          </cell>
          <cell r="V237">
            <v>0</v>
          </cell>
          <cell r="Y237">
            <v>0</v>
          </cell>
          <cell r="Z237">
            <v>0</v>
          </cell>
          <cell r="AC237">
            <v>0</v>
          </cell>
          <cell r="AD237">
            <v>0</v>
          </cell>
          <cell r="AK237">
            <v>0</v>
          </cell>
          <cell r="AN237">
            <v>0</v>
          </cell>
          <cell r="AO237">
            <v>0</v>
          </cell>
          <cell r="AQ237">
            <v>0</v>
          </cell>
          <cell r="AW237">
            <v>0</v>
          </cell>
          <cell r="AZ237">
            <v>0</v>
          </cell>
          <cell r="BA237">
            <v>0</v>
          </cell>
          <cell r="BG237">
            <v>0</v>
          </cell>
          <cell r="BH237">
            <v>0</v>
          </cell>
          <cell r="BN237">
            <v>0</v>
          </cell>
          <cell r="BO237">
            <v>0</v>
          </cell>
          <cell r="BR237">
            <v>0</v>
          </cell>
          <cell r="BS237">
            <v>0</v>
          </cell>
          <cell r="BU237">
            <v>0</v>
          </cell>
          <cell r="BW237">
            <v>0</v>
          </cell>
          <cell r="BZ237">
            <v>0</v>
          </cell>
          <cell r="CA237">
            <v>0</v>
          </cell>
          <cell r="CC237">
            <v>0</v>
          </cell>
          <cell r="CG237">
            <v>0</v>
          </cell>
          <cell r="CI237">
            <v>0</v>
          </cell>
          <cell r="CJ237">
            <v>0</v>
          </cell>
          <cell r="CP237">
            <v>0</v>
          </cell>
          <cell r="CV237">
            <v>0</v>
          </cell>
          <cell r="CW237">
            <v>0</v>
          </cell>
          <cell r="DA237">
            <v>0</v>
          </cell>
          <cell r="DD237">
            <v>0</v>
          </cell>
          <cell r="DE237">
            <v>0</v>
          </cell>
          <cell r="DK237">
            <v>0</v>
          </cell>
          <cell r="DN237">
            <v>0</v>
          </cell>
          <cell r="DO237">
            <v>0</v>
          </cell>
          <cell r="DV237">
            <v>0</v>
          </cell>
          <cell r="EB237">
            <v>0</v>
          </cell>
          <cell r="EC237">
            <v>0</v>
          </cell>
          <cell r="EI237">
            <v>0</v>
          </cell>
          <cell r="EJ237">
            <v>0</v>
          </cell>
          <cell r="EL237">
            <v>0</v>
          </cell>
          <cell r="EQ237">
            <v>0</v>
          </cell>
        </row>
        <row r="241">
          <cell r="F241">
            <v>0</v>
          </cell>
          <cell r="G241">
            <v>0</v>
          </cell>
          <cell r="I241">
            <v>0</v>
          </cell>
          <cell r="K241">
            <v>0</v>
          </cell>
          <cell r="M241">
            <v>0</v>
          </cell>
          <cell r="R241">
            <v>0</v>
          </cell>
          <cell r="U241">
            <v>0</v>
          </cell>
          <cell r="V241">
            <v>0</v>
          </cell>
          <cell r="Y241">
            <v>0</v>
          </cell>
          <cell r="Z241">
            <v>0</v>
          </cell>
          <cell r="AC241">
            <v>0</v>
          </cell>
          <cell r="AD241">
            <v>0</v>
          </cell>
          <cell r="AK241">
            <v>0</v>
          </cell>
          <cell r="AN241">
            <v>0</v>
          </cell>
          <cell r="AO241">
            <v>0</v>
          </cell>
          <cell r="AQ241">
            <v>0</v>
          </cell>
          <cell r="AU241">
            <v>0</v>
          </cell>
          <cell r="AV241">
            <v>0</v>
          </cell>
          <cell r="AW241">
            <v>0</v>
          </cell>
          <cell r="AZ241">
            <v>0</v>
          </cell>
          <cell r="BA241">
            <v>0</v>
          </cell>
          <cell r="BG241">
            <v>0</v>
          </cell>
          <cell r="BH241">
            <v>0</v>
          </cell>
          <cell r="BN241">
            <v>0</v>
          </cell>
          <cell r="BO241">
            <v>0</v>
          </cell>
          <cell r="BR241">
            <v>0</v>
          </cell>
          <cell r="BS241">
            <v>0</v>
          </cell>
          <cell r="BU241">
            <v>0</v>
          </cell>
          <cell r="BW241">
            <v>0</v>
          </cell>
          <cell r="CA241">
            <v>0</v>
          </cell>
          <cell r="CC241">
            <v>0</v>
          </cell>
          <cell r="CD241">
            <v>0</v>
          </cell>
          <cell r="CG241">
            <v>0</v>
          </cell>
          <cell r="CJ241">
            <v>0</v>
          </cell>
          <cell r="CP241">
            <v>0</v>
          </cell>
          <cell r="CV241">
            <v>0</v>
          </cell>
          <cell r="DA241">
            <v>0</v>
          </cell>
          <cell r="DD241">
            <v>0</v>
          </cell>
          <cell r="DE241">
            <v>0</v>
          </cell>
          <cell r="DK241">
            <v>0</v>
          </cell>
          <cell r="DN241">
            <v>0</v>
          </cell>
          <cell r="DO241">
            <v>0</v>
          </cell>
          <cell r="DV241">
            <v>0</v>
          </cell>
          <cell r="EB241">
            <v>0</v>
          </cell>
          <cell r="EC241">
            <v>0</v>
          </cell>
          <cell r="EI241">
            <v>0</v>
          </cell>
          <cell r="EJ241">
            <v>0</v>
          </cell>
          <cell r="EL241">
            <v>0</v>
          </cell>
          <cell r="EQ241">
            <v>0</v>
          </cell>
          <cell r="EU241">
            <v>0</v>
          </cell>
        </row>
        <row r="251">
          <cell r="F251">
            <v>0</v>
          </cell>
          <cell r="G251">
            <v>0</v>
          </cell>
          <cell r="I251">
            <v>0</v>
          </cell>
          <cell r="K251">
            <v>0</v>
          </cell>
          <cell r="M251">
            <v>0</v>
          </cell>
          <cell r="R251">
            <v>0</v>
          </cell>
          <cell r="U251">
            <v>0</v>
          </cell>
          <cell r="V251">
            <v>0</v>
          </cell>
          <cell r="Y251">
            <v>0</v>
          </cell>
          <cell r="Z251">
            <v>0</v>
          </cell>
          <cell r="AC251">
            <v>0</v>
          </cell>
          <cell r="AD251">
            <v>0</v>
          </cell>
          <cell r="AK251">
            <v>0</v>
          </cell>
          <cell r="AN251">
            <v>0</v>
          </cell>
          <cell r="AO251">
            <v>0</v>
          </cell>
          <cell r="AV251">
            <v>0</v>
          </cell>
          <cell r="AW251">
            <v>0</v>
          </cell>
          <cell r="AZ251">
            <v>0</v>
          </cell>
          <cell r="BA251">
            <v>0</v>
          </cell>
          <cell r="BG251">
            <v>0</v>
          </cell>
          <cell r="BH251">
            <v>0</v>
          </cell>
          <cell r="BN251">
            <v>0</v>
          </cell>
          <cell r="BO251">
            <v>0</v>
          </cell>
          <cell r="BR251">
            <v>0</v>
          </cell>
          <cell r="BS251">
            <v>0</v>
          </cell>
          <cell r="BU251">
            <v>0</v>
          </cell>
          <cell r="BW251">
            <v>0</v>
          </cell>
          <cell r="BZ251">
            <v>0</v>
          </cell>
          <cell r="CA251">
            <v>0</v>
          </cell>
          <cell r="CC251">
            <v>0</v>
          </cell>
          <cell r="CG251">
            <v>0</v>
          </cell>
          <cell r="CI251">
            <v>0</v>
          </cell>
          <cell r="CJ251">
            <v>0</v>
          </cell>
          <cell r="CP251">
            <v>0</v>
          </cell>
          <cell r="CV251">
            <v>0</v>
          </cell>
          <cell r="CW251">
            <v>0</v>
          </cell>
          <cell r="DA251">
            <v>0</v>
          </cell>
          <cell r="DD251">
            <v>0</v>
          </cell>
          <cell r="DE251">
            <v>0</v>
          </cell>
          <cell r="DK251">
            <v>0</v>
          </cell>
          <cell r="DN251">
            <v>0</v>
          </cell>
          <cell r="DO251">
            <v>0</v>
          </cell>
          <cell r="DV251">
            <v>0</v>
          </cell>
          <cell r="EB251">
            <v>0</v>
          </cell>
          <cell r="EC251">
            <v>0</v>
          </cell>
          <cell r="EI251">
            <v>0</v>
          </cell>
          <cell r="EJ251">
            <v>0</v>
          </cell>
          <cell r="EL251">
            <v>0</v>
          </cell>
          <cell r="EQ251">
            <v>0</v>
          </cell>
          <cell r="EU251">
            <v>0</v>
          </cell>
        </row>
        <row r="256">
          <cell r="F256">
            <v>0</v>
          </cell>
          <cell r="G256">
            <v>0</v>
          </cell>
          <cell r="I256">
            <v>0</v>
          </cell>
          <cell r="K256">
            <v>0</v>
          </cell>
          <cell r="M256">
            <v>0</v>
          </cell>
          <cell r="R256">
            <v>0</v>
          </cell>
          <cell r="U256">
            <v>0</v>
          </cell>
          <cell r="V256">
            <v>0</v>
          </cell>
          <cell r="Y256">
            <v>0</v>
          </cell>
          <cell r="Z256">
            <v>0</v>
          </cell>
          <cell r="AC256">
            <v>0</v>
          </cell>
          <cell r="AD256">
            <v>0</v>
          </cell>
          <cell r="AK256">
            <v>0</v>
          </cell>
          <cell r="AN256">
            <v>0</v>
          </cell>
          <cell r="AO256">
            <v>0</v>
          </cell>
          <cell r="AQ256">
            <v>0</v>
          </cell>
          <cell r="AU256">
            <v>0</v>
          </cell>
          <cell r="AV256">
            <v>0</v>
          </cell>
          <cell r="AW256">
            <v>0</v>
          </cell>
          <cell r="AZ256">
            <v>0</v>
          </cell>
          <cell r="BA256">
            <v>0</v>
          </cell>
          <cell r="BG256">
            <v>0</v>
          </cell>
          <cell r="BH256">
            <v>0</v>
          </cell>
          <cell r="BN256">
            <v>0</v>
          </cell>
          <cell r="BO256">
            <v>0</v>
          </cell>
          <cell r="BR256">
            <v>0</v>
          </cell>
          <cell r="BS256">
            <v>0</v>
          </cell>
          <cell r="BU256">
            <v>0</v>
          </cell>
          <cell r="BW256">
            <v>0</v>
          </cell>
          <cell r="BZ256">
            <v>0</v>
          </cell>
          <cell r="CA256">
            <v>0</v>
          </cell>
          <cell r="CC256">
            <v>0</v>
          </cell>
          <cell r="CG256">
            <v>0</v>
          </cell>
          <cell r="CI256">
            <v>0</v>
          </cell>
          <cell r="CJ256">
            <v>0</v>
          </cell>
          <cell r="CP256">
            <v>0</v>
          </cell>
          <cell r="CV256">
            <v>0</v>
          </cell>
          <cell r="CW256">
            <v>0</v>
          </cell>
          <cell r="DA256">
            <v>0</v>
          </cell>
          <cell r="DD256">
            <v>0</v>
          </cell>
          <cell r="DE256">
            <v>0</v>
          </cell>
          <cell r="DK256">
            <v>0</v>
          </cell>
          <cell r="DN256">
            <v>0</v>
          </cell>
          <cell r="DO256">
            <v>0</v>
          </cell>
          <cell r="DV256">
            <v>0</v>
          </cell>
          <cell r="EB256">
            <v>0</v>
          </cell>
          <cell r="EC256">
            <v>0</v>
          </cell>
          <cell r="EI256">
            <v>0</v>
          </cell>
          <cell r="EJ256">
            <v>0</v>
          </cell>
          <cell r="EL256">
            <v>0</v>
          </cell>
          <cell r="EQ256">
            <v>0</v>
          </cell>
          <cell r="EU256">
            <v>0</v>
          </cell>
        </row>
        <row r="263">
          <cell r="F263">
            <v>0</v>
          </cell>
          <cell r="G263">
            <v>0</v>
          </cell>
          <cell r="I263">
            <v>0</v>
          </cell>
          <cell r="K263">
            <v>0</v>
          </cell>
          <cell r="M263">
            <v>0</v>
          </cell>
          <cell r="R263">
            <v>0</v>
          </cell>
          <cell r="U263">
            <v>0</v>
          </cell>
          <cell r="V263">
            <v>0</v>
          </cell>
          <cell r="Y263">
            <v>0</v>
          </cell>
          <cell r="Z263">
            <v>0</v>
          </cell>
          <cell r="AC263">
            <v>0</v>
          </cell>
          <cell r="AD263">
            <v>0</v>
          </cell>
          <cell r="AK263">
            <v>0</v>
          </cell>
          <cell r="AN263">
            <v>0</v>
          </cell>
          <cell r="AO263">
            <v>0</v>
          </cell>
          <cell r="AQ263">
            <v>0</v>
          </cell>
          <cell r="AU263">
            <v>0</v>
          </cell>
          <cell r="AV263">
            <v>8467</v>
          </cell>
          <cell r="AW263">
            <v>0</v>
          </cell>
          <cell r="BA263">
            <v>0</v>
          </cell>
          <cell r="BG263">
            <v>4000</v>
          </cell>
          <cell r="BH263">
            <v>0</v>
          </cell>
          <cell r="BN263">
            <v>0</v>
          </cell>
          <cell r="BO263">
            <v>0</v>
          </cell>
          <cell r="BR263">
            <v>0</v>
          </cell>
          <cell r="BS263">
            <v>0</v>
          </cell>
          <cell r="BU263">
            <v>0</v>
          </cell>
          <cell r="BW263">
            <v>0</v>
          </cell>
          <cell r="BZ263">
            <v>0</v>
          </cell>
          <cell r="CA263">
            <v>0</v>
          </cell>
          <cell r="CC263">
            <v>0</v>
          </cell>
          <cell r="CG263">
            <v>0</v>
          </cell>
          <cell r="CI263">
            <v>0</v>
          </cell>
          <cell r="CJ263">
            <v>0</v>
          </cell>
          <cell r="CP263">
            <v>0</v>
          </cell>
          <cell r="CV263">
            <v>0</v>
          </cell>
          <cell r="CW263">
            <v>0</v>
          </cell>
          <cell r="DA263">
            <v>0</v>
          </cell>
          <cell r="DC263">
            <v>0</v>
          </cell>
          <cell r="DD263">
            <v>0</v>
          </cell>
          <cell r="DE263">
            <v>0</v>
          </cell>
          <cell r="DK263">
            <v>0</v>
          </cell>
          <cell r="DN263">
            <v>0</v>
          </cell>
          <cell r="DO263">
            <v>0</v>
          </cell>
          <cell r="EB263">
            <v>0</v>
          </cell>
          <cell r="EC263">
            <v>0</v>
          </cell>
          <cell r="EI263">
            <v>0</v>
          </cell>
          <cell r="EJ263">
            <v>0</v>
          </cell>
          <cell r="EL263">
            <v>0</v>
          </cell>
          <cell r="EQ263">
            <v>0</v>
          </cell>
          <cell r="EU263">
            <v>0</v>
          </cell>
        </row>
        <row r="274">
          <cell r="F274">
            <v>0</v>
          </cell>
          <cell r="G274">
            <v>0</v>
          </cell>
          <cell r="I274">
            <v>0</v>
          </cell>
          <cell r="K274">
            <v>0</v>
          </cell>
          <cell r="M274">
            <v>0</v>
          </cell>
          <cell r="R274">
            <v>0</v>
          </cell>
          <cell r="U274">
            <v>0</v>
          </cell>
          <cell r="V274">
            <v>0</v>
          </cell>
          <cell r="Y274">
            <v>0</v>
          </cell>
          <cell r="Z274">
            <v>0</v>
          </cell>
          <cell r="AC274">
            <v>0</v>
          </cell>
          <cell r="AD274">
            <v>0</v>
          </cell>
          <cell r="AK274">
            <v>0</v>
          </cell>
          <cell r="AN274">
            <v>0</v>
          </cell>
          <cell r="AO274">
            <v>0</v>
          </cell>
          <cell r="AU274">
            <v>0</v>
          </cell>
          <cell r="AV274">
            <v>0</v>
          </cell>
          <cell r="AW274">
            <v>0</v>
          </cell>
          <cell r="AZ274">
            <v>0</v>
          </cell>
          <cell r="BA274">
            <v>0</v>
          </cell>
          <cell r="BG274">
            <v>0</v>
          </cell>
          <cell r="BH274">
            <v>0</v>
          </cell>
          <cell r="BN274">
            <v>0</v>
          </cell>
          <cell r="BO274">
            <v>0</v>
          </cell>
          <cell r="BR274">
            <v>0</v>
          </cell>
          <cell r="BS274">
            <v>0</v>
          </cell>
          <cell r="BU274">
            <v>0</v>
          </cell>
          <cell r="BW274">
            <v>0</v>
          </cell>
          <cell r="BZ274">
            <v>0</v>
          </cell>
          <cell r="CA274">
            <v>0</v>
          </cell>
          <cell r="CC274">
            <v>0</v>
          </cell>
          <cell r="CG274">
            <v>0</v>
          </cell>
          <cell r="CI274">
            <v>0</v>
          </cell>
          <cell r="CJ274">
            <v>0</v>
          </cell>
          <cell r="CP274">
            <v>0</v>
          </cell>
          <cell r="CV274">
            <v>0</v>
          </cell>
          <cell r="CW274">
            <v>0</v>
          </cell>
          <cell r="DA274">
            <v>0</v>
          </cell>
          <cell r="DD274">
            <v>0</v>
          </cell>
          <cell r="DE274">
            <v>0</v>
          </cell>
          <cell r="DK274">
            <v>0</v>
          </cell>
          <cell r="DN274">
            <v>0</v>
          </cell>
          <cell r="DO274">
            <v>0</v>
          </cell>
          <cell r="DV274">
            <v>0</v>
          </cell>
          <cell r="EB274">
            <v>0</v>
          </cell>
          <cell r="EC274">
            <v>0</v>
          </cell>
          <cell r="EI274">
            <v>0</v>
          </cell>
          <cell r="EJ274">
            <v>0</v>
          </cell>
          <cell r="EL274">
            <v>0</v>
          </cell>
          <cell r="EQ274">
            <v>0</v>
          </cell>
          <cell r="EU274">
            <v>0</v>
          </cell>
        </row>
        <row r="312">
          <cell r="F312">
            <v>0</v>
          </cell>
          <cell r="G312">
            <v>0</v>
          </cell>
          <cell r="I312">
            <v>0</v>
          </cell>
          <cell r="K312">
            <v>0</v>
          </cell>
          <cell r="M312">
            <v>0</v>
          </cell>
          <cell r="R312">
            <v>0</v>
          </cell>
          <cell r="U312">
            <v>0</v>
          </cell>
          <cell r="V312">
            <v>0</v>
          </cell>
          <cell r="Y312">
            <v>5603</v>
          </cell>
          <cell r="Z312">
            <v>0</v>
          </cell>
          <cell r="AC312">
            <v>0</v>
          </cell>
          <cell r="AD312">
            <v>0</v>
          </cell>
          <cell r="AK312">
            <v>0</v>
          </cell>
          <cell r="AN312">
            <v>0</v>
          </cell>
          <cell r="AO312">
            <v>0</v>
          </cell>
          <cell r="AQ312">
            <v>0</v>
          </cell>
          <cell r="AU312">
            <v>0</v>
          </cell>
          <cell r="AV312">
            <v>0</v>
          </cell>
          <cell r="AW312">
            <v>0</v>
          </cell>
          <cell r="AZ312">
            <v>0</v>
          </cell>
          <cell r="BA312">
            <v>0</v>
          </cell>
          <cell r="BG312">
            <v>0</v>
          </cell>
          <cell r="BH312">
            <v>0</v>
          </cell>
          <cell r="BN312">
            <v>1529011</v>
          </cell>
          <cell r="BO312">
            <v>0</v>
          </cell>
          <cell r="BR312">
            <v>269000</v>
          </cell>
          <cell r="BS312">
            <v>0</v>
          </cell>
          <cell r="BU312">
            <v>0</v>
          </cell>
          <cell r="BW312">
            <v>0</v>
          </cell>
          <cell r="BZ312">
            <v>58944</v>
          </cell>
          <cell r="CA312">
            <v>0</v>
          </cell>
          <cell r="CC312">
            <v>0</v>
          </cell>
          <cell r="CG312">
            <v>0</v>
          </cell>
          <cell r="CI312">
            <v>0</v>
          </cell>
          <cell r="CO312">
            <v>1300</v>
          </cell>
          <cell r="CP312">
            <v>0</v>
          </cell>
          <cell r="CV312">
            <v>0</v>
          </cell>
          <cell r="DA312">
            <v>0</v>
          </cell>
          <cell r="DD312">
            <v>0</v>
          </cell>
          <cell r="DE312">
            <v>0</v>
          </cell>
          <cell r="DK312">
            <v>0</v>
          </cell>
          <cell r="DN312">
            <v>0</v>
          </cell>
          <cell r="DO312">
            <v>0</v>
          </cell>
          <cell r="DV312">
            <v>0</v>
          </cell>
          <cell r="EB312">
            <v>0</v>
          </cell>
          <cell r="EC312">
            <v>0</v>
          </cell>
          <cell r="EI312">
            <v>15000</v>
          </cell>
          <cell r="EJ312">
            <v>0</v>
          </cell>
          <cell r="EL312">
            <v>0</v>
          </cell>
          <cell r="EQ312">
            <v>0</v>
          </cell>
          <cell r="EU312">
            <v>0</v>
          </cell>
        </row>
        <row r="317">
          <cell r="F317">
            <v>0</v>
          </cell>
          <cell r="G317">
            <v>0</v>
          </cell>
          <cell r="I317">
            <v>0</v>
          </cell>
          <cell r="K317">
            <v>0</v>
          </cell>
          <cell r="M317">
            <v>0</v>
          </cell>
          <cell r="R317">
            <v>0</v>
          </cell>
          <cell r="U317">
            <v>0</v>
          </cell>
          <cell r="V317">
            <v>0</v>
          </cell>
          <cell r="Y317">
            <v>0</v>
          </cell>
          <cell r="Z317">
            <v>0</v>
          </cell>
          <cell r="AC317">
            <v>0</v>
          </cell>
          <cell r="AD317">
            <v>0</v>
          </cell>
          <cell r="AK317">
            <v>0</v>
          </cell>
          <cell r="AN317">
            <v>0</v>
          </cell>
          <cell r="AO317">
            <v>0</v>
          </cell>
          <cell r="AQ317">
            <v>0</v>
          </cell>
          <cell r="AU317">
            <v>0</v>
          </cell>
          <cell r="AV317">
            <v>0</v>
          </cell>
          <cell r="AW317">
            <v>0</v>
          </cell>
          <cell r="AZ317">
            <v>0</v>
          </cell>
          <cell r="BA317">
            <v>0</v>
          </cell>
          <cell r="BG317">
            <v>0</v>
          </cell>
          <cell r="BH317">
            <v>0</v>
          </cell>
          <cell r="BN317">
            <v>0</v>
          </cell>
          <cell r="BO317">
            <v>0</v>
          </cell>
          <cell r="BR317">
            <v>0</v>
          </cell>
          <cell r="BS317">
            <v>0</v>
          </cell>
          <cell r="BU317">
            <v>0</v>
          </cell>
          <cell r="BW317">
            <v>0</v>
          </cell>
          <cell r="BZ317">
            <v>0</v>
          </cell>
          <cell r="CA317">
            <v>0</v>
          </cell>
          <cell r="CC317">
            <v>0</v>
          </cell>
          <cell r="CG317">
            <v>0</v>
          </cell>
          <cell r="CI317">
            <v>0</v>
          </cell>
          <cell r="CJ317">
            <v>0</v>
          </cell>
          <cell r="CP317">
            <v>0</v>
          </cell>
          <cell r="CV317">
            <v>0</v>
          </cell>
          <cell r="CW317">
            <v>0</v>
          </cell>
          <cell r="DA317">
            <v>20000</v>
          </cell>
          <cell r="DE317">
            <v>0</v>
          </cell>
          <cell r="DK317">
            <v>0</v>
          </cell>
          <cell r="DN317">
            <v>0</v>
          </cell>
          <cell r="DO317">
            <v>0</v>
          </cell>
          <cell r="DV317">
            <v>0</v>
          </cell>
          <cell r="EB317">
            <v>0</v>
          </cell>
          <cell r="EC317">
            <v>0</v>
          </cell>
          <cell r="EI317">
            <v>0</v>
          </cell>
          <cell r="EJ317">
            <v>0</v>
          </cell>
          <cell r="EL317">
            <v>0</v>
          </cell>
          <cell r="EQ317">
            <v>0</v>
          </cell>
          <cell r="EU317">
            <v>35000</v>
          </cell>
        </row>
        <row r="318">
          <cell r="DD318">
            <v>100000</v>
          </cell>
        </row>
        <row r="323">
          <cell r="F323">
            <v>0</v>
          </cell>
          <cell r="G323">
            <v>0</v>
          </cell>
          <cell r="I323">
            <v>0</v>
          </cell>
          <cell r="K323">
            <v>0</v>
          </cell>
          <cell r="M323">
            <v>0</v>
          </cell>
          <cell r="R323">
            <v>0</v>
          </cell>
          <cell r="U323">
            <v>0</v>
          </cell>
          <cell r="V323">
            <v>0</v>
          </cell>
          <cell r="Y323">
            <v>0</v>
          </cell>
          <cell r="Z323">
            <v>0</v>
          </cell>
          <cell r="AC323">
            <v>0</v>
          </cell>
          <cell r="AD323">
            <v>0</v>
          </cell>
          <cell r="AK323">
            <v>0</v>
          </cell>
          <cell r="AN323">
            <v>0</v>
          </cell>
          <cell r="AO323">
            <v>0</v>
          </cell>
          <cell r="AQ323">
            <v>0</v>
          </cell>
          <cell r="AU323">
            <v>0</v>
          </cell>
          <cell r="AV323">
            <v>0</v>
          </cell>
          <cell r="AW323">
            <v>0</v>
          </cell>
          <cell r="AZ323">
            <v>0</v>
          </cell>
          <cell r="BA323">
            <v>0</v>
          </cell>
          <cell r="BG323">
            <v>0</v>
          </cell>
          <cell r="BH323">
            <v>0</v>
          </cell>
          <cell r="BN323">
            <v>0</v>
          </cell>
          <cell r="BO323">
            <v>0</v>
          </cell>
          <cell r="BR323">
            <v>0</v>
          </cell>
          <cell r="BS323">
            <v>0</v>
          </cell>
          <cell r="BU323">
            <v>0</v>
          </cell>
          <cell r="BW323">
            <v>0</v>
          </cell>
          <cell r="BZ323">
            <v>0</v>
          </cell>
          <cell r="CA323">
            <v>0</v>
          </cell>
          <cell r="CC323">
            <v>0</v>
          </cell>
          <cell r="CG323">
            <v>0</v>
          </cell>
          <cell r="CI323">
            <v>0</v>
          </cell>
          <cell r="CJ323">
            <v>0</v>
          </cell>
          <cell r="CP323">
            <v>0</v>
          </cell>
          <cell r="CV323">
            <v>0</v>
          </cell>
          <cell r="CW323">
            <v>0</v>
          </cell>
          <cell r="DA323">
            <v>0</v>
          </cell>
          <cell r="DD323">
            <v>0</v>
          </cell>
          <cell r="DE323">
            <v>0</v>
          </cell>
          <cell r="DK323">
            <v>0</v>
          </cell>
          <cell r="DN323">
            <v>0</v>
          </cell>
          <cell r="DO323">
            <v>0</v>
          </cell>
          <cell r="DV323">
            <v>0</v>
          </cell>
          <cell r="EB323">
            <v>0</v>
          </cell>
          <cell r="EC323">
            <v>0</v>
          </cell>
          <cell r="EI323">
            <v>0</v>
          </cell>
          <cell r="EJ323">
            <v>0</v>
          </cell>
          <cell r="EL323">
            <v>0</v>
          </cell>
          <cell r="EQ323">
            <v>0</v>
          </cell>
          <cell r="EU323">
            <v>0</v>
          </cell>
        </row>
        <row r="327">
          <cell r="F327">
            <v>0</v>
          </cell>
          <cell r="G327">
            <v>0</v>
          </cell>
          <cell r="I327">
            <v>0</v>
          </cell>
          <cell r="K327">
            <v>0</v>
          </cell>
          <cell r="M327">
            <v>0</v>
          </cell>
          <cell r="R327">
            <v>0</v>
          </cell>
          <cell r="U327">
            <v>0</v>
          </cell>
          <cell r="V327">
            <v>0</v>
          </cell>
          <cell r="Y327">
            <v>0</v>
          </cell>
          <cell r="Z327">
            <v>0</v>
          </cell>
          <cell r="AC327">
            <v>0</v>
          </cell>
          <cell r="AD327">
            <v>0</v>
          </cell>
          <cell r="AK327">
            <v>0</v>
          </cell>
          <cell r="AN327">
            <v>0</v>
          </cell>
          <cell r="AO327">
            <v>0</v>
          </cell>
          <cell r="AQ327">
            <v>0</v>
          </cell>
          <cell r="AU327">
            <v>0</v>
          </cell>
          <cell r="AV327">
            <v>0</v>
          </cell>
          <cell r="AW327">
            <v>0</v>
          </cell>
          <cell r="AZ327">
            <v>0</v>
          </cell>
          <cell r="BA327">
            <v>0</v>
          </cell>
          <cell r="BG327">
            <v>0</v>
          </cell>
          <cell r="BH327">
            <v>0</v>
          </cell>
          <cell r="BN327">
            <v>0</v>
          </cell>
          <cell r="BO327">
            <v>0</v>
          </cell>
          <cell r="BR327">
            <v>0</v>
          </cell>
          <cell r="BS327">
            <v>0</v>
          </cell>
          <cell r="BU327">
            <v>0</v>
          </cell>
          <cell r="BW327">
            <v>0</v>
          </cell>
          <cell r="BZ327">
            <v>0</v>
          </cell>
          <cell r="CA327">
            <v>0</v>
          </cell>
          <cell r="CC327">
            <v>0</v>
          </cell>
          <cell r="CG327">
            <v>0</v>
          </cell>
          <cell r="CI327">
            <v>0</v>
          </cell>
          <cell r="CJ327">
            <v>0</v>
          </cell>
          <cell r="CP327">
            <v>0</v>
          </cell>
          <cell r="CV327">
            <v>0</v>
          </cell>
          <cell r="CW327">
            <v>0</v>
          </cell>
          <cell r="DA327">
            <v>0</v>
          </cell>
          <cell r="DD327">
            <v>0</v>
          </cell>
          <cell r="DE327">
            <v>0</v>
          </cell>
          <cell r="DK327">
            <v>0</v>
          </cell>
          <cell r="DN327">
            <v>0</v>
          </cell>
          <cell r="DO327">
            <v>0</v>
          </cell>
          <cell r="DV327">
            <v>0</v>
          </cell>
          <cell r="EB327">
            <v>0</v>
          </cell>
          <cell r="EC327">
            <v>0</v>
          </cell>
          <cell r="EI327">
            <v>0</v>
          </cell>
          <cell r="EJ327">
            <v>0</v>
          </cell>
          <cell r="EK327">
            <v>0</v>
          </cell>
          <cell r="EQ327">
            <v>0</v>
          </cell>
          <cell r="EU327">
            <v>0</v>
          </cell>
        </row>
        <row r="331">
          <cell r="F331">
            <v>0</v>
          </cell>
          <cell r="G331">
            <v>0</v>
          </cell>
          <cell r="I331">
            <v>0</v>
          </cell>
          <cell r="K331">
            <v>0</v>
          </cell>
          <cell r="M331">
            <v>0</v>
          </cell>
          <cell r="R331">
            <v>0</v>
          </cell>
          <cell r="U331">
            <v>0</v>
          </cell>
          <cell r="V331">
            <v>0</v>
          </cell>
          <cell r="Y331">
            <v>0</v>
          </cell>
          <cell r="Z331">
            <v>0</v>
          </cell>
          <cell r="AC331">
            <v>0</v>
          </cell>
          <cell r="AD331">
            <v>0</v>
          </cell>
          <cell r="AK331">
            <v>0</v>
          </cell>
          <cell r="AN331">
            <v>0</v>
          </cell>
          <cell r="AO331">
            <v>0</v>
          </cell>
          <cell r="AQ331">
            <v>0</v>
          </cell>
          <cell r="AW331">
            <v>0</v>
          </cell>
          <cell r="BG331">
            <v>0</v>
          </cell>
          <cell r="BH331">
            <v>0</v>
          </cell>
          <cell r="BN331">
            <v>0</v>
          </cell>
          <cell r="BO331">
            <v>0</v>
          </cell>
          <cell r="BR331">
            <v>0</v>
          </cell>
          <cell r="BS331">
            <v>0</v>
          </cell>
          <cell r="BU331">
            <v>0</v>
          </cell>
          <cell r="BW331">
            <v>0</v>
          </cell>
          <cell r="BZ331">
            <v>0</v>
          </cell>
          <cell r="CA331">
            <v>0</v>
          </cell>
          <cell r="CC331">
            <v>0</v>
          </cell>
          <cell r="CG331">
            <v>0</v>
          </cell>
          <cell r="CI331">
            <v>0</v>
          </cell>
          <cell r="CP331">
            <v>0</v>
          </cell>
          <cell r="CV331">
            <v>0</v>
          </cell>
          <cell r="CW331">
            <v>0</v>
          </cell>
          <cell r="DA331">
            <v>0</v>
          </cell>
          <cell r="DD331">
            <v>0</v>
          </cell>
          <cell r="DE331">
            <v>0</v>
          </cell>
          <cell r="DK331">
            <v>0</v>
          </cell>
          <cell r="DN331">
            <v>0</v>
          </cell>
          <cell r="DO331">
            <v>0</v>
          </cell>
          <cell r="DV331">
            <v>0</v>
          </cell>
          <cell r="EC331">
            <v>0</v>
          </cell>
          <cell r="EJ331">
            <v>0</v>
          </cell>
          <cell r="EL331">
            <v>0</v>
          </cell>
          <cell r="EQ331">
            <v>0</v>
          </cell>
          <cell r="EU331">
            <v>0</v>
          </cell>
        </row>
        <row r="333">
          <cell r="DK333">
            <v>0</v>
          </cell>
          <cell r="EQ333">
            <v>0</v>
          </cell>
        </row>
        <row r="335">
          <cell r="F335">
            <v>0</v>
          </cell>
          <cell r="G335">
            <v>0</v>
          </cell>
          <cell r="I335">
            <v>0</v>
          </cell>
          <cell r="K335">
            <v>0</v>
          </cell>
          <cell r="M335">
            <v>0</v>
          </cell>
          <cell r="R335">
            <v>0</v>
          </cell>
          <cell r="U335">
            <v>0</v>
          </cell>
          <cell r="V335">
            <v>0</v>
          </cell>
          <cell r="Y335">
            <v>0</v>
          </cell>
          <cell r="Z335">
            <v>0</v>
          </cell>
          <cell r="AC335">
            <v>0</v>
          </cell>
          <cell r="AD335">
            <v>0</v>
          </cell>
          <cell r="AK335">
            <v>0</v>
          </cell>
          <cell r="AN335">
            <v>0</v>
          </cell>
          <cell r="AO335">
            <v>0</v>
          </cell>
          <cell r="AW335">
            <v>0</v>
          </cell>
          <cell r="BH335">
            <v>0</v>
          </cell>
          <cell r="BR335">
            <v>0</v>
          </cell>
          <cell r="BS335">
            <v>0</v>
          </cell>
          <cell r="BU335">
            <v>0</v>
          </cell>
          <cell r="BW335">
            <v>0</v>
          </cell>
          <cell r="CC335">
            <v>0</v>
          </cell>
          <cell r="CG335">
            <v>0</v>
          </cell>
          <cell r="CW335">
            <v>0</v>
          </cell>
          <cell r="DA335">
            <v>0</v>
          </cell>
          <cell r="DD335">
            <v>0</v>
          </cell>
          <cell r="DE335">
            <v>0</v>
          </cell>
          <cell r="DO335">
            <v>0</v>
          </cell>
          <cell r="DV335">
            <v>0</v>
          </cell>
          <cell r="EC335">
            <v>0</v>
          </cell>
          <cell r="EJ335">
            <v>0</v>
          </cell>
          <cell r="EL335">
            <v>0</v>
          </cell>
          <cell r="EU335">
            <v>0</v>
          </cell>
        </row>
        <row r="340">
          <cell r="F340">
            <v>0</v>
          </cell>
          <cell r="G340">
            <v>0</v>
          </cell>
          <cell r="I340">
            <v>0</v>
          </cell>
          <cell r="K340">
            <v>0</v>
          </cell>
          <cell r="M340">
            <v>0</v>
          </cell>
          <cell r="R340">
            <v>0</v>
          </cell>
          <cell r="U340">
            <v>0</v>
          </cell>
          <cell r="V340">
            <v>0</v>
          </cell>
          <cell r="Y340">
            <v>0</v>
          </cell>
          <cell r="Z340">
            <v>0</v>
          </cell>
          <cell r="AC340">
            <v>0</v>
          </cell>
          <cell r="AD340">
            <v>0</v>
          </cell>
          <cell r="AK340">
            <v>0</v>
          </cell>
          <cell r="AN340">
            <v>0</v>
          </cell>
          <cell r="AO340">
            <v>0</v>
          </cell>
          <cell r="AQ340">
            <v>0</v>
          </cell>
          <cell r="AU340">
            <v>0</v>
          </cell>
          <cell r="AV340">
            <v>0</v>
          </cell>
          <cell r="AW340">
            <v>0</v>
          </cell>
          <cell r="AZ340">
            <v>0</v>
          </cell>
          <cell r="BA340">
            <v>0</v>
          </cell>
          <cell r="BG340">
            <v>0</v>
          </cell>
          <cell r="BH340">
            <v>0</v>
          </cell>
          <cell r="BN340">
            <v>0</v>
          </cell>
          <cell r="BO340">
            <v>0</v>
          </cell>
          <cell r="BR340">
            <v>0</v>
          </cell>
          <cell r="BS340">
            <v>0</v>
          </cell>
          <cell r="BU340">
            <v>0</v>
          </cell>
          <cell r="BW340">
            <v>0</v>
          </cell>
          <cell r="BZ340">
            <v>0</v>
          </cell>
          <cell r="CA340">
            <v>0</v>
          </cell>
          <cell r="CC340">
            <v>0</v>
          </cell>
          <cell r="CG340">
            <v>0</v>
          </cell>
          <cell r="CI340">
            <v>0</v>
          </cell>
          <cell r="CJ340">
            <v>0</v>
          </cell>
          <cell r="CP340">
            <v>0</v>
          </cell>
          <cell r="CV340">
            <v>0</v>
          </cell>
          <cell r="CW340">
            <v>0</v>
          </cell>
          <cell r="DA340">
            <v>0</v>
          </cell>
          <cell r="DD340">
            <v>0</v>
          </cell>
          <cell r="DE340">
            <v>0</v>
          </cell>
          <cell r="DK340">
            <v>0</v>
          </cell>
          <cell r="DN340">
            <v>0</v>
          </cell>
          <cell r="DO340">
            <v>0</v>
          </cell>
          <cell r="DV340">
            <v>0</v>
          </cell>
          <cell r="EB340">
            <v>0</v>
          </cell>
          <cell r="EC340">
            <v>0</v>
          </cell>
          <cell r="EI340">
            <v>0</v>
          </cell>
          <cell r="EJ340">
            <v>0</v>
          </cell>
          <cell r="EL340">
            <v>0</v>
          </cell>
          <cell r="EQ340">
            <v>0</v>
          </cell>
          <cell r="EU340">
            <v>0</v>
          </cell>
        </row>
        <row r="346">
          <cell r="F346">
            <v>0</v>
          </cell>
          <cell r="G346">
            <v>0</v>
          </cell>
          <cell r="I346">
            <v>0</v>
          </cell>
          <cell r="K346">
            <v>0</v>
          </cell>
          <cell r="M346">
            <v>0</v>
          </cell>
          <cell r="R346">
            <v>0</v>
          </cell>
          <cell r="U346">
            <v>0</v>
          </cell>
          <cell r="V346">
            <v>0</v>
          </cell>
          <cell r="Y346">
            <v>0</v>
          </cell>
          <cell r="Z346">
            <v>0</v>
          </cell>
          <cell r="AC346">
            <v>0</v>
          </cell>
          <cell r="AD346">
            <v>0</v>
          </cell>
          <cell r="AK346">
            <v>0</v>
          </cell>
          <cell r="AN346">
            <v>0</v>
          </cell>
          <cell r="AO346">
            <v>0</v>
          </cell>
          <cell r="AQ346">
            <v>0</v>
          </cell>
          <cell r="AU346">
            <v>0</v>
          </cell>
          <cell r="AV346">
            <v>0</v>
          </cell>
          <cell r="AW346">
            <v>0</v>
          </cell>
          <cell r="AZ346">
            <v>0</v>
          </cell>
          <cell r="BA346">
            <v>0</v>
          </cell>
          <cell r="BG346">
            <v>0</v>
          </cell>
          <cell r="BH346">
            <v>0</v>
          </cell>
          <cell r="BN346">
            <v>0</v>
          </cell>
          <cell r="BO346">
            <v>0</v>
          </cell>
          <cell r="BR346">
            <v>0</v>
          </cell>
          <cell r="BS346">
            <v>0</v>
          </cell>
          <cell r="BU346">
            <v>0</v>
          </cell>
          <cell r="BW346">
            <v>0</v>
          </cell>
          <cell r="BZ346">
            <v>0</v>
          </cell>
          <cell r="CA346">
            <v>0</v>
          </cell>
          <cell r="CC346">
            <v>0</v>
          </cell>
          <cell r="CG346">
            <v>0</v>
          </cell>
          <cell r="CI346">
            <v>0</v>
          </cell>
          <cell r="CJ346">
            <v>0</v>
          </cell>
          <cell r="CP346">
            <v>0</v>
          </cell>
          <cell r="CV346">
            <v>0</v>
          </cell>
          <cell r="CW346">
            <v>0</v>
          </cell>
          <cell r="DA346">
            <v>0</v>
          </cell>
          <cell r="DD346">
            <v>0</v>
          </cell>
          <cell r="DE346">
            <v>0</v>
          </cell>
          <cell r="DK346">
            <v>0</v>
          </cell>
          <cell r="DN346">
            <v>0</v>
          </cell>
          <cell r="DO346">
            <v>0</v>
          </cell>
          <cell r="EB346">
            <v>0</v>
          </cell>
          <cell r="EC346">
            <v>0</v>
          </cell>
          <cell r="EI346">
            <v>0</v>
          </cell>
          <cell r="EJ346">
            <v>0</v>
          </cell>
          <cell r="EL346">
            <v>0</v>
          </cell>
          <cell r="EQ346">
            <v>0</v>
          </cell>
          <cell r="EU346">
            <v>0</v>
          </cell>
        </row>
        <row r="368">
          <cell r="F368">
            <v>0</v>
          </cell>
          <cell r="G368">
            <v>0</v>
          </cell>
          <cell r="I368">
            <v>0</v>
          </cell>
          <cell r="K368">
            <v>0</v>
          </cell>
          <cell r="M368">
            <v>0</v>
          </cell>
          <cell r="R368">
            <v>0</v>
          </cell>
          <cell r="U368">
            <v>0</v>
          </cell>
          <cell r="V368">
            <v>0</v>
          </cell>
          <cell r="Y368">
            <v>0</v>
          </cell>
          <cell r="Z368">
            <v>0</v>
          </cell>
          <cell r="AC368">
            <v>0</v>
          </cell>
          <cell r="AD368">
            <v>0</v>
          </cell>
          <cell r="AK368">
            <v>0</v>
          </cell>
          <cell r="AN368">
            <v>0</v>
          </cell>
          <cell r="AO368">
            <v>0</v>
          </cell>
          <cell r="AQ368">
            <v>0</v>
          </cell>
          <cell r="AU368">
            <v>0</v>
          </cell>
          <cell r="AV368">
            <v>0</v>
          </cell>
          <cell r="AW368">
            <v>0</v>
          </cell>
          <cell r="AZ368">
            <v>0</v>
          </cell>
          <cell r="BA368">
            <v>0</v>
          </cell>
          <cell r="BG368">
            <v>0</v>
          </cell>
          <cell r="BH368">
            <v>0</v>
          </cell>
          <cell r="BO368">
            <v>0</v>
          </cell>
          <cell r="BR368">
            <v>0</v>
          </cell>
          <cell r="BS368">
            <v>0</v>
          </cell>
          <cell r="BU368">
            <v>0</v>
          </cell>
          <cell r="BW368">
            <v>0</v>
          </cell>
          <cell r="BZ368">
            <v>0</v>
          </cell>
          <cell r="CA368">
            <v>0</v>
          </cell>
          <cell r="CC368">
            <v>0</v>
          </cell>
          <cell r="CG368">
            <v>0</v>
          </cell>
          <cell r="CI368">
            <v>0</v>
          </cell>
          <cell r="CJ368">
            <v>0</v>
          </cell>
          <cell r="CP368">
            <v>0</v>
          </cell>
          <cell r="CV368">
            <v>0</v>
          </cell>
          <cell r="DA368">
            <v>0</v>
          </cell>
          <cell r="DD368">
            <v>0</v>
          </cell>
          <cell r="DE368">
            <v>0</v>
          </cell>
          <cell r="DK368">
            <v>0</v>
          </cell>
          <cell r="DN368">
            <v>0</v>
          </cell>
          <cell r="DO368">
            <v>0</v>
          </cell>
          <cell r="DV368">
            <v>0</v>
          </cell>
          <cell r="EB368">
            <v>0</v>
          </cell>
          <cell r="EC368">
            <v>0</v>
          </cell>
          <cell r="EI368">
            <v>0</v>
          </cell>
          <cell r="EJ368">
            <v>0</v>
          </cell>
          <cell r="EL368">
            <v>0</v>
          </cell>
          <cell r="EQ368">
            <v>0</v>
          </cell>
          <cell r="EU368">
            <v>0</v>
          </cell>
        </row>
        <row r="374">
          <cell r="F374">
            <v>0</v>
          </cell>
          <cell r="I374">
            <v>0</v>
          </cell>
          <cell r="K374">
            <v>0</v>
          </cell>
          <cell r="M374">
            <v>0</v>
          </cell>
          <cell r="R374">
            <v>0</v>
          </cell>
          <cell r="U374">
            <v>0</v>
          </cell>
          <cell r="V374">
            <v>0</v>
          </cell>
          <cell r="Y374">
            <v>0</v>
          </cell>
          <cell r="Z374">
            <v>0</v>
          </cell>
          <cell r="AC374">
            <v>0</v>
          </cell>
          <cell r="AD374">
            <v>0</v>
          </cell>
          <cell r="AK374">
            <v>0</v>
          </cell>
          <cell r="AN374">
            <v>0</v>
          </cell>
          <cell r="AO374">
            <v>0</v>
          </cell>
          <cell r="AQ374">
            <v>0</v>
          </cell>
          <cell r="AU374">
            <v>0</v>
          </cell>
          <cell r="AV374">
            <v>0</v>
          </cell>
          <cell r="AW374">
            <v>0</v>
          </cell>
          <cell r="AZ374">
            <v>0</v>
          </cell>
          <cell r="BA374">
            <v>0</v>
          </cell>
          <cell r="BG374">
            <v>0</v>
          </cell>
          <cell r="BH374">
            <v>0</v>
          </cell>
          <cell r="BN374">
            <v>0</v>
          </cell>
          <cell r="BO374">
            <v>0</v>
          </cell>
          <cell r="BR374">
            <v>0</v>
          </cell>
          <cell r="BS374">
            <v>0</v>
          </cell>
          <cell r="BU374">
            <v>0</v>
          </cell>
          <cell r="BW374">
            <v>0</v>
          </cell>
          <cell r="BZ374">
            <v>0</v>
          </cell>
          <cell r="CA374">
            <v>0</v>
          </cell>
          <cell r="CC374">
            <v>0</v>
          </cell>
          <cell r="CG374">
            <v>0</v>
          </cell>
          <cell r="CI374">
            <v>0</v>
          </cell>
          <cell r="CJ374">
            <v>0</v>
          </cell>
          <cell r="CP374">
            <v>0</v>
          </cell>
          <cell r="CV374">
            <v>0</v>
          </cell>
          <cell r="CW374">
            <v>0</v>
          </cell>
          <cell r="DA374">
            <v>0</v>
          </cell>
          <cell r="DD374">
            <v>0</v>
          </cell>
          <cell r="DE374">
            <v>0</v>
          </cell>
          <cell r="DK374">
            <v>0</v>
          </cell>
          <cell r="DN374">
            <v>0</v>
          </cell>
          <cell r="DO374">
            <v>0</v>
          </cell>
          <cell r="DV374">
            <v>0</v>
          </cell>
          <cell r="EB374">
            <v>0</v>
          </cell>
          <cell r="EC374">
            <v>0</v>
          </cell>
          <cell r="EI374">
            <v>0</v>
          </cell>
          <cell r="EJ374">
            <v>0</v>
          </cell>
          <cell r="EL374">
            <v>0</v>
          </cell>
          <cell r="EQ374">
            <v>0</v>
          </cell>
          <cell r="EU374">
            <v>0</v>
          </cell>
        </row>
        <row r="379">
          <cell r="F379">
            <v>0</v>
          </cell>
          <cell r="G379">
            <v>0</v>
          </cell>
          <cell r="I379">
            <v>0</v>
          </cell>
          <cell r="K379">
            <v>0</v>
          </cell>
          <cell r="M379">
            <v>0</v>
          </cell>
          <cell r="R379">
            <v>0</v>
          </cell>
          <cell r="U379">
            <v>0</v>
          </cell>
          <cell r="V379">
            <v>0</v>
          </cell>
          <cell r="Y379">
            <v>0</v>
          </cell>
          <cell r="Z379">
            <v>0</v>
          </cell>
          <cell r="AC379">
            <v>0</v>
          </cell>
          <cell r="AD379">
            <v>0</v>
          </cell>
          <cell r="AK379">
            <v>0</v>
          </cell>
          <cell r="AN379">
            <v>0</v>
          </cell>
          <cell r="AO379">
            <v>0</v>
          </cell>
          <cell r="AQ379">
            <v>0</v>
          </cell>
          <cell r="AU379">
            <v>0</v>
          </cell>
          <cell r="AV379">
            <v>0</v>
          </cell>
          <cell r="AW379">
            <v>0</v>
          </cell>
          <cell r="AZ379">
            <v>0</v>
          </cell>
          <cell r="BA379">
            <v>0</v>
          </cell>
          <cell r="BG379">
            <v>0</v>
          </cell>
          <cell r="BH379">
            <v>0</v>
          </cell>
          <cell r="BN379">
            <v>0</v>
          </cell>
          <cell r="BO379">
            <v>0</v>
          </cell>
          <cell r="BR379">
            <v>0</v>
          </cell>
          <cell r="BS379">
            <v>0</v>
          </cell>
          <cell r="BU379">
            <v>0</v>
          </cell>
          <cell r="BW379">
            <v>0</v>
          </cell>
          <cell r="BZ379">
            <v>0</v>
          </cell>
          <cell r="CA379">
            <v>0</v>
          </cell>
          <cell r="CC379">
            <v>0</v>
          </cell>
          <cell r="CG379">
            <v>0</v>
          </cell>
          <cell r="CJ379">
            <v>0</v>
          </cell>
          <cell r="CP379">
            <v>0</v>
          </cell>
          <cell r="CV379">
            <v>0</v>
          </cell>
          <cell r="CW379">
            <v>0</v>
          </cell>
          <cell r="DA379">
            <v>0</v>
          </cell>
          <cell r="DD379">
            <v>0</v>
          </cell>
          <cell r="DE379">
            <v>0</v>
          </cell>
          <cell r="DK379">
            <v>0</v>
          </cell>
          <cell r="DN379">
            <v>0</v>
          </cell>
          <cell r="DO379">
            <v>0</v>
          </cell>
          <cell r="DV379">
            <v>0</v>
          </cell>
          <cell r="EB379">
            <v>0</v>
          </cell>
          <cell r="EC379">
            <v>0</v>
          </cell>
          <cell r="EI379">
            <v>0</v>
          </cell>
          <cell r="EJ379">
            <v>0</v>
          </cell>
          <cell r="EL379">
            <v>0</v>
          </cell>
          <cell r="EQ379">
            <v>0</v>
          </cell>
          <cell r="EU379">
            <v>0</v>
          </cell>
        </row>
        <row r="384">
          <cell r="DK384">
            <v>240000</v>
          </cell>
        </row>
        <row r="389">
          <cell r="F389">
            <v>0</v>
          </cell>
          <cell r="G389">
            <v>0</v>
          </cell>
          <cell r="I389">
            <v>0</v>
          </cell>
          <cell r="K389">
            <v>0</v>
          </cell>
          <cell r="M389">
            <v>500</v>
          </cell>
          <cell r="R389">
            <v>0</v>
          </cell>
          <cell r="U389">
            <v>0</v>
          </cell>
          <cell r="V389">
            <v>0</v>
          </cell>
          <cell r="Y389">
            <v>0</v>
          </cell>
          <cell r="Z389">
            <v>0</v>
          </cell>
          <cell r="AC389">
            <v>0</v>
          </cell>
          <cell r="AD389">
            <v>0</v>
          </cell>
          <cell r="AK389">
            <v>0</v>
          </cell>
          <cell r="AN389">
            <v>0</v>
          </cell>
          <cell r="AO389">
            <v>0</v>
          </cell>
          <cell r="AQ389">
            <v>0</v>
          </cell>
          <cell r="AU389">
            <v>0</v>
          </cell>
          <cell r="AV389">
            <v>0</v>
          </cell>
          <cell r="AW389">
            <v>0</v>
          </cell>
          <cell r="AZ389">
            <v>0</v>
          </cell>
          <cell r="BA389">
            <v>0</v>
          </cell>
          <cell r="BG389">
            <v>0</v>
          </cell>
          <cell r="BH389">
            <v>0</v>
          </cell>
          <cell r="BN389">
            <v>0</v>
          </cell>
          <cell r="BO389">
            <v>0</v>
          </cell>
          <cell r="BR389">
            <v>0</v>
          </cell>
          <cell r="BS389">
            <v>0</v>
          </cell>
          <cell r="BU389">
            <v>0</v>
          </cell>
          <cell r="BW389">
            <v>0</v>
          </cell>
          <cell r="BZ389">
            <v>0</v>
          </cell>
          <cell r="CA389">
            <v>0</v>
          </cell>
          <cell r="CC389">
            <v>0</v>
          </cell>
          <cell r="CG389">
            <v>0</v>
          </cell>
          <cell r="CI389">
            <v>0</v>
          </cell>
          <cell r="CJ389">
            <v>0</v>
          </cell>
          <cell r="CP389">
            <v>0</v>
          </cell>
          <cell r="CV389">
            <v>0</v>
          </cell>
          <cell r="CW389">
            <v>0</v>
          </cell>
          <cell r="DA389">
            <v>0</v>
          </cell>
          <cell r="DD389">
            <v>0</v>
          </cell>
          <cell r="DE389">
            <v>0</v>
          </cell>
          <cell r="DN389">
            <v>0</v>
          </cell>
          <cell r="DO389">
            <v>0</v>
          </cell>
          <cell r="DV389">
            <v>0</v>
          </cell>
          <cell r="EB389">
            <v>0</v>
          </cell>
          <cell r="EC389">
            <v>0</v>
          </cell>
          <cell r="EI389">
            <v>0</v>
          </cell>
          <cell r="EJ389">
            <v>0</v>
          </cell>
          <cell r="EL389">
            <v>0</v>
          </cell>
          <cell r="EQ389">
            <v>0</v>
          </cell>
          <cell r="EU389">
            <v>0</v>
          </cell>
        </row>
        <row r="394">
          <cell r="F394">
            <v>0</v>
          </cell>
          <cell r="G394">
            <v>0</v>
          </cell>
          <cell r="I394">
            <v>0</v>
          </cell>
          <cell r="K394">
            <v>0</v>
          </cell>
          <cell r="M394">
            <v>0</v>
          </cell>
          <cell r="R394">
            <v>0</v>
          </cell>
          <cell r="U394">
            <v>0</v>
          </cell>
          <cell r="V394">
            <v>0</v>
          </cell>
          <cell r="Y394">
            <v>0</v>
          </cell>
          <cell r="Z394">
            <v>0</v>
          </cell>
          <cell r="AC394">
            <v>0</v>
          </cell>
          <cell r="AD394">
            <v>0</v>
          </cell>
          <cell r="AK394">
            <v>0</v>
          </cell>
          <cell r="AN394">
            <v>0</v>
          </cell>
          <cell r="AO394">
            <v>0</v>
          </cell>
          <cell r="AQ394">
            <v>0</v>
          </cell>
          <cell r="AU394">
            <v>0</v>
          </cell>
          <cell r="AV394">
            <v>0</v>
          </cell>
          <cell r="AW394">
            <v>0</v>
          </cell>
          <cell r="AZ394">
            <v>0</v>
          </cell>
          <cell r="BA394">
            <v>0</v>
          </cell>
          <cell r="BG394">
            <v>0</v>
          </cell>
          <cell r="BH394">
            <v>0</v>
          </cell>
          <cell r="BN394">
            <v>0</v>
          </cell>
          <cell r="BO394">
            <v>0</v>
          </cell>
          <cell r="BR394">
            <v>0</v>
          </cell>
          <cell r="BS394">
            <v>0</v>
          </cell>
          <cell r="BU394">
            <v>0</v>
          </cell>
          <cell r="BW394">
            <v>0</v>
          </cell>
          <cell r="BZ394">
            <v>0</v>
          </cell>
          <cell r="CA394">
            <v>0</v>
          </cell>
          <cell r="CC394">
            <v>0</v>
          </cell>
          <cell r="CI394">
            <v>0</v>
          </cell>
          <cell r="CJ394">
            <v>0</v>
          </cell>
          <cell r="CP394">
            <v>0</v>
          </cell>
          <cell r="CV394">
            <v>0</v>
          </cell>
          <cell r="CW394">
            <v>0</v>
          </cell>
          <cell r="DA394">
            <v>0</v>
          </cell>
          <cell r="DD394">
            <v>0</v>
          </cell>
          <cell r="DE394">
            <v>0</v>
          </cell>
          <cell r="DK394">
            <v>0</v>
          </cell>
          <cell r="DN394">
            <v>0</v>
          </cell>
          <cell r="DO394">
            <v>0</v>
          </cell>
          <cell r="DV394">
            <v>0</v>
          </cell>
          <cell r="EB394">
            <v>0</v>
          </cell>
          <cell r="EC394">
            <v>0</v>
          </cell>
          <cell r="EI394">
            <v>0</v>
          </cell>
          <cell r="EJ394">
            <v>0</v>
          </cell>
          <cell r="EL394">
            <v>0</v>
          </cell>
          <cell r="EQ394">
            <v>0</v>
          </cell>
          <cell r="EU394">
            <v>0</v>
          </cell>
        </row>
        <row r="398">
          <cell r="F398">
            <v>0</v>
          </cell>
          <cell r="G398">
            <v>0</v>
          </cell>
          <cell r="I398">
            <v>0</v>
          </cell>
          <cell r="K398">
            <v>0</v>
          </cell>
          <cell r="M398">
            <v>0</v>
          </cell>
          <cell r="R398">
            <v>0</v>
          </cell>
          <cell r="U398">
            <v>0</v>
          </cell>
          <cell r="V398">
            <v>0</v>
          </cell>
          <cell r="Y398">
            <v>0</v>
          </cell>
          <cell r="Z398">
            <v>0</v>
          </cell>
          <cell r="AC398">
            <v>0</v>
          </cell>
          <cell r="AD398">
            <v>0</v>
          </cell>
          <cell r="AK398">
            <v>0</v>
          </cell>
          <cell r="AN398">
            <v>0</v>
          </cell>
          <cell r="AO398">
            <v>0</v>
          </cell>
          <cell r="AQ398">
            <v>0</v>
          </cell>
          <cell r="AW398">
            <v>0</v>
          </cell>
          <cell r="BG398">
            <v>0</v>
          </cell>
          <cell r="BH398">
            <v>0</v>
          </cell>
          <cell r="BN398">
            <v>0</v>
          </cell>
          <cell r="BO398">
            <v>0</v>
          </cell>
          <cell r="BR398">
            <v>0</v>
          </cell>
          <cell r="BS398">
            <v>0</v>
          </cell>
          <cell r="BU398">
            <v>0</v>
          </cell>
          <cell r="BW398">
            <v>0</v>
          </cell>
          <cell r="BZ398">
            <v>0</v>
          </cell>
          <cell r="CA398">
            <v>0</v>
          </cell>
          <cell r="CC398">
            <v>0</v>
          </cell>
          <cell r="CI398">
            <v>0</v>
          </cell>
          <cell r="CP398">
            <v>0</v>
          </cell>
          <cell r="CV398">
            <v>0</v>
          </cell>
          <cell r="CW398">
            <v>0</v>
          </cell>
          <cell r="DA398">
            <v>0</v>
          </cell>
          <cell r="DD398">
            <v>0</v>
          </cell>
          <cell r="DE398">
            <v>0</v>
          </cell>
          <cell r="DK398">
            <v>0</v>
          </cell>
          <cell r="DN398">
            <v>0</v>
          </cell>
          <cell r="DO398">
            <v>0</v>
          </cell>
          <cell r="DV398">
            <v>0</v>
          </cell>
          <cell r="EC398">
            <v>0</v>
          </cell>
          <cell r="EJ398">
            <v>0</v>
          </cell>
          <cell r="EL398">
            <v>0</v>
          </cell>
          <cell r="EQ398">
            <v>0</v>
          </cell>
          <cell r="EU398">
            <v>0</v>
          </cell>
        </row>
        <row r="400">
          <cell r="G400">
            <v>0</v>
          </cell>
          <cell r="Z400">
            <v>0</v>
          </cell>
          <cell r="BO400">
            <v>0</v>
          </cell>
          <cell r="CA400">
            <v>0</v>
          </cell>
          <cell r="CP400">
            <v>0</v>
          </cell>
          <cell r="DK400">
            <v>0</v>
          </cell>
          <cell r="DV400">
            <v>0</v>
          </cell>
          <cell r="EK400">
            <v>0</v>
          </cell>
          <cell r="EQ400">
            <v>0</v>
          </cell>
        </row>
        <row r="402">
          <cell r="G402">
            <v>0</v>
          </cell>
          <cell r="I402">
            <v>0</v>
          </cell>
          <cell r="K402">
            <v>0</v>
          </cell>
          <cell r="M402">
            <v>0</v>
          </cell>
          <cell r="R402">
            <v>0</v>
          </cell>
          <cell r="V402">
            <v>0</v>
          </cell>
          <cell r="AC402">
            <v>0</v>
          </cell>
          <cell r="AD402">
            <v>0</v>
          </cell>
          <cell r="AK402">
            <v>0</v>
          </cell>
          <cell r="AN402">
            <v>0</v>
          </cell>
          <cell r="AO402">
            <v>0</v>
          </cell>
          <cell r="AW402">
            <v>0</v>
          </cell>
          <cell r="BH402">
            <v>0</v>
          </cell>
          <cell r="BN402">
            <v>0</v>
          </cell>
          <cell r="BR402">
            <v>0</v>
          </cell>
          <cell r="BS402">
            <v>0</v>
          </cell>
          <cell r="BU402">
            <v>0</v>
          </cell>
          <cell r="BW402">
            <v>0</v>
          </cell>
          <cell r="CC402">
            <v>0</v>
          </cell>
          <cell r="CW402">
            <v>0</v>
          </cell>
          <cell r="DA402">
            <v>0</v>
          </cell>
          <cell r="DE402">
            <v>0</v>
          </cell>
          <cell r="DO402">
            <v>0</v>
          </cell>
          <cell r="EC402">
            <v>0</v>
          </cell>
          <cell r="EJ402">
            <v>0</v>
          </cell>
          <cell r="EU402">
            <v>0</v>
          </cell>
        </row>
      </sheetData>
      <sheetData sheetId="1">
        <row r="59">
          <cell r="E59">
            <v>5400</v>
          </cell>
          <cell r="J59">
            <v>1200</v>
          </cell>
          <cell r="O59">
            <v>0</v>
          </cell>
          <cell r="V59">
            <v>0</v>
          </cell>
          <cell r="W59">
            <v>7100</v>
          </cell>
          <cell r="X59">
            <v>0</v>
          </cell>
          <cell r="Z59">
            <v>0</v>
          </cell>
          <cell r="AB59">
            <v>0</v>
          </cell>
          <cell r="AD59">
            <v>8064</v>
          </cell>
          <cell r="AJ59">
            <v>23632</v>
          </cell>
          <cell r="AK59">
            <v>0</v>
          </cell>
          <cell r="AR59">
            <v>929994</v>
          </cell>
          <cell r="AS59">
            <v>24756</v>
          </cell>
          <cell r="AT59">
            <v>229219</v>
          </cell>
          <cell r="AZ59">
            <v>357837</v>
          </cell>
          <cell r="BA59">
            <v>1030</v>
          </cell>
        </row>
        <row r="67">
          <cell r="E67">
            <v>948</v>
          </cell>
          <cell r="J67">
            <v>211</v>
          </cell>
          <cell r="O67">
            <v>0</v>
          </cell>
          <cell r="V67">
            <v>0</v>
          </cell>
          <cell r="W67">
            <v>2891</v>
          </cell>
          <cell r="X67">
            <v>0</v>
          </cell>
          <cell r="Z67">
            <v>0</v>
          </cell>
          <cell r="AB67">
            <v>0</v>
          </cell>
          <cell r="AD67">
            <v>1416</v>
          </cell>
          <cell r="AJ67">
            <v>5387</v>
          </cell>
          <cell r="AK67">
            <v>0</v>
          </cell>
          <cell r="AR67">
            <v>192193</v>
          </cell>
          <cell r="AS67">
            <v>11325</v>
          </cell>
          <cell r="AT67">
            <v>45328</v>
          </cell>
          <cell r="AZ67">
            <v>69435</v>
          </cell>
          <cell r="BA67">
            <v>257</v>
          </cell>
        </row>
        <row r="154">
          <cell r="E154">
            <v>11260</v>
          </cell>
          <cell r="J154">
            <v>4400</v>
          </cell>
          <cell r="O154">
            <v>5832</v>
          </cell>
          <cell r="V154">
            <v>272511</v>
          </cell>
          <cell r="W154">
            <v>0</v>
          </cell>
          <cell r="X154">
            <v>1500</v>
          </cell>
          <cell r="Z154">
            <v>47096</v>
          </cell>
          <cell r="AB154">
            <v>500</v>
          </cell>
          <cell r="AD154">
            <v>4930</v>
          </cell>
          <cell r="AJ154">
            <v>27958</v>
          </cell>
          <cell r="AK154">
            <v>22782</v>
          </cell>
          <cell r="AR154">
            <v>9994</v>
          </cell>
          <cell r="AS154">
            <v>0</v>
          </cell>
          <cell r="AT154">
            <v>2423</v>
          </cell>
          <cell r="AZ154">
            <v>103209</v>
          </cell>
          <cell r="BA154">
            <v>1200</v>
          </cell>
        </row>
        <row r="161">
          <cell r="E161">
            <v>0</v>
          </cell>
          <cell r="J161">
            <v>0</v>
          </cell>
          <cell r="O161">
            <v>0</v>
          </cell>
          <cell r="V161">
            <v>0</v>
          </cell>
          <cell r="W161">
            <v>0</v>
          </cell>
          <cell r="X161">
            <v>0</v>
          </cell>
          <cell r="Z161">
            <v>0</v>
          </cell>
          <cell r="AB161">
            <v>0</v>
          </cell>
          <cell r="AD161">
            <v>0</v>
          </cell>
          <cell r="AJ161">
            <v>0</v>
          </cell>
          <cell r="AK161">
            <v>0</v>
          </cell>
          <cell r="AR161">
            <v>0</v>
          </cell>
          <cell r="AS161">
            <v>0</v>
          </cell>
          <cell r="AT161">
            <v>0</v>
          </cell>
          <cell r="AZ161">
            <v>0</v>
          </cell>
          <cell r="BA161">
            <v>0</v>
          </cell>
        </row>
        <row r="168">
          <cell r="E168">
            <v>0</v>
          </cell>
          <cell r="J168">
            <v>0</v>
          </cell>
          <cell r="O168">
            <v>0</v>
          </cell>
          <cell r="V168">
            <v>0</v>
          </cell>
          <cell r="W168">
            <v>0</v>
          </cell>
          <cell r="X168">
            <v>0</v>
          </cell>
          <cell r="Z168">
            <v>0</v>
          </cell>
          <cell r="AB168">
            <v>0</v>
          </cell>
          <cell r="AD168">
            <v>0</v>
          </cell>
          <cell r="AJ168">
            <v>0</v>
          </cell>
          <cell r="AK168">
            <v>0</v>
          </cell>
          <cell r="AR168">
            <v>0</v>
          </cell>
          <cell r="AS168">
            <v>0</v>
          </cell>
          <cell r="AT168">
            <v>0</v>
          </cell>
          <cell r="AZ168">
            <v>0</v>
          </cell>
          <cell r="BA168">
            <v>0</v>
          </cell>
        </row>
        <row r="175">
          <cell r="E175">
            <v>0</v>
          </cell>
          <cell r="J175">
            <v>0</v>
          </cell>
          <cell r="O175">
            <v>0</v>
          </cell>
          <cell r="V175">
            <v>0</v>
          </cell>
          <cell r="W175">
            <v>0</v>
          </cell>
          <cell r="X175">
            <v>0</v>
          </cell>
          <cell r="Z175">
            <v>0</v>
          </cell>
          <cell r="AB175">
            <v>0</v>
          </cell>
          <cell r="AD175">
            <v>0</v>
          </cell>
          <cell r="AJ175">
            <v>0</v>
          </cell>
          <cell r="AK175">
            <v>0</v>
          </cell>
          <cell r="AR175">
            <v>0</v>
          </cell>
          <cell r="AS175">
            <v>0</v>
          </cell>
          <cell r="AT175">
            <v>0</v>
          </cell>
          <cell r="AZ175">
            <v>0</v>
          </cell>
          <cell r="BA175">
            <v>0</v>
          </cell>
        </row>
        <row r="182">
          <cell r="E182">
            <v>0</v>
          </cell>
          <cell r="J182">
            <v>0</v>
          </cell>
          <cell r="O182">
            <v>0</v>
          </cell>
          <cell r="V182">
            <v>0</v>
          </cell>
          <cell r="W182">
            <v>0</v>
          </cell>
          <cell r="X182">
            <v>0</v>
          </cell>
          <cell r="Z182">
            <v>0</v>
          </cell>
          <cell r="AB182">
            <v>0</v>
          </cell>
          <cell r="AD182">
            <v>0</v>
          </cell>
          <cell r="AJ182">
            <v>0</v>
          </cell>
          <cell r="AK182">
            <v>0</v>
          </cell>
          <cell r="AR182">
            <v>0</v>
          </cell>
          <cell r="AS182">
            <v>0</v>
          </cell>
          <cell r="AT182">
            <v>0</v>
          </cell>
          <cell r="AZ182">
            <v>0</v>
          </cell>
          <cell r="BA182">
            <v>0</v>
          </cell>
        </row>
        <row r="189">
          <cell r="E189">
            <v>0</v>
          </cell>
          <cell r="J189">
            <v>0</v>
          </cell>
          <cell r="O189">
            <v>0</v>
          </cell>
          <cell r="V189">
            <v>0</v>
          </cell>
          <cell r="W189">
            <v>0</v>
          </cell>
          <cell r="X189">
            <v>0</v>
          </cell>
          <cell r="Z189">
            <v>0</v>
          </cell>
          <cell r="AB189">
            <v>0</v>
          </cell>
          <cell r="AD189">
            <v>0</v>
          </cell>
          <cell r="AJ189">
            <v>0</v>
          </cell>
          <cell r="AK189">
            <v>0</v>
          </cell>
          <cell r="AR189">
            <v>0</v>
          </cell>
          <cell r="AS189">
            <v>0</v>
          </cell>
          <cell r="AT189">
            <v>0</v>
          </cell>
          <cell r="AZ189">
            <v>0</v>
          </cell>
          <cell r="BA189">
            <v>0</v>
          </cell>
        </row>
        <row r="194">
          <cell r="E194">
            <v>0</v>
          </cell>
          <cell r="J194">
            <v>0</v>
          </cell>
          <cell r="O194">
            <v>0</v>
          </cell>
          <cell r="V194">
            <v>0</v>
          </cell>
          <cell r="W194">
            <v>0</v>
          </cell>
          <cell r="X194">
            <v>0</v>
          </cell>
          <cell r="Z194">
            <v>0</v>
          </cell>
          <cell r="AB194">
            <v>0</v>
          </cell>
          <cell r="AD194">
            <v>0</v>
          </cell>
          <cell r="AJ194">
            <v>0</v>
          </cell>
          <cell r="AK194">
            <v>0</v>
          </cell>
          <cell r="AR194">
            <v>0</v>
          </cell>
          <cell r="AS194">
            <v>0</v>
          </cell>
          <cell r="AT194">
            <v>0</v>
          </cell>
          <cell r="AZ194">
            <v>0</v>
          </cell>
          <cell r="BA194">
            <v>0</v>
          </cell>
        </row>
        <row r="199">
          <cell r="E199">
            <v>0</v>
          </cell>
          <cell r="J199">
            <v>0</v>
          </cell>
          <cell r="O199">
            <v>0</v>
          </cell>
          <cell r="V199">
            <v>0</v>
          </cell>
          <cell r="W199">
            <v>0</v>
          </cell>
          <cell r="X199">
            <v>0</v>
          </cell>
          <cell r="Z199">
            <v>0</v>
          </cell>
          <cell r="AB199">
            <v>0</v>
          </cell>
          <cell r="AD199">
            <v>0</v>
          </cell>
          <cell r="AJ199">
            <v>0</v>
          </cell>
          <cell r="AK199">
            <v>0</v>
          </cell>
          <cell r="AR199">
            <v>0</v>
          </cell>
          <cell r="AS199">
            <v>0</v>
          </cell>
          <cell r="AT199">
            <v>0</v>
          </cell>
          <cell r="AZ199">
            <v>0</v>
          </cell>
          <cell r="BA199">
            <v>0</v>
          </cell>
        </row>
        <row r="232">
          <cell r="E232">
            <v>0</v>
          </cell>
          <cell r="J232">
            <v>0</v>
          </cell>
          <cell r="O232">
            <v>0</v>
          </cell>
          <cell r="V232">
            <v>29700</v>
          </cell>
          <cell r="W232">
            <v>0</v>
          </cell>
          <cell r="X232">
            <v>0</v>
          </cell>
          <cell r="Z232">
            <v>68450</v>
          </cell>
          <cell r="AB232">
            <v>0</v>
          </cell>
          <cell r="AD232">
            <v>0</v>
          </cell>
          <cell r="AJ232">
            <v>0</v>
          </cell>
          <cell r="AK232">
            <v>0</v>
          </cell>
          <cell r="AR232">
            <v>0</v>
          </cell>
          <cell r="AS232">
            <v>0</v>
          </cell>
          <cell r="AT232">
            <v>0</v>
          </cell>
          <cell r="AZ232">
            <v>2000</v>
          </cell>
          <cell r="BA232">
            <v>0</v>
          </cell>
        </row>
        <row r="239">
          <cell r="E239">
            <v>0</v>
          </cell>
          <cell r="J239">
            <v>0</v>
          </cell>
          <cell r="O239">
            <v>0</v>
          </cell>
          <cell r="V239">
            <v>16800</v>
          </cell>
          <cell r="W239">
            <v>0</v>
          </cell>
          <cell r="X239">
            <v>0</v>
          </cell>
          <cell r="Z239">
            <v>0</v>
          </cell>
          <cell r="AB239">
            <v>0</v>
          </cell>
          <cell r="AD239">
            <v>0</v>
          </cell>
          <cell r="AJ239">
            <v>0</v>
          </cell>
          <cell r="AK239">
            <v>0</v>
          </cell>
          <cell r="AR239">
            <v>0</v>
          </cell>
          <cell r="AS239">
            <v>0</v>
          </cell>
          <cell r="AT239">
            <v>0</v>
          </cell>
          <cell r="AZ239">
            <v>0</v>
          </cell>
          <cell r="BA239">
            <v>0</v>
          </cell>
        </row>
        <row r="245">
          <cell r="E245">
            <v>0</v>
          </cell>
          <cell r="J245">
            <v>0</v>
          </cell>
          <cell r="O245">
            <v>0</v>
          </cell>
          <cell r="V245">
            <v>0</v>
          </cell>
          <cell r="W245">
            <v>0</v>
          </cell>
          <cell r="X245">
            <v>0</v>
          </cell>
          <cell r="Z245">
            <v>0</v>
          </cell>
          <cell r="AB245">
            <v>0</v>
          </cell>
          <cell r="AD245">
            <v>0</v>
          </cell>
          <cell r="AJ245">
            <v>0</v>
          </cell>
          <cell r="AK245">
            <v>0</v>
          </cell>
          <cell r="AR245">
            <v>0</v>
          </cell>
          <cell r="AS245">
            <v>0</v>
          </cell>
          <cell r="AT245">
            <v>0</v>
          </cell>
          <cell r="AZ245">
            <v>0</v>
          </cell>
          <cell r="BA245">
            <v>0</v>
          </cell>
        </row>
        <row r="250">
          <cell r="E250">
            <v>0</v>
          </cell>
          <cell r="J250">
            <v>0</v>
          </cell>
          <cell r="O250">
            <v>0</v>
          </cell>
          <cell r="V250">
            <v>0</v>
          </cell>
          <cell r="W250">
            <v>0</v>
          </cell>
          <cell r="X250">
            <v>0</v>
          </cell>
          <cell r="Z250">
            <v>0</v>
          </cell>
          <cell r="AB250">
            <v>0</v>
          </cell>
          <cell r="AD250">
            <v>0</v>
          </cell>
          <cell r="AJ250">
            <v>0</v>
          </cell>
          <cell r="AK250">
            <v>0</v>
          </cell>
          <cell r="AR250">
            <v>0</v>
          </cell>
          <cell r="AS250">
            <v>0</v>
          </cell>
          <cell r="AT250">
            <v>0</v>
          </cell>
          <cell r="AZ250">
            <v>0</v>
          </cell>
          <cell r="BA250">
            <v>0</v>
          </cell>
        </row>
        <row r="255">
          <cell r="E255">
            <v>0</v>
          </cell>
          <cell r="J255">
            <v>0</v>
          </cell>
          <cell r="O255">
            <v>0</v>
          </cell>
          <cell r="V255">
            <v>0</v>
          </cell>
          <cell r="W255">
            <v>0</v>
          </cell>
          <cell r="X255">
            <v>0</v>
          </cell>
          <cell r="Z255">
            <v>0</v>
          </cell>
          <cell r="AB255">
            <v>0</v>
          </cell>
          <cell r="AD255">
            <v>0</v>
          </cell>
          <cell r="AJ255">
            <v>0</v>
          </cell>
          <cell r="AK255">
            <v>0</v>
          </cell>
          <cell r="AR255">
            <v>0</v>
          </cell>
          <cell r="AS255">
            <v>0</v>
          </cell>
          <cell r="AT255">
            <v>0</v>
          </cell>
          <cell r="AZ255">
            <v>0</v>
          </cell>
          <cell r="BA255">
            <v>0</v>
          </cell>
        </row>
        <row r="261">
          <cell r="E261">
            <v>0</v>
          </cell>
          <cell r="J261">
            <v>0</v>
          </cell>
          <cell r="O261">
            <v>0</v>
          </cell>
          <cell r="V261">
            <v>0</v>
          </cell>
          <cell r="W261">
            <v>0</v>
          </cell>
          <cell r="X261">
            <v>0</v>
          </cell>
          <cell r="Z261">
            <v>0</v>
          </cell>
          <cell r="AB261">
            <v>0</v>
          </cell>
          <cell r="AD261">
            <v>0</v>
          </cell>
          <cell r="AJ261">
            <v>0</v>
          </cell>
          <cell r="AK261">
            <v>0</v>
          </cell>
          <cell r="AR261">
            <v>0</v>
          </cell>
          <cell r="AS261">
            <v>0</v>
          </cell>
          <cell r="AT261">
            <v>0</v>
          </cell>
          <cell r="AZ261">
            <v>0</v>
          </cell>
          <cell r="BA261">
            <v>0</v>
          </cell>
        </row>
        <row r="265">
          <cell r="E265">
            <v>0</v>
          </cell>
          <cell r="J265">
            <v>0</v>
          </cell>
          <cell r="O265">
            <v>0</v>
          </cell>
          <cell r="V265">
            <v>0</v>
          </cell>
          <cell r="W265">
            <v>0</v>
          </cell>
          <cell r="X265">
            <v>0</v>
          </cell>
          <cell r="Z265">
            <v>0</v>
          </cell>
          <cell r="AB265">
            <v>0</v>
          </cell>
          <cell r="AD265">
            <v>0</v>
          </cell>
          <cell r="AJ265">
            <v>0</v>
          </cell>
          <cell r="AK265">
            <v>0</v>
          </cell>
          <cell r="AR265">
            <v>0</v>
          </cell>
          <cell r="AS265">
            <v>0</v>
          </cell>
          <cell r="AT265">
            <v>0</v>
          </cell>
          <cell r="AZ265">
            <v>0</v>
          </cell>
          <cell r="BA265">
            <v>0</v>
          </cell>
        </row>
        <row r="273">
          <cell r="E273">
            <v>0</v>
          </cell>
          <cell r="J273">
            <v>0</v>
          </cell>
          <cell r="O273">
            <v>0</v>
          </cell>
          <cell r="V273">
            <v>0</v>
          </cell>
          <cell r="W273">
            <v>0</v>
          </cell>
          <cell r="X273">
            <v>0</v>
          </cell>
          <cell r="Z273">
            <v>0</v>
          </cell>
          <cell r="AB273">
            <v>0</v>
          </cell>
          <cell r="AD273">
            <v>0</v>
          </cell>
          <cell r="AJ273">
            <v>0</v>
          </cell>
          <cell r="AK273">
            <v>0</v>
          </cell>
          <cell r="AR273">
            <v>0</v>
          </cell>
          <cell r="AS273">
            <v>0</v>
          </cell>
          <cell r="AT273">
            <v>0</v>
          </cell>
          <cell r="AZ273">
            <v>0</v>
          </cell>
          <cell r="BA273">
            <v>0</v>
          </cell>
        </row>
        <row r="278">
          <cell r="E278">
            <v>0</v>
          </cell>
          <cell r="J278">
            <v>0</v>
          </cell>
          <cell r="O278">
            <v>0</v>
          </cell>
          <cell r="V278">
            <v>0</v>
          </cell>
          <cell r="W278">
            <v>0</v>
          </cell>
          <cell r="X278">
            <v>0</v>
          </cell>
          <cell r="Z278">
            <v>0</v>
          </cell>
          <cell r="AB278">
            <v>0</v>
          </cell>
          <cell r="AD278">
            <v>0</v>
          </cell>
          <cell r="AJ278">
            <v>0</v>
          </cell>
          <cell r="AK278">
            <v>0</v>
          </cell>
          <cell r="AR278">
            <v>0</v>
          </cell>
          <cell r="AS278">
            <v>0</v>
          </cell>
          <cell r="AT278">
            <v>0</v>
          </cell>
          <cell r="AZ278">
            <v>0</v>
          </cell>
          <cell r="BA278">
            <v>0</v>
          </cell>
        </row>
        <row r="285">
          <cell r="E285">
            <v>1000</v>
          </cell>
          <cell r="J285">
            <v>600</v>
          </cell>
          <cell r="O285">
            <v>0</v>
          </cell>
          <cell r="V285">
            <v>0</v>
          </cell>
          <cell r="W285">
            <v>0</v>
          </cell>
          <cell r="X285">
            <v>0</v>
          </cell>
          <cell r="Z285">
            <v>0</v>
          </cell>
          <cell r="AB285">
            <v>0</v>
          </cell>
          <cell r="AD285">
            <v>0</v>
          </cell>
          <cell r="AJ285">
            <v>0</v>
          </cell>
          <cell r="AK285">
            <v>0</v>
          </cell>
          <cell r="AR285">
            <v>0</v>
          </cell>
          <cell r="AS285">
            <v>0</v>
          </cell>
          <cell r="AT285">
            <v>0</v>
          </cell>
          <cell r="AZ285">
            <v>35000</v>
          </cell>
          <cell r="BA285">
            <v>0</v>
          </cell>
        </row>
        <row r="292">
          <cell r="E292">
            <v>0</v>
          </cell>
          <cell r="J292">
            <v>0</v>
          </cell>
          <cell r="O292">
            <v>1600</v>
          </cell>
          <cell r="V292">
            <v>4000</v>
          </cell>
          <cell r="W292">
            <v>0</v>
          </cell>
          <cell r="X292">
            <v>0</v>
          </cell>
          <cell r="Z292">
            <v>0</v>
          </cell>
          <cell r="AB292">
            <v>0</v>
          </cell>
          <cell r="AD292">
            <v>0</v>
          </cell>
          <cell r="AJ292">
            <v>0</v>
          </cell>
          <cell r="AK292">
            <v>0</v>
          </cell>
          <cell r="AR292">
            <v>0</v>
          </cell>
          <cell r="AS292">
            <v>0</v>
          </cell>
          <cell r="AT292">
            <v>0</v>
          </cell>
          <cell r="AZ292">
            <v>0</v>
          </cell>
          <cell r="BA292">
            <v>0</v>
          </cell>
        </row>
        <row r="299">
          <cell r="E299">
            <v>0</v>
          </cell>
          <cell r="J299">
            <v>0</v>
          </cell>
          <cell r="O299">
            <v>0</v>
          </cell>
          <cell r="V299">
            <v>0</v>
          </cell>
          <cell r="W299">
            <v>0</v>
          </cell>
          <cell r="X299">
            <v>0</v>
          </cell>
          <cell r="Z299">
            <v>0</v>
          </cell>
          <cell r="AB299">
            <v>0</v>
          </cell>
          <cell r="AD299">
            <v>0</v>
          </cell>
          <cell r="AJ299">
            <v>0</v>
          </cell>
          <cell r="AK299">
            <v>0</v>
          </cell>
          <cell r="AR299">
            <v>0</v>
          </cell>
          <cell r="AS299">
            <v>0</v>
          </cell>
          <cell r="AT299">
            <v>0</v>
          </cell>
          <cell r="AZ299">
            <v>0</v>
          </cell>
          <cell r="BA299">
            <v>0</v>
          </cell>
        </row>
        <row r="303">
          <cell r="V303">
            <v>268511</v>
          </cell>
          <cell r="AK303">
            <v>22782</v>
          </cell>
          <cell r="AR303">
            <v>1132181</v>
          </cell>
          <cell r="AS303">
            <v>36081</v>
          </cell>
          <cell r="AZ303">
            <v>495481</v>
          </cell>
          <cell r="BA303">
            <v>2487</v>
          </cell>
        </row>
        <row r="304">
          <cell r="E304">
            <v>16608</v>
          </cell>
          <cell r="J304">
            <v>5211</v>
          </cell>
          <cell r="O304">
            <v>4232</v>
          </cell>
          <cell r="W304">
            <v>9991</v>
          </cell>
          <cell r="X304">
            <v>1500</v>
          </cell>
          <cell r="Z304">
            <v>47096</v>
          </cell>
          <cell r="AB304">
            <v>500</v>
          </cell>
          <cell r="AD304">
            <v>14410</v>
          </cell>
          <cell r="AJ304">
            <v>56977</v>
          </cell>
          <cell r="AT304">
            <v>276970</v>
          </cell>
        </row>
        <row r="308">
          <cell r="E308">
            <v>0</v>
          </cell>
          <cell r="J308">
            <v>0</v>
          </cell>
          <cell r="O308">
            <v>0</v>
          </cell>
          <cell r="V308">
            <v>0</v>
          </cell>
          <cell r="W308">
            <v>0</v>
          </cell>
          <cell r="X308">
            <v>0</v>
          </cell>
          <cell r="Z308">
            <v>0</v>
          </cell>
          <cell r="AB308">
            <v>0</v>
          </cell>
          <cell r="AD308">
            <v>0</v>
          </cell>
          <cell r="AK308">
            <v>0</v>
          </cell>
          <cell r="AR308">
            <v>0</v>
          </cell>
          <cell r="AS308">
            <v>0</v>
          </cell>
          <cell r="AT308">
            <v>0</v>
          </cell>
          <cell r="AZ308">
            <v>0</v>
          </cell>
          <cell r="BA308">
            <v>0</v>
          </cell>
        </row>
        <row r="312">
          <cell r="E312">
            <v>0</v>
          </cell>
          <cell r="J312">
            <v>0</v>
          </cell>
          <cell r="O312">
            <v>0</v>
          </cell>
          <cell r="W312">
            <v>0</v>
          </cell>
          <cell r="X312">
            <v>0</v>
          </cell>
          <cell r="AB312">
            <v>0</v>
          </cell>
          <cell r="AD312">
            <v>0</v>
          </cell>
          <cell r="AK312">
            <v>0</v>
          </cell>
          <cell r="AR312">
            <v>0</v>
          </cell>
          <cell r="AS312">
            <v>0</v>
          </cell>
          <cell r="AT312">
            <v>0</v>
          </cell>
          <cell r="BA312">
            <v>0</v>
          </cell>
        </row>
        <row r="317">
          <cell r="E317">
            <v>0</v>
          </cell>
          <cell r="J317">
            <v>0</v>
          </cell>
          <cell r="O317">
            <v>0</v>
          </cell>
          <cell r="V317">
            <v>0</v>
          </cell>
          <cell r="W317">
            <v>0</v>
          </cell>
          <cell r="X317">
            <v>0</v>
          </cell>
          <cell r="Z317">
            <v>0</v>
          </cell>
          <cell r="AB317">
            <v>0</v>
          </cell>
          <cell r="AD317">
            <v>0</v>
          </cell>
          <cell r="AJ317">
            <v>0</v>
          </cell>
          <cell r="AK317">
            <v>0</v>
          </cell>
          <cell r="AR317">
            <v>0</v>
          </cell>
          <cell r="AS317">
            <v>0</v>
          </cell>
          <cell r="AT317">
            <v>0</v>
          </cell>
          <cell r="AZ317">
            <v>0</v>
          </cell>
          <cell r="BA317">
            <v>0</v>
          </cell>
        </row>
        <row r="322">
          <cell r="E322">
            <v>0</v>
          </cell>
          <cell r="J322">
            <v>0</v>
          </cell>
          <cell r="O322">
            <v>0</v>
          </cell>
          <cell r="V322">
            <v>0</v>
          </cell>
          <cell r="W322">
            <v>0</v>
          </cell>
          <cell r="X322">
            <v>0</v>
          </cell>
          <cell r="Z322">
            <v>0</v>
          </cell>
          <cell r="AB322">
            <v>0</v>
          </cell>
          <cell r="AD322">
            <v>0</v>
          </cell>
          <cell r="AJ322">
            <v>0</v>
          </cell>
          <cell r="AK322">
            <v>0</v>
          </cell>
          <cell r="AR322">
            <v>0</v>
          </cell>
          <cell r="AS322">
            <v>0</v>
          </cell>
          <cell r="AT322">
            <v>0</v>
          </cell>
          <cell r="AZ322">
            <v>0</v>
          </cell>
          <cell r="BA322">
            <v>0</v>
          </cell>
        </row>
        <row r="327">
          <cell r="E327">
            <v>0</v>
          </cell>
          <cell r="J327">
            <v>0</v>
          </cell>
          <cell r="O327">
            <v>0</v>
          </cell>
          <cell r="V327">
            <v>0</v>
          </cell>
          <cell r="W327">
            <v>0</v>
          </cell>
          <cell r="X327">
            <v>0</v>
          </cell>
          <cell r="Z327">
            <v>0</v>
          </cell>
          <cell r="AB327">
            <v>0</v>
          </cell>
          <cell r="AD327">
            <v>0</v>
          </cell>
          <cell r="AJ327">
            <v>0</v>
          </cell>
          <cell r="AK327">
            <v>0</v>
          </cell>
          <cell r="AR327">
            <v>0</v>
          </cell>
          <cell r="AS327">
            <v>0</v>
          </cell>
          <cell r="AT327">
            <v>0</v>
          </cell>
          <cell r="AZ327">
            <v>0</v>
          </cell>
          <cell r="BA327">
            <v>0</v>
          </cell>
        </row>
        <row r="333">
          <cell r="E333">
            <v>0</v>
          </cell>
          <cell r="J333">
            <v>0</v>
          </cell>
          <cell r="O333">
            <v>0</v>
          </cell>
          <cell r="V333">
            <v>0</v>
          </cell>
          <cell r="W333">
            <v>0</v>
          </cell>
          <cell r="X333">
            <v>0</v>
          </cell>
          <cell r="Z333">
            <v>0</v>
          </cell>
          <cell r="AB333">
            <v>0</v>
          </cell>
          <cell r="AD333">
            <v>0</v>
          </cell>
          <cell r="AJ333">
            <v>0</v>
          </cell>
          <cell r="AK333">
            <v>0</v>
          </cell>
          <cell r="AR333">
            <v>0</v>
          </cell>
          <cell r="AS333">
            <v>0</v>
          </cell>
          <cell r="AT333">
            <v>0</v>
          </cell>
          <cell r="AZ333">
            <v>0</v>
          </cell>
          <cell r="BA333">
            <v>0</v>
          </cell>
        </row>
        <row r="338">
          <cell r="E338">
            <v>0</v>
          </cell>
          <cell r="J338">
            <v>0</v>
          </cell>
          <cell r="O338">
            <v>0</v>
          </cell>
          <cell r="V338">
            <v>0</v>
          </cell>
          <cell r="W338">
            <v>0</v>
          </cell>
          <cell r="X338">
            <v>0</v>
          </cell>
          <cell r="Z338">
            <v>0</v>
          </cell>
          <cell r="AB338">
            <v>0</v>
          </cell>
          <cell r="AD338">
            <v>0</v>
          </cell>
          <cell r="AJ338">
            <v>0</v>
          </cell>
          <cell r="AK338">
            <v>0</v>
          </cell>
          <cell r="AR338">
            <v>0</v>
          </cell>
          <cell r="AS338">
            <v>0</v>
          </cell>
          <cell r="AT338">
            <v>0</v>
          </cell>
          <cell r="AZ338">
            <v>0</v>
          </cell>
          <cell r="BA338">
            <v>0</v>
          </cell>
        </row>
        <row r="342">
          <cell r="V342">
            <v>46500</v>
          </cell>
        </row>
        <row r="343">
          <cell r="E343">
            <v>0</v>
          </cell>
          <cell r="J343">
            <v>0</v>
          </cell>
          <cell r="O343">
            <v>0</v>
          </cell>
          <cell r="W343">
            <v>0</v>
          </cell>
          <cell r="X343">
            <v>0</v>
          </cell>
          <cell r="Z343">
            <v>68450</v>
          </cell>
          <cell r="AB343">
            <v>0</v>
          </cell>
          <cell r="AK343">
            <v>0</v>
          </cell>
          <cell r="AR343">
            <v>0</v>
          </cell>
          <cell r="AS343">
            <v>0</v>
          </cell>
          <cell r="AT343">
            <v>0</v>
          </cell>
          <cell r="AZ343">
            <v>2000</v>
          </cell>
          <cell r="BA343">
            <v>0</v>
          </cell>
        </row>
        <row r="347">
          <cell r="E347">
            <v>0</v>
          </cell>
          <cell r="J347">
            <v>0</v>
          </cell>
          <cell r="O347">
            <v>0</v>
          </cell>
          <cell r="V347">
            <v>0</v>
          </cell>
          <cell r="W347">
            <v>0</v>
          </cell>
          <cell r="X347">
            <v>0</v>
          </cell>
          <cell r="Z347">
            <v>0</v>
          </cell>
          <cell r="AB347">
            <v>0</v>
          </cell>
          <cell r="AD347">
            <v>0</v>
          </cell>
          <cell r="AJ347">
            <v>0</v>
          </cell>
          <cell r="AK347">
            <v>0</v>
          </cell>
          <cell r="AR347">
            <v>0</v>
          </cell>
          <cell r="AS347">
            <v>0</v>
          </cell>
          <cell r="AT347">
            <v>0</v>
          </cell>
          <cell r="AZ347">
            <v>0</v>
          </cell>
          <cell r="BA347">
            <v>0</v>
          </cell>
        </row>
        <row r="351">
          <cell r="E351">
            <v>0</v>
          </cell>
          <cell r="O351">
            <v>0</v>
          </cell>
          <cell r="W351">
            <v>0</v>
          </cell>
          <cell r="X351">
            <v>0</v>
          </cell>
          <cell r="AB351">
            <v>0</v>
          </cell>
          <cell r="AD351">
            <v>0</v>
          </cell>
          <cell r="AK351">
            <v>0</v>
          </cell>
          <cell r="AS351">
            <v>0</v>
          </cell>
          <cell r="AT351">
            <v>0</v>
          </cell>
          <cell r="AZ351">
            <v>0</v>
          </cell>
          <cell r="BA351">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Önkormányzat"/>
      <sheetName val="Munka3"/>
      <sheetName val="Hivatal"/>
    </sheetNames>
    <sheetDataSet>
      <sheetData sheetId="0"/>
      <sheetData sheetId="1">
        <row r="31">
          <cell r="F31">
            <v>45745</v>
          </cell>
        </row>
        <row r="108">
          <cell r="AD108">
            <v>0</v>
          </cell>
        </row>
        <row r="229">
          <cell r="M229">
            <v>0</v>
          </cell>
        </row>
        <row r="239">
          <cell r="BZ239">
            <v>0</v>
          </cell>
        </row>
        <row r="333">
          <cell r="AQ333">
            <v>0</v>
          </cell>
          <cell r="BG333">
            <v>0</v>
          </cell>
          <cell r="BN333">
            <v>0</v>
          </cell>
          <cell r="BO333">
            <v>0</v>
          </cell>
          <cell r="BZ333">
            <v>0</v>
          </cell>
          <cell r="CA333">
            <v>0</v>
          </cell>
          <cell r="CI333">
            <v>0</v>
          </cell>
          <cell r="CP333">
            <v>0</v>
          </cell>
          <cell r="CV333">
            <v>0</v>
          </cell>
          <cell r="DN333">
            <v>0</v>
          </cell>
        </row>
        <row r="366">
          <cell r="BN366">
            <v>0</v>
          </cell>
        </row>
        <row r="372">
          <cell r="G372">
            <v>0</v>
          </cell>
        </row>
        <row r="400">
          <cell r="F400">
            <v>0</v>
          </cell>
          <cell r="U400">
            <v>0</v>
          </cell>
          <cell r="Y400">
            <v>0</v>
          </cell>
          <cell r="AQ400">
            <v>0</v>
          </cell>
          <cell r="BG400">
            <v>0</v>
          </cell>
          <cell r="BZ400">
            <v>0</v>
          </cell>
          <cell r="CI400">
            <v>0</v>
          </cell>
          <cell r="CV400">
            <v>0</v>
          </cell>
          <cell r="DD400">
            <v>0</v>
          </cell>
          <cell r="DN400">
            <v>0</v>
          </cell>
        </row>
      </sheetData>
      <sheetData sheetId="2"/>
      <sheetData sheetId="3">
        <row r="59">
          <cell r="E59">
            <v>3240</v>
          </cell>
        </row>
        <row r="312">
          <cell r="V312">
            <v>0</v>
          </cell>
          <cell r="Z312">
            <v>0</v>
          </cell>
          <cell r="AZ312">
            <v>0</v>
          </cell>
        </row>
        <row r="351">
          <cell r="J351">
            <v>0</v>
          </cell>
          <cell r="V351">
            <v>0</v>
          </cell>
          <cell r="Z351">
            <v>0</v>
          </cell>
          <cell r="AJ351">
            <v>0</v>
          </cell>
          <cell r="AR351">
            <v>0</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177"/>
  <sheetViews>
    <sheetView zoomScaleNormal="100" workbookViewId="0">
      <selection activeCell="B46" sqref="B46"/>
    </sheetView>
  </sheetViews>
  <sheetFormatPr defaultColWidth="9.140625" defaultRowHeight="15" x14ac:dyDescent="0.25"/>
  <cols>
    <col min="1" max="1" width="9.85546875" style="41" customWidth="1"/>
    <col min="2" max="2" width="29.85546875" style="41" customWidth="1"/>
    <col min="3" max="3" width="27.85546875" style="41" customWidth="1"/>
    <col min="4" max="4" width="22.42578125" style="41" customWidth="1"/>
    <col min="5" max="5" width="30.28515625" style="41" customWidth="1"/>
    <col min="6" max="6" width="17.7109375" style="41" customWidth="1"/>
    <col min="7" max="16384" width="9.140625" style="40"/>
  </cols>
  <sheetData>
    <row r="1" spans="1:18" ht="55.5" customHeight="1" x14ac:dyDescent="0.25">
      <c r="A1" s="49" t="s">
        <v>353</v>
      </c>
      <c r="B1" s="48" t="s">
        <v>360</v>
      </c>
      <c r="C1" s="48" t="s">
        <v>359</v>
      </c>
      <c r="D1" s="48" t="s">
        <v>361</v>
      </c>
      <c r="E1" s="49" t="s">
        <v>183</v>
      </c>
      <c r="F1" s="48" t="s">
        <v>362</v>
      </c>
      <c r="R1" s="75"/>
    </row>
    <row r="2" spans="1:18" ht="15" customHeight="1" x14ac:dyDescent="0.25">
      <c r="A2" s="74">
        <v>10000</v>
      </c>
      <c r="B2" s="74" t="s">
        <v>352</v>
      </c>
      <c r="C2" s="72"/>
      <c r="D2" s="72"/>
      <c r="E2" s="73"/>
      <c r="F2" s="72"/>
    </row>
    <row r="3" spans="1:18" s="43" customFormat="1" ht="30" customHeight="1" x14ac:dyDescent="0.2">
      <c r="A3" s="51">
        <v>11000</v>
      </c>
      <c r="B3" s="51" t="s">
        <v>351</v>
      </c>
      <c r="C3" s="51" t="s">
        <v>350</v>
      </c>
      <c r="D3" s="60"/>
      <c r="E3" s="61"/>
      <c r="F3" s="60"/>
    </row>
    <row r="4" spans="1:18" ht="111.75" customHeight="1" x14ac:dyDescent="0.25">
      <c r="A4" s="67">
        <v>11101</v>
      </c>
      <c r="B4" s="46" t="s">
        <v>354</v>
      </c>
      <c r="C4" s="70" t="s">
        <v>355</v>
      </c>
      <c r="D4" s="46" t="s">
        <v>349</v>
      </c>
      <c r="E4" s="47" t="s">
        <v>381</v>
      </c>
      <c r="F4" s="46"/>
    </row>
    <row r="5" spans="1:18" ht="38.25" customHeight="1" x14ac:dyDescent="0.25">
      <c r="A5" s="67">
        <v>11102</v>
      </c>
      <c r="B5" s="46" t="s">
        <v>28</v>
      </c>
      <c r="C5" s="46" t="s">
        <v>356</v>
      </c>
      <c r="D5" s="46"/>
      <c r="E5" s="47" t="s">
        <v>348</v>
      </c>
      <c r="F5" s="46"/>
    </row>
    <row r="6" spans="1:18" ht="30" customHeight="1" x14ac:dyDescent="0.25">
      <c r="A6" s="67">
        <v>11103</v>
      </c>
      <c r="B6" s="46" t="s">
        <v>347</v>
      </c>
      <c r="C6" s="46" t="s">
        <v>357</v>
      </c>
      <c r="D6" s="46"/>
      <c r="E6" s="47" t="s">
        <v>364</v>
      </c>
      <c r="F6" s="46"/>
    </row>
    <row r="7" spans="1:18" ht="90" customHeight="1" x14ac:dyDescent="0.25">
      <c r="A7" s="67">
        <v>11104</v>
      </c>
      <c r="B7" s="46" t="s">
        <v>346</v>
      </c>
      <c r="C7" s="46" t="s">
        <v>285</v>
      </c>
      <c r="D7" s="46"/>
      <c r="E7" s="47" t="s">
        <v>345</v>
      </c>
      <c r="F7" s="46"/>
    </row>
    <row r="8" spans="1:18" ht="157.5" customHeight="1" x14ac:dyDescent="0.25">
      <c r="A8" s="67">
        <v>11105</v>
      </c>
      <c r="B8" s="46" t="s">
        <v>31</v>
      </c>
      <c r="C8" s="46" t="s">
        <v>332</v>
      </c>
      <c r="D8" s="46"/>
      <c r="E8" s="47" t="s">
        <v>363</v>
      </c>
      <c r="F8" s="46"/>
    </row>
    <row r="9" spans="1:18" s="50" customFormat="1" ht="15" customHeight="1" x14ac:dyDescent="0.25">
      <c r="A9" s="67">
        <v>11106</v>
      </c>
      <c r="B9" s="46" t="s">
        <v>50</v>
      </c>
      <c r="C9" s="46"/>
      <c r="D9" s="62"/>
      <c r="E9" s="63"/>
      <c r="F9" s="62"/>
    </row>
    <row r="10" spans="1:18" s="50" customFormat="1" ht="15" customHeight="1" x14ac:dyDescent="0.25">
      <c r="A10" s="68">
        <v>11107</v>
      </c>
      <c r="B10" s="62" t="s">
        <v>344</v>
      </c>
      <c r="C10" s="71"/>
      <c r="D10" s="62"/>
      <c r="E10" s="63"/>
      <c r="F10" s="62"/>
    </row>
    <row r="11" spans="1:18" s="50" customFormat="1" ht="45" customHeight="1" x14ac:dyDescent="0.25">
      <c r="A11" s="67" t="s">
        <v>1</v>
      </c>
      <c r="B11" s="46" t="s">
        <v>111</v>
      </c>
      <c r="C11" s="46" t="s">
        <v>358</v>
      </c>
      <c r="D11" s="62"/>
      <c r="E11" s="63"/>
      <c r="F11" s="62"/>
    </row>
    <row r="12" spans="1:18" s="50" customFormat="1" ht="45" customHeight="1" x14ac:dyDescent="0.25">
      <c r="A12" s="67" t="s">
        <v>2</v>
      </c>
      <c r="B12" s="46" t="s">
        <v>33</v>
      </c>
      <c r="C12" s="46" t="s">
        <v>358</v>
      </c>
      <c r="D12" s="62"/>
      <c r="E12" s="63"/>
      <c r="F12" s="62"/>
    </row>
    <row r="13" spans="1:18" s="50" customFormat="1" ht="45" customHeight="1" x14ac:dyDescent="0.25">
      <c r="A13" s="68">
        <v>11108</v>
      </c>
      <c r="B13" s="62" t="s">
        <v>343</v>
      </c>
      <c r="C13" s="71"/>
      <c r="D13" s="62"/>
      <c r="E13" s="63"/>
      <c r="F13" s="62"/>
    </row>
    <row r="14" spans="1:18" s="50" customFormat="1" ht="90" customHeight="1" x14ac:dyDescent="0.25">
      <c r="A14" s="67" t="s">
        <v>3</v>
      </c>
      <c r="B14" s="46" t="s">
        <v>34</v>
      </c>
      <c r="C14" s="46" t="s">
        <v>342</v>
      </c>
      <c r="D14" s="46" t="s">
        <v>365</v>
      </c>
      <c r="E14" s="63"/>
      <c r="F14" s="62"/>
    </row>
    <row r="15" spans="1:18" s="50" customFormat="1" ht="90" customHeight="1" x14ac:dyDescent="0.25">
      <c r="A15" s="67" t="s">
        <v>4</v>
      </c>
      <c r="B15" s="46" t="s">
        <v>35</v>
      </c>
      <c r="C15" s="46" t="s">
        <v>341</v>
      </c>
      <c r="D15" s="46" t="s">
        <v>340</v>
      </c>
      <c r="E15" s="46" t="s">
        <v>339</v>
      </c>
      <c r="F15" s="62"/>
    </row>
    <row r="16" spans="1:18" s="50" customFormat="1" ht="15" customHeight="1" x14ac:dyDescent="0.25">
      <c r="A16" s="67" t="s">
        <v>338</v>
      </c>
      <c r="B16" s="46" t="s">
        <v>50</v>
      </c>
      <c r="C16" s="46"/>
      <c r="D16" s="46"/>
      <c r="E16" s="63"/>
      <c r="F16" s="62"/>
    </row>
    <row r="17" spans="1:6" s="50" customFormat="1" ht="75" customHeight="1" x14ac:dyDescent="0.25">
      <c r="A17" s="67" t="s">
        <v>5</v>
      </c>
      <c r="B17" s="46" t="s">
        <v>337</v>
      </c>
      <c r="C17" s="46" t="s">
        <v>336</v>
      </c>
      <c r="D17" s="46" t="s">
        <v>335</v>
      </c>
      <c r="E17" s="46" t="s">
        <v>334</v>
      </c>
      <c r="F17" s="62"/>
    </row>
    <row r="18" spans="1:6" s="50" customFormat="1" ht="30" customHeight="1" x14ac:dyDescent="0.25">
      <c r="A18" s="68">
        <v>11200</v>
      </c>
      <c r="B18" s="62" t="s">
        <v>333</v>
      </c>
      <c r="C18" s="62"/>
      <c r="D18" s="62"/>
      <c r="E18" s="63"/>
      <c r="F18" s="62"/>
    </row>
    <row r="19" spans="1:6" s="50" customFormat="1" ht="45" customHeight="1" x14ac:dyDescent="0.25">
      <c r="A19" s="67">
        <v>11201</v>
      </c>
      <c r="B19" s="46" t="s">
        <v>37</v>
      </c>
      <c r="C19" s="46" t="s">
        <v>332</v>
      </c>
      <c r="D19" s="46" t="s">
        <v>331</v>
      </c>
      <c r="E19" s="47" t="s">
        <v>330</v>
      </c>
      <c r="F19" s="62"/>
    </row>
    <row r="20" spans="1:6" ht="15" customHeight="1" x14ac:dyDescent="0.25">
      <c r="A20" s="68">
        <v>11300</v>
      </c>
      <c r="B20" s="62" t="s">
        <v>329</v>
      </c>
      <c r="C20" s="62"/>
      <c r="D20" s="46"/>
      <c r="E20" s="47"/>
      <c r="F20" s="46"/>
    </row>
    <row r="21" spans="1:6" ht="105" customHeight="1" x14ac:dyDescent="0.25">
      <c r="A21" s="67">
        <v>11301</v>
      </c>
      <c r="B21" s="46" t="s">
        <v>328</v>
      </c>
      <c r="C21" s="46" t="s">
        <v>327</v>
      </c>
      <c r="D21" s="46" t="s">
        <v>326</v>
      </c>
      <c r="E21" s="47" t="s">
        <v>366</v>
      </c>
      <c r="F21" s="46"/>
    </row>
    <row r="22" spans="1:6" ht="15" customHeight="1" x14ac:dyDescent="0.25">
      <c r="A22" s="67">
        <v>11302</v>
      </c>
      <c r="B22" s="46" t="s">
        <v>50</v>
      </c>
      <c r="C22" s="46"/>
      <c r="D22" s="46"/>
      <c r="E22" s="47"/>
      <c r="F22" s="46"/>
    </row>
    <row r="23" spans="1:6" ht="90" customHeight="1" x14ac:dyDescent="0.25">
      <c r="A23" s="67">
        <v>11303</v>
      </c>
      <c r="B23" s="46" t="s">
        <v>39</v>
      </c>
      <c r="C23" s="46" t="s">
        <v>325</v>
      </c>
      <c r="D23" s="70" t="s">
        <v>367</v>
      </c>
      <c r="E23" s="69" t="s">
        <v>868</v>
      </c>
      <c r="F23" s="46"/>
    </row>
    <row r="24" spans="1:6" ht="15" customHeight="1" x14ac:dyDescent="0.25">
      <c r="A24" s="67">
        <v>11304</v>
      </c>
      <c r="B24" s="46" t="s">
        <v>50</v>
      </c>
      <c r="C24" s="46"/>
      <c r="D24" s="46"/>
      <c r="E24" s="47"/>
      <c r="F24" s="46"/>
    </row>
    <row r="25" spans="1:6" ht="30" customHeight="1" x14ac:dyDescent="0.25">
      <c r="A25" s="68">
        <v>11400</v>
      </c>
      <c r="B25" s="62" t="s">
        <v>324</v>
      </c>
      <c r="C25" s="62"/>
      <c r="D25" s="46"/>
      <c r="E25" s="47"/>
      <c r="F25" s="46"/>
    </row>
    <row r="26" spans="1:6" s="50" customFormat="1" ht="90" customHeight="1" x14ac:dyDescent="0.25">
      <c r="A26" s="67">
        <v>11401</v>
      </c>
      <c r="B26" s="46" t="s">
        <v>40</v>
      </c>
      <c r="C26" s="46" t="s">
        <v>313</v>
      </c>
      <c r="D26" s="46" t="s">
        <v>323</v>
      </c>
      <c r="E26" s="69" t="s">
        <v>322</v>
      </c>
      <c r="F26" s="62"/>
    </row>
    <row r="27" spans="1:6" ht="30" customHeight="1" x14ac:dyDescent="0.25">
      <c r="A27" s="67">
        <v>11402</v>
      </c>
      <c r="B27" s="70" t="s">
        <v>658</v>
      </c>
      <c r="C27" s="46" t="s">
        <v>266</v>
      </c>
      <c r="D27" s="46" t="s">
        <v>659</v>
      </c>
      <c r="E27" s="47"/>
      <c r="F27" s="46"/>
    </row>
    <row r="28" spans="1:6" ht="15" customHeight="1" x14ac:dyDescent="0.25">
      <c r="A28" s="67">
        <v>11403</v>
      </c>
      <c r="B28" s="46" t="s">
        <v>50</v>
      </c>
      <c r="C28" s="46"/>
      <c r="D28" s="46"/>
      <c r="E28" s="47"/>
      <c r="F28" s="46"/>
    </row>
    <row r="29" spans="1:6" ht="75" customHeight="1" x14ac:dyDescent="0.25">
      <c r="A29" s="67" t="s">
        <v>6</v>
      </c>
      <c r="B29" s="46" t="s">
        <v>321</v>
      </c>
      <c r="C29" s="46" t="s">
        <v>320</v>
      </c>
      <c r="D29" s="46" t="s">
        <v>319</v>
      </c>
      <c r="E29" s="47" t="s">
        <v>318</v>
      </c>
      <c r="F29" s="46"/>
    </row>
    <row r="30" spans="1:6" s="50" customFormat="1" ht="90" customHeight="1" x14ac:dyDescent="0.25">
      <c r="A30" s="67" t="s">
        <v>7</v>
      </c>
      <c r="B30" s="46" t="s">
        <v>317</v>
      </c>
      <c r="C30" s="46" t="s">
        <v>266</v>
      </c>
      <c r="D30" s="46" t="s">
        <v>316</v>
      </c>
      <c r="E30" s="47" t="s">
        <v>315</v>
      </c>
      <c r="F30" s="62"/>
    </row>
    <row r="31" spans="1:6" ht="30" customHeight="1" x14ac:dyDescent="0.25">
      <c r="A31" s="67">
        <v>11405</v>
      </c>
      <c r="B31" s="46" t="s">
        <v>43</v>
      </c>
      <c r="C31" s="46" t="s">
        <v>266</v>
      </c>
      <c r="D31" s="46"/>
      <c r="E31" s="47" t="s">
        <v>314</v>
      </c>
      <c r="F31" s="46"/>
    </row>
    <row r="32" spans="1:6" ht="60" customHeight="1" x14ac:dyDescent="0.25">
      <c r="A32" s="67">
        <v>11406</v>
      </c>
      <c r="B32" s="46" t="s">
        <v>44</v>
      </c>
      <c r="C32" s="46" t="s">
        <v>313</v>
      </c>
      <c r="D32" s="46" t="s">
        <v>312</v>
      </c>
      <c r="E32" s="47"/>
      <c r="F32" s="46"/>
    </row>
    <row r="33" spans="1:6" ht="120" customHeight="1" x14ac:dyDescent="0.25">
      <c r="A33" s="67">
        <v>11407</v>
      </c>
      <c r="B33" s="46" t="s">
        <v>368</v>
      </c>
      <c r="C33" s="46" t="s">
        <v>313</v>
      </c>
      <c r="D33" s="46" t="s">
        <v>311</v>
      </c>
      <c r="E33" s="47" t="s">
        <v>310</v>
      </c>
      <c r="F33" s="46"/>
    </row>
    <row r="34" spans="1:6" ht="15" customHeight="1" x14ac:dyDescent="0.25">
      <c r="A34" s="68">
        <v>11500</v>
      </c>
      <c r="B34" s="62" t="s">
        <v>309</v>
      </c>
      <c r="C34" s="46"/>
      <c r="D34" s="46"/>
      <c r="E34" s="47"/>
      <c r="F34" s="46"/>
    </row>
    <row r="35" spans="1:6" ht="30" customHeight="1" x14ac:dyDescent="0.25">
      <c r="A35" s="67">
        <v>11501</v>
      </c>
      <c r="B35" s="46" t="s">
        <v>46</v>
      </c>
      <c r="C35" s="46" t="s">
        <v>266</v>
      </c>
      <c r="D35" s="47" t="s">
        <v>308</v>
      </c>
      <c r="E35" s="47"/>
      <c r="F35" s="46"/>
    </row>
    <row r="36" spans="1:6" ht="45" customHeight="1" x14ac:dyDescent="0.25">
      <c r="A36" s="46">
        <v>11502</v>
      </c>
      <c r="B36" s="46" t="s">
        <v>307</v>
      </c>
      <c r="C36" s="46" t="s">
        <v>306</v>
      </c>
      <c r="D36" s="46" t="s">
        <v>305</v>
      </c>
      <c r="E36" s="47"/>
      <c r="F36" s="46"/>
    </row>
    <row r="37" spans="1:6" ht="105" customHeight="1" x14ac:dyDescent="0.25">
      <c r="A37" s="68">
        <v>11600</v>
      </c>
      <c r="B37" s="405" t="s">
        <v>304</v>
      </c>
      <c r="C37" s="62"/>
      <c r="D37" s="46"/>
      <c r="E37" s="47"/>
      <c r="F37" s="46"/>
    </row>
    <row r="38" spans="1:6" s="50" customFormat="1" ht="60" customHeight="1" x14ac:dyDescent="0.25">
      <c r="A38" s="67">
        <v>11601</v>
      </c>
      <c r="B38" s="46" t="s">
        <v>48</v>
      </c>
      <c r="C38" s="46" t="s">
        <v>298</v>
      </c>
      <c r="D38" s="46" t="s">
        <v>303</v>
      </c>
      <c r="E38" s="47" t="s">
        <v>302</v>
      </c>
      <c r="F38" s="62"/>
    </row>
    <row r="39" spans="1:6" s="50" customFormat="1" ht="75" customHeight="1" x14ac:dyDescent="0.25">
      <c r="A39" s="67" t="s">
        <v>8</v>
      </c>
      <c r="B39" s="46" t="s">
        <v>369</v>
      </c>
      <c r="C39" s="46" t="s">
        <v>301</v>
      </c>
      <c r="D39" s="46" t="s">
        <v>300</v>
      </c>
      <c r="E39" s="47" t="s">
        <v>370</v>
      </c>
      <c r="F39" s="62"/>
    </row>
    <row r="40" spans="1:6" s="50" customFormat="1" ht="15" customHeight="1" x14ac:dyDescent="0.25">
      <c r="A40" s="67" t="s">
        <v>9</v>
      </c>
      <c r="B40" s="46" t="s">
        <v>50</v>
      </c>
      <c r="C40" s="46"/>
      <c r="D40" s="46"/>
      <c r="E40" s="47"/>
      <c r="F40" s="62"/>
    </row>
    <row r="41" spans="1:6" s="50" customFormat="1" ht="90" customHeight="1" x14ac:dyDescent="0.25">
      <c r="A41" s="67" t="s">
        <v>10</v>
      </c>
      <c r="B41" s="46" t="s">
        <v>299</v>
      </c>
      <c r="C41" s="46" t="s">
        <v>298</v>
      </c>
      <c r="D41" s="46" t="s">
        <v>297</v>
      </c>
      <c r="E41" s="47" t="s">
        <v>296</v>
      </c>
      <c r="F41" s="62"/>
    </row>
    <row r="42" spans="1:6" s="50" customFormat="1" ht="15" customHeight="1" x14ac:dyDescent="0.25">
      <c r="A42" s="67" t="s">
        <v>11</v>
      </c>
      <c r="B42" s="46" t="s">
        <v>50</v>
      </c>
      <c r="C42" s="46"/>
      <c r="D42" s="46"/>
      <c r="E42" s="47"/>
      <c r="F42" s="62"/>
    </row>
    <row r="43" spans="1:6" ht="75" customHeight="1" x14ac:dyDescent="0.25">
      <c r="A43" s="46">
        <v>11602</v>
      </c>
      <c r="B43" s="46" t="s">
        <v>371</v>
      </c>
      <c r="C43" s="46" t="s">
        <v>295</v>
      </c>
      <c r="D43" s="46" t="s">
        <v>294</v>
      </c>
      <c r="E43" s="47" t="s">
        <v>293</v>
      </c>
      <c r="F43" s="46"/>
    </row>
    <row r="44" spans="1:6" ht="60" customHeight="1" x14ac:dyDescent="0.25">
      <c r="A44" s="67">
        <v>11603</v>
      </c>
      <c r="B44" s="46" t="s">
        <v>292</v>
      </c>
      <c r="C44" s="46" t="s">
        <v>291</v>
      </c>
      <c r="D44" s="46"/>
      <c r="E44" s="47" t="s">
        <v>289</v>
      </c>
      <c r="F44" s="46"/>
    </row>
    <row r="45" spans="1:6" ht="60" customHeight="1" x14ac:dyDescent="0.25">
      <c r="A45" s="67">
        <v>11604</v>
      </c>
      <c r="B45" s="70" t="s">
        <v>861</v>
      </c>
      <c r="C45" s="46" t="s">
        <v>291</v>
      </c>
      <c r="D45" s="46"/>
      <c r="E45" s="47" t="s">
        <v>289</v>
      </c>
      <c r="F45" s="46"/>
    </row>
    <row r="46" spans="1:6" ht="75" customHeight="1" x14ac:dyDescent="0.25">
      <c r="A46" s="67">
        <v>11605</v>
      </c>
      <c r="B46" s="46" t="s">
        <v>1043</v>
      </c>
      <c r="C46" s="46" t="s">
        <v>290</v>
      </c>
      <c r="D46" s="46"/>
      <c r="E46" s="47" t="s">
        <v>289</v>
      </c>
      <c r="F46" s="46"/>
    </row>
    <row r="47" spans="1:6" ht="15" customHeight="1" x14ac:dyDescent="0.25">
      <c r="A47" s="68">
        <v>11700</v>
      </c>
      <c r="B47" s="62" t="s">
        <v>288</v>
      </c>
      <c r="C47" s="62"/>
      <c r="D47" s="46"/>
      <c r="E47" s="47"/>
      <c r="F47" s="46"/>
    </row>
    <row r="48" spans="1:6" ht="45" customHeight="1" x14ac:dyDescent="0.25">
      <c r="A48" s="67">
        <v>11701</v>
      </c>
      <c r="B48" s="46" t="s">
        <v>56</v>
      </c>
      <c r="C48" s="46" t="s">
        <v>287</v>
      </c>
      <c r="D48" s="46"/>
      <c r="E48" s="47" t="s">
        <v>286</v>
      </c>
      <c r="F48" s="46"/>
    </row>
    <row r="49" spans="1:6" ht="30" customHeight="1" x14ac:dyDescent="0.25">
      <c r="A49" s="67">
        <v>11702</v>
      </c>
      <c r="B49" s="46" t="s">
        <v>57</v>
      </c>
      <c r="C49" s="46" t="s">
        <v>285</v>
      </c>
      <c r="D49" s="46"/>
      <c r="E49" s="46" t="s">
        <v>380</v>
      </c>
      <c r="F49" s="46"/>
    </row>
    <row r="50" spans="1:6" ht="75" customHeight="1" x14ac:dyDescent="0.25">
      <c r="A50" s="67">
        <v>11703</v>
      </c>
      <c r="B50" s="46" t="s">
        <v>284</v>
      </c>
      <c r="C50" s="46" t="s">
        <v>283</v>
      </c>
      <c r="D50" s="46" t="s">
        <v>869</v>
      </c>
      <c r="E50" s="47" t="s">
        <v>282</v>
      </c>
      <c r="F50" s="46"/>
    </row>
    <row r="51" spans="1:6" s="50" customFormat="1" ht="90" customHeight="1" x14ac:dyDescent="0.25">
      <c r="A51" s="67">
        <v>11704</v>
      </c>
      <c r="B51" s="46" t="s">
        <v>58</v>
      </c>
      <c r="C51" s="46" t="s">
        <v>281</v>
      </c>
      <c r="D51" s="46" t="s">
        <v>280</v>
      </c>
      <c r="E51" s="47" t="s">
        <v>279</v>
      </c>
      <c r="F51" s="62"/>
    </row>
    <row r="52" spans="1:6" ht="60" customHeight="1" x14ac:dyDescent="0.25">
      <c r="A52" s="67">
        <v>11705</v>
      </c>
      <c r="B52" s="46" t="s">
        <v>372</v>
      </c>
      <c r="C52" s="46" t="s">
        <v>278</v>
      </c>
      <c r="D52" s="46"/>
      <c r="E52" s="47" t="s">
        <v>277</v>
      </c>
      <c r="F52" s="46"/>
    </row>
    <row r="53" spans="1:6" ht="90" customHeight="1" x14ac:dyDescent="0.25">
      <c r="A53" s="67" t="s">
        <v>12</v>
      </c>
      <c r="B53" s="46" t="s">
        <v>276</v>
      </c>
      <c r="C53" s="46" t="s">
        <v>275</v>
      </c>
      <c r="D53" s="46" t="s">
        <v>274</v>
      </c>
      <c r="E53" s="47" t="s">
        <v>273</v>
      </c>
      <c r="F53" s="46"/>
    </row>
    <row r="54" spans="1:6" ht="60" customHeight="1" x14ac:dyDescent="0.25">
      <c r="A54" s="67" t="s">
        <v>13</v>
      </c>
      <c r="B54" s="46" t="s">
        <v>61</v>
      </c>
      <c r="C54" s="46" t="s">
        <v>272</v>
      </c>
      <c r="D54" s="46" t="s">
        <v>271</v>
      </c>
      <c r="E54" s="47" t="s">
        <v>270</v>
      </c>
      <c r="F54" s="46"/>
    </row>
    <row r="55" spans="1:6" s="50" customFormat="1" ht="45" customHeight="1" x14ac:dyDescent="0.25">
      <c r="A55" s="62">
        <v>11800</v>
      </c>
      <c r="B55" s="62" t="s">
        <v>269</v>
      </c>
      <c r="C55" s="62"/>
      <c r="D55" s="62"/>
      <c r="E55" s="63"/>
      <c r="F55" s="62"/>
    </row>
    <row r="56" spans="1:6" ht="15" customHeight="1" x14ac:dyDescent="0.25">
      <c r="A56" s="46">
        <v>11801</v>
      </c>
      <c r="B56" s="46" t="s">
        <v>50</v>
      </c>
      <c r="C56" s="46"/>
      <c r="D56" s="46"/>
      <c r="E56" s="47"/>
      <c r="F56" s="46"/>
    </row>
    <row r="57" spans="1:6" ht="15" customHeight="1" x14ac:dyDescent="0.25">
      <c r="A57" s="67">
        <v>11802</v>
      </c>
      <c r="B57" s="46" t="s">
        <v>50</v>
      </c>
      <c r="C57" s="46"/>
      <c r="D57" s="46"/>
      <c r="E57" s="47"/>
      <c r="F57" s="46"/>
    </row>
    <row r="58" spans="1:6" ht="45" customHeight="1" x14ac:dyDescent="0.25">
      <c r="A58" s="46">
        <v>11803</v>
      </c>
      <c r="B58" s="46" t="s">
        <v>62</v>
      </c>
      <c r="C58" s="46" t="s">
        <v>268</v>
      </c>
      <c r="D58" s="46"/>
      <c r="E58" s="47" t="s">
        <v>267</v>
      </c>
      <c r="F58" s="46"/>
    </row>
    <row r="59" spans="1:6" ht="15" customHeight="1" x14ac:dyDescent="0.25">
      <c r="A59" s="46">
        <v>11804</v>
      </c>
      <c r="B59" s="46" t="s">
        <v>50</v>
      </c>
      <c r="C59" s="46"/>
      <c r="D59" s="46"/>
      <c r="E59" s="47"/>
      <c r="F59" s="46"/>
    </row>
    <row r="60" spans="1:6" ht="230.1" customHeight="1" x14ac:dyDescent="0.25">
      <c r="A60" s="46">
        <v>11805</v>
      </c>
      <c r="B60" s="46" t="s">
        <v>63</v>
      </c>
      <c r="C60" s="46" t="s">
        <v>266</v>
      </c>
      <c r="D60" s="46" t="s">
        <v>265</v>
      </c>
      <c r="E60" s="47" t="s">
        <v>264</v>
      </c>
      <c r="F60" s="46"/>
    </row>
    <row r="61" spans="1:6" ht="15" customHeight="1" x14ac:dyDescent="0.25">
      <c r="A61" s="64"/>
      <c r="B61" s="66" t="s">
        <v>177</v>
      </c>
      <c r="C61" s="64"/>
      <c r="D61" s="64"/>
      <c r="E61" s="65"/>
      <c r="F61" s="64"/>
    </row>
    <row r="62" spans="1:6" s="50" customFormat="1" ht="30" customHeight="1" x14ac:dyDescent="0.25">
      <c r="A62" s="51">
        <v>12000</v>
      </c>
      <c r="B62" s="51" t="s">
        <v>263</v>
      </c>
      <c r="C62" s="51" t="s">
        <v>254</v>
      </c>
      <c r="D62" s="51"/>
      <c r="E62" s="52"/>
      <c r="F62" s="51"/>
    </row>
    <row r="63" spans="1:6" s="50" customFormat="1" ht="15" customHeight="1" x14ac:dyDescent="0.25">
      <c r="A63" s="62">
        <v>12100</v>
      </c>
      <c r="B63" s="62" t="s">
        <v>262</v>
      </c>
      <c r="C63" s="62"/>
      <c r="D63" s="62"/>
      <c r="E63" s="63"/>
      <c r="F63" s="62"/>
    </row>
    <row r="64" spans="1:6" ht="15" customHeight="1" x14ac:dyDescent="0.25">
      <c r="A64" s="46">
        <v>12101</v>
      </c>
      <c r="B64" s="46" t="s">
        <v>50</v>
      </c>
      <c r="C64" s="46"/>
      <c r="D64" s="46"/>
      <c r="E64" s="47"/>
      <c r="F64" s="46"/>
    </row>
    <row r="65" spans="1:6" ht="45" customHeight="1" x14ac:dyDescent="0.25">
      <c r="A65" s="46">
        <v>12102</v>
      </c>
      <c r="B65" s="46" t="s">
        <v>261</v>
      </c>
      <c r="C65" s="46" t="s">
        <v>260</v>
      </c>
      <c r="D65" s="46"/>
      <c r="E65" s="47"/>
      <c r="F65" s="46" t="s">
        <v>259</v>
      </c>
    </row>
    <row r="66" spans="1:6" ht="118.5" customHeight="1" x14ac:dyDescent="0.25">
      <c r="A66" s="46">
        <v>12103</v>
      </c>
      <c r="B66" s="46" t="s">
        <v>65</v>
      </c>
      <c r="C66" s="46" t="s">
        <v>258</v>
      </c>
      <c r="D66" s="46"/>
      <c r="E66" s="47"/>
      <c r="F66" s="46" t="s">
        <v>379</v>
      </c>
    </row>
    <row r="67" spans="1:6" ht="30" customHeight="1" x14ac:dyDescent="0.25">
      <c r="A67" s="46">
        <v>12104</v>
      </c>
      <c r="B67" s="46" t="s">
        <v>66</v>
      </c>
      <c r="C67" s="46" t="s">
        <v>257</v>
      </c>
      <c r="D67" s="46"/>
      <c r="E67" s="47"/>
      <c r="F67" s="46" t="s">
        <v>256</v>
      </c>
    </row>
    <row r="68" spans="1:6" s="50" customFormat="1" ht="15" customHeight="1" x14ac:dyDescent="0.25">
      <c r="A68" s="62">
        <v>12200</v>
      </c>
      <c r="B68" s="62" t="s">
        <v>255</v>
      </c>
      <c r="C68" s="62" t="s">
        <v>254</v>
      </c>
      <c r="D68" s="62"/>
      <c r="E68" s="63"/>
      <c r="F68" s="62"/>
    </row>
    <row r="69" spans="1:6" s="43" customFormat="1" ht="45" customHeight="1" x14ac:dyDescent="0.2">
      <c r="A69" s="46" t="s">
        <v>14</v>
      </c>
      <c r="B69" s="46" t="s">
        <v>67</v>
      </c>
      <c r="C69" s="46" t="s">
        <v>253</v>
      </c>
      <c r="D69" s="46" t="s">
        <v>252</v>
      </c>
      <c r="E69" s="47" t="s">
        <v>251</v>
      </c>
      <c r="F69" s="48"/>
    </row>
    <row r="70" spans="1:6" s="43" customFormat="1" ht="60" customHeight="1" x14ac:dyDescent="0.2">
      <c r="A70" s="46" t="s">
        <v>15</v>
      </c>
      <c r="B70" s="46" t="s">
        <v>68</v>
      </c>
      <c r="C70" s="46" t="s">
        <v>250</v>
      </c>
      <c r="D70" s="46" t="s">
        <v>249</v>
      </c>
      <c r="E70" s="49"/>
      <c r="F70" s="48"/>
    </row>
    <row r="71" spans="1:6" s="43" customFormat="1" ht="75" customHeight="1" x14ac:dyDescent="0.2">
      <c r="A71" s="46" t="s">
        <v>16</v>
      </c>
      <c r="B71" s="46" t="s">
        <v>69</v>
      </c>
      <c r="C71" s="46" t="s">
        <v>248</v>
      </c>
      <c r="D71" s="46" t="s">
        <v>373</v>
      </c>
      <c r="E71" s="47" t="s">
        <v>247</v>
      </c>
      <c r="F71" s="48"/>
    </row>
    <row r="72" spans="1:6" s="43" customFormat="1" ht="60" customHeight="1" x14ac:dyDescent="0.2">
      <c r="A72" s="46" t="s">
        <v>17</v>
      </c>
      <c r="B72" s="46" t="s">
        <v>246</v>
      </c>
      <c r="C72" s="46" t="s">
        <v>245</v>
      </c>
      <c r="D72" s="46" t="s">
        <v>244</v>
      </c>
      <c r="E72" s="49"/>
      <c r="F72" s="48"/>
    </row>
    <row r="73" spans="1:6" s="43" customFormat="1" ht="75" customHeight="1" x14ac:dyDescent="0.2">
      <c r="A73" s="46">
        <v>12202</v>
      </c>
      <c r="B73" s="46" t="s">
        <v>243</v>
      </c>
      <c r="C73" s="46" t="s">
        <v>242</v>
      </c>
      <c r="D73" s="46" t="s">
        <v>241</v>
      </c>
      <c r="E73" s="47" t="s">
        <v>240</v>
      </c>
      <c r="F73" s="48"/>
    </row>
    <row r="74" spans="1:6" s="43" customFormat="1" ht="60" customHeight="1" x14ac:dyDescent="0.2">
      <c r="A74" s="46">
        <v>12203</v>
      </c>
      <c r="B74" s="46" t="s">
        <v>239</v>
      </c>
      <c r="C74" s="46" t="s">
        <v>238</v>
      </c>
      <c r="D74" s="46" t="s">
        <v>237</v>
      </c>
      <c r="E74" s="47" t="s">
        <v>236</v>
      </c>
      <c r="F74" s="48"/>
    </row>
    <row r="75" spans="1:6" s="50" customFormat="1" ht="30" customHeight="1" x14ac:dyDescent="0.25">
      <c r="A75" s="51">
        <v>30000</v>
      </c>
      <c r="B75" s="51" t="s">
        <v>235</v>
      </c>
      <c r="C75" s="51"/>
      <c r="D75" s="51"/>
      <c r="E75" s="52"/>
      <c r="F75" s="51"/>
    </row>
    <row r="76" spans="1:6" s="43" customFormat="1" ht="15" customHeight="1" x14ac:dyDescent="0.2">
      <c r="A76" s="48">
        <v>30100</v>
      </c>
      <c r="B76" s="48" t="s">
        <v>50</v>
      </c>
      <c r="C76" s="48"/>
      <c r="D76" s="48"/>
      <c r="E76" s="49"/>
      <c r="F76" s="48"/>
    </row>
    <row r="77" spans="1:6" ht="15" customHeight="1" x14ac:dyDescent="0.25">
      <c r="A77" s="46">
        <v>30101</v>
      </c>
      <c r="B77" s="46" t="s">
        <v>50</v>
      </c>
      <c r="C77" s="46"/>
      <c r="D77" s="46"/>
      <c r="E77" s="47"/>
      <c r="F77" s="46"/>
    </row>
    <row r="78" spans="1:6" ht="15" customHeight="1" x14ac:dyDescent="0.25">
      <c r="A78" s="46">
        <v>30102</v>
      </c>
      <c r="B78" s="46" t="s">
        <v>50</v>
      </c>
      <c r="C78" s="46"/>
      <c r="D78" s="46"/>
      <c r="E78" s="47"/>
      <c r="F78" s="46"/>
    </row>
    <row r="79" spans="1:6" s="43" customFormat="1" ht="15" customHeight="1" x14ac:dyDescent="0.2">
      <c r="A79" s="46">
        <v>30103</v>
      </c>
      <c r="B79" s="46" t="s">
        <v>50</v>
      </c>
      <c r="C79" s="46"/>
      <c r="D79" s="46"/>
      <c r="E79" s="47"/>
      <c r="F79" s="48"/>
    </row>
    <row r="80" spans="1:6" s="43" customFormat="1" ht="15" customHeight="1" x14ac:dyDescent="0.2">
      <c r="A80" s="46">
        <v>30104</v>
      </c>
      <c r="B80" s="46" t="s">
        <v>50</v>
      </c>
      <c r="C80" s="46"/>
      <c r="D80" s="46"/>
      <c r="E80" s="47"/>
      <c r="F80" s="48"/>
    </row>
    <row r="81" spans="1:6" s="43" customFormat="1" ht="15" customHeight="1" x14ac:dyDescent="0.2">
      <c r="A81" s="46">
        <v>30105</v>
      </c>
      <c r="B81" s="46" t="s">
        <v>50</v>
      </c>
      <c r="C81" s="46"/>
      <c r="D81" s="46"/>
      <c r="E81" s="47"/>
      <c r="F81" s="48"/>
    </row>
    <row r="82" spans="1:6" s="50" customFormat="1" ht="30" customHeight="1" x14ac:dyDescent="0.25">
      <c r="A82" s="51">
        <v>40000</v>
      </c>
      <c r="B82" s="51" t="s">
        <v>234</v>
      </c>
      <c r="C82" s="51"/>
      <c r="D82" s="51"/>
      <c r="E82" s="52"/>
      <c r="F82" s="51"/>
    </row>
    <row r="83" spans="1:6" s="43" customFormat="1" ht="43.5" customHeight="1" x14ac:dyDescent="0.2">
      <c r="A83" s="48">
        <v>40100</v>
      </c>
      <c r="B83" s="48" t="s">
        <v>233</v>
      </c>
      <c r="C83" s="48"/>
      <c r="D83" s="46"/>
      <c r="E83" s="47"/>
      <c r="F83" s="48"/>
    </row>
    <row r="84" spans="1:6" s="43" customFormat="1" ht="60" customHeight="1" x14ac:dyDescent="0.2">
      <c r="A84" s="46">
        <v>40101</v>
      </c>
      <c r="B84" s="46" t="s">
        <v>74</v>
      </c>
      <c r="C84" s="46"/>
      <c r="D84" s="46"/>
      <c r="E84" s="47" t="s">
        <v>652</v>
      </c>
      <c r="F84" s="48"/>
    </row>
    <row r="85" spans="1:6" s="43" customFormat="1" ht="120" customHeight="1" x14ac:dyDescent="0.2">
      <c r="A85" s="46" t="s">
        <v>18</v>
      </c>
      <c r="B85" s="46" t="s">
        <v>232</v>
      </c>
      <c r="C85" s="46"/>
      <c r="D85" s="46" t="s">
        <v>390</v>
      </c>
      <c r="E85" s="47" t="s">
        <v>220</v>
      </c>
      <c r="F85" s="48"/>
    </row>
    <row r="86" spans="1:6" s="43" customFormat="1" ht="105" customHeight="1" x14ac:dyDescent="0.2">
      <c r="A86" s="46" t="s">
        <v>19</v>
      </c>
      <c r="B86" s="46" t="s">
        <v>76</v>
      </c>
      <c r="C86" s="46"/>
      <c r="D86" s="121" t="s">
        <v>651</v>
      </c>
      <c r="E86" s="47" t="s">
        <v>220</v>
      </c>
      <c r="F86" s="48"/>
    </row>
    <row r="87" spans="1:6" s="43" customFormat="1" ht="130.5" customHeight="1" x14ac:dyDescent="0.2">
      <c r="A87" s="46" t="s">
        <v>20</v>
      </c>
      <c r="B87" s="46" t="s">
        <v>77</v>
      </c>
      <c r="C87" s="46"/>
      <c r="D87" s="46" t="s">
        <v>654</v>
      </c>
      <c r="E87" s="122" t="s">
        <v>862</v>
      </c>
      <c r="F87" s="48"/>
    </row>
    <row r="88" spans="1:6" s="43" customFormat="1" ht="75" customHeight="1" x14ac:dyDescent="0.2">
      <c r="A88" s="46">
        <v>40103</v>
      </c>
      <c r="B88" s="46" t="s">
        <v>78</v>
      </c>
      <c r="C88" s="46"/>
      <c r="D88" s="46" t="s">
        <v>653</v>
      </c>
      <c r="E88" s="123" t="s">
        <v>655</v>
      </c>
      <c r="F88" s="48"/>
    </row>
    <row r="89" spans="1:6" s="43" customFormat="1" ht="60" customHeight="1" x14ac:dyDescent="0.2">
      <c r="A89" s="46" t="s">
        <v>21</v>
      </c>
      <c r="B89" s="46" t="s">
        <v>79</v>
      </c>
      <c r="C89" s="46"/>
      <c r="D89" s="46" t="s">
        <v>231</v>
      </c>
      <c r="E89" s="47" t="s">
        <v>230</v>
      </c>
      <c r="F89" s="48"/>
    </row>
    <row r="90" spans="1:6" s="43" customFormat="1" ht="75" customHeight="1" x14ac:dyDescent="0.2">
      <c r="A90" s="46" t="s">
        <v>22</v>
      </c>
      <c r="B90" s="46" t="s">
        <v>229</v>
      </c>
      <c r="C90" s="46"/>
      <c r="D90" s="46" t="s">
        <v>228</v>
      </c>
      <c r="E90" s="47" t="s">
        <v>374</v>
      </c>
      <c r="F90" s="48"/>
    </row>
    <row r="91" spans="1:6" s="43" customFormat="1" ht="75" customHeight="1" x14ac:dyDescent="0.2">
      <c r="A91" s="46">
        <v>40105</v>
      </c>
      <c r="B91" s="46" t="s">
        <v>81</v>
      </c>
      <c r="C91" s="46"/>
      <c r="D91" s="46" t="s">
        <v>227</v>
      </c>
      <c r="E91" s="47" t="s">
        <v>220</v>
      </c>
      <c r="F91" s="48"/>
    </row>
    <row r="92" spans="1:6" s="43" customFormat="1" ht="60" customHeight="1" x14ac:dyDescent="0.2">
      <c r="A92" s="46">
        <v>40106</v>
      </c>
      <c r="B92" s="46" t="s">
        <v>82</v>
      </c>
      <c r="C92" s="48"/>
      <c r="D92" s="46" t="s">
        <v>226</v>
      </c>
      <c r="E92" s="47" t="s">
        <v>375</v>
      </c>
      <c r="F92" s="48"/>
    </row>
    <row r="93" spans="1:6" s="43" customFormat="1" ht="33.75" customHeight="1" x14ac:dyDescent="0.2">
      <c r="A93" s="46">
        <v>40107</v>
      </c>
      <c r="B93" s="46" t="s">
        <v>225</v>
      </c>
      <c r="C93" s="48"/>
      <c r="D93" s="46"/>
      <c r="E93" s="47" t="s">
        <v>224</v>
      </c>
      <c r="F93" s="48"/>
    </row>
    <row r="94" spans="1:6" s="43" customFormat="1" ht="75" customHeight="1" x14ac:dyDescent="0.2">
      <c r="A94" s="46">
        <v>40108</v>
      </c>
      <c r="B94" s="46" t="s">
        <v>223</v>
      </c>
      <c r="C94" s="48"/>
      <c r="D94" s="46" t="s">
        <v>222</v>
      </c>
      <c r="E94" s="47" t="s">
        <v>220</v>
      </c>
      <c r="F94" s="48"/>
    </row>
    <row r="95" spans="1:6" s="43" customFormat="1" ht="60" customHeight="1" x14ac:dyDescent="0.2">
      <c r="A95" s="46">
        <v>40109</v>
      </c>
      <c r="B95" s="46" t="s">
        <v>221</v>
      </c>
      <c r="C95" s="48"/>
      <c r="D95" s="46" t="s">
        <v>656</v>
      </c>
      <c r="E95" s="47" t="s">
        <v>220</v>
      </c>
      <c r="F95" s="48"/>
    </row>
    <row r="96" spans="1:6" s="43" customFormat="1" ht="90" customHeight="1" x14ac:dyDescent="0.2">
      <c r="A96" s="46">
        <v>40110</v>
      </c>
      <c r="B96" s="46" t="s">
        <v>638</v>
      </c>
      <c r="C96" s="48"/>
      <c r="D96" s="86" t="s">
        <v>657</v>
      </c>
      <c r="E96" s="47" t="s">
        <v>220</v>
      </c>
      <c r="F96" s="48"/>
    </row>
    <row r="97" spans="1:6" s="43" customFormat="1" ht="120" customHeight="1" x14ac:dyDescent="0.2">
      <c r="A97" s="48" t="s">
        <v>23</v>
      </c>
      <c r="B97" s="48" t="s">
        <v>219</v>
      </c>
      <c r="C97" s="48"/>
      <c r="D97" s="46" t="s">
        <v>218</v>
      </c>
      <c r="E97" s="47" t="s">
        <v>377</v>
      </c>
      <c r="F97" s="48"/>
    </row>
    <row r="98" spans="1:6" s="43" customFormat="1" ht="15" customHeight="1" x14ac:dyDescent="0.2">
      <c r="A98" s="51">
        <v>50000</v>
      </c>
      <c r="B98" s="51" t="s">
        <v>217</v>
      </c>
      <c r="C98" s="60"/>
      <c r="D98" s="60"/>
      <c r="E98" s="61"/>
      <c r="F98" s="60"/>
    </row>
    <row r="99" spans="1:6" s="43" customFormat="1" ht="90" customHeight="1" x14ac:dyDescent="0.2">
      <c r="A99" s="48">
        <v>50100</v>
      </c>
      <c r="B99" s="48" t="s">
        <v>216</v>
      </c>
      <c r="C99" s="48"/>
      <c r="D99" s="46" t="s">
        <v>215</v>
      </c>
      <c r="E99" s="47" t="s">
        <v>376</v>
      </c>
      <c r="F99" s="48"/>
    </row>
    <row r="100" spans="1:6" s="50" customFormat="1" ht="15" customHeight="1" x14ac:dyDescent="0.25">
      <c r="A100" s="51">
        <v>60000</v>
      </c>
      <c r="B100" s="51" t="s">
        <v>50</v>
      </c>
      <c r="C100" s="51"/>
      <c r="D100" s="51"/>
      <c r="E100" s="52"/>
      <c r="F100" s="51"/>
    </row>
    <row r="101" spans="1:6" s="43" customFormat="1" ht="15" customHeight="1" x14ac:dyDescent="0.2">
      <c r="A101" s="51">
        <v>70000</v>
      </c>
      <c r="B101" s="51" t="s">
        <v>214</v>
      </c>
      <c r="C101" s="60"/>
      <c r="D101" s="60"/>
      <c r="E101" s="61"/>
      <c r="F101" s="60"/>
    </row>
    <row r="102" spans="1:6" s="43" customFormat="1" ht="15" customHeight="1" x14ac:dyDescent="0.2">
      <c r="A102" s="51">
        <v>72000</v>
      </c>
      <c r="B102" s="51" t="s">
        <v>213</v>
      </c>
      <c r="C102" s="60"/>
      <c r="D102" s="60"/>
      <c r="E102" s="61"/>
      <c r="F102" s="60"/>
    </row>
    <row r="103" spans="1:6" s="53" customFormat="1" ht="15" customHeight="1" x14ac:dyDescent="0.2">
      <c r="A103" s="59">
        <v>72100</v>
      </c>
      <c r="B103" s="54" t="s">
        <v>212</v>
      </c>
      <c r="C103" s="48"/>
      <c r="D103" s="54"/>
      <c r="E103" s="58"/>
      <c r="F103" s="54"/>
    </row>
    <row r="104" spans="1:6" s="57" customFormat="1" ht="15" customHeight="1" x14ac:dyDescent="0.25">
      <c r="A104" s="55">
        <v>72101</v>
      </c>
      <c r="B104" s="55" t="s">
        <v>50</v>
      </c>
      <c r="C104" s="46"/>
      <c r="D104" s="55"/>
      <c r="E104" s="47"/>
      <c r="F104" s="55"/>
    </row>
    <row r="105" spans="1:6" s="57" customFormat="1" ht="15" customHeight="1" x14ac:dyDescent="0.25">
      <c r="A105" s="55">
        <v>72102</v>
      </c>
      <c r="B105" s="55" t="s">
        <v>50</v>
      </c>
      <c r="C105" s="46"/>
      <c r="D105" s="55"/>
      <c r="E105" s="47"/>
      <c r="F105" s="55"/>
    </row>
    <row r="106" spans="1:6" s="57" customFormat="1" ht="15" customHeight="1" x14ac:dyDescent="0.25">
      <c r="A106" s="55">
        <v>72103</v>
      </c>
      <c r="B106" s="55" t="s">
        <v>50</v>
      </c>
      <c r="C106" s="46"/>
      <c r="D106" s="55"/>
      <c r="E106" s="47"/>
      <c r="F106" s="55"/>
    </row>
    <row r="107" spans="1:6" s="53" customFormat="1" ht="15" customHeight="1" x14ac:dyDescent="0.2">
      <c r="A107" s="55" t="s">
        <v>211</v>
      </c>
      <c r="B107" s="55" t="s">
        <v>50</v>
      </c>
      <c r="C107" s="48"/>
      <c r="D107" s="55"/>
      <c r="E107" s="47"/>
      <c r="F107" s="54"/>
    </row>
    <row r="108" spans="1:6" s="53" customFormat="1" ht="15" customHeight="1" x14ac:dyDescent="0.2">
      <c r="A108" s="55" t="s">
        <v>210</v>
      </c>
      <c r="B108" s="55" t="s">
        <v>50</v>
      </c>
      <c r="C108" s="48"/>
      <c r="D108" s="55"/>
      <c r="E108" s="47"/>
      <c r="F108" s="54"/>
    </row>
    <row r="109" spans="1:6" s="53" customFormat="1" ht="15" customHeight="1" x14ac:dyDescent="0.2">
      <c r="A109" s="55" t="s">
        <v>209</v>
      </c>
      <c r="B109" s="55" t="s">
        <v>50</v>
      </c>
      <c r="C109" s="48"/>
      <c r="D109" s="55"/>
      <c r="E109" s="47"/>
      <c r="F109" s="54"/>
    </row>
    <row r="110" spans="1:6" s="53" customFormat="1" ht="15" customHeight="1" x14ac:dyDescent="0.2">
      <c r="A110" s="55" t="s">
        <v>208</v>
      </c>
      <c r="B110" s="55" t="s">
        <v>50</v>
      </c>
      <c r="C110" s="48"/>
      <c r="D110" s="55"/>
      <c r="E110" s="47"/>
      <c r="F110" s="54"/>
    </row>
    <row r="111" spans="1:6" s="53" customFormat="1" ht="15" customHeight="1" x14ac:dyDescent="0.2">
      <c r="A111" s="55" t="s">
        <v>207</v>
      </c>
      <c r="B111" s="55" t="s">
        <v>50</v>
      </c>
      <c r="C111" s="48"/>
      <c r="D111" s="55"/>
      <c r="E111" s="47"/>
      <c r="F111" s="54"/>
    </row>
    <row r="112" spans="1:6" s="53" customFormat="1" ht="15" customHeight="1" x14ac:dyDescent="0.2">
      <c r="A112" s="55" t="s">
        <v>206</v>
      </c>
      <c r="B112" s="55" t="s">
        <v>50</v>
      </c>
      <c r="C112" s="48"/>
      <c r="D112" s="55"/>
      <c r="E112" s="47"/>
      <c r="F112" s="54"/>
    </row>
    <row r="113" spans="1:7" s="53" customFormat="1" ht="15" customHeight="1" x14ac:dyDescent="0.2">
      <c r="A113" s="55" t="s">
        <v>205</v>
      </c>
      <c r="B113" s="55" t="s">
        <v>50</v>
      </c>
      <c r="C113" s="48"/>
      <c r="D113" s="55"/>
      <c r="E113" s="47"/>
      <c r="F113" s="54"/>
    </row>
    <row r="114" spans="1:7" s="53" customFormat="1" ht="15" customHeight="1" x14ac:dyDescent="0.2">
      <c r="A114" s="55" t="s">
        <v>204</v>
      </c>
      <c r="B114" s="55" t="s">
        <v>50</v>
      </c>
      <c r="C114" s="48"/>
      <c r="D114" s="55"/>
      <c r="E114" s="47"/>
      <c r="F114" s="54"/>
      <c r="G114" s="56"/>
    </row>
    <row r="115" spans="1:7" s="53" customFormat="1" ht="15" customHeight="1" x14ac:dyDescent="0.2">
      <c r="A115" s="55" t="s">
        <v>203</v>
      </c>
      <c r="B115" s="55" t="s">
        <v>50</v>
      </c>
      <c r="C115" s="48"/>
      <c r="D115" s="55"/>
      <c r="E115" s="47"/>
      <c r="F115" s="54"/>
    </row>
    <row r="116" spans="1:7" s="53" customFormat="1" ht="15" customHeight="1" x14ac:dyDescent="0.2">
      <c r="A116" s="55" t="s">
        <v>202</v>
      </c>
      <c r="B116" s="55" t="s">
        <v>50</v>
      </c>
      <c r="C116" s="48"/>
      <c r="D116" s="55"/>
      <c r="E116" s="47"/>
      <c r="F116" s="54"/>
    </row>
    <row r="117" spans="1:7" s="53" customFormat="1" ht="15" customHeight="1" x14ac:dyDescent="0.2">
      <c r="A117" s="55" t="s">
        <v>201</v>
      </c>
      <c r="B117" s="55" t="s">
        <v>50</v>
      </c>
      <c r="C117" s="48"/>
      <c r="D117" s="55"/>
      <c r="E117" s="47"/>
      <c r="F117" s="54"/>
    </row>
    <row r="118" spans="1:7" s="53" customFormat="1" ht="15" customHeight="1" x14ac:dyDescent="0.2">
      <c r="A118" s="55" t="s">
        <v>200</v>
      </c>
      <c r="B118" s="55" t="s">
        <v>50</v>
      </c>
      <c r="C118" s="48"/>
      <c r="D118" s="55"/>
      <c r="E118" s="47"/>
      <c r="F118" s="54"/>
    </row>
    <row r="119" spans="1:7" s="53" customFormat="1" ht="15" customHeight="1" x14ac:dyDescent="0.2">
      <c r="A119" s="55" t="s">
        <v>199</v>
      </c>
      <c r="B119" s="55" t="s">
        <v>50</v>
      </c>
      <c r="C119" s="48"/>
      <c r="D119" s="55"/>
      <c r="E119" s="47"/>
      <c r="F119" s="54"/>
    </row>
    <row r="120" spans="1:7" s="53" customFormat="1" ht="75" customHeight="1" x14ac:dyDescent="0.2">
      <c r="A120" s="54" t="s">
        <v>24</v>
      </c>
      <c r="B120" s="54" t="s">
        <v>383</v>
      </c>
      <c r="C120" s="48"/>
      <c r="D120" s="55" t="s">
        <v>198</v>
      </c>
      <c r="E120" s="47" t="s">
        <v>378</v>
      </c>
      <c r="F120" s="54"/>
    </row>
    <row r="121" spans="1:7" s="50" customFormat="1" ht="30" customHeight="1" x14ac:dyDescent="0.25">
      <c r="A121" s="51">
        <v>80000</v>
      </c>
      <c r="B121" s="51" t="s">
        <v>197</v>
      </c>
      <c r="C121" s="51"/>
      <c r="D121" s="51"/>
      <c r="E121" s="52"/>
      <c r="F121" s="51"/>
    </row>
    <row r="122" spans="1:7" s="43" customFormat="1" ht="15" customHeight="1" x14ac:dyDescent="0.2">
      <c r="A122" s="48">
        <v>80100</v>
      </c>
      <c r="B122" s="46" t="s">
        <v>50</v>
      </c>
      <c r="C122" s="48"/>
      <c r="D122" s="48"/>
      <c r="E122" s="49"/>
      <c r="F122" s="48"/>
    </row>
    <row r="123" spans="1:7" ht="15" customHeight="1" x14ac:dyDescent="0.25">
      <c r="A123" s="46">
        <v>80101</v>
      </c>
      <c r="B123" s="46" t="s">
        <v>50</v>
      </c>
      <c r="C123" s="46"/>
      <c r="D123" s="46"/>
      <c r="E123" s="47"/>
      <c r="F123" s="46"/>
    </row>
    <row r="124" spans="1:7" ht="15" customHeight="1" x14ac:dyDescent="0.25">
      <c r="A124" s="46">
        <v>80102</v>
      </c>
      <c r="B124" s="46" t="s">
        <v>50</v>
      </c>
      <c r="C124" s="46"/>
      <c r="D124" s="46"/>
      <c r="E124" s="47"/>
      <c r="F124" s="46"/>
    </row>
    <row r="125" spans="1:7" ht="15" customHeight="1" x14ac:dyDescent="0.25">
      <c r="A125" s="46">
        <v>80103</v>
      </c>
      <c r="B125" s="46" t="s">
        <v>50</v>
      </c>
      <c r="C125" s="46"/>
      <c r="D125" s="46"/>
      <c r="E125" s="47"/>
      <c r="F125" s="46"/>
    </row>
    <row r="126" spans="1:7" ht="15" customHeight="1" x14ac:dyDescent="0.25">
      <c r="A126" s="46">
        <v>80104</v>
      </c>
      <c r="B126" s="46" t="s">
        <v>50</v>
      </c>
      <c r="C126" s="46"/>
      <c r="D126" s="46"/>
      <c r="E126" s="47"/>
      <c r="F126" s="46"/>
    </row>
    <row r="127" spans="1:7" ht="15" customHeight="1" x14ac:dyDescent="0.25">
      <c r="A127" s="46">
        <v>80105</v>
      </c>
      <c r="B127" s="46" t="s">
        <v>50</v>
      </c>
      <c r="C127" s="46"/>
      <c r="D127" s="46"/>
      <c r="E127" s="47"/>
      <c r="F127" s="46"/>
    </row>
    <row r="128" spans="1:7" ht="15" customHeight="1" x14ac:dyDescent="0.25">
      <c r="A128" s="46">
        <v>80106</v>
      </c>
      <c r="B128" s="46" t="s">
        <v>50</v>
      </c>
      <c r="C128" s="46"/>
      <c r="D128" s="46"/>
      <c r="E128" s="46"/>
      <c r="F128" s="46"/>
    </row>
    <row r="129" spans="1:6" ht="15" customHeight="1" x14ac:dyDescent="0.25">
      <c r="A129" s="46">
        <v>80107</v>
      </c>
      <c r="B129" s="46" t="s">
        <v>50</v>
      </c>
      <c r="C129" s="46"/>
      <c r="D129" s="46"/>
      <c r="E129" s="46"/>
      <c r="F129" s="46"/>
    </row>
    <row r="130" spans="1:6" ht="15" customHeight="1" x14ac:dyDescent="0.25">
      <c r="A130" s="46">
        <v>80108</v>
      </c>
      <c r="B130" s="46" t="s">
        <v>50</v>
      </c>
      <c r="C130" s="46"/>
      <c r="D130" s="46"/>
      <c r="E130" s="46"/>
      <c r="F130" s="46"/>
    </row>
    <row r="131" spans="1:6" ht="15" customHeight="1" x14ac:dyDescent="0.25">
      <c r="A131" s="46">
        <v>80109</v>
      </c>
      <c r="B131" s="46" t="s">
        <v>50</v>
      </c>
      <c r="C131" s="46"/>
      <c r="D131" s="46"/>
      <c r="E131" s="47"/>
      <c r="F131" s="46"/>
    </row>
    <row r="133" spans="1:6" x14ac:dyDescent="0.25">
      <c r="A133" s="804"/>
      <c r="B133" s="804"/>
    </row>
    <row r="134" spans="1:6" x14ac:dyDescent="0.25">
      <c r="A134" s="45"/>
      <c r="B134" s="45"/>
    </row>
    <row r="135" spans="1:6" x14ac:dyDescent="0.25">
      <c r="A135" s="45"/>
      <c r="B135" s="45"/>
    </row>
    <row r="136" spans="1:6" x14ac:dyDescent="0.25">
      <c r="A136" s="42"/>
      <c r="B136" s="42"/>
    </row>
    <row r="137" spans="1:6" x14ac:dyDescent="0.25">
      <c r="A137" s="42"/>
      <c r="B137" s="42"/>
    </row>
    <row r="138" spans="1:6" x14ac:dyDescent="0.25">
      <c r="A138" s="42"/>
      <c r="B138" s="42"/>
    </row>
    <row r="139" spans="1:6" x14ac:dyDescent="0.25">
      <c r="A139" s="42"/>
      <c r="B139" s="42"/>
    </row>
    <row r="140" spans="1:6" x14ac:dyDescent="0.25">
      <c r="A140" s="42"/>
      <c r="B140" s="42"/>
    </row>
    <row r="141" spans="1:6" x14ac:dyDescent="0.25">
      <c r="A141" s="42"/>
      <c r="B141" s="42"/>
    </row>
    <row r="142" spans="1:6" x14ac:dyDescent="0.25">
      <c r="A142" s="42"/>
      <c r="B142" s="42"/>
    </row>
    <row r="143" spans="1:6" x14ac:dyDescent="0.25">
      <c r="A143" s="42"/>
      <c r="B143" s="42"/>
    </row>
    <row r="144" spans="1:6" x14ac:dyDescent="0.25">
      <c r="A144" s="42"/>
      <c r="B144" s="42"/>
    </row>
    <row r="145" spans="1:6" x14ac:dyDescent="0.25">
      <c r="A145" s="42"/>
      <c r="B145" s="42"/>
    </row>
    <row r="146" spans="1:6" s="43" customFormat="1" ht="14.25" x14ac:dyDescent="0.2">
      <c r="A146" s="45"/>
      <c r="B146" s="45"/>
      <c r="C146" s="44"/>
      <c r="D146" s="44"/>
      <c r="E146" s="44"/>
      <c r="F146" s="44"/>
    </row>
    <row r="147" spans="1:6" x14ac:dyDescent="0.25">
      <c r="A147" s="42"/>
      <c r="B147" s="42"/>
    </row>
    <row r="148" spans="1:6" x14ac:dyDescent="0.25">
      <c r="A148" s="42"/>
      <c r="B148" s="42"/>
    </row>
    <row r="149" spans="1:6" x14ac:dyDescent="0.25">
      <c r="A149" s="42"/>
      <c r="B149" s="42"/>
    </row>
    <row r="150" spans="1:6" x14ac:dyDescent="0.25">
      <c r="A150" s="42"/>
      <c r="B150" s="42"/>
    </row>
    <row r="151" spans="1:6" x14ac:dyDescent="0.25">
      <c r="A151" s="42"/>
      <c r="B151" s="42"/>
    </row>
    <row r="152" spans="1:6" x14ac:dyDescent="0.25">
      <c r="A152" s="42"/>
      <c r="B152" s="42"/>
    </row>
    <row r="153" spans="1:6" x14ac:dyDescent="0.25">
      <c r="A153" s="42"/>
      <c r="B153" s="42"/>
    </row>
    <row r="154" spans="1:6" x14ac:dyDescent="0.25">
      <c r="A154" s="42"/>
      <c r="B154" s="42"/>
    </row>
    <row r="155" spans="1:6" x14ac:dyDescent="0.25">
      <c r="A155" s="42"/>
      <c r="B155" s="42"/>
    </row>
    <row r="156" spans="1:6" x14ac:dyDescent="0.25">
      <c r="A156" s="42"/>
      <c r="B156" s="42"/>
    </row>
    <row r="157" spans="1:6" x14ac:dyDescent="0.25">
      <c r="A157" s="42"/>
      <c r="B157" s="45"/>
    </row>
    <row r="158" spans="1:6" s="43" customFormat="1" ht="14.25" x14ac:dyDescent="0.2">
      <c r="A158" s="45"/>
      <c r="B158" s="45"/>
      <c r="C158" s="44"/>
      <c r="D158" s="44"/>
      <c r="E158" s="44"/>
      <c r="F158" s="44"/>
    </row>
    <row r="159" spans="1:6" x14ac:dyDescent="0.25">
      <c r="A159" s="42"/>
      <c r="B159" s="42"/>
    </row>
    <row r="160" spans="1:6" x14ac:dyDescent="0.25">
      <c r="A160" s="42"/>
      <c r="B160" s="42"/>
    </row>
    <row r="161" spans="1:6" x14ac:dyDescent="0.25">
      <c r="A161" s="42"/>
      <c r="B161" s="42"/>
    </row>
    <row r="162" spans="1:6" x14ac:dyDescent="0.25">
      <c r="A162" s="42"/>
      <c r="B162" s="42"/>
    </row>
    <row r="163" spans="1:6" x14ac:dyDescent="0.25">
      <c r="A163" s="42"/>
      <c r="B163" s="42"/>
    </row>
    <row r="164" spans="1:6" x14ac:dyDescent="0.25">
      <c r="A164" s="42"/>
      <c r="B164" s="42"/>
    </row>
    <row r="165" spans="1:6" x14ac:dyDescent="0.25">
      <c r="A165" s="42"/>
      <c r="B165" s="42"/>
    </row>
    <row r="166" spans="1:6" s="43" customFormat="1" ht="14.25" x14ac:dyDescent="0.2">
      <c r="A166" s="45"/>
      <c r="B166" s="45"/>
      <c r="C166" s="44"/>
      <c r="D166" s="44"/>
      <c r="E166" s="44"/>
      <c r="F166" s="44"/>
    </row>
    <row r="167" spans="1:6" x14ac:dyDescent="0.25">
      <c r="A167" s="42"/>
      <c r="B167" s="42"/>
    </row>
    <row r="168" spans="1:6" x14ac:dyDescent="0.25">
      <c r="A168" s="42"/>
      <c r="B168" s="42"/>
    </row>
    <row r="169" spans="1:6" x14ac:dyDescent="0.25">
      <c r="A169" s="42"/>
      <c r="B169" s="42"/>
    </row>
    <row r="170" spans="1:6" x14ac:dyDescent="0.25">
      <c r="A170" s="42"/>
      <c r="B170" s="42"/>
    </row>
    <row r="171" spans="1:6" x14ac:dyDescent="0.25">
      <c r="A171" s="42"/>
      <c r="B171" s="42"/>
    </row>
    <row r="172" spans="1:6" x14ac:dyDescent="0.25">
      <c r="A172" s="42"/>
      <c r="B172" s="42"/>
    </row>
    <row r="173" spans="1:6" x14ac:dyDescent="0.25">
      <c r="A173" s="42"/>
      <c r="B173" s="42"/>
    </row>
    <row r="174" spans="1:6" x14ac:dyDescent="0.25">
      <c r="A174" s="42"/>
      <c r="B174" s="42"/>
    </row>
    <row r="175" spans="1:6" x14ac:dyDescent="0.25">
      <c r="A175" s="42"/>
      <c r="B175" s="42"/>
    </row>
    <row r="176" spans="1:6" x14ac:dyDescent="0.25">
      <c r="A176" s="42"/>
      <c r="B176" s="42"/>
    </row>
    <row r="177" spans="1:2" x14ac:dyDescent="0.25">
      <c r="A177" s="42"/>
      <c r="B177" s="42"/>
    </row>
  </sheetData>
  <mergeCells count="1">
    <mergeCell ref="A133:B133"/>
  </mergeCells>
  <pageMargins left="0.98425196850393704" right="0.59055118110236227" top="0.86614173228346458" bottom="0.43307086614173229" header="0.19685039370078741" footer="0.19685039370078741"/>
  <pageSetup paperSize="9" scale="60" orientation="portrait" r:id="rId1"/>
  <headerFooter alignWithMargins="0">
    <oddHeader>&amp;C&amp;"Times New Roman,Félkövér"
&amp;12Budapest VIII. kerületi Önkormányzat 2019. évi 
költségvetésének címrendje&amp;R&amp;"Times New Roman,Félkövér dőlt"&amp;9
 &amp;12 1. melléklet a /2018. () 
önkormányzati rendelethez</oddHeader>
    <oddFooter>&amp;R
&amp;P</oddFooter>
  </headerFooter>
  <rowBreaks count="5" manualBreakCount="5">
    <brk id="21" max="5" man="1"/>
    <brk id="41" max="5" man="1"/>
    <brk id="60" max="5" man="1"/>
    <brk id="86" max="5" man="1"/>
    <brk id="99"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H190"/>
  <sheetViews>
    <sheetView zoomScaleNormal="100" workbookViewId="0">
      <pane xSplit="1" ySplit="1" topLeftCell="B29" activePane="bottomRight" state="frozen"/>
      <selection pane="topRight" activeCell="B1" sqref="B1"/>
      <selection pane="bottomLeft" activeCell="A2" sqref="A2"/>
      <selection pane="bottomRight" activeCell="F42" sqref="F42"/>
    </sheetView>
  </sheetViews>
  <sheetFormatPr defaultRowHeight="12.75" x14ac:dyDescent="0.2"/>
  <cols>
    <col min="1" max="1" width="40.7109375" customWidth="1"/>
    <col min="2" max="2" width="15.7109375" style="267" customWidth="1"/>
    <col min="3" max="7" width="15.7109375" style="262" customWidth="1"/>
    <col min="8" max="8" width="10.42578125" bestFit="1" customWidth="1"/>
  </cols>
  <sheetData>
    <row r="1" spans="1:7" s="116" customFormat="1" ht="63" customHeight="1" thickBot="1" x14ac:dyDescent="0.25">
      <c r="A1" s="129" t="s">
        <v>714</v>
      </c>
      <c r="B1" s="216" t="s">
        <v>141</v>
      </c>
      <c r="C1" s="128" t="s">
        <v>715</v>
      </c>
      <c r="D1" s="455" t="s">
        <v>742</v>
      </c>
      <c r="E1" s="216" t="s">
        <v>152</v>
      </c>
      <c r="F1" s="128" t="s">
        <v>717</v>
      </c>
      <c r="G1" s="435" t="s">
        <v>718</v>
      </c>
    </row>
    <row r="2" spans="1:7" s="116" customFormat="1" ht="15" customHeight="1" x14ac:dyDescent="0.2">
      <c r="A2" s="456" t="s">
        <v>719</v>
      </c>
      <c r="B2" s="683"/>
      <c r="C2" s="683"/>
      <c r="D2" s="683"/>
      <c r="E2" s="683"/>
      <c r="F2" s="683"/>
      <c r="G2" s="684"/>
    </row>
    <row r="3" spans="1:7" s="488" customFormat="1" ht="15" customHeight="1" x14ac:dyDescent="0.2">
      <c r="A3" s="427" t="s">
        <v>743</v>
      </c>
      <c r="B3" s="248">
        <v>510000</v>
      </c>
      <c r="C3" s="247">
        <f t="shared" ref="C3:C43" si="0">SUM(B3:B3)</f>
        <v>510000</v>
      </c>
      <c r="D3" s="248">
        <v>0</v>
      </c>
      <c r="E3" s="248">
        <v>0</v>
      </c>
      <c r="F3" s="247">
        <f t="shared" ref="F3:F23" si="1">SUM(D3:D3)</f>
        <v>0</v>
      </c>
      <c r="G3" s="335">
        <f t="shared" ref="G3:G43" si="2">F3+C3</f>
        <v>510000</v>
      </c>
    </row>
    <row r="4" spans="1:7" s="488" customFormat="1" ht="15" customHeight="1" x14ac:dyDescent="0.2">
      <c r="A4" s="427" t="s">
        <v>744</v>
      </c>
      <c r="B4" s="248">
        <v>115000</v>
      </c>
      <c r="C4" s="247">
        <f t="shared" si="0"/>
        <v>115000</v>
      </c>
      <c r="D4" s="248">
        <v>0</v>
      </c>
      <c r="E4" s="248">
        <v>0</v>
      </c>
      <c r="F4" s="247">
        <f t="shared" si="1"/>
        <v>0</v>
      </c>
      <c r="G4" s="335">
        <f t="shared" si="2"/>
        <v>115000</v>
      </c>
    </row>
    <row r="5" spans="1:7" s="488" customFormat="1" ht="15" customHeight="1" x14ac:dyDescent="0.2">
      <c r="A5" s="427" t="s">
        <v>745</v>
      </c>
      <c r="B5" s="248">
        <v>112000</v>
      </c>
      <c r="C5" s="247">
        <f t="shared" si="0"/>
        <v>112000</v>
      </c>
      <c r="D5" s="248">
        <v>0</v>
      </c>
      <c r="E5" s="248">
        <v>0</v>
      </c>
      <c r="F5" s="247">
        <f t="shared" si="1"/>
        <v>0</v>
      </c>
      <c r="G5" s="335">
        <f t="shared" si="2"/>
        <v>112000</v>
      </c>
    </row>
    <row r="6" spans="1:7" s="488" customFormat="1" ht="15" customHeight="1" x14ac:dyDescent="0.2">
      <c r="A6" s="427" t="s">
        <v>746</v>
      </c>
      <c r="B6" s="248">
        <v>26000</v>
      </c>
      <c r="C6" s="247">
        <f t="shared" si="0"/>
        <v>26000</v>
      </c>
      <c r="D6" s="248">
        <v>0</v>
      </c>
      <c r="E6" s="248">
        <v>0</v>
      </c>
      <c r="F6" s="247">
        <f t="shared" si="1"/>
        <v>0</v>
      </c>
      <c r="G6" s="335">
        <f t="shared" si="2"/>
        <v>26000</v>
      </c>
    </row>
    <row r="7" spans="1:7" s="488" customFormat="1" ht="15" customHeight="1" x14ac:dyDescent="0.2">
      <c r="A7" s="427" t="s">
        <v>747</v>
      </c>
      <c r="B7" s="248">
        <v>20000</v>
      </c>
      <c r="C7" s="247">
        <f t="shared" si="0"/>
        <v>20000</v>
      </c>
      <c r="D7" s="248">
        <v>0</v>
      </c>
      <c r="E7" s="248">
        <v>0</v>
      </c>
      <c r="F7" s="247">
        <f t="shared" si="1"/>
        <v>0</v>
      </c>
      <c r="G7" s="335">
        <f t="shared" si="2"/>
        <v>20000</v>
      </c>
    </row>
    <row r="8" spans="1:7" s="488" customFormat="1" ht="15" customHeight="1" x14ac:dyDescent="0.2">
      <c r="A8" s="427" t="s">
        <v>748</v>
      </c>
      <c r="B8" s="248">
        <f>6000+600</f>
        <v>6600</v>
      </c>
      <c r="C8" s="247">
        <f t="shared" si="0"/>
        <v>6600</v>
      </c>
      <c r="D8" s="248">
        <v>0</v>
      </c>
      <c r="E8" s="248">
        <v>0</v>
      </c>
      <c r="F8" s="247">
        <f t="shared" si="1"/>
        <v>0</v>
      </c>
      <c r="G8" s="335">
        <f t="shared" si="2"/>
        <v>6600</v>
      </c>
    </row>
    <row r="9" spans="1:7" s="488" customFormat="1" ht="15" customHeight="1" x14ac:dyDescent="0.2">
      <c r="A9" s="427" t="s">
        <v>749</v>
      </c>
      <c r="B9" s="248">
        <v>150000</v>
      </c>
      <c r="C9" s="247">
        <f t="shared" si="0"/>
        <v>150000</v>
      </c>
      <c r="D9" s="248">
        <v>0</v>
      </c>
      <c r="E9" s="248">
        <v>0</v>
      </c>
      <c r="F9" s="247">
        <f>SUM(D9:D9)</f>
        <v>0</v>
      </c>
      <c r="G9" s="335">
        <f>F9+C9</f>
        <v>150000</v>
      </c>
    </row>
    <row r="10" spans="1:7" s="488" customFormat="1" ht="15" customHeight="1" x14ac:dyDescent="0.2">
      <c r="A10" s="427" t="s">
        <v>945</v>
      </c>
      <c r="B10" s="248">
        <v>200000</v>
      </c>
      <c r="C10" s="247">
        <f t="shared" si="0"/>
        <v>200000</v>
      </c>
      <c r="D10" s="248">
        <v>0</v>
      </c>
      <c r="E10" s="248">
        <v>0</v>
      </c>
      <c r="F10" s="247">
        <f>SUM(D10:D10)</f>
        <v>0</v>
      </c>
      <c r="G10" s="335">
        <f>F10+C10</f>
        <v>200000</v>
      </c>
    </row>
    <row r="11" spans="1:7" s="488" customFormat="1" ht="15" customHeight="1" x14ac:dyDescent="0.2">
      <c r="A11" s="427" t="s">
        <v>750</v>
      </c>
      <c r="B11" s="248">
        <v>700000</v>
      </c>
      <c r="C11" s="247">
        <f t="shared" si="0"/>
        <v>700000</v>
      </c>
      <c r="D11" s="248">
        <v>0</v>
      </c>
      <c r="E11" s="248">
        <v>0</v>
      </c>
      <c r="F11" s="247">
        <f t="shared" si="1"/>
        <v>0</v>
      </c>
      <c r="G11" s="335">
        <f t="shared" si="2"/>
        <v>700000</v>
      </c>
    </row>
    <row r="12" spans="1:7" s="488" customFormat="1" ht="15" customHeight="1" x14ac:dyDescent="0.2">
      <c r="A12" s="427" t="s">
        <v>751</v>
      </c>
      <c r="B12" s="248">
        <v>6000</v>
      </c>
      <c r="C12" s="247">
        <f t="shared" si="0"/>
        <v>6000</v>
      </c>
      <c r="D12" s="248">
        <v>0</v>
      </c>
      <c r="E12" s="248">
        <v>0</v>
      </c>
      <c r="F12" s="247">
        <f t="shared" si="1"/>
        <v>0</v>
      </c>
      <c r="G12" s="335">
        <f t="shared" si="2"/>
        <v>6000</v>
      </c>
    </row>
    <row r="13" spans="1:7" s="488" customFormat="1" ht="15" customHeight="1" x14ac:dyDescent="0.2">
      <c r="A13" s="427" t="s">
        <v>752</v>
      </c>
      <c r="B13" s="248">
        <v>23000</v>
      </c>
      <c r="C13" s="247">
        <f t="shared" si="0"/>
        <v>23000</v>
      </c>
      <c r="D13" s="248">
        <v>0</v>
      </c>
      <c r="E13" s="248">
        <v>0</v>
      </c>
      <c r="F13" s="247">
        <f t="shared" si="1"/>
        <v>0</v>
      </c>
      <c r="G13" s="335">
        <f t="shared" si="2"/>
        <v>23000</v>
      </c>
    </row>
    <row r="14" spans="1:7" s="488" customFormat="1" ht="15" customHeight="1" x14ac:dyDescent="0.2">
      <c r="A14" s="427" t="s">
        <v>753</v>
      </c>
      <c r="B14" s="248">
        <v>12000</v>
      </c>
      <c r="C14" s="247">
        <f t="shared" si="0"/>
        <v>12000</v>
      </c>
      <c r="D14" s="248">
        <v>0</v>
      </c>
      <c r="E14" s="248">
        <v>0</v>
      </c>
      <c r="F14" s="247">
        <f t="shared" si="1"/>
        <v>0</v>
      </c>
      <c r="G14" s="335">
        <f t="shared" si="2"/>
        <v>12000</v>
      </c>
    </row>
    <row r="15" spans="1:7" s="488" customFormat="1" ht="15" customHeight="1" x14ac:dyDescent="0.2">
      <c r="A15" s="427" t="s">
        <v>754</v>
      </c>
      <c r="B15" s="248">
        <v>12500</v>
      </c>
      <c r="C15" s="247">
        <f t="shared" si="0"/>
        <v>12500</v>
      </c>
      <c r="D15" s="248">
        <v>0</v>
      </c>
      <c r="E15" s="248">
        <v>0</v>
      </c>
      <c r="F15" s="247">
        <f t="shared" si="1"/>
        <v>0</v>
      </c>
      <c r="G15" s="335">
        <f t="shared" si="2"/>
        <v>12500</v>
      </c>
    </row>
    <row r="16" spans="1:7" s="488" customFormat="1" ht="15" customHeight="1" x14ac:dyDescent="0.2">
      <c r="A16" s="427" t="s">
        <v>755</v>
      </c>
      <c r="B16" s="248">
        <v>2200</v>
      </c>
      <c r="C16" s="247">
        <f t="shared" si="0"/>
        <v>2200</v>
      </c>
      <c r="D16" s="248">
        <v>0</v>
      </c>
      <c r="E16" s="248">
        <v>0</v>
      </c>
      <c r="F16" s="247">
        <f t="shared" si="1"/>
        <v>0</v>
      </c>
      <c r="G16" s="335">
        <f t="shared" si="2"/>
        <v>2200</v>
      </c>
    </row>
    <row r="17" spans="1:8" s="488" customFormat="1" ht="15" customHeight="1" x14ac:dyDescent="0.2">
      <c r="A17" s="427" t="s">
        <v>756</v>
      </c>
      <c r="B17" s="248">
        <f>8000+3000</f>
        <v>11000</v>
      </c>
      <c r="C17" s="247">
        <f t="shared" si="0"/>
        <v>11000</v>
      </c>
      <c r="D17" s="248"/>
      <c r="E17" s="248">
        <v>0</v>
      </c>
      <c r="F17" s="247">
        <f>SUM(D17:D17)</f>
        <v>0</v>
      </c>
      <c r="G17" s="335">
        <f>F17+C17</f>
        <v>11000</v>
      </c>
    </row>
    <row r="18" spans="1:8" s="488" customFormat="1" ht="15" customHeight="1" x14ac:dyDescent="0.2">
      <c r="A18" s="427" t="s">
        <v>757</v>
      </c>
      <c r="B18" s="248">
        <v>559</v>
      </c>
      <c r="C18" s="247">
        <f t="shared" si="0"/>
        <v>559</v>
      </c>
      <c r="D18" s="248">
        <v>0</v>
      </c>
      <c r="E18" s="248">
        <v>0</v>
      </c>
      <c r="F18" s="247">
        <f t="shared" si="1"/>
        <v>0</v>
      </c>
      <c r="G18" s="335">
        <f t="shared" si="2"/>
        <v>559</v>
      </c>
    </row>
    <row r="19" spans="1:8" s="488" customFormat="1" ht="15" customHeight="1" x14ac:dyDescent="0.2">
      <c r="A19" s="457" t="s">
        <v>758</v>
      </c>
      <c r="B19" s="251">
        <v>100000</v>
      </c>
      <c r="C19" s="250">
        <f t="shared" si="0"/>
        <v>100000</v>
      </c>
      <c r="D19" s="251">
        <v>0</v>
      </c>
      <c r="E19" s="248">
        <v>0</v>
      </c>
      <c r="F19" s="250">
        <f t="shared" si="1"/>
        <v>0</v>
      </c>
      <c r="G19" s="336">
        <f t="shared" si="2"/>
        <v>100000</v>
      </c>
    </row>
    <row r="20" spans="1:8" s="488" customFormat="1" ht="15" customHeight="1" x14ac:dyDescent="0.2">
      <c r="A20" s="457" t="s">
        <v>957</v>
      </c>
      <c r="B20" s="251">
        <v>2921</v>
      </c>
      <c r="C20" s="250">
        <f t="shared" si="0"/>
        <v>2921</v>
      </c>
      <c r="D20" s="251">
        <v>0</v>
      </c>
      <c r="E20" s="248">
        <v>0</v>
      </c>
      <c r="F20" s="250">
        <f t="shared" ref="F20" si="3">SUM(D20:D20)</f>
        <v>0</v>
      </c>
      <c r="G20" s="336">
        <f t="shared" ref="G20" si="4">F20+C20</f>
        <v>2921</v>
      </c>
    </row>
    <row r="21" spans="1:8" s="488" customFormat="1" ht="15" customHeight="1" x14ac:dyDescent="0.2">
      <c r="A21" s="427" t="s">
        <v>946</v>
      </c>
      <c r="B21" s="248">
        <v>1000</v>
      </c>
      <c r="C21" s="250">
        <f t="shared" si="0"/>
        <v>1000</v>
      </c>
      <c r="D21" s="248"/>
      <c r="E21" s="248">
        <v>0</v>
      </c>
      <c r="F21" s="250">
        <f t="shared" si="1"/>
        <v>0</v>
      </c>
      <c r="G21" s="336">
        <f t="shared" si="2"/>
        <v>1000</v>
      </c>
    </row>
    <row r="22" spans="1:8" s="488" customFormat="1" ht="30" customHeight="1" x14ac:dyDescent="0.2">
      <c r="A22" s="427" t="s">
        <v>944</v>
      </c>
      <c r="B22" s="248">
        <v>12000</v>
      </c>
      <c r="C22" s="250">
        <f t="shared" si="0"/>
        <v>12000</v>
      </c>
      <c r="D22" s="248">
        <v>0</v>
      </c>
      <c r="E22" s="248">
        <v>0</v>
      </c>
      <c r="F22" s="250">
        <f t="shared" ref="F22" si="5">SUM(D22:D22)</f>
        <v>0</v>
      </c>
      <c r="G22" s="336">
        <f t="shared" ref="G22" si="6">F22+C22</f>
        <v>12000</v>
      </c>
    </row>
    <row r="23" spans="1:8" s="488" customFormat="1" ht="15" customHeight="1" thickBot="1" x14ac:dyDescent="0.25">
      <c r="A23" s="427" t="s">
        <v>974</v>
      </c>
      <c r="B23" s="248">
        <v>75000</v>
      </c>
      <c r="C23" s="250">
        <f t="shared" si="0"/>
        <v>75000</v>
      </c>
      <c r="D23" s="248"/>
      <c r="E23" s="248">
        <v>0</v>
      </c>
      <c r="F23" s="250">
        <f t="shared" si="1"/>
        <v>0</v>
      </c>
      <c r="G23" s="336">
        <f t="shared" si="2"/>
        <v>75000</v>
      </c>
    </row>
    <row r="24" spans="1:8" s="116" customFormat="1" ht="15" customHeight="1" thickBot="1" x14ac:dyDescent="0.25">
      <c r="A24" s="458" t="s">
        <v>723</v>
      </c>
      <c r="B24" s="253">
        <f t="shared" ref="B24:G24" si="7">SUM(B3:B23)</f>
        <v>2097780</v>
      </c>
      <c r="C24" s="252">
        <f t="shared" si="7"/>
        <v>2097780</v>
      </c>
      <c r="D24" s="253">
        <f t="shared" si="7"/>
        <v>0</v>
      </c>
      <c r="E24" s="253">
        <f t="shared" si="7"/>
        <v>0</v>
      </c>
      <c r="F24" s="253">
        <f t="shared" si="7"/>
        <v>0</v>
      </c>
      <c r="G24" s="337">
        <f t="shared" si="7"/>
        <v>2097780</v>
      </c>
      <c r="H24" s="120"/>
    </row>
    <row r="25" spans="1:8" s="488" customFormat="1" ht="15" customHeight="1" x14ac:dyDescent="0.2">
      <c r="A25" s="459" t="s">
        <v>724</v>
      </c>
      <c r="B25" s="685"/>
      <c r="C25" s="683"/>
      <c r="D25" s="685"/>
      <c r="E25" s="685"/>
      <c r="F25" s="683"/>
      <c r="G25" s="684"/>
    </row>
    <row r="26" spans="1:8" s="488" customFormat="1" ht="15" customHeight="1" x14ac:dyDescent="0.2">
      <c r="A26" s="427" t="s">
        <v>759</v>
      </c>
      <c r="B26" s="248">
        <v>0</v>
      </c>
      <c r="C26" s="247">
        <f t="shared" si="0"/>
        <v>0</v>
      </c>
      <c r="D26" s="248"/>
      <c r="E26" s="248">
        <v>40000</v>
      </c>
      <c r="F26" s="247">
        <f>D26+E26</f>
        <v>40000</v>
      </c>
      <c r="G26" s="335">
        <f>F26+C26</f>
        <v>40000</v>
      </c>
    </row>
    <row r="27" spans="1:8" s="488" customFormat="1" ht="15" customHeight="1" x14ac:dyDescent="0.2">
      <c r="A27" s="427" t="s">
        <v>760</v>
      </c>
      <c r="B27" s="248">
        <v>0</v>
      </c>
      <c r="C27" s="247">
        <f t="shared" si="0"/>
        <v>0</v>
      </c>
      <c r="D27" s="248"/>
      <c r="E27" s="248">
        <v>50000</v>
      </c>
      <c r="F27" s="247">
        <f t="shared" ref="F27:F43" si="8">D27+E27</f>
        <v>50000</v>
      </c>
      <c r="G27" s="335">
        <f t="shared" si="2"/>
        <v>50000</v>
      </c>
    </row>
    <row r="28" spans="1:8" s="488" customFormat="1" ht="15" customHeight="1" x14ac:dyDescent="0.2">
      <c r="A28" s="427" t="s">
        <v>761</v>
      </c>
      <c r="B28" s="248">
        <v>10000</v>
      </c>
      <c r="C28" s="247">
        <f t="shared" si="0"/>
        <v>10000</v>
      </c>
      <c r="D28" s="248"/>
      <c r="E28" s="248">
        <v>0</v>
      </c>
      <c r="F28" s="247">
        <f t="shared" si="8"/>
        <v>0</v>
      </c>
      <c r="G28" s="335">
        <f t="shared" si="2"/>
        <v>10000</v>
      </c>
    </row>
    <row r="29" spans="1:8" s="488" customFormat="1" ht="15" customHeight="1" x14ac:dyDescent="0.2">
      <c r="A29" s="427" t="s">
        <v>762</v>
      </c>
      <c r="B29" s="248">
        <v>0</v>
      </c>
      <c r="C29" s="247">
        <f t="shared" si="0"/>
        <v>0</v>
      </c>
      <c r="D29" s="248"/>
      <c r="E29" s="248">
        <v>110000</v>
      </c>
      <c r="F29" s="247">
        <f t="shared" si="8"/>
        <v>110000</v>
      </c>
      <c r="G29" s="335">
        <f t="shared" si="2"/>
        <v>110000</v>
      </c>
    </row>
    <row r="30" spans="1:8" s="488" customFormat="1" ht="15" customHeight="1" x14ac:dyDescent="0.2">
      <c r="A30" s="427" t="s">
        <v>763</v>
      </c>
      <c r="B30" s="248">
        <v>0</v>
      </c>
      <c r="C30" s="247">
        <f t="shared" si="0"/>
        <v>0</v>
      </c>
      <c r="D30" s="248"/>
      <c r="E30" s="248">
        <v>130000</v>
      </c>
      <c r="F30" s="247">
        <f t="shared" si="8"/>
        <v>130000</v>
      </c>
      <c r="G30" s="335">
        <f t="shared" si="2"/>
        <v>130000</v>
      </c>
    </row>
    <row r="31" spans="1:8" s="488" customFormat="1" ht="15" customHeight="1" x14ac:dyDescent="0.2">
      <c r="A31" s="427" t="s">
        <v>764</v>
      </c>
      <c r="B31" s="248">
        <v>0</v>
      </c>
      <c r="C31" s="247">
        <f t="shared" si="0"/>
        <v>0</v>
      </c>
      <c r="D31" s="248"/>
      <c r="E31" s="248">
        <v>80000</v>
      </c>
      <c r="F31" s="247">
        <f t="shared" si="8"/>
        <v>80000</v>
      </c>
      <c r="G31" s="335">
        <f t="shared" si="2"/>
        <v>80000</v>
      </c>
    </row>
    <row r="32" spans="1:8" s="488" customFormat="1" ht="15" customHeight="1" x14ac:dyDescent="0.2">
      <c r="A32" s="427" t="s">
        <v>765</v>
      </c>
      <c r="B32" s="248">
        <v>9000</v>
      </c>
      <c r="C32" s="247">
        <f t="shared" si="0"/>
        <v>9000</v>
      </c>
      <c r="D32" s="248"/>
      <c r="E32" s="248">
        <v>0</v>
      </c>
      <c r="F32" s="247">
        <f t="shared" si="8"/>
        <v>0</v>
      </c>
      <c r="G32" s="335">
        <f t="shared" si="2"/>
        <v>9000</v>
      </c>
    </row>
    <row r="33" spans="1:8" s="488" customFormat="1" ht="15" customHeight="1" x14ac:dyDescent="0.2">
      <c r="A33" s="427" t="s">
        <v>766</v>
      </c>
      <c r="B33" s="248">
        <v>0</v>
      </c>
      <c r="C33" s="247">
        <f t="shared" si="0"/>
        <v>0</v>
      </c>
      <c r="D33" s="248"/>
      <c r="E33" s="248">
        <v>150000</v>
      </c>
      <c r="F33" s="247">
        <f t="shared" si="8"/>
        <v>150000</v>
      </c>
      <c r="G33" s="335">
        <f t="shared" si="2"/>
        <v>150000</v>
      </c>
    </row>
    <row r="34" spans="1:8" s="488" customFormat="1" ht="15" customHeight="1" x14ac:dyDescent="0.2">
      <c r="A34" s="427" t="s">
        <v>767</v>
      </c>
      <c r="B34" s="248">
        <v>1200</v>
      </c>
      <c r="C34" s="247">
        <f t="shared" si="0"/>
        <v>1200</v>
      </c>
      <c r="D34" s="248"/>
      <c r="E34" s="248">
        <v>0</v>
      </c>
      <c r="F34" s="247">
        <f t="shared" si="8"/>
        <v>0</v>
      </c>
      <c r="G34" s="335">
        <f t="shared" si="2"/>
        <v>1200</v>
      </c>
    </row>
    <row r="35" spans="1:8" s="488" customFormat="1" ht="15" customHeight="1" x14ac:dyDescent="0.2">
      <c r="A35" s="427" t="s">
        <v>768</v>
      </c>
      <c r="B35" s="248">
        <v>5000</v>
      </c>
      <c r="C35" s="247">
        <f t="shared" si="0"/>
        <v>5000</v>
      </c>
      <c r="D35" s="248"/>
      <c r="E35" s="248">
        <v>0</v>
      </c>
      <c r="F35" s="247">
        <f t="shared" si="8"/>
        <v>0</v>
      </c>
      <c r="G35" s="335">
        <f t="shared" si="2"/>
        <v>5000</v>
      </c>
    </row>
    <row r="36" spans="1:8" s="488" customFormat="1" ht="30" customHeight="1" x14ac:dyDescent="0.2">
      <c r="A36" s="427" t="s">
        <v>1072</v>
      </c>
      <c r="B36" s="248">
        <f>53798+22501</f>
        <v>76299</v>
      </c>
      <c r="C36" s="247">
        <f t="shared" si="0"/>
        <v>76299</v>
      </c>
      <c r="D36" s="248"/>
      <c r="E36" s="248">
        <f>199252+83338</f>
        <v>282590</v>
      </c>
      <c r="F36" s="247">
        <f t="shared" si="8"/>
        <v>282590</v>
      </c>
      <c r="G36" s="335">
        <f>F36+C36</f>
        <v>358889</v>
      </c>
    </row>
    <row r="37" spans="1:8" s="488" customFormat="1" ht="30" customHeight="1" x14ac:dyDescent="0.2">
      <c r="A37" s="311" t="s">
        <v>1046</v>
      </c>
      <c r="B37" s="248"/>
      <c r="C37" s="247">
        <f t="shared" si="0"/>
        <v>0</v>
      </c>
      <c r="D37" s="248"/>
      <c r="E37" s="248">
        <v>407950</v>
      </c>
      <c r="F37" s="247">
        <f t="shared" si="8"/>
        <v>407950</v>
      </c>
      <c r="G37" s="335">
        <f t="shared" si="2"/>
        <v>407950</v>
      </c>
    </row>
    <row r="38" spans="1:8" s="488" customFormat="1" ht="15" customHeight="1" x14ac:dyDescent="0.2">
      <c r="A38" s="427" t="s">
        <v>947</v>
      </c>
      <c r="B38" s="248">
        <f>37128+10024</f>
        <v>47152</v>
      </c>
      <c r="C38" s="247">
        <f t="shared" si="0"/>
        <v>47152</v>
      </c>
      <c r="D38" s="248"/>
      <c r="E38" s="248">
        <f>137512+37127</f>
        <v>174639</v>
      </c>
      <c r="F38" s="247">
        <f t="shared" si="8"/>
        <v>174639</v>
      </c>
      <c r="G38" s="335">
        <f t="shared" si="2"/>
        <v>221791</v>
      </c>
    </row>
    <row r="39" spans="1:8" s="488" customFormat="1" ht="15" customHeight="1" x14ac:dyDescent="0.2">
      <c r="A39" s="457" t="s">
        <v>1071</v>
      </c>
      <c r="B39" s="251">
        <v>117418</v>
      </c>
      <c r="C39" s="247">
        <f t="shared" si="0"/>
        <v>117418</v>
      </c>
      <c r="D39" s="251"/>
      <c r="E39" s="248">
        <v>434880</v>
      </c>
      <c r="F39" s="247">
        <f t="shared" si="8"/>
        <v>434880</v>
      </c>
      <c r="G39" s="335">
        <f t="shared" si="2"/>
        <v>552298</v>
      </c>
    </row>
    <row r="40" spans="1:8" s="488" customFormat="1" ht="15" customHeight="1" x14ac:dyDescent="0.2">
      <c r="A40" s="457" t="s">
        <v>1143</v>
      </c>
      <c r="B40" s="251">
        <v>27572</v>
      </c>
      <c r="C40" s="247">
        <f t="shared" si="0"/>
        <v>27572</v>
      </c>
      <c r="D40" s="251"/>
      <c r="E40" s="248">
        <v>102120</v>
      </c>
      <c r="F40" s="247">
        <f t="shared" si="8"/>
        <v>102120</v>
      </c>
      <c r="G40" s="335">
        <f t="shared" si="2"/>
        <v>129692</v>
      </c>
    </row>
    <row r="41" spans="1:8" s="488" customFormat="1" ht="15" customHeight="1" x14ac:dyDescent="0.2">
      <c r="A41" s="457" t="s">
        <v>1073</v>
      </c>
      <c r="B41" s="251">
        <v>37692</v>
      </c>
      <c r="C41" s="247">
        <f t="shared" si="0"/>
        <v>37692</v>
      </c>
      <c r="D41" s="251"/>
      <c r="E41" s="248">
        <v>139600</v>
      </c>
      <c r="F41" s="247">
        <f t="shared" si="8"/>
        <v>139600</v>
      </c>
      <c r="G41" s="335">
        <f t="shared" si="2"/>
        <v>177292</v>
      </c>
    </row>
    <row r="42" spans="1:8" s="488" customFormat="1" ht="30" customHeight="1" x14ac:dyDescent="0.2">
      <c r="A42" s="457" t="s">
        <v>1084</v>
      </c>
      <c r="B42" s="251">
        <v>59670</v>
      </c>
      <c r="C42" s="247">
        <f t="shared" si="0"/>
        <v>59670</v>
      </c>
      <c r="D42" s="251"/>
      <c r="E42" s="248">
        <v>221000</v>
      </c>
      <c r="F42" s="247">
        <f t="shared" si="8"/>
        <v>221000</v>
      </c>
      <c r="G42" s="335">
        <f t="shared" si="2"/>
        <v>280670</v>
      </c>
    </row>
    <row r="43" spans="1:8" s="488" customFormat="1" ht="30" customHeight="1" thickBot="1" x14ac:dyDescent="0.25">
      <c r="A43" s="457" t="s">
        <v>948</v>
      </c>
      <c r="B43" s="251">
        <v>0</v>
      </c>
      <c r="C43" s="247">
        <f t="shared" si="0"/>
        <v>0</v>
      </c>
      <c r="D43" s="251"/>
      <c r="E43" s="248">
        <v>84750</v>
      </c>
      <c r="F43" s="247">
        <f t="shared" si="8"/>
        <v>84750</v>
      </c>
      <c r="G43" s="335">
        <f t="shared" si="2"/>
        <v>84750</v>
      </c>
    </row>
    <row r="44" spans="1:8" s="116" customFormat="1" ht="15" customHeight="1" thickBot="1" x14ac:dyDescent="0.25">
      <c r="A44" s="458" t="s">
        <v>725</v>
      </c>
      <c r="B44" s="253">
        <f t="shared" ref="B44:G44" si="9">SUM(B26:B43)</f>
        <v>391003</v>
      </c>
      <c r="C44" s="252">
        <f t="shared" si="9"/>
        <v>391003</v>
      </c>
      <c r="D44" s="252">
        <f t="shared" si="9"/>
        <v>0</v>
      </c>
      <c r="E44" s="252">
        <f t="shared" si="9"/>
        <v>2407529</v>
      </c>
      <c r="F44" s="252">
        <f t="shared" si="9"/>
        <v>2407529</v>
      </c>
      <c r="G44" s="337">
        <f t="shared" si="9"/>
        <v>2798532</v>
      </c>
      <c r="H44" s="120"/>
    </row>
    <row r="45" spans="1:8" s="285" customFormat="1" ht="15" customHeight="1" thickBot="1" x14ac:dyDescent="0.25">
      <c r="A45" s="460" t="s">
        <v>726</v>
      </c>
      <c r="B45" s="462">
        <f t="shared" ref="B45:G45" si="10">B44+B24</f>
        <v>2488783</v>
      </c>
      <c r="C45" s="283">
        <f t="shared" si="10"/>
        <v>2488783</v>
      </c>
      <c r="D45" s="283">
        <f t="shared" si="10"/>
        <v>0</v>
      </c>
      <c r="E45" s="283">
        <f t="shared" si="10"/>
        <v>2407529</v>
      </c>
      <c r="F45" s="283">
        <f t="shared" si="10"/>
        <v>2407529</v>
      </c>
      <c r="G45" s="461">
        <f t="shared" si="10"/>
        <v>4896312</v>
      </c>
      <c r="H45" s="284"/>
    </row>
    <row r="46" spans="1:8" x14ac:dyDescent="0.2">
      <c r="A46" s="2"/>
      <c r="B46" s="261"/>
    </row>
    <row r="47" spans="1:8" x14ac:dyDescent="0.2">
      <c r="A47" s="2"/>
      <c r="B47" s="261"/>
    </row>
    <row r="48" spans="1:8" x14ac:dyDescent="0.2">
      <c r="A48" s="20"/>
      <c r="B48" s="261"/>
    </row>
    <row r="49" spans="1:2" x14ac:dyDescent="0.2">
      <c r="A49" s="20"/>
      <c r="B49" s="261"/>
    </row>
    <row r="50" spans="1:2" x14ac:dyDescent="0.2">
      <c r="A50" s="20"/>
      <c r="B50" s="261"/>
    </row>
    <row r="51" spans="1:2" x14ac:dyDescent="0.2">
      <c r="A51" s="20"/>
      <c r="B51" s="261"/>
    </row>
    <row r="52" spans="1:2" x14ac:dyDescent="0.2">
      <c r="A52" s="20"/>
      <c r="B52" s="261"/>
    </row>
    <row r="53" spans="1:2" x14ac:dyDescent="0.2">
      <c r="A53" s="263"/>
      <c r="B53" s="261"/>
    </row>
    <row r="54" spans="1:2" x14ac:dyDescent="0.2">
      <c r="A54" s="263"/>
      <c r="B54" s="261"/>
    </row>
    <row r="55" spans="1:2" x14ac:dyDescent="0.2">
      <c r="A55" s="263"/>
      <c r="B55" s="261"/>
    </row>
    <row r="56" spans="1:2" x14ac:dyDescent="0.2">
      <c r="A56" s="263"/>
      <c r="B56" s="261"/>
    </row>
    <row r="57" spans="1:2" x14ac:dyDescent="0.2">
      <c r="A57" s="264"/>
      <c r="B57" s="141"/>
    </row>
    <row r="58" spans="1:2" x14ac:dyDescent="0.2">
      <c r="A58" s="264"/>
      <c r="B58" s="141"/>
    </row>
    <row r="59" spans="1:2" x14ac:dyDescent="0.2">
      <c r="A59" s="264"/>
      <c r="B59" s="141"/>
    </row>
    <row r="60" spans="1:2" x14ac:dyDescent="0.2">
      <c r="A60" s="264"/>
      <c r="B60" s="141"/>
    </row>
    <row r="61" spans="1:2" x14ac:dyDescent="0.2">
      <c r="A61" s="264"/>
      <c r="B61" s="141"/>
    </row>
    <row r="62" spans="1:2" x14ac:dyDescent="0.2">
      <c r="A62" s="264"/>
      <c r="B62" s="141"/>
    </row>
    <row r="63" spans="1:2" x14ac:dyDescent="0.2">
      <c r="A63" s="264"/>
      <c r="B63" s="141"/>
    </row>
    <row r="64" spans="1:2" x14ac:dyDescent="0.2">
      <c r="A64" s="264"/>
      <c r="B64" s="141"/>
    </row>
    <row r="65" spans="1:2" x14ac:dyDescent="0.2">
      <c r="A65" s="264"/>
      <c r="B65" s="141"/>
    </row>
    <row r="66" spans="1:2" x14ac:dyDescent="0.2">
      <c r="A66" s="264"/>
      <c r="B66" s="141"/>
    </row>
    <row r="67" spans="1:2" x14ac:dyDescent="0.2">
      <c r="A67" s="264"/>
      <c r="B67" s="141"/>
    </row>
    <row r="68" spans="1:2" x14ac:dyDescent="0.2">
      <c r="A68" s="264"/>
      <c r="B68" s="141"/>
    </row>
    <row r="69" spans="1:2" x14ac:dyDescent="0.2">
      <c r="A69" s="264"/>
      <c r="B69" s="141"/>
    </row>
    <row r="70" spans="1:2" x14ac:dyDescent="0.2">
      <c r="A70" s="264"/>
      <c r="B70" s="141"/>
    </row>
    <row r="71" spans="1:2" x14ac:dyDescent="0.2">
      <c r="A71" s="264"/>
      <c r="B71" s="141"/>
    </row>
    <row r="72" spans="1:2" x14ac:dyDescent="0.2">
      <c r="A72" s="264"/>
      <c r="B72" s="141"/>
    </row>
    <row r="73" spans="1:2" x14ac:dyDescent="0.2">
      <c r="A73" s="264"/>
      <c r="B73" s="141"/>
    </row>
    <row r="74" spans="1:2" x14ac:dyDescent="0.2">
      <c r="A74" s="264"/>
      <c r="B74" s="141"/>
    </row>
    <row r="75" spans="1:2" x14ac:dyDescent="0.2">
      <c r="A75" s="264"/>
      <c r="B75" s="141"/>
    </row>
    <row r="76" spans="1:2" x14ac:dyDescent="0.2">
      <c r="A76" s="264"/>
      <c r="B76" s="141"/>
    </row>
    <row r="77" spans="1:2" x14ac:dyDescent="0.2">
      <c r="A77" s="264"/>
      <c r="B77" s="141"/>
    </row>
    <row r="78" spans="1:2" x14ac:dyDescent="0.2">
      <c r="A78" s="264"/>
      <c r="B78" s="141"/>
    </row>
    <row r="79" spans="1:2" x14ac:dyDescent="0.2">
      <c r="A79" s="264"/>
      <c r="B79" s="141"/>
    </row>
    <row r="80" spans="1:2" x14ac:dyDescent="0.2">
      <c r="A80" s="264"/>
      <c r="B80" s="141"/>
    </row>
    <row r="81" spans="1:2" x14ac:dyDescent="0.2">
      <c r="A81" s="264"/>
      <c r="B81" s="141"/>
    </row>
    <row r="82" spans="1:2" x14ac:dyDescent="0.2">
      <c r="A82" s="264"/>
      <c r="B82" s="141"/>
    </row>
    <row r="83" spans="1:2" x14ac:dyDescent="0.2">
      <c r="A83" s="264"/>
      <c r="B83" s="141"/>
    </row>
    <row r="84" spans="1:2" x14ac:dyDescent="0.2">
      <c r="A84" s="886"/>
      <c r="B84" s="886"/>
    </row>
    <row r="85" spans="1:2" x14ac:dyDescent="0.2">
      <c r="A85" s="3"/>
      <c r="B85" s="141"/>
    </row>
    <row r="86" spans="1:2" x14ac:dyDescent="0.2">
      <c r="A86" s="20"/>
      <c r="B86" s="261"/>
    </row>
    <row r="87" spans="1:2" x14ac:dyDescent="0.2">
      <c r="A87" s="20"/>
      <c r="B87" s="261"/>
    </row>
    <row r="88" spans="1:2" x14ac:dyDescent="0.2">
      <c r="A88" s="20"/>
      <c r="B88" s="261"/>
    </row>
    <row r="89" spans="1:2" x14ac:dyDescent="0.2">
      <c r="A89" s="20"/>
      <c r="B89" s="261"/>
    </row>
    <row r="90" spans="1:2" x14ac:dyDescent="0.2">
      <c r="A90" s="24"/>
      <c r="B90" s="261"/>
    </row>
    <row r="91" spans="1:2" ht="56.25" customHeight="1" x14ac:dyDescent="0.2">
      <c r="A91" s="20"/>
      <c r="B91" s="261"/>
    </row>
    <row r="92" spans="1:2" x14ac:dyDescent="0.2">
      <c r="A92" s="20"/>
      <c r="B92" s="261"/>
    </row>
    <row r="93" spans="1:2" x14ac:dyDescent="0.2">
      <c r="A93" s="20"/>
      <c r="B93" s="261"/>
    </row>
    <row r="94" spans="1:2" x14ac:dyDescent="0.2">
      <c r="A94" s="20"/>
      <c r="B94" s="261"/>
    </row>
    <row r="95" spans="1:2" x14ac:dyDescent="0.2">
      <c r="A95" s="20"/>
      <c r="B95" s="261"/>
    </row>
    <row r="96" spans="1:2" x14ac:dyDescent="0.2">
      <c r="A96" s="20"/>
      <c r="B96" s="261"/>
    </row>
    <row r="97" spans="1:2" x14ac:dyDescent="0.2">
      <c r="A97" s="20"/>
      <c r="B97" s="261"/>
    </row>
    <row r="98" spans="1:2" x14ac:dyDescent="0.2">
      <c r="A98" s="20"/>
      <c r="B98" s="261"/>
    </row>
    <row r="99" spans="1:2" x14ac:dyDescent="0.2">
      <c r="A99" s="24"/>
      <c r="B99" s="261"/>
    </row>
    <row r="100" spans="1:2" x14ac:dyDescent="0.2">
      <c r="A100" s="20"/>
      <c r="B100" s="261"/>
    </row>
    <row r="101" spans="1:2" x14ac:dyDescent="0.2">
      <c r="A101" s="20"/>
      <c r="B101" s="261"/>
    </row>
    <row r="102" spans="1:2" x14ac:dyDescent="0.2">
      <c r="A102" s="20"/>
      <c r="B102" s="261"/>
    </row>
    <row r="103" spans="1:2" x14ac:dyDescent="0.2">
      <c r="A103" s="20"/>
      <c r="B103" s="261"/>
    </row>
    <row r="104" spans="1:2" x14ac:dyDescent="0.2">
      <c r="A104" s="20"/>
      <c r="B104" s="261"/>
    </row>
    <row r="105" spans="1:2" x14ac:dyDescent="0.2">
      <c r="A105" s="20"/>
      <c r="B105" s="261"/>
    </row>
    <row r="106" spans="1:2" x14ac:dyDescent="0.2">
      <c r="A106" s="20"/>
      <c r="B106" s="261"/>
    </row>
    <row r="107" spans="1:2" x14ac:dyDescent="0.2">
      <c r="A107" s="20"/>
      <c r="B107" s="261"/>
    </row>
    <row r="108" spans="1:2" x14ac:dyDescent="0.2">
      <c r="A108" s="2"/>
      <c r="B108" s="261"/>
    </row>
    <row r="109" spans="1:2" x14ac:dyDescent="0.2">
      <c r="A109" s="2"/>
      <c r="B109" s="261"/>
    </row>
    <row r="110" spans="1:2" x14ac:dyDescent="0.2">
      <c r="A110" s="2"/>
      <c r="B110" s="261"/>
    </row>
    <row r="111" spans="1:2" x14ac:dyDescent="0.2">
      <c r="A111" s="2"/>
      <c r="B111" s="261"/>
    </row>
    <row r="112" spans="1:2" x14ac:dyDescent="0.2">
      <c r="A112" s="2"/>
      <c r="B112" s="261"/>
    </row>
    <row r="113" spans="1:2" x14ac:dyDescent="0.2">
      <c r="A113" s="2"/>
      <c r="B113" s="261"/>
    </row>
    <row r="114" spans="1:2" x14ac:dyDescent="0.2">
      <c r="A114" s="2"/>
      <c r="B114" s="261"/>
    </row>
    <row r="115" spans="1:2" x14ac:dyDescent="0.2">
      <c r="A115" s="2"/>
      <c r="B115" s="261"/>
    </row>
    <row r="116" spans="1:2" x14ac:dyDescent="0.2">
      <c r="A116" s="2"/>
      <c r="B116" s="261"/>
    </row>
    <row r="117" spans="1:2" x14ac:dyDescent="0.2">
      <c r="A117" s="2"/>
      <c r="B117" s="261"/>
    </row>
    <row r="118" spans="1:2" x14ac:dyDescent="0.2">
      <c r="A118" s="2"/>
      <c r="B118" s="261"/>
    </row>
    <row r="119" spans="1:2" x14ac:dyDescent="0.2">
      <c r="A119" s="2"/>
      <c r="B119" s="261"/>
    </row>
    <row r="120" spans="1:2" x14ac:dyDescent="0.2">
      <c r="A120" s="2"/>
      <c r="B120" s="261"/>
    </row>
    <row r="121" spans="1:2" x14ac:dyDescent="0.2">
      <c r="A121" s="2"/>
      <c r="B121" s="261"/>
    </row>
    <row r="122" spans="1:2" x14ac:dyDescent="0.2">
      <c r="A122" s="2"/>
      <c r="B122" s="261"/>
    </row>
    <row r="123" spans="1:2" x14ac:dyDescent="0.2">
      <c r="A123" s="2"/>
      <c r="B123" s="261"/>
    </row>
    <row r="124" spans="1:2" x14ac:dyDescent="0.2">
      <c r="A124" s="2"/>
      <c r="B124" s="261"/>
    </row>
    <row r="125" spans="1:2" x14ac:dyDescent="0.2">
      <c r="A125" s="2"/>
      <c r="B125" s="261"/>
    </row>
    <row r="126" spans="1:2" x14ac:dyDescent="0.2">
      <c r="A126" s="2"/>
      <c r="B126" s="261"/>
    </row>
    <row r="127" spans="1:2" x14ac:dyDescent="0.2">
      <c r="A127" s="2"/>
      <c r="B127" s="261"/>
    </row>
    <row r="128" spans="1:2" x14ac:dyDescent="0.2">
      <c r="A128" s="2"/>
      <c r="B128" s="261"/>
    </row>
    <row r="129" spans="1:2" x14ac:dyDescent="0.2">
      <c r="A129" s="2"/>
      <c r="B129" s="261"/>
    </row>
    <row r="130" spans="1:2" x14ac:dyDescent="0.2">
      <c r="A130" s="2"/>
      <c r="B130" s="261"/>
    </row>
    <row r="131" spans="1:2" x14ac:dyDescent="0.2">
      <c r="A131" s="2"/>
      <c r="B131" s="261"/>
    </row>
    <row r="132" spans="1:2" x14ac:dyDescent="0.2">
      <c r="A132" s="2"/>
      <c r="B132" s="261"/>
    </row>
    <row r="133" spans="1:2" x14ac:dyDescent="0.2">
      <c r="A133" s="2"/>
      <c r="B133" s="261"/>
    </row>
    <row r="134" spans="1:2" x14ac:dyDescent="0.2">
      <c r="A134" s="2"/>
      <c r="B134" s="261"/>
    </row>
    <row r="135" spans="1:2" x14ac:dyDescent="0.2">
      <c r="A135" s="2"/>
      <c r="B135" s="261"/>
    </row>
    <row r="136" spans="1:2" x14ac:dyDescent="0.2">
      <c r="A136" s="2"/>
      <c r="B136" s="261"/>
    </row>
    <row r="137" spans="1:2" x14ac:dyDescent="0.2">
      <c r="A137" s="2"/>
      <c r="B137" s="261"/>
    </row>
    <row r="138" spans="1:2" x14ac:dyDescent="0.2">
      <c r="A138" s="2"/>
      <c r="B138" s="261"/>
    </row>
    <row r="139" spans="1:2" x14ac:dyDescent="0.2">
      <c r="A139" s="20"/>
      <c r="B139" s="261"/>
    </row>
    <row r="140" spans="1:2" x14ac:dyDescent="0.2">
      <c r="A140" s="20"/>
      <c r="B140" s="261"/>
    </row>
    <row r="141" spans="1:2" x14ac:dyDescent="0.2">
      <c r="A141" s="20"/>
      <c r="B141" s="261"/>
    </row>
    <row r="142" spans="1:2" x14ac:dyDescent="0.2">
      <c r="A142" s="20"/>
      <c r="B142" s="261"/>
    </row>
    <row r="143" spans="1:2" x14ac:dyDescent="0.2">
      <c r="A143" s="20"/>
      <c r="B143" s="261"/>
    </row>
    <row r="144" spans="1:2" x14ac:dyDescent="0.2">
      <c r="A144" s="20"/>
      <c r="B144" s="261"/>
    </row>
    <row r="145" spans="1:2" x14ac:dyDescent="0.2">
      <c r="A145" s="20"/>
      <c r="B145" s="261"/>
    </row>
    <row r="146" spans="1:2" x14ac:dyDescent="0.2">
      <c r="A146" s="20"/>
      <c r="B146" s="261"/>
    </row>
    <row r="147" spans="1:2" x14ac:dyDescent="0.2">
      <c r="A147" s="20"/>
      <c r="B147" s="261"/>
    </row>
    <row r="148" spans="1:2" x14ac:dyDescent="0.2">
      <c r="A148" s="20"/>
      <c r="B148" s="261"/>
    </row>
    <row r="149" spans="1:2" x14ac:dyDescent="0.2">
      <c r="A149" s="20"/>
      <c r="B149" s="261"/>
    </row>
    <row r="150" spans="1:2" x14ac:dyDescent="0.2">
      <c r="A150" s="20"/>
      <c r="B150" s="261"/>
    </row>
    <row r="151" spans="1:2" x14ac:dyDescent="0.2">
      <c r="A151" s="20"/>
      <c r="B151" s="261"/>
    </row>
    <row r="152" spans="1:2" x14ac:dyDescent="0.2">
      <c r="A152" s="20"/>
      <c r="B152" s="261"/>
    </row>
    <row r="153" spans="1:2" x14ac:dyDescent="0.2">
      <c r="A153" s="20"/>
      <c r="B153" s="261"/>
    </row>
    <row r="154" spans="1:2" x14ac:dyDescent="0.2">
      <c r="A154" s="20"/>
      <c r="B154" s="261"/>
    </row>
    <row r="155" spans="1:2" x14ac:dyDescent="0.2">
      <c r="A155" s="20"/>
      <c r="B155" s="261"/>
    </row>
    <row r="156" spans="1:2" x14ac:dyDescent="0.2">
      <c r="A156" s="20"/>
      <c r="B156" s="261"/>
    </row>
    <row r="157" spans="1:2" x14ac:dyDescent="0.2">
      <c r="A157" s="20"/>
      <c r="B157" s="261"/>
    </row>
    <row r="158" spans="1:2" x14ac:dyDescent="0.2">
      <c r="A158" s="20"/>
      <c r="B158" s="261"/>
    </row>
    <row r="159" spans="1:2" x14ac:dyDescent="0.2">
      <c r="A159" s="20"/>
      <c r="B159" s="261"/>
    </row>
    <row r="160" spans="1:2" x14ac:dyDescent="0.2">
      <c r="A160" s="20"/>
      <c r="B160" s="261"/>
    </row>
    <row r="161" spans="1:2" x14ac:dyDescent="0.2">
      <c r="A161" s="20"/>
      <c r="B161" s="261"/>
    </row>
    <row r="162" spans="1:2" x14ac:dyDescent="0.2">
      <c r="A162" s="20"/>
      <c r="B162" s="261"/>
    </row>
    <row r="163" spans="1:2" x14ac:dyDescent="0.2">
      <c r="A163" s="20"/>
      <c r="B163" s="261"/>
    </row>
    <row r="164" spans="1:2" x14ac:dyDescent="0.2">
      <c r="A164" s="20"/>
      <c r="B164" s="261"/>
    </row>
    <row r="165" spans="1:2" x14ac:dyDescent="0.2">
      <c r="A165" s="20"/>
      <c r="B165" s="261"/>
    </row>
    <row r="166" spans="1:2" x14ac:dyDescent="0.2">
      <c r="A166" s="20"/>
      <c r="B166" s="261"/>
    </row>
    <row r="167" spans="1:2" x14ac:dyDescent="0.2">
      <c r="A167" s="20"/>
      <c r="B167" s="261"/>
    </row>
    <row r="168" spans="1:2" x14ac:dyDescent="0.2">
      <c r="A168" s="20"/>
      <c r="B168" s="261"/>
    </row>
    <row r="169" spans="1:2" x14ac:dyDescent="0.2">
      <c r="A169" s="20"/>
      <c r="B169" s="261"/>
    </row>
    <row r="170" spans="1:2" x14ac:dyDescent="0.2">
      <c r="A170" s="20"/>
      <c r="B170" s="261"/>
    </row>
    <row r="171" spans="1:2" x14ac:dyDescent="0.2">
      <c r="A171" s="20"/>
      <c r="B171" s="261"/>
    </row>
    <row r="172" spans="1:2" x14ac:dyDescent="0.2">
      <c r="A172" s="20"/>
      <c r="B172" s="261"/>
    </row>
    <row r="173" spans="1:2" x14ac:dyDescent="0.2">
      <c r="A173" s="20"/>
      <c r="B173" s="261"/>
    </row>
    <row r="174" spans="1:2" x14ac:dyDescent="0.2">
      <c r="A174" s="263"/>
      <c r="B174" s="141"/>
    </row>
    <row r="175" spans="1:2" x14ac:dyDescent="0.2">
      <c r="A175" s="263"/>
      <c r="B175" s="265"/>
    </row>
    <row r="176" spans="1:2" x14ac:dyDescent="0.2">
      <c r="A176" s="263"/>
      <c r="B176" s="265"/>
    </row>
    <row r="177" spans="1:2" x14ac:dyDescent="0.2">
      <c r="A177" s="263"/>
      <c r="B177" s="265"/>
    </row>
    <row r="178" spans="1:2" x14ac:dyDescent="0.2">
      <c r="A178" s="266"/>
      <c r="B178" s="265"/>
    </row>
    <row r="179" spans="1:2" x14ac:dyDescent="0.2">
      <c r="A179" s="266"/>
      <c r="B179" s="265"/>
    </row>
    <row r="180" spans="1:2" x14ac:dyDescent="0.2">
      <c r="A180" s="266"/>
      <c r="B180" s="265"/>
    </row>
    <row r="181" spans="1:2" x14ac:dyDescent="0.2">
      <c r="A181" s="266"/>
      <c r="B181" s="265"/>
    </row>
    <row r="182" spans="1:2" x14ac:dyDescent="0.2">
      <c r="A182" s="266"/>
      <c r="B182" s="265"/>
    </row>
    <row r="183" spans="1:2" x14ac:dyDescent="0.2">
      <c r="A183" s="266"/>
      <c r="B183" s="265"/>
    </row>
    <row r="184" spans="1:2" x14ac:dyDescent="0.2">
      <c r="A184" s="266"/>
      <c r="B184" s="265"/>
    </row>
    <row r="185" spans="1:2" x14ac:dyDescent="0.2">
      <c r="A185" s="266"/>
      <c r="B185" s="265"/>
    </row>
    <row r="186" spans="1:2" x14ac:dyDescent="0.2">
      <c r="A186" s="266"/>
      <c r="B186" s="265"/>
    </row>
    <row r="187" spans="1:2" x14ac:dyDescent="0.2">
      <c r="A187" s="266"/>
      <c r="B187" s="265"/>
    </row>
    <row r="188" spans="1:2" x14ac:dyDescent="0.2">
      <c r="A188" s="266"/>
      <c r="B188" s="265"/>
    </row>
    <row r="189" spans="1:2" x14ac:dyDescent="0.2">
      <c r="A189" s="266"/>
      <c r="B189" s="265"/>
    </row>
    <row r="190" spans="1:2" x14ac:dyDescent="0.2">
      <c r="A190" s="266"/>
      <c r="B190" s="265"/>
    </row>
  </sheetData>
  <mergeCells count="1">
    <mergeCell ref="A84:B84"/>
  </mergeCells>
  <printOptions horizontalCentered="1"/>
  <pageMargins left="0.39370078740157483" right="0" top="1.1417322834645669" bottom="0.39370078740157483" header="0.39370078740157483" footer="0.15748031496062992"/>
  <pageSetup paperSize="9" scale="95" orientation="landscape" r:id="rId1"/>
  <headerFooter alignWithMargins="0">
    <oddHeader>&amp;C&amp;"Times New Roman,Félkövér"&amp;8
&amp;10 2019. évi költségvetés JGK Zrt. üzleti vagyonnal kapcsolatos feladatai
11602 cím bevételi előirányzat&amp;R&amp;"Times New Roman,Félkövér dőlt"9. melléklet a /2018. ()
 önkormányzati rendelethez
ezer Ft-ban</oddHeader>
    <oddFooter xml:space="preserve">&amp;C
&amp;R
&amp;P
</oddFooter>
  </headerFooter>
  <rowBreaks count="1" manualBreakCount="1">
    <brk id="24"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64"/>
  <sheetViews>
    <sheetView zoomScaleNormal="100" workbookViewId="0">
      <pane xSplit="1" ySplit="1" topLeftCell="B35" activePane="bottomRight" state="frozen"/>
      <selection pane="topRight" activeCell="B1" sqref="B1"/>
      <selection pane="bottomLeft" activeCell="A3" sqref="A3"/>
      <selection pane="bottomRight" activeCell="I24" sqref="I24"/>
    </sheetView>
  </sheetViews>
  <sheetFormatPr defaultColWidth="9.140625" defaultRowHeight="12.75" x14ac:dyDescent="0.2"/>
  <cols>
    <col min="1" max="1" width="34.7109375" style="99" customWidth="1"/>
    <col min="2" max="2" width="15.7109375" style="286" customWidth="1"/>
    <col min="3" max="3" width="15.7109375" style="114" customWidth="1"/>
    <col min="4" max="4" width="15.7109375" style="115" customWidth="1"/>
    <col min="5" max="5" width="14.42578125" style="114" customWidth="1"/>
    <col min="6" max="8" width="15.7109375" style="114" customWidth="1"/>
    <col min="9" max="10" width="15.7109375" style="115" customWidth="1"/>
    <col min="11" max="11" width="10.140625" style="118" bestFit="1" customWidth="1"/>
    <col min="12" max="16384" width="9.140625" style="118"/>
  </cols>
  <sheetData>
    <row r="1" spans="1:10" s="119" customFormat="1" ht="64.5" thickBot="1" x14ac:dyDescent="0.25">
      <c r="A1" s="129" t="s">
        <v>714</v>
      </c>
      <c r="B1" s="128" t="s">
        <v>769</v>
      </c>
      <c r="C1" s="128" t="s">
        <v>99</v>
      </c>
      <c r="D1" s="128" t="s">
        <v>727</v>
      </c>
      <c r="E1" s="128" t="s">
        <v>114</v>
      </c>
      <c r="F1" s="128" t="s">
        <v>116</v>
      </c>
      <c r="G1" s="128" t="s">
        <v>121</v>
      </c>
      <c r="H1" s="128" t="s">
        <v>122</v>
      </c>
      <c r="I1" s="128" t="s">
        <v>728</v>
      </c>
      <c r="J1" s="435" t="s">
        <v>729</v>
      </c>
    </row>
    <row r="2" spans="1:10" ht="15" customHeight="1" x14ac:dyDescent="0.2">
      <c r="A2" s="447" t="s">
        <v>182</v>
      </c>
      <c r="B2" s="469"/>
      <c r="C2" s="270"/>
      <c r="D2" s="269"/>
      <c r="E2" s="270"/>
      <c r="F2" s="270"/>
      <c r="G2" s="270"/>
      <c r="H2" s="270"/>
      <c r="I2" s="269"/>
      <c r="J2" s="452"/>
    </row>
    <row r="3" spans="1:10" ht="15" customHeight="1" x14ac:dyDescent="0.2">
      <c r="A3" s="427" t="s">
        <v>770</v>
      </c>
      <c r="B3" s="470"/>
      <c r="C3" s="29">
        <v>6000</v>
      </c>
      <c r="D3" s="127">
        <f>SUM(B3:C3)</f>
        <v>6000</v>
      </c>
      <c r="E3" s="29"/>
      <c r="F3" s="29"/>
      <c r="G3" s="29"/>
      <c r="H3" s="29"/>
      <c r="I3" s="127">
        <f t="shared" ref="I3:I23" si="0">SUM(E3:H3)</f>
        <v>0</v>
      </c>
      <c r="J3" s="453">
        <f t="shared" ref="J3:J23" si="1">I3+D3</f>
        <v>6000</v>
      </c>
    </row>
    <row r="4" spans="1:10" ht="30" customHeight="1" x14ac:dyDescent="0.2">
      <c r="A4" s="427" t="s">
        <v>771</v>
      </c>
      <c r="B4" s="470"/>
      <c r="C4" s="29"/>
      <c r="D4" s="127">
        <f t="shared" ref="D4:D40" si="2">SUM(B4:C4)</f>
        <v>0</v>
      </c>
      <c r="E4" s="29"/>
      <c r="F4" s="29"/>
      <c r="G4" s="29">
        <v>15300</v>
      </c>
      <c r="H4" s="29"/>
      <c r="I4" s="127">
        <f t="shared" si="0"/>
        <v>15300</v>
      </c>
      <c r="J4" s="453">
        <f t="shared" si="1"/>
        <v>15300</v>
      </c>
    </row>
    <row r="5" spans="1:10" ht="15" customHeight="1" x14ac:dyDescent="0.2">
      <c r="A5" s="427" t="s">
        <v>772</v>
      </c>
      <c r="B5" s="470"/>
      <c r="C5" s="29">
        <v>590000</v>
      </c>
      <c r="D5" s="127">
        <f t="shared" si="2"/>
        <v>590000</v>
      </c>
      <c r="E5" s="29"/>
      <c r="F5" s="29"/>
      <c r="G5" s="29"/>
      <c r="H5" s="29">
        <v>78000</v>
      </c>
      <c r="I5" s="127">
        <f t="shared" si="0"/>
        <v>78000</v>
      </c>
      <c r="J5" s="453">
        <f t="shared" si="1"/>
        <v>668000</v>
      </c>
    </row>
    <row r="6" spans="1:10" ht="15" customHeight="1" x14ac:dyDescent="0.2">
      <c r="A6" s="427" t="s">
        <v>773</v>
      </c>
      <c r="B6" s="470"/>
      <c r="C6" s="29">
        <f>528106-228106-50000</f>
        <v>250000</v>
      </c>
      <c r="D6" s="127">
        <f t="shared" si="2"/>
        <v>250000</v>
      </c>
      <c r="E6" s="29"/>
      <c r="F6" s="29"/>
      <c r="G6" s="29"/>
      <c r="H6" s="29"/>
      <c r="I6" s="127">
        <f t="shared" si="0"/>
        <v>0</v>
      </c>
      <c r="J6" s="453">
        <f t="shared" si="1"/>
        <v>250000</v>
      </c>
    </row>
    <row r="7" spans="1:10" ht="15" customHeight="1" x14ac:dyDescent="0.2">
      <c r="A7" s="427" t="s">
        <v>774</v>
      </c>
      <c r="B7" s="470"/>
      <c r="C7" s="29">
        <v>150000</v>
      </c>
      <c r="D7" s="127">
        <f t="shared" si="2"/>
        <v>150000</v>
      </c>
      <c r="E7" s="29"/>
      <c r="F7" s="29"/>
      <c r="G7" s="29"/>
      <c r="H7" s="29"/>
      <c r="I7" s="127">
        <f t="shared" si="0"/>
        <v>0</v>
      </c>
      <c r="J7" s="453">
        <f t="shared" si="1"/>
        <v>150000</v>
      </c>
    </row>
    <row r="8" spans="1:10" ht="30" customHeight="1" x14ac:dyDescent="0.2">
      <c r="A8" s="427" t="s">
        <v>945</v>
      </c>
      <c r="B8" s="470"/>
      <c r="C8" s="29">
        <v>200000</v>
      </c>
      <c r="D8" s="127">
        <f t="shared" si="2"/>
        <v>200000</v>
      </c>
      <c r="E8" s="29"/>
      <c r="F8" s="29"/>
      <c r="G8" s="29"/>
      <c r="H8" s="29"/>
      <c r="I8" s="127">
        <f t="shared" ref="I8" si="3">SUM(E8:H8)</f>
        <v>0</v>
      </c>
      <c r="J8" s="453">
        <f t="shared" ref="J8" si="4">I8+D8</f>
        <v>200000</v>
      </c>
    </row>
    <row r="9" spans="1:10" ht="15" customHeight="1" x14ac:dyDescent="0.2">
      <c r="A9" s="427" t="s">
        <v>775</v>
      </c>
      <c r="B9" s="470"/>
      <c r="C9" s="29">
        <v>100000</v>
      </c>
      <c r="D9" s="127">
        <f>SUM(B9:C9)</f>
        <v>100000</v>
      </c>
      <c r="E9" s="29"/>
      <c r="F9" s="29"/>
      <c r="G9" s="29"/>
      <c r="H9" s="29"/>
      <c r="I9" s="127">
        <f t="shared" si="0"/>
        <v>0</v>
      </c>
      <c r="J9" s="453">
        <f t="shared" si="1"/>
        <v>100000</v>
      </c>
    </row>
    <row r="10" spans="1:10" ht="15" customHeight="1" x14ac:dyDescent="0.2">
      <c r="A10" s="427" t="s">
        <v>776</v>
      </c>
      <c r="B10" s="470"/>
      <c r="C10" s="29">
        <v>35000</v>
      </c>
      <c r="D10" s="127">
        <f t="shared" si="2"/>
        <v>35000</v>
      </c>
      <c r="E10" s="29"/>
      <c r="F10" s="29"/>
      <c r="G10" s="29"/>
      <c r="H10" s="29"/>
      <c r="I10" s="127">
        <f t="shared" si="0"/>
        <v>0</v>
      </c>
      <c r="J10" s="453">
        <f t="shared" si="1"/>
        <v>35000</v>
      </c>
    </row>
    <row r="11" spans="1:10" ht="15" customHeight="1" x14ac:dyDescent="0.2">
      <c r="A11" s="427" t="s">
        <v>777</v>
      </c>
      <c r="B11" s="470"/>
      <c r="C11" s="29">
        <v>157000</v>
      </c>
      <c r="D11" s="127">
        <f t="shared" si="2"/>
        <v>157000</v>
      </c>
      <c r="E11" s="29"/>
      <c r="F11" s="29"/>
      <c r="G11" s="29"/>
      <c r="H11" s="29"/>
      <c r="I11" s="127">
        <f t="shared" si="0"/>
        <v>0</v>
      </c>
      <c r="J11" s="453">
        <f t="shared" si="1"/>
        <v>157000</v>
      </c>
    </row>
    <row r="12" spans="1:10" ht="15" customHeight="1" x14ac:dyDescent="0.2">
      <c r="A12" s="427" t="s">
        <v>778</v>
      </c>
      <c r="B12" s="470"/>
      <c r="C12" s="29">
        <f>90000-7000</f>
        <v>83000</v>
      </c>
      <c r="D12" s="127">
        <f t="shared" si="2"/>
        <v>83000</v>
      </c>
      <c r="E12" s="29"/>
      <c r="F12" s="29"/>
      <c r="G12" s="29"/>
      <c r="H12" s="29"/>
      <c r="I12" s="127">
        <f t="shared" si="0"/>
        <v>0</v>
      </c>
      <c r="J12" s="453">
        <f t="shared" si="1"/>
        <v>83000</v>
      </c>
    </row>
    <row r="13" spans="1:10" ht="15" customHeight="1" x14ac:dyDescent="0.2">
      <c r="A13" s="427" t="s">
        <v>779</v>
      </c>
      <c r="B13" s="470"/>
      <c r="C13" s="29">
        <v>50000</v>
      </c>
      <c r="D13" s="127">
        <f t="shared" si="2"/>
        <v>50000</v>
      </c>
      <c r="E13" s="29"/>
      <c r="F13" s="29"/>
      <c r="G13" s="29"/>
      <c r="H13" s="29"/>
      <c r="I13" s="127">
        <f t="shared" si="0"/>
        <v>0</v>
      </c>
      <c r="J13" s="453">
        <f t="shared" si="1"/>
        <v>50000</v>
      </c>
    </row>
    <row r="14" spans="1:10" ht="15" customHeight="1" x14ac:dyDescent="0.2">
      <c r="A14" s="427" t="s">
        <v>780</v>
      </c>
      <c r="B14" s="470"/>
      <c r="C14" s="29">
        <v>35000</v>
      </c>
      <c r="D14" s="127">
        <f t="shared" si="2"/>
        <v>35000</v>
      </c>
      <c r="E14" s="29"/>
      <c r="F14" s="29"/>
      <c r="G14" s="29"/>
      <c r="H14" s="29"/>
      <c r="I14" s="127">
        <f t="shared" si="0"/>
        <v>0</v>
      </c>
      <c r="J14" s="453">
        <f t="shared" si="1"/>
        <v>35000</v>
      </c>
    </row>
    <row r="15" spans="1:10" ht="15" customHeight="1" x14ac:dyDescent="0.2">
      <c r="A15" s="427" t="s">
        <v>950</v>
      </c>
      <c r="B15" s="470"/>
      <c r="C15" s="29">
        <v>600</v>
      </c>
      <c r="D15" s="127">
        <f t="shared" si="2"/>
        <v>600</v>
      </c>
      <c r="E15" s="29"/>
      <c r="F15" s="29"/>
      <c r="G15" s="29"/>
      <c r="H15" s="29"/>
      <c r="I15" s="127">
        <f t="shared" ref="I15" si="5">SUM(E15:H15)</f>
        <v>0</v>
      </c>
      <c r="J15" s="453">
        <f t="shared" ref="J15" si="6">I15+D15</f>
        <v>600</v>
      </c>
    </row>
    <row r="16" spans="1:10" ht="15" customHeight="1" x14ac:dyDescent="0.2">
      <c r="A16" s="427" t="s">
        <v>951</v>
      </c>
      <c r="B16" s="470"/>
      <c r="C16" s="29">
        <v>12000</v>
      </c>
      <c r="D16" s="127">
        <f t="shared" si="2"/>
        <v>12000</v>
      </c>
      <c r="E16" s="29"/>
      <c r="F16" s="29"/>
      <c r="G16" s="29"/>
      <c r="H16" s="29"/>
      <c r="I16" s="127">
        <f t="shared" ref="I16" si="7">SUM(E16:H16)</f>
        <v>0</v>
      </c>
      <c r="J16" s="453">
        <f t="shared" ref="J16" si="8">I16+D16</f>
        <v>12000</v>
      </c>
    </row>
    <row r="17" spans="1:11" ht="15" customHeight="1" x14ac:dyDescent="0.2">
      <c r="A17" s="446" t="s">
        <v>781</v>
      </c>
      <c r="B17" s="470"/>
      <c r="C17" s="29"/>
      <c r="D17" s="127">
        <f t="shared" si="2"/>
        <v>0</v>
      </c>
      <c r="E17" s="29"/>
      <c r="F17" s="29"/>
      <c r="G17" s="29"/>
      <c r="H17" s="29">
        <f>1620000-1620000</f>
        <v>0</v>
      </c>
      <c r="I17" s="127">
        <f t="shared" si="0"/>
        <v>0</v>
      </c>
      <c r="J17" s="453">
        <f t="shared" si="1"/>
        <v>0</v>
      </c>
    </row>
    <row r="18" spans="1:11" ht="15" customHeight="1" x14ac:dyDescent="0.2">
      <c r="A18" s="446" t="s">
        <v>782</v>
      </c>
      <c r="B18" s="470"/>
      <c r="C18" s="29"/>
      <c r="D18" s="127">
        <f t="shared" si="2"/>
        <v>0</v>
      </c>
      <c r="E18" s="29"/>
      <c r="F18" s="29"/>
      <c r="G18" s="29"/>
      <c r="H18" s="29">
        <v>10000</v>
      </c>
      <c r="I18" s="127">
        <f t="shared" si="0"/>
        <v>10000</v>
      </c>
      <c r="J18" s="453">
        <f t="shared" si="1"/>
        <v>10000</v>
      </c>
    </row>
    <row r="19" spans="1:11" ht="30" customHeight="1" x14ac:dyDescent="0.2">
      <c r="A19" s="446" t="s">
        <v>783</v>
      </c>
      <c r="B19" s="471">
        <v>1000</v>
      </c>
      <c r="C19" s="29"/>
      <c r="D19" s="127">
        <f t="shared" si="2"/>
        <v>1000</v>
      </c>
      <c r="E19" s="29"/>
      <c r="F19" s="29"/>
      <c r="G19" s="29"/>
      <c r="H19" s="29"/>
      <c r="I19" s="127">
        <f t="shared" si="0"/>
        <v>0</v>
      </c>
      <c r="J19" s="453">
        <f t="shared" si="1"/>
        <v>1000</v>
      </c>
    </row>
    <row r="20" spans="1:11" ht="30" customHeight="1" x14ac:dyDescent="0.2">
      <c r="A20" s="446" t="s">
        <v>975</v>
      </c>
      <c r="B20" s="471"/>
      <c r="C20" s="29">
        <v>15944</v>
      </c>
      <c r="D20" s="127">
        <f t="shared" si="2"/>
        <v>15944</v>
      </c>
      <c r="E20" s="29"/>
      <c r="F20" s="29"/>
      <c r="G20" s="29"/>
      <c r="H20" s="29"/>
      <c r="I20" s="127">
        <f t="shared" si="0"/>
        <v>0</v>
      </c>
      <c r="J20" s="453">
        <f t="shared" si="1"/>
        <v>15944</v>
      </c>
    </row>
    <row r="21" spans="1:11" ht="15" customHeight="1" x14ac:dyDescent="0.2">
      <c r="A21" s="463" t="s">
        <v>784</v>
      </c>
      <c r="B21" s="472"/>
      <c r="C21" s="277">
        <v>110000</v>
      </c>
      <c r="D21" s="127">
        <f t="shared" si="2"/>
        <v>110000</v>
      </c>
      <c r="E21" s="29"/>
      <c r="F21" s="29"/>
      <c r="G21" s="29"/>
      <c r="H21" s="29"/>
      <c r="I21" s="127">
        <f t="shared" si="0"/>
        <v>0</v>
      </c>
      <c r="J21" s="453">
        <f t="shared" si="1"/>
        <v>110000</v>
      </c>
    </row>
    <row r="22" spans="1:11" ht="15" customHeight="1" x14ac:dyDescent="0.2">
      <c r="A22" s="463" t="s">
        <v>785</v>
      </c>
      <c r="B22" s="472"/>
      <c r="C22" s="277">
        <v>50000</v>
      </c>
      <c r="D22" s="127">
        <f t="shared" si="2"/>
        <v>50000</v>
      </c>
      <c r="E22" s="29"/>
      <c r="F22" s="29"/>
      <c r="G22" s="29"/>
      <c r="H22" s="29"/>
      <c r="I22" s="127">
        <f t="shared" si="0"/>
        <v>0</v>
      </c>
      <c r="J22" s="453">
        <f t="shared" si="1"/>
        <v>50000</v>
      </c>
    </row>
    <row r="23" spans="1:11" ht="45" customHeight="1" thickBot="1" x14ac:dyDescent="0.25">
      <c r="A23" s="457" t="s">
        <v>786</v>
      </c>
      <c r="B23" s="470"/>
      <c r="C23" s="276">
        <f>1250357-259871+76979+29458-20879+1</f>
        <v>1076045</v>
      </c>
      <c r="D23" s="287">
        <f t="shared" si="2"/>
        <v>1076045</v>
      </c>
      <c r="E23" s="276"/>
      <c r="F23" s="276"/>
      <c r="G23" s="29">
        <v>0</v>
      </c>
      <c r="H23" s="29">
        <v>0</v>
      </c>
      <c r="I23" s="287">
        <f t="shared" si="0"/>
        <v>0</v>
      </c>
      <c r="J23" s="466">
        <f t="shared" si="1"/>
        <v>1076045</v>
      </c>
    </row>
    <row r="24" spans="1:11" s="119" customFormat="1" ht="15" customHeight="1" thickBot="1" x14ac:dyDescent="0.25">
      <c r="A24" s="464" t="s">
        <v>733</v>
      </c>
      <c r="B24" s="288">
        <f t="shared" ref="B24:J24" si="9">SUM(B3:B23)</f>
        <v>1000</v>
      </c>
      <c r="C24" s="288">
        <f t="shared" si="9"/>
        <v>2920589</v>
      </c>
      <c r="D24" s="288">
        <f t="shared" si="9"/>
        <v>2921589</v>
      </c>
      <c r="E24" s="288">
        <f t="shared" si="9"/>
        <v>0</v>
      </c>
      <c r="F24" s="288">
        <f t="shared" si="9"/>
        <v>0</v>
      </c>
      <c r="G24" s="288">
        <f t="shared" si="9"/>
        <v>15300</v>
      </c>
      <c r="H24" s="288">
        <f t="shared" si="9"/>
        <v>88000</v>
      </c>
      <c r="I24" s="288">
        <f t="shared" si="9"/>
        <v>103300</v>
      </c>
      <c r="J24" s="467">
        <f t="shared" si="9"/>
        <v>3024889</v>
      </c>
      <c r="K24" s="115"/>
    </row>
    <row r="25" spans="1:11" ht="15" customHeight="1" x14ac:dyDescent="0.2">
      <c r="A25" s="447" t="s">
        <v>724</v>
      </c>
      <c r="B25" s="469"/>
      <c r="C25" s="270"/>
      <c r="D25" s="269">
        <f t="shared" si="2"/>
        <v>0</v>
      </c>
      <c r="E25" s="270"/>
      <c r="F25" s="270"/>
      <c r="G25" s="270"/>
      <c r="H25" s="270"/>
      <c r="I25" s="269">
        <f t="shared" ref="I25:I40" si="10">SUM(E25:H25)</f>
        <v>0</v>
      </c>
      <c r="J25" s="452">
        <f t="shared" ref="J25:J40" si="11">I25+D25</f>
        <v>0</v>
      </c>
    </row>
    <row r="26" spans="1:11" ht="45" customHeight="1" x14ac:dyDescent="0.2">
      <c r="A26" s="457" t="s">
        <v>787</v>
      </c>
      <c r="B26" s="470"/>
      <c r="C26" s="29">
        <f>120112-9323+2920</f>
        <v>113709</v>
      </c>
      <c r="D26" s="29">
        <f t="shared" si="2"/>
        <v>113709</v>
      </c>
      <c r="E26" s="29"/>
      <c r="F26" s="29"/>
      <c r="G26" s="29"/>
      <c r="H26" s="29"/>
      <c r="I26" s="29">
        <f t="shared" si="10"/>
        <v>0</v>
      </c>
      <c r="J26" s="468">
        <f t="shared" si="11"/>
        <v>113709</v>
      </c>
    </row>
    <row r="27" spans="1:11" ht="45" customHeight="1" x14ac:dyDescent="0.2">
      <c r="A27" s="457" t="s">
        <v>786</v>
      </c>
      <c r="B27" s="470"/>
      <c r="C27" s="29">
        <f>25440-1505-442</f>
        <v>23493</v>
      </c>
      <c r="D27" s="29">
        <f t="shared" si="2"/>
        <v>23493</v>
      </c>
      <c r="E27" s="29"/>
      <c r="F27" s="29"/>
      <c r="G27" s="29"/>
      <c r="H27" s="29"/>
      <c r="I27" s="29">
        <f t="shared" si="10"/>
        <v>0</v>
      </c>
      <c r="J27" s="468">
        <f t="shared" si="11"/>
        <v>23493</v>
      </c>
    </row>
    <row r="28" spans="1:11" ht="15" customHeight="1" x14ac:dyDescent="0.2">
      <c r="A28" s="465" t="s">
        <v>788</v>
      </c>
      <c r="B28" s="470"/>
      <c r="C28" s="29">
        <f>53798+22501+37128+10024+117418+2236+2540+37692+59670-2236-2540+27572</f>
        <v>365803</v>
      </c>
      <c r="D28" s="127">
        <f t="shared" si="2"/>
        <v>365803</v>
      </c>
      <c r="E28" s="29"/>
      <c r="F28" s="29"/>
      <c r="G28" s="29"/>
      <c r="H28" s="29"/>
      <c r="I28" s="29">
        <f t="shared" si="10"/>
        <v>0</v>
      </c>
      <c r="J28" s="453">
        <f t="shared" si="11"/>
        <v>365803</v>
      </c>
    </row>
    <row r="29" spans="1:11" ht="15" customHeight="1" x14ac:dyDescent="0.2">
      <c r="A29" s="427" t="s">
        <v>949</v>
      </c>
      <c r="B29" s="470"/>
      <c r="C29" s="29"/>
      <c r="D29" s="127">
        <f t="shared" si="2"/>
        <v>0</v>
      </c>
      <c r="E29" s="29"/>
      <c r="F29" s="29"/>
      <c r="G29" s="29"/>
      <c r="H29" s="29">
        <f>100000-40000</f>
        <v>60000</v>
      </c>
      <c r="I29" s="29">
        <f t="shared" si="10"/>
        <v>60000</v>
      </c>
      <c r="J29" s="453">
        <f t="shared" si="11"/>
        <v>60000</v>
      </c>
    </row>
    <row r="30" spans="1:11" ht="15" customHeight="1" x14ac:dyDescent="0.2">
      <c r="A30" s="427" t="s">
        <v>789</v>
      </c>
      <c r="B30" s="470"/>
      <c r="C30" s="29"/>
      <c r="D30" s="127">
        <f t="shared" si="2"/>
        <v>0</v>
      </c>
      <c r="E30" s="29">
        <v>10000</v>
      </c>
      <c r="F30" s="29"/>
      <c r="G30" s="29"/>
      <c r="H30" s="29"/>
      <c r="I30" s="29">
        <f t="shared" ref="I30" si="12">SUM(E30:H30)</f>
        <v>10000</v>
      </c>
      <c r="J30" s="453">
        <f t="shared" ref="J30" si="13">I30+D30</f>
        <v>10000</v>
      </c>
    </row>
    <row r="31" spans="1:11" ht="30" customHeight="1" x14ac:dyDescent="0.2">
      <c r="A31" s="427" t="s">
        <v>790</v>
      </c>
      <c r="B31" s="470"/>
      <c r="C31" s="29">
        <f>102000-77000-10000</f>
        <v>15000</v>
      </c>
      <c r="D31" s="127">
        <f t="shared" si="2"/>
        <v>15000</v>
      </c>
      <c r="E31" s="29"/>
      <c r="F31" s="29"/>
      <c r="G31" s="29"/>
      <c r="H31" s="29"/>
      <c r="I31" s="29">
        <f t="shared" si="10"/>
        <v>0</v>
      </c>
      <c r="J31" s="453">
        <f t="shared" si="11"/>
        <v>15000</v>
      </c>
    </row>
    <row r="32" spans="1:11" ht="15" customHeight="1" x14ac:dyDescent="0.2">
      <c r="A32" s="427" t="s">
        <v>1139</v>
      </c>
      <c r="B32" s="470"/>
      <c r="C32" s="29"/>
      <c r="D32" s="127">
        <f t="shared" si="2"/>
        <v>0</v>
      </c>
      <c r="E32" s="29">
        <v>5000</v>
      </c>
      <c r="F32" s="29"/>
      <c r="G32" s="29"/>
      <c r="H32" s="29"/>
      <c r="I32" s="29">
        <f t="shared" si="10"/>
        <v>5000</v>
      </c>
      <c r="J32" s="453">
        <f t="shared" si="11"/>
        <v>5000</v>
      </c>
    </row>
    <row r="33" spans="1:11" ht="15" customHeight="1" x14ac:dyDescent="0.2">
      <c r="A33" s="427" t="s">
        <v>1137</v>
      </c>
      <c r="B33" s="470"/>
      <c r="C33" s="29"/>
      <c r="D33" s="127"/>
      <c r="E33" s="29"/>
      <c r="F33" s="29">
        <v>63500</v>
      </c>
      <c r="G33" s="29"/>
      <c r="H33" s="29"/>
      <c r="I33" s="29">
        <f t="shared" si="10"/>
        <v>63500</v>
      </c>
      <c r="J33" s="453">
        <f t="shared" si="11"/>
        <v>63500</v>
      </c>
    </row>
    <row r="34" spans="1:11" ht="15" customHeight="1" x14ac:dyDescent="0.2">
      <c r="A34" s="427" t="s">
        <v>1070</v>
      </c>
      <c r="B34" s="470"/>
      <c r="C34" s="29"/>
      <c r="D34" s="127">
        <f t="shared" si="2"/>
        <v>0</v>
      </c>
      <c r="E34" s="29"/>
      <c r="F34" s="29">
        <v>73660</v>
      </c>
      <c r="G34" s="29"/>
      <c r="H34" s="29"/>
      <c r="I34" s="29">
        <f t="shared" si="10"/>
        <v>73660</v>
      </c>
      <c r="J34" s="453">
        <f t="shared" si="11"/>
        <v>73660</v>
      </c>
    </row>
    <row r="35" spans="1:11" ht="30" customHeight="1" x14ac:dyDescent="0.2">
      <c r="A35" s="427" t="s">
        <v>1079</v>
      </c>
      <c r="B35" s="470"/>
      <c r="C35" s="29"/>
      <c r="D35" s="127">
        <f t="shared" si="2"/>
        <v>0</v>
      </c>
      <c r="E35" s="29"/>
      <c r="F35" s="29">
        <v>47348</v>
      </c>
      <c r="G35" s="29"/>
      <c r="H35" s="29"/>
      <c r="I35" s="29">
        <f t="shared" si="10"/>
        <v>47348</v>
      </c>
      <c r="J35" s="453">
        <f t="shared" si="11"/>
        <v>47348</v>
      </c>
    </row>
    <row r="36" spans="1:11" ht="30" customHeight="1" x14ac:dyDescent="0.2">
      <c r="A36" s="427" t="s">
        <v>1085</v>
      </c>
      <c r="B36" s="470"/>
      <c r="C36" s="29"/>
      <c r="D36" s="127">
        <f t="shared" si="2"/>
        <v>0</v>
      </c>
      <c r="E36" s="29"/>
      <c r="F36" s="29">
        <v>39130</v>
      </c>
      <c r="G36" s="29"/>
      <c r="H36" s="29"/>
      <c r="I36" s="29">
        <f t="shared" si="10"/>
        <v>39130</v>
      </c>
      <c r="J36" s="453">
        <f t="shared" si="11"/>
        <v>39130</v>
      </c>
    </row>
    <row r="37" spans="1:11" ht="30" customHeight="1" x14ac:dyDescent="0.2">
      <c r="A37" s="427" t="s">
        <v>1136</v>
      </c>
      <c r="B37" s="470"/>
      <c r="C37" s="29"/>
      <c r="D37" s="127">
        <f t="shared" si="2"/>
        <v>0</v>
      </c>
      <c r="E37" s="29"/>
      <c r="F37" s="29">
        <v>50301</v>
      </c>
      <c r="G37" s="29"/>
      <c r="H37" s="29">
        <v>50000</v>
      </c>
      <c r="I37" s="29">
        <f t="shared" si="10"/>
        <v>100301</v>
      </c>
      <c r="J37" s="453">
        <f t="shared" si="11"/>
        <v>100301</v>
      </c>
    </row>
    <row r="38" spans="1:11" ht="30" customHeight="1" x14ac:dyDescent="0.2">
      <c r="A38" s="427" t="s">
        <v>1142</v>
      </c>
      <c r="B38" s="470"/>
      <c r="C38" s="29"/>
      <c r="D38" s="127">
        <f t="shared" si="2"/>
        <v>0</v>
      </c>
      <c r="E38" s="29"/>
      <c r="F38" s="29"/>
      <c r="G38" s="29"/>
      <c r="H38" s="29">
        <v>120730</v>
      </c>
      <c r="I38" s="29">
        <f t="shared" si="10"/>
        <v>120730</v>
      </c>
      <c r="J38" s="453">
        <f t="shared" si="11"/>
        <v>120730</v>
      </c>
    </row>
    <row r="39" spans="1:11" ht="30" customHeight="1" x14ac:dyDescent="0.2">
      <c r="A39" s="427" t="s">
        <v>1047</v>
      </c>
      <c r="B39" s="470"/>
      <c r="C39" s="29"/>
      <c r="D39" s="127">
        <f t="shared" si="2"/>
        <v>0</v>
      </c>
      <c r="E39" s="29">
        <v>164640</v>
      </c>
      <c r="F39" s="29"/>
      <c r="G39" s="29"/>
      <c r="H39" s="29"/>
      <c r="I39" s="29">
        <f t="shared" si="10"/>
        <v>164640</v>
      </c>
      <c r="J39" s="453">
        <f t="shared" si="11"/>
        <v>164640</v>
      </c>
    </row>
    <row r="40" spans="1:11" ht="39.950000000000003" customHeight="1" thickBot="1" x14ac:dyDescent="0.25">
      <c r="A40" s="427" t="s">
        <v>791</v>
      </c>
      <c r="B40" s="470"/>
      <c r="C40" s="29">
        <f>22000-12000</f>
        <v>10000</v>
      </c>
      <c r="D40" s="127">
        <f t="shared" si="2"/>
        <v>10000</v>
      </c>
      <c r="E40" s="29"/>
      <c r="F40" s="29"/>
      <c r="G40" s="29"/>
      <c r="H40" s="29"/>
      <c r="I40" s="29">
        <f t="shared" si="10"/>
        <v>0</v>
      </c>
      <c r="J40" s="453">
        <f t="shared" si="11"/>
        <v>10000</v>
      </c>
    </row>
    <row r="41" spans="1:11" s="119" customFormat="1" ht="15" customHeight="1" thickBot="1" x14ac:dyDescent="0.25">
      <c r="A41" s="464" t="s">
        <v>725</v>
      </c>
      <c r="B41" s="288">
        <f t="shared" ref="B41:J41" si="14">SUM(B25:B40)</f>
        <v>0</v>
      </c>
      <c r="C41" s="288">
        <f t="shared" si="14"/>
        <v>528005</v>
      </c>
      <c r="D41" s="288">
        <f t="shared" si="14"/>
        <v>528005</v>
      </c>
      <c r="E41" s="288">
        <f t="shared" si="14"/>
        <v>179640</v>
      </c>
      <c r="F41" s="288">
        <f t="shared" si="14"/>
        <v>273939</v>
      </c>
      <c r="G41" s="288">
        <f t="shared" si="14"/>
        <v>0</v>
      </c>
      <c r="H41" s="288">
        <f t="shared" si="14"/>
        <v>230730</v>
      </c>
      <c r="I41" s="288">
        <f t="shared" si="14"/>
        <v>684309</v>
      </c>
      <c r="J41" s="467">
        <f t="shared" si="14"/>
        <v>1212314</v>
      </c>
      <c r="K41" s="115"/>
    </row>
    <row r="42" spans="1:11" s="119" customFormat="1" ht="15" customHeight="1" thickBot="1" x14ac:dyDescent="0.25">
      <c r="A42" s="464" t="s">
        <v>741</v>
      </c>
      <c r="B42" s="724">
        <f t="shared" ref="B42:J42" si="15">B41+B24</f>
        <v>1000</v>
      </c>
      <c r="C42" s="724">
        <f t="shared" si="15"/>
        <v>3448594</v>
      </c>
      <c r="D42" s="724">
        <f t="shared" si="15"/>
        <v>3449594</v>
      </c>
      <c r="E42" s="724">
        <f t="shared" si="15"/>
        <v>179640</v>
      </c>
      <c r="F42" s="724">
        <f t="shared" si="15"/>
        <v>273939</v>
      </c>
      <c r="G42" s="724">
        <f t="shared" si="15"/>
        <v>15300</v>
      </c>
      <c r="H42" s="724">
        <f t="shared" si="15"/>
        <v>318730</v>
      </c>
      <c r="I42" s="724">
        <f t="shared" si="15"/>
        <v>787609</v>
      </c>
      <c r="J42" s="725">
        <f t="shared" si="15"/>
        <v>4237203</v>
      </c>
      <c r="K42" s="115"/>
    </row>
    <row r="43" spans="1:11" x14ac:dyDescent="0.2">
      <c r="A43" s="2"/>
      <c r="B43" s="289"/>
      <c r="C43" s="17"/>
      <c r="D43" s="117"/>
      <c r="E43" s="17"/>
      <c r="F43" s="17"/>
      <c r="G43" s="17"/>
      <c r="H43" s="17"/>
      <c r="I43" s="117"/>
      <c r="J43" s="117"/>
    </row>
    <row r="44" spans="1:11" x14ac:dyDescent="0.2">
      <c r="A44" s="2"/>
      <c r="B44" s="289"/>
      <c r="C44" s="17"/>
      <c r="D44" s="117"/>
      <c r="E44" s="17"/>
      <c r="F44" s="17"/>
      <c r="G44" s="17"/>
      <c r="H44" s="17"/>
      <c r="I44" s="117"/>
      <c r="J44" s="117"/>
    </row>
    <row r="45" spans="1:11" x14ac:dyDescent="0.2">
      <c r="A45" s="2"/>
      <c r="B45" s="289"/>
      <c r="C45" s="17"/>
      <c r="D45" s="117"/>
      <c r="E45" s="17"/>
      <c r="F45" s="17"/>
      <c r="G45" s="17"/>
      <c r="H45" s="17"/>
      <c r="I45" s="117"/>
      <c r="J45" s="117"/>
    </row>
    <row r="46" spans="1:11" x14ac:dyDescent="0.2">
      <c r="A46" s="2"/>
      <c r="B46" s="289"/>
      <c r="C46" s="17"/>
      <c r="D46" s="117"/>
      <c r="E46" s="17"/>
      <c r="F46" s="17"/>
      <c r="G46" s="17"/>
      <c r="H46" s="17"/>
      <c r="I46" s="117"/>
      <c r="J46" s="117"/>
    </row>
    <row r="47" spans="1:11" x14ac:dyDescent="0.2">
      <c r="A47" s="2"/>
      <c r="B47" s="289"/>
      <c r="C47" s="17"/>
      <c r="D47" s="117"/>
      <c r="E47" s="17"/>
      <c r="F47" s="17"/>
      <c r="G47" s="17"/>
      <c r="H47" s="17"/>
      <c r="I47" s="117"/>
      <c r="J47" s="117"/>
    </row>
    <row r="48" spans="1:11" x14ac:dyDescent="0.2">
      <c r="A48" s="2"/>
      <c r="B48" s="289"/>
      <c r="C48" s="17"/>
      <c r="D48" s="117"/>
      <c r="E48" s="17"/>
      <c r="F48" s="17"/>
      <c r="G48" s="17"/>
      <c r="H48" s="17"/>
      <c r="I48" s="117"/>
      <c r="J48" s="117"/>
    </row>
    <row r="49" spans="1:10" x14ac:dyDescent="0.2">
      <c r="A49" s="2"/>
      <c r="B49" s="289"/>
      <c r="C49" s="17"/>
      <c r="D49" s="117"/>
      <c r="E49" s="17"/>
      <c r="F49" s="17"/>
      <c r="G49" s="17"/>
      <c r="H49" s="17"/>
      <c r="I49" s="117"/>
      <c r="J49" s="117"/>
    </row>
    <row r="50" spans="1:10" x14ac:dyDescent="0.2">
      <c r="A50" s="2"/>
      <c r="B50" s="289"/>
      <c r="C50" s="17"/>
      <c r="D50" s="117"/>
      <c r="E50" s="17"/>
      <c r="F50" s="17"/>
      <c r="G50" s="17"/>
      <c r="H50" s="17"/>
      <c r="I50" s="117"/>
      <c r="J50" s="117"/>
    </row>
    <row r="51" spans="1:10" x14ac:dyDescent="0.2">
      <c r="A51" s="2"/>
      <c r="B51" s="289"/>
      <c r="C51" s="17"/>
      <c r="D51" s="117"/>
      <c r="E51" s="17"/>
      <c r="F51" s="17"/>
      <c r="G51" s="17"/>
      <c r="H51" s="17"/>
      <c r="I51" s="117"/>
      <c r="J51" s="117"/>
    </row>
    <row r="52" spans="1:10" x14ac:dyDescent="0.2">
      <c r="A52" s="2"/>
      <c r="B52" s="289"/>
      <c r="C52" s="17"/>
      <c r="D52" s="117"/>
      <c r="E52" s="17"/>
      <c r="F52" s="17"/>
      <c r="G52" s="17"/>
      <c r="H52" s="17"/>
      <c r="I52" s="117"/>
      <c r="J52" s="117"/>
    </row>
    <row r="53" spans="1:10" x14ac:dyDescent="0.2">
      <c r="A53" s="2"/>
      <c r="B53" s="289"/>
      <c r="C53" s="17"/>
      <c r="D53" s="117"/>
      <c r="E53" s="17"/>
      <c r="F53" s="17"/>
      <c r="G53" s="17"/>
      <c r="H53" s="17"/>
      <c r="I53" s="117"/>
      <c r="J53" s="117"/>
    </row>
    <row r="54" spans="1:10" x14ac:dyDescent="0.2">
      <c r="A54" s="2"/>
      <c r="B54" s="289"/>
      <c r="C54" s="17"/>
      <c r="D54" s="117"/>
      <c r="E54" s="17"/>
      <c r="F54" s="17"/>
      <c r="G54" s="17"/>
      <c r="H54" s="17"/>
      <c r="I54" s="117"/>
      <c r="J54" s="117"/>
    </row>
    <row r="55" spans="1:10" x14ac:dyDescent="0.2">
      <c r="A55" s="2"/>
      <c r="B55" s="289"/>
      <c r="C55" s="17"/>
      <c r="D55" s="117"/>
      <c r="E55" s="17"/>
      <c r="F55" s="17"/>
      <c r="G55" s="17"/>
      <c r="H55" s="17"/>
      <c r="I55" s="117"/>
      <c r="J55" s="117"/>
    </row>
    <row r="56" spans="1:10" x14ac:dyDescent="0.2">
      <c r="A56" s="2"/>
      <c r="B56" s="289"/>
      <c r="C56" s="17"/>
      <c r="D56" s="117"/>
      <c r="E56" s="17"/>
      <c r="F56" s="17"/>
      <c r="G56" s="17"/>
      <c r="H56" s="17"/>
      <c r="I56" s="117"/>
      <c r="J56" s="117"/>
    </row>
    <row r="57" spans="1:10" x14ac:dyDescent="0.2">
      <c r="A57" s="2"/>
      <c r="B57" s="289"/>
      <c r="C57" s="17"/>
      <c r="D57" s="117"/>
      <c r="E57" s="17"/>
      <c r="F57" s="17"/>
      <c r="G57" s="17"/>
      <c r="H57" s="17"/>
      <c r="I57" s="117"/>
      <c r="J57" s="117"/>
    </row>
    <row r="58" spans="1:10" x14ac:dyDescent="0.2">
      <c r="A58" s="2"/>
      <c r="B58" s="289"/>
      <c r="C58" s="17"/>
      <c r="D58" s="117"/>
      <c r="E58" s="17"/>
      <c r="F58" s="17"/>
      <c r="G58" s="17"/>
      <c r="H58" s="17"/>
      <c r="I58" s="117"/>
      <c r="J58" s="117"/>
    </row>
    <row r="59" spans="1:10" x14ac:dyDescent="0.2">
      <c r="A59" s="2"/>
      <c r="B59" s="289"/>
      <c r="C59" s="17"/>
      <c r="D59" s="117"/>
      <c r="E59" s="17"/>
      <c r="F59" s="17"/>
      <c r="G59" s="17"/>
      <c r="H59" s="17"/>
      <c r="I59" s="117"/>
      <c r="J59" s="117"/>
    </row>
    <row r="60" spans="1:10" x14ac:dyDescent="0.2">
      <c r="A60" s="2"/>
      <c r="B60" s="289"/>
      <c r="C60" s="17"/>
      <c r="D60" s="117"/>
      <c r="E60" s="17"/>
      <c r="F60" s="17"/>
      <c r="G60" s="17"/>
      <c r="H60" s="17"/>
      <c r="I60" s="117"/>
      <c r="J60" s="117"/>
    </row>
    <row r="61" spans="1:10" x14ac:dyDescent="0.2">
      <c r="A61" s="2"/>
      <c r="B61" s="289"/>
      <c r="C61" s="17"/>
      <c r="D61" s="117"/>
      <c r="E61" s="17"/>
      <c r="F61" s="17"/>
      <c r="G61" s="17"/>
      <c r="H61" s="17"/>
      <c r="I61" s="117"/>
      <c r="J61" s="117"/>
    </row>
    <row r="62" spans="1:10" x14ac:dyDescent="0.2">
      <c r="A62" s="2"/>
      <c r="B62" s="289"/>
      <c r="C62" s="17"/>
      <c r="D62" s="117"/>
      <c r="E62" s="17"/>
      <c r="F62" s="17"/>
      <c r="G62" s="17"/>
      <c r="H62" s="17"/>
      <c r="I62" s="117"/>
      <c r="J62" s="117"/>
    </row>
    <row r="63" spans="1:10" x14ac:dyDescent="0.2">
      <c r="A63" s="2"/>
      <c r="B63" s="289"/>
      <c r="C63" s="17"/>
      <c r="D63" s="117"/>
      <c r="E63" s="17"/>
      <c r="F63" s="17"/>
      <c r="G63" s="17"/>
      <c r="H63" s="17"/>
      <c r="I63" s="117"/>
      <c r="J63" s="117"/>
    </row>
    <row r="64" spans="1:10" x14ac:dyDescent="0.2">
      <c r="A64" s="2"/>
      <c r="B64" s="289"/>
      <c r="C64" s="17"/>
      <c r="D64" s="117"/>
      <c r="E64" s="17"/>
      <c r="F64" s="17"/>
      <c r="G64" s="17"/>
      <c r="H64" s="17"/>
      <c r="I64" s="117"/>
      <c r="J64" s="117"/>
    </row>
  </sheetData>
  <printOptions horizontalCentered="1"/>
  <pageMargins left="0.19685039370078741" right="0.27559055118110237" top="0.78740157480314965" bottom="0.43307086614173229" header="0.23622047244094491" footer="0.23622047244094491"/>
  <pageSetup paperSize="9" scale="83" orientation="landscape" r:id="rId1"/>
  <headerFooter alignWithMargins="0">
    <oddHeader xml:space="preserve">&amp;C&amp;"Times New Roman,Félkövér"2019. évi költségvetés 
JGK Zrt.  üzleti vagyonnal kapcsolatos feladatai
11602 cím kiadási előirányzat 
&amp;R&amp;"Times New Roman,Félkövér dőlt"9. melléklet a /2018. () 
önkormányzati rendelethez
ezer forintban
</oddHeader>
    <oddFooter>&amp;R
&amp;P</oddFooter>
  </headerFooter>
  <rowBreaks count="1" manualBreakCount="1">
    <brk id="24"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3"/>
  <sheetViews>
    <sheetView zoomScaleNormal="100" workbookViewId="0">
      <pane xSplit="1" ySplit="2" topLeftCell="B3" activePane="bottomRight" state="frozen"/>
      <selection pane="topRight" activeCell="B1" sqref="B1"/>
      <selection pane="bottomLeft" activeCell="A3" sqref="A3"/>
      <selection pane="bottomRight" activeCell="E23" sqref="E23"/>
    </sheetView>
  </sheetViews>
  <sheetFormatPr defaultColWidth="9.140625" defaultRowHeight="12.75" x14ac:dyDescent="0.2"/>
  <cols>
    <col min="1" max="1" width="34.7109375" style="99" customWidth="1"/>
    <col min="2" max="2" width="15.7109375" style="114" customWidth="1"/>
    <col min="3" max="3" width="15.7109375" style="115" customWidth="1"/>
    <col min="4" max="7" width="15.7109375" style="114" customWidth="1"/>
    <col min="8" max="9" width="15.7109375" style="115" customWidth="1"/>
    <col min="10" max="16384" width="9.140625" style="118"/>
  </cols>
  <sheetData>
    <row r="1" spans="1:9" ht="13.5" thickBot="1" x14ac:dyDescent="0.25"/>
    <row r="2" spans="1:9" s="119" customFormat="1" ht="64.900000000000006" customHeight="1" thickBot="1" x14ac:dyDescent="0.25">
      <c r="A2" s="129" t="s">
        <v>714</v>
      </c>
      <c r="B2" s="128" t="s">
        <v>99</v>
      </c>
      <c r="C2" s="128" t="s">
        <v>727</v>
      </c>
      <c r="D2" s="128" t="s">
        <v>114</v>
      </c>
      <c r="E2" s="128" t="s">
        <v>116</v>
      </c>
      <c r="F2" s="128" t="s">
        <v>121</v>
      </c>
      <c r="G2" s="128" t="s">
        <v>122</v>
      </c>
      <c r="H2" s="128" t="s">
        <v>728</v>
      </c>
      <c r="I2" s="333" t="s">
        <v>729</v>
      </c>
    </row>
    <row r="3" spans="1:9" ht="20.100000000000001" customHeight="1" x14ac:dyDescent="0.2">
      <c r="A3" s="447" t="s">
        <v>182</v>
      </c>
      <c r="B3" s="270"/>
      <c r="C3" s="269">
        <f>SUM(B3:B3)</f>
        <v>0</v>
      </c>
      <c r="D3" s="270"/>
      <c r="E3" s="270"/>
      <c r="F3" s="270"/>
      <c r="G3" s="270"/>
      <c r="H3" s="269">
        <f>SUM(D3:E3)</f>
        <v>0</v>
      </c>
      <c r="I3" s="452">
        <f>H3+C3</f>
        <v>0</v>
      </c>
    </row>
    <row r="4" spans="1:9" ht="20.100000000000001" customHeight="1" thickBot="1" x14ac:dyDescent="0.25">
      <c r="A4" s="463"/>
      <c r="B4" s="29"/>
      <c r="C4" s="269"/>
      <c r="D4" s="29">
        <v>0</v>
      </c>
      <c r="E4" s="29">
        <v>0</v>
      </c>
      <c r="F4" s="29">
        <v>0</v>
      </c>
      <c r="G4" s="29">
        <v>0</v>
      </c>
      <c r="H4" s="127">
        <f t="shared" ref="H4:H11" si="0">SUM(D4:G4)</f>
        <v>0</v>
      </c>
      <c r="I4" s="453">
        <f>H4+C4</f>
        <v>0</v>
      </c>
    </row>
    <row r="5" spans="1:9" s="119" customFormat="1" ht="20.100000000000001" customHeight="1" thickBot="1" x14ac:dyDescent="0.25">
      <c r="A5" s="464" t="s">
        <v>733</v>
      </c>
      <c r="B5" s="272">
        <f t="shared" ref="B5:G5" si="1">SUM(B3:B4)</f>
        <v>0</v>
      </c>
      <c r="C5" s="272">
        <f t="shared" si="1"/>
        <v>0</v>
      </c>
      <c r="D5" s="272">
        <f t="shared" si="1"/>
        <v>0</v>
      </c>
      <c r="E5" s="272">
        <f t="shared" si="1"/>
        <v>0</v>
      </c>
      <c r="F5" s="272">
        <f t="shared" si="1"/>
        <v>0</v>
      </c>
      <c r="G5" s="272">
        <f t="shared" si="1"/>
        <v>0</v>
      </c>
      <c r="H5" s="272">
        <f t="shared" si="0"/>
        <v>0</v>
      </c>
      <c r="I5" s="454">
        <f>SUM(I3:I4)</f>
        <v>0</v>
      </c>
    </row>
    <row r="6" spans="1:9" ht="20.100000000000001" customHeight="1" x14ac:dyDescent="0.2">
      <c r="A6" s="447" t="s">
        <v>724</v>
      </c>
      <c r="B6" s="270"/>
      <c r="C6" s="269">
        <f>SUM(B6:B6)</f>
        <v>0</v>
      </c>
      <c r="D6" s="270"/>
      <c r="E6" s="270"/>
      <c r="F6" s="270"/>
      <c r="G6" s="270"/>
      <c r="H6" s="269">
        <f t="shared" si="0"/>
        <v>0</v>
      </c>
      <c r="I6" s="452">
        <f t="shared" ref="I6:I9" si="2">H6+C6</f>
        <v>0</v>
      </c>
    </row>
    <row r="7" spans="1:9" ht="20.100000000000001" customHeight="1" x14ac:dyDescent="0.2">
      <c r="A7" s="760" t="s">
        <v>816</v>
      </c>
      <c r="B7" s="276"/>
      <c r="C7" s="127"/>
      <c r="D7" s="276"/>
      <c r="E7" s="29">
        <v>161658</v>
      </c>
      <c r="F7" s="29"/>
      <c r="G7" s="29"/>
      <c r="H7" s="127">
        <f t="shared" si="0"/>
        <v>161658</v>
      </c>
      <c r="I7" s="453">
        <f t="shared" si="2"/>
        <v>161658</v>
      </c>
    </row>
    <row r="8" spans="1:9" ht="20.100000000000001" customHeight="1" x14ac:dyDescent="0.2">
      <c r="A8" s="760" t="s">
        <v>817</v>
      </c>
      <c r="B8" s="276"/>
      <c r="C8" s="127"/>
      <c r="D8" s="276"/>
      <c r="E8" s="29">
        <v>297895</v>
      </c>
      <c r="F8" s="29"/>
      <c r="G8" s="29"/>
      <c r="H8" s="127">
        <f t="shared" si="0"/>
        <v>297895</v>
      </c>
      <c r="I8" s="453">
        <f t="shared" si="2"/>
        <v>297895</v>
      </c>
    </row>
    <row r="9" spans="1:9" ht="20.100000000000001" customHeight="1" x14ac:dyDescent="0.2">
      <c r="A9" s="760" t="s">
        <v>818</v>
      </c>
      <c r="B9" s="276"/>
      <c r="C9" s="127"/>
      <c r="D9" s="276"/>
      <c r="E9" s="29">
        <v>88501</v>
      </c>
      <c r="F9" s="29"/>
      <c r="G9" s="29"/>
      <c r="H9" s="127">
        <f t="shared" si="0"/>
        <v>88501</v>
      </c>
      <c r="I9" s="453">
        <f t="shared" si="2"/>
        <v>88501</v>
      </c>
    </row>
    <row r="10" spans="1:9" s="119" customFormat="1" ht="20.100000000000001" customHeight="1" thickBot="1" x14ac:dyDescent="0.25">
      <c r="A10" s="758" t="s">
        <v>725</v>
      </c>
      <c r="B10" s="290">
        <f t="shared" ref="B10:G10" si="3">SUM(B6:B9)</f>
        <v>0</v>
      </c>
      <c r="C10" s="290">
        <f t="shared" si="3"/>
        <v>0</v>
      </c>
      <c r="D10" s="290">
        <f t="shared" si="3"/>
        <v>0</v>
      </c>
      <c r="E10" s="290">
        <f t="shared" si="3"/>
        <v>548054</v>
      </c>
      <c r="F10" s="290">
        <f t="shared" si="3"/>
        <v>0</v>
      </c>
      <c r="G10" s="290">
        <f t="shared" si="3"/>
        <v>0</v>
      </c>
      <c r="H10" s="290">
        <f t="shared" si="0"/>
        <v>548054</v>
      </c>
      <c r="I10" s="444">
        <f>SUM(I6:I9)</f>
        <v>548054</v>
      </c>
    </row>
    <row r="11" spans="1:9" s="119" customFormat="1" ht="20.100000000000001" customHeight="1" thickBot="1" x14ac:dyDescent="0.25">
      <c r="A11" s="759" t="s">
        <v>741</v>
      </c>
      <c r="B11" s="291">
        <f t="shared" ref="B11:G11" si="4">B5+B10</f>
        <v>0</v>
      </c>
      <c r="C11" s="291">
        <f t="shared" si="4"/>
        <v>0</v>
      </c>
      <c r="D11" s="291">
        <f t="shared" si="4"/>
        <v>0</v>
      </c>
      <c r="E11" s="291">
        <f t="shared" si="4"/>
        <v>548054</v>
      </c>
      <c r="F11" s="291">
        <f t="shared" si="4"/>
        <v>0</v>
      </c>
      <c r="G11" s="291">
        <f t="shared" si="4"/>
        <v>0</v>
      </c>
      <c r="H11" s="291">
        <f t="shared" si="0"/>
        <v>548054</v>
      </c>
      <c r="I11" s="445">
        <f>I5+I10</f>
        <v>548054</v>
      </c>
    </row>
    <row r="12" spans="1:9" x14ac:dyDescent="0.2">
      <c r="A12" s="2"/>
      <c r="B12" s="17"/>
      <c r="C12" s="117"/>
      <c r="D12" s="17"/>
      <c r="E12" s="17"/>
      <c r="F12" s="17"/>
      <c r="G12" s="17"/>
      <c r="H12" s="117"/>
      <c r="I12" s="117"/>
    </row>
    <row r="13" spans="1:9" x14ac:dyDescent="0.2">
      <c r="A13" s="2"/>
      <c r="B13" s="17"/>
      <c r="C13" s="117"/>
      <c r="D13" s="17"/>
      <c r="E13" s="17"/>
      <c r="F13" s="17"/>
      <c r="G13" s="17"/>
      <c r="H13" s="117"/>
      <c r="I13" s="117"/>
    </row>
    <row r="14" spans="1:9" x14ac:dyDescent="0.2">
      <c r="A14" s="2"/>
      <c r="B14" s="17"/>
      <c r="C14" s="117"/>
      <c r="D14" s="17"/>
      <c r="E14" s="17"/>
      <c r="F14" s="17"/>
      <c r="G14" s="17"/>
      <c r="H14" s="117"/>
      <c r="I14" s="117"/>
    </row>
    <row r="15" spans="1:9" x14ac:dyDescent="0.2">
      <c r="A15" s="2"/>
      <c r="B15" s="17"/>
      <c r="C15" s="117"/>
      <c r="D15" s="17"/>
      <c r="E15" s="17"/>
      <c r="F15" s="17"/>
      <c r="G15" s="17"/>
      <c r="H15" s="117"/>
      <c r="I15" s="117"/>
    </row>
    <row r="16" spans="1:9" x14ac:dyDescent="0.2">
      <c r="A16" s="2"/>
      <c r="B16" s="17"/>
      <c r="C16" s="117"/>
      <c r="D16" s="17"/>
      <c r="E16" s="17"/>
      <c r="F16" s="17"/>
      <c r="G16" s="17"/>
      <c r="H16" s="117"/>
      <c r="I16" s="117"/>
    </row>
    <row r="17" spans="1:9" x14ac:dyDescent="0.2">
      <c r="A17" s="2"/>
      <c r="B17" s="17"/>
      <c r="C17" s="117"/>
      <c r="D17" s="17"/>
      <c r="E17" s="17"/>
      <c r="F17" s="17"/>
      <c r="G17" s="17"/>
      <c r="H17" s="117"/>
      <c r="I17" s="117"/>
    </row>
    <row r="18" spans="1:9" x14ac:dyDescent="0.2">
      <c r="A18" s="2"/>
      <c r="B18" s="17"/>
      <c r="C18" s="117"/>
      <c r="D18" s="17"/>
      <c r="E18" s="17"/>
      <c r="F18" s="17"/>
      <c r="G18" s="17"/>
      <c r="H18" s="117"/>
      <c r="I18" s="117"/>
    </row>
    <row r="19" spans="1:9" x14ac:dyDescent="0.2">
      <c r="A19" s="2"/>
      <c r="B19" s="17"/>
      <c r="C19" s="117"/>
      <c r="D19" s="17"/>
      <c r="E19" s="17"/>
      <c r="F19" s="17"/>
      <c r="G19" s="17"/>
      <c r="H19" s="117"/>
      <c r="I19" s="117"/>
    </row>
    <row r="20" spans="1:9" x14ac:dyDescent="0.2">
      <c r="A20" s="2"/>
      <c r="B20" s="17"/>
      <c r="C20" s="117"/>
      <c r="D20" s="17"/>
      <c r="E20" s="17"/>
      <c r="F20" s="17"/>
      <c r="G20" s="17"/>
      <c r="H20" s="117"/>
      <c r="I20" s="117"/>
    </row>
    <row r="21" spans="1:9" x14ac:dyDescent="0.2">
      <c r="A21" s="2"/>
      <c r="B21" s="17"/>
      <c r="C21" s="117"/>
      <c r="D21" s="17"/>
      <c r="E21" s="17"/>
      <c r="F21" s="17"/>
      <c r="G21" s="17"/>
      <c r="H21" s="117"/>
      <c r="I21" s="117"/>
    </row>
    <row r="22" spans="1:9" x14ac:dyDescent="0.2">
      <c r="A22" s="2"/>
      <c r="B22" s="17"/>
      <c r="C22" s="117"/>
      <c r="D22" s="17"/>
      <c r="E22" s="17"/>
      <c r="F22" s="17"/>
      <c r="G22" s="17"/>
      <c r="H22" s="117"/>
      <c r="I22" s="117"/>
    </row>
    <row r="23" spans="1:9" x14ac:dyDescent="0.2">
      <c r="A23" s="2"/>
      <c r="B23" s="17"/>
      <c r="C23" s="117"/>
      <c r="D23" s="17"/>
      <c r="E23" s="17"/>
      <c r="F23" s="17"/>
      <c r="G23" s="17"/>
      <c r="H23" s="117"/>
      <c r="I23" s="117"/>
    </row>
    <row r="24" spans="1:9" x14ac:dyDescent="0.2">
      <c r="A24" s="2"/>
      <c r="B24" s="17"/>
      <c r="C24" s="117"/>
      <c r="D24" s="17"/>
      <c r="E24" s="17"/>
      <c r="F24" s="17"/>
      <c r="G24" s="17"/>
      <c r="H24" s="117"/>
      <c r="I24" s="117"/>
    </row>
    <row r="25" spans="1:9" x14ac:dyDescent="0.2">
      <c r="A25" s="2"/>
      <c r="B25" s="17"/>
      <c r="C25" s="117"/>
      <c r="D25" s="17"/>
      <c r="E25" s="17"/>
      <c r="F25" s="17"/>
      <c r="G25" s="17"/>
      <c r="H25" s="117"/>
      <c r="I25" s="117"/>
    </row>
    <row r="26" spans="1:9" x14ac:dyDescent="0.2">
      <c r="A26" s="2"/>
      <c r="B26" s="17"/>
      <c r="C26" s="117"/>
      <c r="D26" s="17"/>
      <c r="E26" s="17"/>
      <c r="F26" s="17"/>
      <c r="G26" s="17"/>
      <c r="H26" s="117"/>
      <c r="I26" s="117"/>
    </row>
    <row r="27" spans="1:9" x14ac:dyDescent="0.2">
      <c r="A27" s="2"/>
      <c r="B27" s="17"/>
      <c r="C27" s="117"/>
      <c r="D27" s="17"/>
      <c r="E27" s="17"/>
      <c r="F27" s="17"/>
      <c r="G27" s="17"/>
      <c r="H27" s="117"/>
      <c r="I27" s="117"/>
    </row>
    <row r="28" spans="1:9" x14ac:dyDescent="0.2">
      <c r="A28" s="2"/>
      <c r="B28" s="17"/>
      <c r="C28" s="117"/>
      <c r="D28" s="17"/>
      <c r="E28" s="17"/>
      <c r="F28" s="17"/>
      <c r="G28" s="17"/>
      <c r="H28" s="117"/>
      <c r="I28" s="117"/>
    </row>
    <row r="29" spans="1:9" x14ac:dyDescent="0.2">
      <c r="A29" s="2"/>
      <c r="B29" s="17"/>
      <c r="C29" s="117"/>
      <c r="D29" s="17"/>
      <c r="E29" s="17"/>
      <c r="F29" s="17"/>
      <c r="G29" s="17"/>
      <c r="H29" s="117"/>
      <c r="I29" s="117"/>
    </row>
    <row r="30" spans="1:9" x14ac:dyDescent="0.2">
      <c r="A30" s="2"/>
      <c r="B30" s="17"/>
      <c r="C30" s="117"/>
      <c r="D30" s="17"/>
      <c r="E30" s="17"/>
      <c r="F30" s="17"/>
      <c r="G30" s="17"/>
      <c r="H30" s="117"/>
      <c r="I30" s="117"/>
    </row>
    <row r="31" spans="1:9" x14ac:dyDescent="0.2">
      <c r="A31" s="2"/>
      <c r="B31" s="17"/>
      <c r="C31" s="117"/>
      <c r="D31" s="17"/>
      <c r="E31" s="17"/>
      <c r="F31" s="17"/>
      <c r="G31" s="17"/>
      <c r="H31" s="117"/>
      <c r="I31" s="117"/>
    </row>
    <row r="32" spans="1:9" x14ac:dyDescent="0.2">
      <c r="A32" s="2"/>
      <c r="B32" s="17"/>
      <c r="C32" s="117"/>
      <c r="D32" s="17"/>
      <c r="E32" s="17"/>
      <c r="F32" s="17"/>
      <c r="G32" s="17"/>
      <c r="H32" s="117"/>
      <c r="I32" s="117"/>
    </row>
    <row r="33" spans="1:9" x14ac:dyDescent="0.2">
      <c r="A33" s="2"/>
      <c r="B33" s="17"/>
      <c r="C33" s="117"/>
      <c r="D33" s="17"/>
      <c r="E33" s="17"/>
      <c r="F33" s="17"/>
      <c r="G33" s="17"/>
      <c r="H33" s="117"/>
      <c r="I33" s="117"/>
    </row>
  </sheetData>
  <printOptions horizontalCentered="1"/>
  <pageMargins left="0.39370078740157483" right="0.19685039370078741" top="0.82677165354330717" bottom="0.51181102362204722" header="0.15748031496062992" footer="0.15748031496062992"/>
  <pageSetup paperSize="9" scale="80" orientation="landscape" r:id="rId1"/>
  <headerFooter alignWithMargins="0">
    <oddHeader xml:space="preserve">&amp;C&amp;"Times New Roman,Félkövér" 2019. évi költségvetés
 Corvin Sétány Projekt
11603 cím kiadási előirányzat&amp;R&amp;"Times New Roman,Félkövér dőlt"10. melléklet a /2018. () 
önkormányzati rendelethez
ezer forintban
</oddHeader>
    <oddFooter xml:space="preserve">&amp;C
&amp;R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G152"/>
  <sheetViews>
    <sheetView zoomScaleNormal="100" workbookViewId="0">
      <selection activeCell="E22" sqref="E22"/>
    </sheetView>
  </sheetViews>
  <sheetFormatPr defaultRowHeight="12.75" x14ac:dyDescent="0.2"/>
  <cols>
    <col min="1" max="1" width="33.140625" customWidth="1"/>
    <col min="2" max="2" width="15.7109375" style="267" customWidth="1"/>
    <col min="3" max="7" width="15.7109375" style="262" customWidth="1"/>
  </cols>
  <sheetData>
    <row r="1" spans="1:7" s="116" customFormat="1" ht="63" customHeight="1" thickBot="1" x14ac:dyDescent="0.25">
      <c r="A1" s="129" t="s">
        <v>714</v>
      </c>
      <c r="B1" s="216" t="s">
        <v>826</v>
      </c>
      <c r="C1" s="128" t="s">
        <v>715</v>
      </c>
      <c r="D1" s="128" t="s">
        <v>716</v>
      </c>
      <c r="E1" s="216" t="s">
        <v>152</v>
      </c>
      <c r="F1" s="128" t="s">
        <v>717</v>
      </c>
      <c r="G1" s="333" t="s">
        <v>718</v>
      </c>
    </row>
    <row r="2" spans="1:7" s="116" customFormat="1" ht="20.100000000000001" customHeight="1" x14ac:dyDescent="0.2">
      <c r="A2" s="447" t="s">
        <v>719</v>
      </c>
      <c r="B2" s="475"/>
      <c r="C2" s="475"/>
      <c r="D2" s="475"/>
      <c r="E2" s="475"/>
      <c r="F2" s="475"/>
      <c r="G2" s="334"/>
    </row>
    <row r="3" spans="1:7" ht="20.100000000000001" customHeight="1" thickBot="1" x14ac:dyDescent="0.25">
      <c r="A3" s="465"/>
      <c r="B3" s="248"/>
      <c r="C3" s="247">
        <f t="shared" ref="C3" si="0">SUM(B3:B3)</f>
        <v>0</v>
      </c>
      <c r="D3" s="248">
        <v>0</v>
      </c>
      <c r="E3" s="248">
        <v>0</v>
      </c>
      <c r="F3" s="247">
        <f>SUM(D3:E3)</f>
        <v>0</v>
      </c>
      <c r="G3" s="335">
        <f t="shared" ref="G3" si="1">F3+C3</f>
        <v>0</v>
      </c>
    </row>
    <row r="4" spans="1:7" s="116" customFormat="1" ht="24.95" customHeight="1" thickBot="1" x14ac:dyDescent="0.25">
      <c r="A4" s="464" t="s">
        <v>723</v>
      </c>
      <c r="B4" s="253">
        <f t="shared" ref="B4:G4" si="2">SUM(B3:B3)</f>
        <v>0</v>
      </c>
      <c r="C4" s="253">
        <f t="shared" si="2"/>
        <v>0</v>
      </c>
      <c r="D4" s="253">
        <f t="shared" si="2"/>
        <v>0</v>
      </c>
      <c r="E4" s="253">
        <f t="shared" si="2"/>
        <v>0</v>
      </c>
      <c r="F4" s="253">
        <f t="shared" si="2"/>
        <v>0</v>
      </c>
      <c r="G4" s="337">
        <f t="shared" si="2"/>
        <v>0</v>
      </c>
    </row>
    <row r="5" spans="1:7" ht="20.100000000000001" customHeight="1" x14ac:dyDescent="0.2">
      <c r="A5" s="473" t="s">
        <v>724</v>
      </c>
      <c r="B5" s="255"/>
      <c r="C5" s="254"/>
      <c r="D5" s="255"/>
      <c r="E5" s="255"/>
      <c r="F5" s="340"/>
      <c r="G5" s="338"/>
    </row>
    <row r="6" spans="1:7" ht="20.100000000000001" customHeight="1" thickBot="1" x14ac:dyDescent="0.25">
      <c r="A6" s="474" t="s">
        <v>833</v>
      </c>
      <c r="B6" s="251"/>
      <c r="C6" s="250">
        <f t="shared" ref="C6" si="3">SUM(B6:B6)</f>
        <v>0</v>
      </c>
      <c r="D6" s="251"/>
      <c r="E6" s="251"/>
      <c r="F6" s="250">
        <f>SUM(D6:E6)</f>
        <v>0</v>
      </c>
      <c r="G6" s="336">
        <f>F6+C6</f>
        <v>0</v>
      </c>
    </row>
    <row r="7" spans="1:7" s="116" customFormat="1" ht="20.100000000000001" customHeight="1" thickBot="1" x14ac:dyDescent="0.25">
      <c r="A7" s="464" t="s">
        <v>725</v>
      </c>
      <c r="B7" s="253">
        <f>B6</f>
        <v>0</v>
      </c>
      <c r="C7" s="252">
        <f t="shared" ref="C7:G7" si="4">C6</f>
        <v>0</v>
      </c>
      <c r="D7" s="252">
        <f t="shared" si="4"/>
        <v>0</v>
      </c>
      <c r="E7" s="252">
        <f t="shared" si="4"/>
        <v>0</v>
      </c>
      <c r="F7" s="252">
        <f t="shared" si="4"/>
        <v>0</v>
      </c>
      <c r="G7" s="337">
        <f t="shared" si="4"/>
        <v>0</v>
      </c>
    </row>
    <row r="8" spans="1:7" s="116" customFormat="1" ht="20.100000000000001" customHeight="1" thickBot="1" x14ac:dyDescent="0.25">
      <c r="A8" s="464" t="s">
        <v>726</v>
      </c>
      <c r="B8" s="253">
        <f t="shared" ref="B8:G8" si="5">B7+B4</f>
        <v>0</v>
      </c>
      <c r="C8" s="253">
        <f t="shared" si="5"/>
        <v>0</v>
      </c>
      <c r="D8" s="253">
        <f t="shared" si="5"/>
        <v>0</v>
      </c>
      <c r="E8" s="253">
        <f t="shared" si="5"/>
        <v>0</v>
      </c>
      <c r="F8" s="253">
        <f t="shared" si="5"/>
        <v>0</v>
      </c>
      <c r="G8" s="337">
        <f t="shared" si="5"/>
        <v>0</v>
      </c>
    </row>
    <row r="9" spans="1:7" x14ac:dyDescent="0.2">
      <c r="A9" s="2"/>
      <c r="B9" s="261"/>
    </row>
    <row r="10" spans="1:7" x14ac:dyDescent="0.2">
      <c r="A10" s="20"/>
      <c r="B10" s="261"/>
    </row>
    <row r="11" spans="1:7" x14ac:dyDescent="0.2">
      <c r="A11" s="20"/>
      <c r="B11" s="261"/>
    </row>
    <row r="12" spans="1:7" x14ac:dyDescent="0.2">
      <c r="A12" s="20"/>
      <c r="B12" s="261"/>
    </row>
    <row r="13" spans="1:7" x14ac:dyDescent="0.2">
      <c r="A13" s="20"/>
      <c r="B13" s="261"/>
    </row>
    <row r="14" spans="1:7" s="262" customFormat="1" x14ac:dyDescent="0.2">
      <c r="A14" s="20"/>
      <c r="B14" s="261"/>
    </row>
    <row r="15" spans="1:7" s="262" customFormat="1" x14ac:dyDescent="0.2">
      <c r="A15" s="263"/>
      <c r="B15" s="261"/>
    </row>
    <row r="16" spans="1:7" s="262" customFormat="1" x14ac:dyDescent="0.2">
      <c r="A16" s="263"/>
      <c r="B16" s="261"/>
    </row>
    <row r="17" spans="1:2" s="262" customFormat="1" x14ac:dyDescent="0.2">
      <c r="A17" s="263"/>
      <c r="B17" s="261"/>
    </row>
    <row r="18" spans="1:2" s="262" customFormat="1" x14ac:dyDescent="0.2">
      <c r="A18" s="263"/>
      <c r="B18" s="261"/>
    </row>
    <row r="19" spans="1:2" s="262" customFormat="1" x14ac:dyDescent="0.2">
      <c r="A19" s="264"/>
      <c r="B19" s="141"/>
    </row>
    <row r="20" spans="1:2" s="262" customFormat="1" x14ac:dyDescent="0.2">
      <c r="A20" s="264"/>
      <c r="B20" s="141"/>
    </row>
    <row r="21" spans="1:2" s="262" customFormat="1" x14ac:dyDescent="0.2">
      <c r="A21" s="264"/>
      <c r="B21" s="141"/>
    </row>
    <row r="22" spans="1:2" s="262" customFormat="1" x14ac:dyDescent="0.2">
      <c r="A22" s="264"/>
      <c r="B22" s="141"/>
    </row>
    <row r="23" spans="1:2" s="262" customFormat="1" x14ac:dyDescent="0.2">
      <c r="A23" s="264"/>
      <c r="B23" s="141"/>
    </row>
    <row r="24" spans="1:2" s="262" customFormat="1" x14ac:dyDescent="0.2">
      <c r="A24" s="264"/>
      <c r="B24" s="141"/>
    </row>
    <row r="25" spans="1:2" s="262" customFormat="1" x14ac:dyDescent="0.2">
      <c r="A25" s="264"/>
      <c r="B25" s="141"/>
    </row>
    <row r="26" spans="1:2" s="262" customFormat="1" x14ac:dyDescent="0.2">
      <c r="A26" s="264"/>
      <c r="B26" s="141"/>
    </row>
    <row r="27" spans="1:2" s="262" customFormat="1" x14ac:dyDescent="0.2">
      <c r="A27" s="264"/>
      <c r="B27" s="141"/>
    </row>
    <row r="28" spans="1:2" s="262" customFormat="1" x14ac:dyDescent="0.2">
      <c r="A28" s="264"/>
      <c r="B28" s="141"/>
    </row>
    <row r="29" spans="1:2" s="262" customFormat="1" x14ac:dyDescent="0.2">
      <c r="A29" s="264"/>
      <c r="B29" s="141"/>
    </row>
    <row r="30" spans="1:2" s="262" customFormat="1" x14ac:dyDescent="0.2">
      <c r="A30" s="264"/>
      <c r="B30" s="141"/>
    </row>
    <row r="31" spans="1:2" s="262" customFormat="1" x14ac:dyDescent="0.2">
      <c r="A31" s="264"/>
      <c r="B31" s="141"/>
    </row>
    <row r="32" spans="1:2" s="262" customFormat="1" x14ac:dyDescent="0.2">
      <c r="A32" s="264"/>
      <c r="B32" s="141"/>
    </row>
    <row r="33" spans="1:2" s="262" customFormat="1" x14ac:dyDescent="0.2">
      <c r="A33" s="264"/>
      <c r="B33" s="141"/>
    </row>
    <row r="34" spans="1:2" s="262" customFormat="1" x14ac:dyDescent="0.2">
      <c r="A34" s="264"/>
      <c r="B34" s="141"/>
    </row>
    <row r="35" spans="1:2" s="262" customFormat="1" x14ac:dyDescent="0.2">
      <c r="A35" s="264"/>
      <c r="B35" s="141"/>
    </row>
    <row r="36" spans="1:2" s="262" customFormat="1" x14ac:dyDescent="0.2">
      <c r="A36" s="264"/>
      <c r="B36" s="141"/>
    </row>
    <row r="37" spans="1:2" s="262" customFormat="1" x14ac:dyDescent="0.2">
      <c r="A37" s="264"/>
      <c r="B37" s="141"/>
    </row>
    <row r="38" spans="1:2" s="262" customFormat="1" x14ac:dyDescent="0.2">
      <c r="A38" s="264"/>
      <c r="B38" s="141"/>
    </row>
    <row r="39" spans="1:2" s="262" customFormat="1" x14ac:dyDescent="0.2">
      <c r="A39" s="264"/>
      <c r="B39" s="141"/>
    </row>
    <row r="40" spans="1:2" s="262" customFormat="1" x14ac:dyDescent="0.2">
      <c r="A40" s="264"/>
      <c r="B40" s="141"/>
    </row>
    <row r="41" spans="1:2" s="262" customFormat="1" x14ac:dyDescent="0.2">
      <c r="A41" s="264"/>
      <c r="B41" s="141"/>
    </row>
    <row r="42" spans="1:2" s="262" customFormat="1" x14ac:dyDescent="0.2">
      <c r="A42" s="264"/>
      <c r="B42" s="141"/>
    </row>
    <row r="43" spans="1:2" s="262" customFormat="1" x14ac:dyDescent="0.2">
      <c r="A43" s="264"/>
      <c r="B43" s="141"/>
    </row>
    <row r="44" spans="1:2" s="262" customFormat="1" x14ac:dyDescent="0.2">
      <c r="A44" s="264"/>
      <c r="B44" s="141"/>
    </row>
    <row r="45" spans="1:2" s="262" customFormat="1" x14ac:dyDescent="0.2">
      <c r="A45" s="264"/>
      <c r="B45" s="141"/>
    </row>
    <row r="46" spans="1:2" s="262" customFormat="1" x14ac:dyDescent="0.2">
      <c r="A46" s="886"/>
      <c r="B46" s="886"/>
    </row>
    <row r="47" spans="1:2" s="262" customFormat="1" x14ac:dyDescent="0.2">
      <c r="A47" s="3"/>
      <c r="B47" s="141"/>
    </row>
    <row r="48" spans="1:2" s="262" customFormat="1" x14ac:dyDescent="0.2">
      <c r="A48" s="20"/>
      <c r="B48" s="261"/>
    </row>
    <row r="49" spans="1:2" s="262" customFormat="1" x14ac:dyDescent="0.2">
      <c r="A49" s="20"/>
      <c r="B49" s="261"/>
    </row>
    <row r="50" spans="1:2" s="262" customFormat="1" x14ac:dyDescent="0.2">
      <c r="A50" s="20"/>
      <c r="B50" s="261"/>
    </row>
    <row r="51" spans="1:2" s="262" customFormat="1" x14ac:dyDescent="0.2">
      <c r="A51" s="20"/>
      <c r="B51" s="261"/>
    </row>
    <row r="52" spans="1:2" s="262" customFormat="1" x14ac:dyDescent="0.2">
      <c r="A52" s="24"/>
      <c r="B52" s="261"/>
    </row>
    <row r="53" spans="1:2" s="262" customFormat="1" ht="56.25" customHeight="1" x14ac:dyDescent="0.2">
      <c r="A53" s="20"/>
      <c r="B53" s="261"/>
    </row>
    <row r="54" spans="1:2" s="262" customFormat="1" x14ac:dyDescent="0.2">
      <c r="A54" s="20"/>
      <c r="B54" s="261"/>
    </row>
    <row r="55" spans="1:2" s="262" customFormat="1" x14ac:dyDescent="0.2">
      <c r="A55" s="20"/>
      <c r="B55" s="261"/>
    </row>
    <row r="56" spans="1:2" s="262" customFormat="1" x14ac:dyDescent="0.2">
      <c r="A56" s="20"/>
      <c r="B56" s="261"/>
    </row>
    <row r="57" spans="1:2" s="262" customFormat="1" x14ac:dyDescent="0.2">
      <c r="A57" s="20"/>
      <c r="B57" s="261"/>
    </row>
    <row r="58" spans="1:2" s="262" customFormat="1" x14ac:dyDescent="0.2">
      <c r="A58" s="20"/>
      <c r="B58" s="261"/>
    </row>
    <row r="59" spans="1:2" s="262" customFormat="1" x14ac:dyDescent="0.2">
      <c r="A59" s="20"/>
      <c r="B59" s="261"/>
    </row>
    <row r="60" spans="1:2" s="262" customFormat="1" x14ac:dyDescent="0.2">
      <c r="A60" s="20"/>
      <c r="B60" s="261"/>
    </row>
    <row r="61" spans="1:2" s="262" customFormat="1" x14ac:dyDescent="0.2">
      <c r="A61" s="24"/>
      <c r="B61" s="261"/>
    </row>
    <row r="62" spans="1:2" s="262" customFormat="1" x14ac:dyDescent="0.2">
      <c r="A62" s="20"/>
      <c r="B62" s="261"/>
    </row>
    <row r="63" spans="1:2" s="262" customFormat="1" x14ac:dyDescent="0.2">
      <c r="A63" s="20"/>
      <c r="B63" s="261"/>
    </row>
    <row r="64" spans="1:2" s="262" customFormat="1" x14ac:dyDescent="0.2">
      <c r="A64" s="20"/>
      <c r="B64" s="261"/>
    </row>
    <row r="65" spans="1:2" s="262" customFormat="1" x14ac:dyDescent="0.2">
      <c r="A65" s="20"/>
      <c r="B65" s="261"/>
    </row>
    <row r="66" spans="1:2" s="262" customFormat="1" x14ac:dyDescent="0.2">
      <c r="A66" s="20"/>
      <c r="B66" s="261"/>
    </row>
    <row r="67" spans="1:2" s="262" customFormat="1" x14ac:dyDescent="0.2">
      <c r="A67" s="20"/>
      <c r="B67" s="261"/>
    </row>
    <row r="68" spans="1:2" s="262" customFormat="1" x14ac:dyDescent="0.2">
      <c r="A68" s="20"/>
      <c r="B68" s="261"/>
    </row>
    <row r="69" spans="1:2" s="262" customFormat="1" x14ac:dyDescent="0.2">
      <c r="A69" s="20"/>
      <c r="B69" s="261"/>
    </row>
    <row r="70" spans="1:2" s="262" customFormat="1" x14ac:dyDescent="0.2">
      <c r="A70" s="2"/>
      <c r="B70" s="261"/>
    </row>
    <row r="71" spans="1:2" s="262" customFormat="1" x14ac:dyDescent="0.2">
      <c r="A71" s="2"/>
      <c r="B71" s="261"/>
    </row>
    <row r="72" spans="1:2" s="262" customFormat="1" x14ac:dyDescent="0.2">
      <c r="A72" s="2"/>
      <c r="B72" s="261"/>
    </row>
    <row r="73" spans="1:2" s="262" customFormat="1" x14ac:dyDescent="0.2">
      <c r="A73" s="2"/>
      <c r="B73" s="261"/>
    </row>
    <row r="74" spans="1:2" s="262" customFormat="1" x14ac:dyDescent="0.2">
      <c r="A74" s="2"/>
      <c r="B74" s="261"/>
    </row>
    <row r="75" spans="1:2" s="262" customFormat="1" x14ac:dyDescent="0.2">
      <c r="A75" s="2"/>
      <c r="B75" s="261"/>
    </row>
    <row r="76" spans="1:2" s="262" customFormat="1" x14ac:dyDescent="0.2">
      <c r="A76" s="2"/>
      <c r="B76" s="261"/>
    </row>
    <row r="77" spans="1:2" s="262" customFormat="1" x14ac:dyDescent="0.2">
      <c r="A77" s="2"/>
      <c r="B77" s="261"/>
    </row>
    <row r="78" spans="1:2" s="262" customFormat="1" x14ac:dyDescent="0.2">
      <c r="A78" s="2"/>
      <c r="B78" s="261"/>
    </row>
    <row r="79" spans="1:2" s="262" customFormat="1" x14ac:dyDescent="0.2">
      <c r="A79" s="2"/>
      <c r="B79" s="261"/>
    </row>
    <row r="80" spans="1:2" s="262" customFormat="1" x14ac:dyDescent="0.2">
      <c r="A80" s="2"/>
      <c r="B80" s="261"/>
    </row>
    <row r="81" spans="1:2" s="262" customFormat="1" x14ac:dyDescent="0.2">
      <c r="A81" s="2"/>
      <c r="B81" s="261"/>
    </row>
    <row r="82" spans="1:2" s="262" customFormat="1" x14ac:dyDescent="0.2">
      <c r="A82" s="2"/>
      <c r="B82" s="261"/>
    </row>
    <row r="83" spans="1:2" s="262" customFormat="1" x14ac:dyDescent="0.2">
      <c r="A83" s="2"/>
      <c r="B83" s="261"/>
    </row>
    <row r="84" spans="1:2" s="262" customFormat="1" x14ac:dyDescent="0.2">
      <c r="A84" s="2"/>
      <c r="B84" s="261"/>
    </row>
    <row r="85" spans="1:2" s="262" customFormat="1" x14ac:dyDescent="0.2">
      <c r="A85" s="2"/>
      <c r="B85" s="261"/>
    </row>
    <row r="86" spans="1:2" s="262" customFormat="1" x14ac:dyDescent="0.2">
      <c r="A86" s="2"/>
      <c r="B86" s="261"/>
    </row>
    <row r="87" spans="1:2" s="262" customFormat="1" x14ac:dyDescent="0.2">
      <c r="A87" s="2"/>
      <c r="B87" s="261"/>
    </row>
    <row r="88" spans="1:2" s="262" customFormat="1" x14ac:dyDescent="0.2">
      <c r="A88" s="2"/>
      <c r="B88" s="261"/>
    </row>
    <row r="89" spans="1:2" s="262" customFormat="1" x14ac:dyDescent="0.2">
      <c r="A89" s="2"/>
      <c r="B89" s="261"/>
    </row>
    <row r="90" spans="1:2" s="262" customFormat="1" x14ac:dyDescent="0.2">
      <c r="A90" s="2"/>
      <c r="B90" s="261"/>
    </row>
    <row r="91" spans="1:2" s="262" customFormat="1" x14ac:dyDescent="0.2">
      <c r="A91" s="2"/>
      <c r="B91" s="261"/>
    </row>
    <row r="92" spans="1:2" s="262" customFormat="1" x14ac:dyDescent="0.2">
      <c r="A92" s="2"/>
      <c r="B92" s="261"/>
    </row>
    <row r="93" spans="1:2" s="262" customFormat="1" x14ac:dyDescent="0.2">
      <c r="A93" s="2"/>
      <c r="B93" s="261"/>
    </row>
    <row r="94" spans="1:2" s="262" customFormat="1" x14ac:dyDescent="0.2">
      <c r="A94" s="2"/>
      <c r="B94" s="261"/>
    </row>
    <row r="95" spans="1:2" s="262" customFormat="1" x14ac:dyDescent="0.2">
      <c r="A95" s="2"/>
      <c r="B95" s="261"/>
    </row>
    <row r="96" spans="1:2" s="262" customFormat="1" x14ac:dyDescent="0.2">
      <c r="A96" s="2"/>
      <c r="B96" s="261"/>
    </row>
    <row r="97" spans="1:2" s="262" customFormat="1" x14ac:dyDescent="0.2">
      <c r="A97" s="2"/>
      <c r="B97" s="261"/>
    </row>
    <row r="98" spans="1:2" s="262" customFormat="1" x14ac:dyDescent="0.2">
      <c r="A98" s="2"/>
      <c r="B98" s="261"/>
    </row>
    <row r="99" spans="1:2" s="262" customFormat="1" x14ac:dyDescent="0.2">
      <c r="A99" s="2"/>
      <c r="B99" s="261"/>
    </row>
    <row r="100" spans="1:2" s="262" customFormat="1" x14ac:dyDescent="0.2">
      <c r="A100" s="2"/>
      <c r="B100" s="261"/>
    </row>
    <row r="101" spans="1:2" s="262" customFormat="1" x14ac:dyDescent="0.2">
      <c r="A101" s="20"/>
      <c r="B101" s="261"/>
    </row>
    <row r="102" spans="1:2" s="262" customFormat="1" x14ac:dyDescent="0.2">
      <c r="A102" s="20"/>
      <c r="B102" s="261"/>
    </row>
    <row r="103" spans="1:2" s="262" customFormat="1" x14ac:dyDescent="0.2">
      <c r="A103" s="20"/>
      <c r="B103" s="261"/>
    </row>
    <row r="104" spans="1:2" s="262" customFormat="1" x14ac:dyDescent="0.2">
      <c r="A104" s="20"/>
      <c r="B104" s="261"/>
    </row>
    <row r="105" spans="1:2" s="262" customFormat="1" x14ac:dyDescent="0.2">
      <c r="A105" s="20"/>
      <c r="B105" s="261"/>
    </row>
    <row r="106" spans="1:2" s="262" customFormat="1" x14ac:dyDescent="0.2">
      <c r="A106" s="20"/>
      <c r="B106" s="261"/>
    </row>
    <row r="107" spans="1:2" s="262" customFormat="1" x14ac:dyDescent="0.2">
      <c r="A107" s="20"/>
      <c r="B107" s="261"/>
    </row>
    <row r="108" spans="1:2" s="262" customFormat="1" x14ac:dyDescent="0.2">
      <c r="A108" s="20"/>
      <c r="B108" s="261"/>
    </row>
    <row r="109" spans="1:2" s="262" customFormat="1" x14ac:dyDescent="0.2">
      <c r="A109" s="20"/>
      <c r="B109" s="261"/>
    </row>
    <row r="110" spans="1:2" s="262" customFormat="1" x14ac:dyDescent="0.2">
      <c r="A110" s="20"/>
      <c r="B110" s="261"/>
    </row>
    <row r="111" spans="1:2" s="262" customFormat="1" x14ac:dyDescent="0.2">
      <c r="A111" s="20"/>
      <c r="B111" s="261"/>
    </row>
    <row r="112" spans="1:2" s="262" customFormat="1" x14ac:dyDescent="0.2">
      <c r="A112" s="20"/>
      <c r="B112" s="261"/>
    </row>
    <row r="113" spans="1:2" s="262" customFormat="1" x14ac:dyDescent="0.2">
      <c r="A113" s="20"/>
      <c r="B113" s="261"/>
    </row>
    <row r="114" spans="1:2" s="262" customFormat="1" x14ac:dyDescent="0.2">
      <c r="A114" s="20"/>
      <c r="B114" s="261"/>
    </row>
    <row r="115" spans="1:2" s="262" customFormat="1" x14ac:dyDescent="0.2">
      <c r="A115" s="20"/>
      <c r="B115" s="261"/>
    </row>
    <row r="116" spans="1:2" s="262" customFormat="1" x14ac:dyDescent="0.2">
      <c r="A116" s="20"/>
      <c r="B116" s="261"/>
    </row>
    <row r="117" spans="1:2" s="262" customFormat="1" x14ac:dyDescent="0.2">
      <c r="A117" s="20"/>
      <c r="B117" s="261"/>
    </row>
    <row r="118" spans="1:2" s="262" customFormat="1" x14ac:dyDescent="0.2">
      <c r="A118" s="20"/>
      <c r="B118" s="261"/>
    </row>
    <row r="119" spans="1:2" s="262" customFormat="1" x14ac:dyDescent="0.2">
      <c r="A119" s="20"/>
      <c r="B119" s="261"/>
    </row>
    <row r="120" spans="1:2" s="262" customFormat="1" x14ac:dyDescent="0.2">
      <c r="A120" s="20"/>
      <c r="B120" s="261"/>
    </row>
    <row r="121" spans="1:2" s="262" customFormat="1" x14ac:dyDescent="0.2">
      <c r="A121" s="20"/>
      <c r="B121" s="261"/>
    </row>
    <row r="122" spans="1:2" s="262" customFormat="1" x14ac:dyDescent="0.2">
      <c r="A122" s="20"/>
      <c r="B122" s="261"/>
    </row>
    <row r="123" spans="1:2" s="262" customFormat="1" x14ac:dyDescent="0.2">
      <c r="A123" s="20"/>
      <c r="B123" s="261"/>
    </row>
    <row r="124" spans="1:2" s="262" customFormat="1" x14ac:dyDescent="0.2">
      <c r="A124" s="20"/>
      <c r="B124" s="261"/>
    </row>
    <row r="125" spans="1:2" s="262" customFormat="1" x14ac:dyDescent="0.2">
      <c r="A125" s="20"/>
      <c r="B125" s="261"/>
    </row>
    <row r="126" spans="1:2" s="262" customFormat="1" x14ac:dyDescent="0.2">
      <c r="A126" s="20"/>
      <c r="B126" s="261"/>
    </row>
    <row r="127" spans="1:2" s="262" customFormat="1" x14ac:dyDescent="0.2">
      <c r="A127" s="20"/>
      <c r="B127" s="261"/>
    </row>
    <row r="128" spans="1:2" s="262" customFormat="1" x14ac:dyDescent="0.2">
      <c r="A128" s="20"/>
      <c r="B128" s="261"/>
    </row>
    <row r="129" spans="1:2" s="262" customFormat="1" x14ac:dyDescent="0.2">
      <c r="A129" s="20"/>
      <c r="B129" s="261"/>
    </row>
    <row r="130" spans="1:2" s="262" customFormat="1" x14ac:dyDescent="0.2">
      <c r="A130" s="20"/>
      <c r="B130" s="261"/>
    </row>
    <row r="131" spans="1:2" s="262" customFormat="1" x14ac:dyDescent="0.2">
      <c r="A131" s="20"/>
      <c r="B131" s="261"/>
    </row>
    <row r="132" spans="1:2" s="262" customFormat="1" x14ac:dyDescent="0.2">
      <c r="A132" s="20"/>
      <c r="B132" s="261"/>
    </row>
    <row r="133" spans="1:2" s="262" customFormat="1" x14ac:dyDescent="0.2">
      <c r="A133" s="20"/>
      <c r="B133" s="261"/>
    </row>
    <row r="134" spans="1:2" s="262" customFormat="1" x14ac:dyDescent="0.2">
      <c r="A134" s="20"/>
      <c r="B134" s="261"/>
    </row>
    <row r="135" spans="1:2" s="262" customFormat="1" x14ac:dyDescent="0.2">
      <c r="A135" s="20"/>
      <c r="B135" s="261"/>
    </row>
    <row r="136" spans="1:2" s="262" customFormat="1" x14ac:dyDescent="0.2">
      <c r="A136" s="263"/>
      <c r="B136" s="141"/>
    </row>
    <row r="137" spans="1:2" s="262" customFormat="1" x14ac:dyDescent="0.2">
      <c r="A137" s="263"/>
      <c r="B137" s="265"/>
    </row>
    <row r="138" spans="1:2" s="262" customFormat="1" x14ac:dyDescent="0.2">
      <c r="A138" s="263"/>
      <c r="B138" s="265"/>
    </row>
    <row r="139" spans="1:2" s="262" customFormat="1" x14ac:dyDescent="0.2">
      <c r="A139" s="263"/>
      <c r="B139" s="265"/>
    </row>
    <row r="140" spans="1:2" s="262" customFormat="1" x14ac:dyDescent="0.2">
      <c r="A140" s="266"/>
      <c r="B140" s="265"/>
    </row>
    <row r="141" spans="1:2" s="262" customFormat="1" x14ac:dyDescent="0.2">
      <c r="A141" s="266"/>
      <c r="B141" s="265"/>
    </row>
    <row r="142" spans="1:2" s="262" customFormat="1" x14ac:dyDescent="0.2">
      <c r="A142" s="266"/>
      <c r="B142" s="265"/>
    </row>
    <row r="143" spans="1:2" s="262" customFormat="1" x14ac:dyDescent="0.2">
      <c r="A143" s="266"/>
      <c r="B143" s="265"/>
    </row>
    <row r="144" spans="1:2" s="262" customFormat="1" x14ac:dyDescent="0.2">
      <c r="A144" s="266"/>
      <c r="B144" s="265"/>
    </row>
    <row r="145" spans="1:2" s="262" customFormat="1" x14ac:dyDescent="0.2">
      <c r="A145" s="266"/>
      <c r="B145" s="265"/>
    </row>
    <row r="146" spans="1:2" s="262" customFormat="1" x14ac:dyDescent="0.2">
      <c r="A146" s="266"/>
      <c r="B146" s="265"/>
    </row>
    <row r="147" spans="1:2" s="262" customFormat="1" x14ac:dyDescent="0.2">
      <c r="A147" s="266"/>
      <c r="B147" s="265"/>
    </row>
    <row r="148" spans="1:2" s="262" customFormat="1" x14ac:dyDescent="0.2">
      <c r="A148" s="266"/>
      <c r="B148" s="265"/>
    </row>
    <row r="149" spans="1:2" s="262" customFormat="1" x14ac:dyDescent="0.2">
      <c r="A149" s="266"/>
      <c r="B149" s="265"/>
    </row>
    <row r="150" spans="1:2" s="262" customFormat="1" x14ac:dyDescent="0.2">
      <c r="A150" s="266"/>
      <c r="B150" s="265"/>
    </row>
    <row r="151" spans="1:2" s="262" customFormat="1" x14ac:dyDescent="0.2">
      <c r="A151" s="266"/>
      <c r="B151" s="265"/>
    </row>
    <row r="152" spans="1:2" s="262" customFormat="1" x14ac:dyDescent="0.2">
      <c r="A152" s="266"/>
      <c r="B152" s="265"/>
    </row>
  </sheetData>
  <mergeCells count="1">
    <mergeCell ref="A46:B46"/>
  </mergeCells>
  <printOptions horizontalCentered="1"/>
  <pageMargins left="0.19685039370078741" right="0.19685039370078741" top="0.98425196850393704" bottom="0.35433070866141736" header="0.19685039370078741" footer="0.19685039370078741"/>
  <pageSetup paperSize="9" orientation="landscape" r:id="rId1"/>
  <headerFooter alignWithMargins="0">
    <oddHeader xml:space="preserve">&amp;C&amp;"Times New Roman,Félkövér"2019. évi költségvetés 
Magdolna-Orczy Negyed Projekt
11604 cím bevételi előiányzat&amp;R&amp;"Times New Roman,Félkövér dőlt"11. melléklet a /2018. () 
önkormányzati rendelethez
ezer forintban&amp;"Times New Roman,Normál"
</oddHeader>
    <oddFooter>&amp;R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88"/>
  <sheetViews>
    <sheetView zoomScaleNormal="100" workbookViewId="0">
      <pane xSplit="1" ySplit="2" topLeftCell="B33" activePane="bottomRight" state="frozen"/>
      <selection pane="topRight" activeCell="B1" sqref="B1"/>
      <selection pane="bottomLeft" activeCell="A3" sqref="A3"/>
      <selection pane="bottomRight" activeCell="F50" sqref="F50"/>
    </sheetView>
  </sheetViews>
  <sheetFormatPr defaultColWidth="9.140625" defaultRowHeight="12.75" x14ac:dyDescent="0.2"/>
  <cols>
    <col min="1" max="1" width="40" style="99" customWidth="1"/>
    <col min="2" max="3" width="15.7109375" style="99" customWidth="1"/>
    <col min="4" max="5" width="15.7109375" style="114" customWidth="1"/>
    <col min="6" max="6" width="15.7109375" style="115" customWidth="1"/>
    <col min="7" max="10" width="15.7109375" style="114" customWidth="1"/>
    <col min="11" max="12" width="15.7109375" style="115" customWidth="1"/>
    <col min="13" max="16384" width="9.140625" style="118"/>
  </cols>
  <sheetData>
    <row r="1" spans="1:12" ht="13.5" thickBot="1" x14ac:dyDescent="0.25"/>
    <row r="2" spans="1:12" s="119" customFormat="1" ht="64.900000000000006" customHeight="1" thickBot="1" x14ac:dyDescent="0.25">
      <c r="A2" s="215" t="s">
        <v>714</v>
      </c>
      <c r="B2" s="434" t="s">
        <v>95</v>
      </c>
      <c r="C2" s="216" t="s">
        <v>97</v>
      </c>
      <c r="D2" s="404" t="s">
        <v>99</v>
      </c>
      <c r="E2" s="404" t="s">
        <v>1034</v>
      </c>
      <c r="F2" s="128" t="s">
        <v>727</v>
      </c>
      <c r="G2" s="128" t="s">
        <v>114</v>
      </c>
      <c r="H2" s="128" t="s">
        <v>116</v>
      </c>
      <c r="I2" s="128" t="s">
        <v>121</v>
      </c>
      <c r="J2" s="128" t="s">
        <v>122</v>
      </c>
      <c r="K2" s="128" t="s">
        <v>728</v>
      </c>
      <c r="L2" s="333" t="s">
        <v>729</v>
      </c>
    </row>
    <row r="3" spans="1:12" ht="15" customHeight="1" x14ac:dyDescent="0.2">
      <c r="A3" s="352" t="s">
        <v>182</v>
      </c>
      <c r="B3" s="476"/>
      <c r="C3" s="399"/>
      <c r="D3" s="268"/>
      <c r="E3" s="268"/>
      <c r="F3" s="269"/>
      <c r="G3" s="270"/>
      <c r="H3" s="270"/>
      <c r="I3" s="270"/>
      <c r="J3" s="270"/>
      <c r="K3" s="269"/>
      <c r="L3" s="452"/>
    </row>
    <row r="4" spans="1:12" ht="15" customHeight="1" x14ac:dyDescent="0.2">
      <c r="A4" s="670"/>
      <c r="B4" s="477"/>
      <c r="C4" s="400"/>
      <c r="D4" s="274"/>
      <c r="E4" s="268">
        <v>0</v>
      </c>
      <c r="F4" s="269"/>
      <c r="G4" s="29">
        <v>0</v>
      </c>
      <c r="H4" s="29">
        <v>0</v>
      </c>
      <c r="I4" s="29">
        <v>0</v>
      </c>
      <c r="J4" s="29">
        <v>0</v>
      </c>
      <c r="K4" s="127">
        <f>SUM(G4:J4)</f>
        <v>0</v>
      </c>
      <c r="L4" s="453">
        <f>K4+F4</f>
        <v>0</v>
      </c>
    </row>
    <row r="5" spans="1:12" ht="15" customHeight="1" thickBot="1" x14ac:dyDescent="0.25">
      <c r="A5" s="670"/>
      <c r="B5" s="477"/>
      <c r="C5" s="400"/>
      <c r="D5" s="274"/>
      <c r="E5" s="268">
        <v>0</v>
      </c>
      <c r="F5" s="269"/>
      <c r="G5" s="29">
        <v>0</v>
      </c>
      <c r="H5" s="29">
        <v>0</v>
      </c>
      <c r="I5" s="29">
        <v>0</v>
      </c>
      <c r="J5" s="29">
        <v>0</v>
      </c>
      <c r="K5" s="127">
        <f>SUM(G5:J5)</f>
        <v>0</v>
      </c>
      <c r="L5" s="453">
        <f>K5+F5</f>
        <v>0</v>
      </c>
    </row>
    <row r="6" spans="1:12" s="119" customFormat="1" ht="15" customHeight="1" thickBot="1" x14ac:dyDescent="0.25">
      <c r="A6" s="355" t="s">
        <v>733</v>
      </c>
      <c r="B6" s="478"/>
      <c r="C6" s="401"/>
      <c r="D6" s="271">
        <f>SUM(D3:D5)</f>
        <v>0</v>
      </c>
      <c r="E6" s="271">
        <v>0</v>
      </c>
      <c r="F6" s="272">
        <f>SUM(F3:F5)</f>
        <v>0</v>
      </c>
      <c r="G6" s="272">
        <f>SUM(G3:G5)</f>
        <v>0</v>
      </c>
      <c r="H6" s="272">
        <f>SUM(H3:H5)</f>
        <v>0</v>
      </c>
      <c r="I6" s="272">
        <f>SUM(I3:I5)</f>
        <v>0</v>
      </c>
      <c r="J6" s="272">
        <f>SUM(J3:J5)</f>
        <v>0</v>
      </c>
      <c r="K6" s="272">
        <f>SUM(G6:J6)</f>
        <v>0</v>
      </c>
      <c r="L6" s="454">
        <f>SUM(L3:L5)</f>
        <v>0</v>
      </c>
    </row>
    <row r="7" spans="1:12" ht="15" customHeight="1" x14ac:dyDescent="0.2">
      <c r="A7" s="671" t="s">
        <v>724</v>
      </c>
      <c r="B7" s="479"/>
      <c r="C7" s="402"/>
      <c r="D7" s="268"/>
      <c r="E7" s="268"/>
      <c r="F7" s="269"/>
      <c r="G7" s="270"/>
      <c r="H7" s="270"/>
      <c r="I7" s="270"/>
      <c r="J7" s="270"/>
      <c r="K7" s="269"/>
      <c r="L7" s="452"/>
    </row>
    <row r="8" spans="1:12" ht="15" customHeight="1" x14ac:dyDescent="0.2">
      <c r="A8" s="672" t="s">
        <v>1036</v>
      </c>
      <c r="B8" s="663"/>
      <c r="C8" s="664"/>
      <c r="D8" s="614"/>
      <c r="E8" s="614"/>
      <c r="F8" s="269"/>
      <c r="G8" s="615"/>
      <c r="H8" s="270"/>
      <c r="I8" s="270"/>
      <c r="J8" s="270"/>
      <c r="K8" s="269"/>
      <c r="L8" s="452"/>
    </row>
    <row r="9" spans="1:12" ht="15" customHeight="1" x14ac:dyDescent="0.2">
      <c r="A9" s="660" t="s">
        <v>984</v>
      </c>
      <c r="B9" s="480"/>
      <c r="C9" s="362"/>
      <c r="D9" s="275">
        <v>7920</v>
      </c>
      <c r="E9" s="275"/>
      <c r="F9" s="29">
        <f>B9+C9+E9+D9</f>
        <v>7920</v>
      </c>
      <c r="G9" s="276"/>
      <c r="H9" s="29"/>
      <c r="I9" s="29"/>
      <c r="J9" s="29"/>
      <c r="K9" s="29">
        <f t="shared" ref="K9:K53" si="0">G9+H9+I9+J9</f>
        <v>0</v>
      </c>
      <c r="L9" s="468">
        <f t="shared" ref="L9:L53" si="1">K9+F9</f>
        <v>7920</v>
      </c>
    </row>
    <row r="10" spans="1:12" ht="30" customHeight="1" x14ac:dyDescent="0.2">
      <c r="A10" s="660" t="s">
        <v>985</v>
      </c>
      <c r="B10" s="480"/>
      <c r="C10" s="362"/>
      <c r="D10" s="275"/>
      <c r="E10" s="275"/>
      <c r="F10" s="29">
        <f t="shared" ref="F10:F64" si="2">B10+C10+E10+D10</f>
        <v>0</v>
      </c>
      <c r="G10" s="276"/>
      <c r="H10" s="29"/>
      <c r="I10" s="29"/>
      <c r="J10" s="29"/>
      <c r="K10" s="29">
        <f t="shared" si="0"/>
        <v>0</v>
      </c>
      <c r="L10" s="468">
        <f t="shared" si="1"/>
        <v>0</v>
      </c>
    </row>
    <row r="11" spans="1:12" ht="15" customHeight="1" x14ac:dyDescent="0.2">
      <c r="A11" s="660" t="s">
        <v>988</v>
      </c>
      <c r="B11" s="480"/>
      <c r="C11" s="362"/>
      <c r="D11" s="275"/>
      <c r="E11" s="275"/>
      <c r="F11" s="29">
        <f t="shared" si="2"/>
        <v>0</v>
      </c>
      <c r="G11" s="276"/>
      <c r="H11" s="29">
        <v>2640</v>
      </c>
      <c r="I11" s="29"/>
      <c r="J11" s="29"/>
      <c r="K11" s="29">
        <f t="shared" si="0"/>
        <v>2640</v>
      </c>
      <c r="L11" s="468">
        <f t="shared" si="1"/>
        <v>2640</v>
      </c>
    </row>
    <row r="12" spans="1:12" ht="30" customHeight="1" x14ac:dyDescent="0.2">
      <c r="A12" s="660" t="s">
        <v>986</v>
      </c>
      <c r="B12" s="480"/>
      <c r="C12" s="362"/>
      <c r="D12" s="275"/>
      <c r="E12" s="275"/>
      <c r="F12" s="29">
        <f t="shared" si="2"/>
        <v>0</v>
      </c>
      <c r="G12" s="276"/>
      <c r="H12" s="29">
        <v>266000</v>
      </c>
      <c r="I12" s="29"/>
      <c r="J12" s="29"/>
      <c r="K12" s="29">
        <f t="shared" si="0"/>
        <v>266000</v>
      </c>
      <c r="L12" s="468">
        <f t="shared" si="1"/>
        <v>266000</v>
      </c>
    </row>
    <row r="13" spans="1:12" ht="15" customHeight="1" x14ac:dyDescent="0.2">
      <c r="A13" s="657" t="s">
        <v>987</v>
      </c>
      <c r="B13" s="655"/>
      <c r="C13" s="656"/>
      <c r="D13" s="274"/>
      <c r="E13" s="274"/>
      <c r="F13" s="29">
        <f t="shared" si="2"/>
        <v>0</v>
      </c>
      <c r="G13" s="29"/>
      <c r="H13" s="29"/>
      <c r="I13" s="29"/>
      <c r="J13" s="29"/>
      <c r="K13" s="29">
        <f t="shared" si="0"/>
        <v>0</v>
      </c>
      <c r="L13" s="468">
        <f t="shared" si="1"/>
        <v>0</v>
      </c>
    </row>
    <row r="14" spans="1:12" ht="30" customHeight="1" x14ac:dyDescent="0.2">
      <c r="A14" s="661" t="s">
        <v>989</v>
      </c>
      <c r="B14" s="652"/>
      <c r="C14" s="653"/>
      <c r="D14" s="614"/>
      <c r="E14" s="614"/>
      <c r="F14" s="270">
        <f t="shared" si="2"/>
        <v>0</v>
      </c>
      <c r="G14" s="615"/>
      <c r="H14" s="270"/>
      <c r="I14" s="270"/>
      <c r="J14" s="270"/>
      <c r="K14" s="270">
        <f t="shared" si="0"/>
        <v>0</v>
      </c>
      <c r="L14" s="654">
        <f t="shared" si="1"/>
        <v>0</v>
      </c>
    </row>
    <row r="15" spans="1:12" ht="15" customHeight="1" x14ac:dyDescent="0.2">
      <c r="A15" s="660" t="s">
        <v>990</v>
      </c>
      <c r="B15" s="480"/>
      <c r="C15" s="362"/>
      <c r="D15" s="275">
        <f>941-621</f>
        <v>320</v>
      </c>
      <c r="E15" s="275"/>
      <c r="F15" s="29">
        <f t="shared" si="2"/>
        <v>320</v>
      </c>
      <c r="G15" s="276"/>
      <c r="H15" s="29"/>
      <c r="I15" s="29"/>
      <c r="J15" s="29"/>
      <c r="K15" s="29">
        <f t="shared" si="0"/>
        <v>0</v>
      </c>
      <c r="L15" s="468">
        <f t="shared" si="1"/>
        <v>320</v>
      </c>
    </row>
    <row r="16" spans="1:12" ht="30" customHeight="1" x14ac:dyDescent="0.2">
      <c r="A16" s="660" t="s">
        <v>991</v>
      </c>
      <c r="B16" s="480"/>
      <c r="C16" s="362"/>
      <c r="D16" s="275">
        <f>1700-1445</f>
        <v>255</v>
      </c>
      <c r="E16" s="275"/>
      <c r="F16" s="29">
        <f t="shared" si="2"/>
        <v>255</v>
      </c>
      <c r="G16" s="276"/>
      <c r="H16" s="29"/>
      <c r="I16" s="29"/>
      <c r="J16" s="29"/>
      <c r="K16" s="29">
        <f t="shared" si="0"/>
        <v>0</v>
      </c>
      <c r="L16" s="468">
        <f t="shared" si="1"/>
        <v>255</v>
      </c>
    </row>
    <row r="17" spans="1:12" ht="15" customHeight="1" x14ac:dyDescent="0.2">
      <c r="A17" s="660" t="s">
        <v>992</v>
      </c>
      <c r="B17" s="480"/>
      <c r="C17" s="362"/>
      <c r="D17" s="275">
        <f>2823-1863</f>
        <v>960</v>
      </c>
      <c r="E17" s="275"/>
      <c r="F17" s="29">
        <f t="shared" si="2"/>
        <v>960</v>
      </c>
      <c r="G17" s="276"/>
      <c r="H17" s="29"/>
      <c r="I17" s="29"/>
      <c r="J17" s="29"/>
      <c r="K17" s="29">
        <f t="shared" si="0"/>
        <v>0</v>
      </c>
      <c r="L17" s="468">
        <f t="shared" si="1"/>
        <v>960</v>
      </c>
    </row>
    <row r="18" spans="1:12" ht="15" customHeight="1" x14ac:dyDescent="0.2">
      <c r="A18" s="657" t="s">
        <v>993</v>
      </c>
      <c r="B18" s="655"/>
      <c r="C18" s="656"/>
      <c r="D18" s="274">
        <f>94100-62100</f>
        <v>32000</v>
      </c>
      <c r="E18" s="274"/>
      <c r="F18" s="29">
        <f t="shared" si="2"/>
        <v>32000</v>
      </c>
      <c r="G18" s="29"/>
      <c r="H18" s="29"/>
      <c r="I18" s="29"/>
      <c r="J18" s="29"/>
      <c r="K18" s="29">
        <f t="shared" si="0"/>
        <v>0</v>
      </c>
      <c r="L18" s="468">
        <f t="shared" si="1"/>
        <v>32000</v>
      </c>
    </row>
    <row r="19" spans="1:12" ht="15" customHeight="1" x14ac:dyDescent="0.2">
      <c r="A19" s="661" t="s">
        <v>994</v>
      </c>
      <c r="B19" s="652"/>
      <c r="C19" s="653"/>
      <c r="D19" s="614"/>
      <c r="E19" s="614"/>
      <c r="F19" s="270">
        <f t="shared" si="2"/>
        <v>0</v>
      </c>
      <c r="G19" s="615"/>
      <c r="H19" s="270">
        <v>2590</v>
      </c>
      <c r="I19" s="270"/>
      <c r="J19" s="270"/>
      <c r="K19" s="270">
        <f t="shared" si="0"/>
        <v>2590</v>
      </c>
      <c r="L19" s="654">
        <f t="shared" si="1"/>
        <v>2590</v>
      </c>
    </row>
    <row r="20" spans="1:12" ht="30" customHeight="1" x14ac:dyDescent="0.2">
      <c r="A20" s="660" t="s">
        <v>995</v>
      </c>
      <c r="B20" s="480"/>
      <c r="C20" s="362"/>
      <c r="D20" s="275"/>
      <c r="E20" s="275"/>
      <c r="F20" s="29">
        <f t="shared" si="2"/>
        <v>0</v>
      </c>
      <c r="G20" s="276"/>
      <c r="H20" s="29"/>
      <c r="I20" s="29"/>
      <c r="J20" s="29"/>
      <c r="K20" s="29">
        <f t="shared" si="0"/>
        <v>0</v>
      </c>
      <c r="L20" s="468">
        <f t="shared" si="1"/>
        <v>0</v>
      </c>
    </row>
    <row r="21" spans="1:12" ht="15" customHeight="1" x14ac:dyDescent="0.2">
      <c r="A21" s="660" t="s">
        <v>1008</v>
      </c>
      <c r="B21" s="480"/>
      <c r="C21" s="362"/>
      <c r="D21" s="275"/>
      <c r="E21" s="275"/>
      <c r="F21" s="29">
        <f t="shared" si="2"/>
        <v>0</v>
      </c>
      <c r="G21" s="276"/>
      <c r="H21" s="29">
        <v>7770</v>
      </c>
      <c r="I21" s="29"/>
      <c r="J21" s="29"/>
      <c r="K21" s="29">
        <f t="shared" si="0"/>
        <v>7770</v>
      </c>
      <c r="L21" s="468">
        <f t="shared" si="1"/>
        <v>7770</v>
      </c>
    </row>
    <row r="22" spans="1:12" ht="15" customHeight="1" x14ac:dyDescent="0.2">
      <c r="A22" s="660" t="s">
        <v>996</v>
      </c>
      <c r="B22" s="480"/>
      <c r="C22" s="362"/>
      <c r="D22" s="275"/>
      <c r="E22" s="275"/>
      <c r="F22" s="29">
        <f t="shared" si="2"/>
        <v>0</v>
      </c>
      <c r="G22" s="276"/>
      <c r="H22" s="29"/>
      <c r="I22" s="29"/>
      <c r="J22" s="29"/>
      <c r="K22" s="127">
        <f t="shared" si="0"/>
        <v>0</v>
      </c>
      <c r="L22" s="453">
        <f t="shared" si="1"/>
        <v>0</v>
      </c>
    </row>
    <row r="23" spans="1:12" ht="35.1" customHeight="1" x14ac:dyDescent="0.2">
      <c r="A23" s="657" t="s">
        <v>997</v>
      </c>
      <c r="B23" s="655"/>
      <c r="C23" s="656"/>
      <c r="D23" s="274"/>
      <c r="E23" s="274"/>
      <c r="F23" s="29">
        <f t="shared" si="2"/>
        <v>0</v>
      </c>
      <c r="G23" s="29"/>
      <c r="H23" s="29">
        <v>259000</v>
      </c>
      <c r="I23" s="29"/>
      <c r="J23" s="29"/>
      <c r="K23" s="127">
        <f t="shared" si="0"/>
        <v>259000</v>
      </c>
      <c r="L23" s="453">
        <f t="shared" si="1"/>
        <v>259000</v>
      </c>
    </row>
    <row r="24" spans="1:12" ht="15" customHeight="1" x14ac:dyDescent="0.2">
      <c r="A24" s="661" t="s">
        <v>998</v>
      </c>
      <c r="B24" s="612"/>
      <c r="C24" s="613"/>
      <c r="D24" s="614"/>
      <c r="E24" s="614"/>
      <c r="F24" s="270">
        <f t="shared" si="2"/>
        <v>0</v>
      </c>
      <c r="G24" s="615">
        <v>52000</v>
      </c>
      <c r="H24" s="270"/>
      <c r="I24" s="270"/>
      <c r="J24" s="270"/>
      <c r="K24" s="269">
        <f t="shared" si="0"/>
        <v>52000</v>
      </c>
      <c r="L24" s="452">
        <f t="shared" si="1"/>
        <v>52000</v>
      </c>
    </row>
    <row r="25" spans="1:12" ht="30" customHeight="1" x14ac:dyDescent="0.2">
      <c r="A25" s="660" t="s">
        <v>999</v>
      </c>
      <c r="B25" s="480"/>
      <c r="C25" s="362"/>
      <c r="D25" s="275"/>
      <c r="E25" s="275"/>
      <c r="F25" s="29">
        <f t="shared" si="2"/>
        <v>0</v>
      </c>
      <c r="G25" s="276"/>
      <c r="H25" s="29"/>
      <c r="I25" s="29"/>
      <c r="J25" s="29"/>
      <c r="K25" s="127">
        <f t="shared" si="0"/>
        <v>0</v>
      </c>
      <c r="L25" s="453">
        <f t="shared" si="1"/>
        <v>0</v>
      </c>
    </row>
    <row r="26" spans="1:12" ht="15" customHeight="1" x14ac:dyDescent="0.2">
      <c r="A26" s="660" t="s">
        <v>1000</v>
      </c>
      <c r="B26" s="480"/>
      <c r="C26" s="362"/>
      <c r="D26" s="275"/>
      <c r="E26" s="275"/>
      <c r="F26" s="29">
        <f t="shared" si="2"/>
        <v>0</v>
      </c>
      <c r="G26" s="276">
        <v>1560</v>
      </c>
      <c r="H26" s="29"/>
      <c r="I26" s="29"/>
      <c r="J26" s="29"/>
      <c r="K26" s="127">
        <f t="shared" si="0"/>
        <v>1560</v>
      </c>
      <c r="L26" s="453">
        <f t="shared" si="1"/>
        <v>1560</v>
      </c>
    </row>
    <row r="27" spans="1:12" ht="15" customHeight="1" x14ac:dyDescent="0.2">
      <c r="A27" s="657" t="s">
        <v>1001</v>
      </c>
      <c r="B27" s="762"/>
      <c r="C27" s="763"/>
      <c r="D27" s="274"/>
      <c r="E27" s="274"/>
      <c r="F27" s="29">
        <f t="shared" si="2"/>
        <v>0</v>
      </c>
      <c r="G27" s="29">
        <v>520</v>
      </c>
      <c r="H27" s="29"/>
      <c r="I27" s="29"/>
      <c r="J27" s="29"/>
      <c r="K27" s="127">
        <f t="shared" si="0"/>
        <v>520</v>
      </c>
      <c r="L27" s="453">
        <f t="shared" si="1"/>
        <v>520</v>
      </c>
    </row>
    <row r="28" spans="1:12" ht="30" customHeight="1" x14ac:dyDescent="0.2">
      <c r="A28" s="657" t="s">
        <v>1002</v>
      </c>
      <c r="B28" s="655"/>
      <c r="C28" s="656"/>
      <c r="D28" s="274"/>
      <c r="E28" s="274"/>
      <c r="F28" s="29">
        <f t="shared" si="2"/>
        <v>0</v>
      </c>
      <c r="G28" s="29"/>
      <c r="H28" s="29"/>
      <c r="I28" s="29"/>
      <c r="J28" s="29"/>
      <c r="K28" s="127">
        <f t="shared" si="0"/>
        <v>0</v>
      </c>
      <c r="L28" s="453">
        <f t="shared" si="1"/>
        <v>0</v>
      </c>
    </row>
    <row r="29" spans="1:12" ht="15" customHeight="1" x14ac:dyDescent="0.2">
      <c r="A29" s="661" t="s">
        <v>1003</v>
      </c>
      <c r="B29" s="612"/>
      <c r="C29" s="613"/>
      <c r="D29" s="614"/>
      <c r="E29" s="614"/>
      <c r="F29" s="270">
        <f t="shared" si="2"/>
        <v>0</v>
      </c>
      <c r="G29" s="615"/>
      <c r="H29" s="270">
        <v>600</v>
      </c>
      <c r="I29" s="270"/>
      <c r="J29" s="270"/>
      <c r="K29" s="269">
        <f t="shared" si="0"/>
        <v>600</v>
      </c>
      <c r="L29" s="452">
        <f t="shared" si="1"/>
        <v>600</v>
      </c>
    </row>
    <row r="30" spans="1:12" ht="15" customHeight="1" x14ac:dyDescent="0.2">
      <c r="A30" s="660" t="s">
        <v>1004</v>
      </c>
      <c r="B30" s="480"/>
      <c r="C30" s="362"/>
      <c r="D30" s="275"/>
      <c r="E30" s="275"/>
      <c r="F30" s="29">
        <f t="shared" si="2"/>
        <v>0</v>
      </c>
      <c r="G30" s="276"/>
      <c r="H30" s="29">
        <v>59385</v>
      </c>
      <c r="I30" s="29"/>
      <c r="J30" s="29"/>
      <c r="K30" s="127">
        <f t="shared" si="0"/>
        <v>59385</v>
      </c>
      <c r="L30" s="453">
        <f t="shared" si="1"/>
        <v>59385</v>
      </c>
    </row>
    <row r="31" spans="1:12" ht="30" customHeight="1" x14ac:dyDescent="0.2">
      <c r="A31" s="657" t="s">
        <v>1005</v>
      </c>
      <c r="B31" s="655"/>
      <c r="C31" s="656"/>
      <c r="D31" s="274"/>
      <c r="E31" s="274"/>
      <c r="F31" s="29">
        <f t="shared" si="2"/>
        <v>0</v>
      </c>
      <c r="G31" s="29"/>
      <c r="H31" s="29"/>
      <c r="I31" s="29"/>
      <c r="J31" s="29"/>
      <c r="K31" s="127">
        <f t="shared" si="0"/>
        <v>0</v>
      </c>
      <c r="L31" s="453">
        <f t="shared" si="1"/>
        <v>0</v>
      </c>
    </row>
    <row r="32" spans="1:12" ht="30" customHeight="1" x14ac:dyDescent="0.2">
      <c r="A32" s="660" t="s">
        <v>1006</v>
      </c>
      <c r="B32" s="652"/>
      <c r="C32" s="653"/>
      <c r="D32" s="614"/>
      <c r="E32" s="614"/>
      <c r="F32" s="29">
        <f t="shared" si="2"/>
        <v>0</v>
      </c>
      <c r="G32" s="615"/>
      <c r="H32" s="270"/>
      <c r="I32" s="270"/>
      <c r="J32" s="270"/>
      <c r="K32" s="270">
        <f t="shared" si="0"/>
        <v>0</v>
      </c>
      <c r="L32" s="654">
        <f t="shared" si="1"/>
        <v>0</v>
      </c>
    </row>
    <row r="33" spans="1:12" ht="15" customHeight="1" x14ac:dyDescent="0.2">
      <c r="A33" s="657" t="s">
        <v>1007</v>
      </c>
      <c r="B33" s="655"/>
      <c r="C33" s="656"/>
      <c r="D33" s="274"/>
      <c r="E33" s="274"/>
      <c r="F33" s="29">
        <f t="shared" si="2"/>
        <v>0</v>
      </c>
      <c r="G33" s="29"/>
      <c r="H33" s="29">
        <v>1800</v>
      </c>
      <c r="I33" s="29"/>
      <c r="J33" s="29"/>
      <c r="K33" s="29">
        <f t="shared" si="0"/>
        <v>1800</v>
      </c>
      <c r="L33" s="468">
        <f t="shared" si="1"/>
        <v>1800</v>
      </c>
    </row>
    <row r="34" spans="1:12" ht="15" customHeight="1" x14ac:dyDescent="0.2">
      <c r="A34" s="661" t="s">
        <v>1009</v>
      </c>
      <c r="B34" s="652"/>
      <c r="C34" s="653"/>
      <c r="D34" s="614"/>
      <c r="E34" s="614"/>
      <c r="F34" s="270">
        <f t="shared" si="2"/>
        <v>0</v>
      </c>
      <c r="G34" s="615">
        <v>300</v>
      </c>
      <c r="H34" s="270"/>
      <c r="I34" s="270"/>
      <c r="J34" s="270"/>
      <c r="K34" s="270">
        <f t="shared" si="0"/>
        <v>300</v>
      </c>
      <c r="L34" s="654">
        <f t="shared" si="1"/>
        <v>300</v>
      </c>
    </row>
    <row r="35" spans="1:12" ht="15" customHeight="1" x14ac:dyDescent="0.2">
      <c r="A35" s="660" t="s">
        <v>1010</v>
      </c>
      <c r="B35" s="480"/>
      <c r="C35" s="362"/>
      <c r="D35" s="275"/>
      <c r="E35" s="275"/>
      <c r="F35" s="29">
        <f t="shared" si="2"/>
        <v>0</v>
      </c>
      <c r="G35" s="276">
        <v>30000</v>
      </c>
      <c r="H35" s="29"/>
      <c r="I35" s="29"/>
      <c r="J35" s="29"/>
      <c r="K35" s="29">
        <f t="shared" si="0"/>
        <v>30000</v>
      </c>
      <c r="L35" s="468">
        <f t="shared" si="1"/>
        <v>30000</v>
      </c>
    </row>
    <row r="36" spans="1:12" ht="15" customHeight="1" x14ac:dyDescent="0.2">
      <c r="A36" s="660" t="s">
        <v>1011</v>
      </c>
      <c r="B36" s="480"/>
      <c r="C36" s="362"/>
      <c r="D36" s="275"/>
      <c r="E36" s="275"/>
      <c r="F36" s="29">
        <f t="shared" si="2"/>
        <v>0</v>
      </c>
      <c r="G36" s="276">
        <v>900</v>
      </c>
      <c r="H36" s="29"/>
      <c r="I36" s="29"/>
      <c r="J36" s="29"/>
      <c r="K36" s="29">
        <f t="shared" si="0"/>
        <v>900</v>
      </c>
      <c r="L36" s="468">
        <f t="shared" si="1"/>
        <v>900</v>
      </c>
    </row>
    <row r="37" spans="1:12" ht="15" customHeight="1" x14ac:dyDescent="0.2">
      <c r="A37" s="657" t="s">
        <v>1012</v>
      </c>
      <c r="B37" s="764"/>
      <c r="C37" s="656"/>
      <c r="D37" s="274"/>
      <c r="E37" s="274"/>
      <c r="F37" s="29">
        <f t="shared" si="2"/>
        <v>0</v>
      </c>
      <c r="G37" s="29">
        <v>8073</v>
      </c>
      <c r="H37" s="29"/>
      <c r="I37" s="29"/>
      <c r="J37" s="29"/>
      <c r="K37" s="29">
        <f t="shared" si="0"/>
        <v>8073</v>
      </c>
      <c r="L37" s="468">
        <f t="shared" si="1"/>
        <v>8073</v>
      </c>
    </row>
    <row r="38" spans="1:12" ht="15" customHeight="1" x14ac:dyDescent="0.2">
      <c r="A38" s="657" t="s">
        <v>1013</v>
      </c>
      <c r="B38" s="655"/>
      <c r="C38" s="656"/>
      <c r="D38" s="274">
        <v>65940</v>
      </c>
      <c r="E38" s="274"/>
      <c r="F38" s="29">
        <f t="shared" si="2"/>
        <v>65940</v>
      </c>
      <c r="G38" s="29"/>
      <c r="H38" s="29"/>
      <c r="I38" s="29"/>
      <c r="J38" s="29"/>
      <c r="K38" s="29">
        <f t="shared" si="0"/>
        <v>0</v>
      </c>
      <c r="L38" s="468">
        <f t="shared" si="1"/>
        <v>65940</v>
      </c>
    </row>
    <row r="39" spans="1:12" ht="15" customHeight="1" x14ac:dyDescent="0.2">
      <c r="A39" s="657" t="s">
        <v>1014</v>
      </c>
      <c r="B39" s="655"/>
      <c r="C39" s="656"/>
      <c r="D39" s="274"/>
      <c r="E39" s="274"/>
      <c r="F39" s="29">
        <f t="shared" si="2"/>
        <v>0</v>
      </c>
      <c r="G39" s="29">
        <v>1500</v>
      </c>
      <c r="H39" s="29"/>
      <c r="I39" s="29"/>
      <c r="J39" s="29"/>
      <c r="K39" s="29">
        <f t="shared" si="0"/>
        <v>1500</v>
      </c>
      <c r="L39" s="468">
        <f t="shared" si="1"/>
        <v>1500</v>
      </c>
    </row>
    <row r="40" spans="1:12" ht="15" customHeight="1" x14ac:dyDescent="0.2">
      <c r="A40" s="661" t="s">
        <v>1015</v>
      </c>
      <c r="B40" s="480"/>
      <c r="C40" s="362"/>
      <c r="D40" s="275"/>
      <c r="E40" s="275"/>
      <c r="F40" s="29">
        <f t="shared" si="2"/>
        <v>0</v>
      </c>
      <c r="G40" s="276"/>
      <c r="H40" s="29"/>
      <c r="I40" s="29"/>
      <c r="J40" s="29"/>
      <c r="K40" s="29">
        <f t="shared" si="0"/>
        <v>0</v>
      </c>
      <c r="L40" s="468">
        <f t="shared" si="1"/>
        <v>0</v>
      </c>
    </row>
    <row r="41" spans="1:12" ht="15" customHeight="1" x14ac:dyDescent="0.2">
      <c r="A41" s="660" t="s">
        <v>1016</v>
      </c>
      <c r="B41" s="480"/>
      <c r="C41" s="662">
        <v>3338</v>
      </c>
      <c r="D41" s="275"/>
      <c r="E41" s="275"/>
      <c r="F41" s="29">
        <f t="shared" si="2"/>
        <v>3338</v>
      </c>
      <c r="G41" s="276"/>
      <c r="H41" s="29"/>
      <c r="I41" s="29"/>
      <c r="J41" s="29"/>
      <c r="K41" s="29">
        <f t="shared" si="0"/>
        <v>0</v>
      </c>
      <c r="L41" s="468">
        <f t="shared" si="1"/>
        <v>3338</v>
      </c>
    </row>
    <row r="42" spans="1:12" ht="15" customHeight="1" x14ac:dyDescent="0.2">
      <c r="A42" s="657" t="s">
        <v>1017</v>
      </c>
      <c r="B42" s="765">
        <v>8350</v>
      </c>
      <c r="C42" s="656"/>
      <c r="D42" s="274"/>
      <c r="E42" s="274"/>
      <c r="F42" s="29">
        <f t="shared" si="2"/>
        <v>8350</v>
      </c>
      <c r="G42" s="29"/>
      <c r="H42" s="29"/>
      <c r="I42" s="29"/>
      <c r="J42" s="29"/>
      <c r="K42" s="29">
        <f t="shared" si="0"/>
        <v>0</v>
      </c>
      <c r="L42" s="468">
        <f t="shared" si="1"/>
        <v>8350</v>
      </c>
    </row>
    <row r="43" spans="1:12" ht="15" customHeight="1" x14ac:dyDescent="0.2">
      <c r="A43" s="657" t="s">
        <v>1018</v>
      </c>
      <c r="B43" s="655"/>
      <c r="C43" s="656"/>
      <c r="D43" s="274">
        <f>6686-3852</f>
        <v>2834</v>
      </c>
      <c r="E43" s="274"/>
      <c r="F43" s="29">
        <f t="shared" si="2"/>
        <v>2834</v>
      </c>
      <c r="G43" s="29"/>
      <c r="H43" s="29"/>
      <c r="I43" s="29"/>
      <c r="J43" s="29"/>
      <c r="K43" s="29">
        <f t="shared" si="0"/>
        <v>0</v>
      </c>
      <c r="L43" s="468">
        <f t="shared" si="1"/>
        <v>2834</v>
      </c>
    </row>
    <row r="44" spans="1:12" ht="15" customHeight="1" x14ac:dyDescent="0.2">
      <c r="A44" s="657" t="s">
        <v>1078</v>
      </c>
      <c r="B44" s="655"/>
      <c r="C44" s="656"/>
      <c r="D44" s="274"/>
      <c r="E44" s="274"/>
      <c r="F44" s="29">
        <f t="shared" si="2"/>
        <v>0</v>
      </c>
      <c r="G44" s="29">
        <v>5000</v>
      </c>
      <c r="H44" s="29"/>
      <c r="I44" s="29"/>
      <c r="J44" s="29"/>
      <c r="K44" s="29">
        <f t="shared" si="0"/>
        <v>5000</v>
      </c>
      <c r="L44" s="468">
        <f t="shared" si="1"/>
        <v>5000</v>
      </c>
    </row>
    <row r="45" spans="1:12" ht="15" customHeight="1" x14ac:dyDescent="0.2">
      <c r="A45" s="657" t="s">
        <v>1019</v>
      </c>
      <c r="B45" s="655"/>
      <c r="C45" s="656"/>
      <c r="D45" s="274">
        <v>39349</v>
      </c>
      <c r="E45" s="274"/>
      <c r="F45" s="29">
        <f t="shared" si="2"/>
        <v>39349</v>
      </c>
      <c r="G45" s="29"/>
      <c r="H45" s="29"/>
      <c r="I45" s="29"/>
      <c r="J45" s="29"/>
      <c r="K45" s="29">
        <f t="shared" si="0"/>
        <v>0</v>
      </c>
      <c r="L45" s="468">
        <f t="shared" si="1"/>
        <v>39349</v>
      </c>
    </row>
    <row r="46" spans="1:12" ht="39.950000000000003" customHeight="1" x14ac:dyDescent="0.2">
      <c r="A46" s="661" t="s">
        <v>1035</v>
      </c>
      <c r="B46" s="652"/>
      <c r="C46" s="653"/>
      <c r="D46" s="614"/>
      <c r="E46" s="614"/>
      <c r="F46" s="270">
        <f t="shared" si="2"/>
        <v>0</v>
      </c>
      <c r="G46" s="615"/>
      <c r="H46" s="270"/>
      <c r="I46" s="270"/>
      <c r="J46" s="270"/>
      <c r="K46" s="270">
        <f t="shared" si="0"/>
        <v>0</v>
      </c>
      <c r="L46" s="654">
        <f t="shared" si="1"/>
        <v>0</v>
      </c>
    </row>
    <row r="47" spans="1:12" ht="15" customHeight="1" x14ac:dyDescent="0.2">
      <c r="A47" s="660" t="s">
        <v>1020</v>
      </c>
      <c r="B47" s="480"/>
      <c r="C47" s="362"/>
      <c r="D47" s="275">
        <v>4500</v>
      </c>
      <c r="E47" s="275"/>
      <c r="F47" s="29">
        <f t="shared" si="2"/>
        <v>4500</v>
      </c>
      <c r="G47" s="276"/>
      <c r="H47" s="29"/>
      <c r="I47" s="29"/>
      <c r="J47" s="29"/>
      <c r="K47" s="29">
        <f t="shared" si="0"/>
        <v>0</v>
      </c>
      <c r="L47" s="468">
        <f t="shared" si="1"/>
        <v>4500</v>
      </c>
    </row>
    <row r="48" spans="1:12" ht="15" customHeight="1" x14ac:dyDescent="0.2">
      <c r="A48" s="657" t="s">
        <v>1021</v>
      </c>
      <c r="B48" s="655"/>
      <c r="C48" s="656"/>
      <c r="D48" s="274"/>
      <c r="E48" s="274"/>
      <c r="F48" s="29">
        <f t="shared" si="2"/>
        <v>0</v>
      </c>
      <c r="G48" s="29"/>
      <c r="H48" s="29"/>
      <c r="I48" s="29"/>
      <c r="J48" s="29"/>
      <c r="K48" s="29">
        <f t="shared" si="0"/>
        <v>0</v>
      </c>
      <c r="L48" s="468">
        <f t="shared" si="1"/>
        <v>0</v>
      </c>
    </row>
    <row r="49" spans="1:12" ht="15" customHeight="1" x14ac:dyDescent="0.2">
      <c r="A49" s="661" t="s">
        <v>1022</v>
      </c>
      <c r="B49" s="652"/>
      <c r="C49" s="653"/>
      <c r="D49" s="614">
        <v>20812</v>
      </c>
      <c r="E49" s="614"/>
      <c r="F49" s="270">
        <f t="shared" si="2"/>
        <v>20812</v>
      </c>
      <c r="G49" s="615"/>
      <c r="H49" s="270"/>
      <c r="I49" s="270"/>
      <c r="J49" s="270"/>
      <c r="K49" s="270">
        <f t="shared" si="0"/>
        <v>0</v>
      </c>
      <c r="L49" s="654">
        <f t="shared" si="1"/>
        <v>20812</v>
      </c>
    </row>
    <row r="50" spans="1:12" ht="15" customHeight="1" x14ac:dyDescent="0.2">
      <c r="A50" s="660" t="s">
        <v>1023</v>
      </c>
      <c r="B50" s="480"/>
      <c r="C50" s="362"/>
      <c r="D50" s="275">
        <v>500</v>
      </c>
      <c r="E50" s="275"/>
      <c r="F50" s="29">
        <f t="shared" si="2"/>
        <v>500</v>
      </c>
      <c r="G50" s="276"/>
      <c r="H50" s="29"/>
      <c r="I50" s="29"/>
      <c r="J50" s="29"/>
      <c r="K50" s="29">
        <f t="shared" si="0"/>
        <v>0</v>
      </c>
      <c r="L50" s="468">
        <f t="shared" si="1"/>
        <v>500</v>
      </c>
    </row>
    <row r="51" spans="1:12" ht="15" customHeight="1" x14ac:dyDescent="0.2">
      <c r="A51" s="660" t="s">
        <v>1024</v>
      </c>
      <c r="B51" s="480"/>
      <c r="C51" s="362"/>
      <c r="D51" s="275">
        <v>6858</v>
      </c>
      <c r="E51" s="275"/>
      <c r="F51" s="29">
        <f t="shared" si="2"/>
        <v>6858</v>
      </c>
      <c r="G51" s="276"/>
      <c r="H51" s="29"/>
      <c r="I51" s="29"/>
      <c r="J51" s="29"/>
      <c r="K51" s="29">
        <f t="shared" si="0"/>
        <v>0</v>
      </c>
      <c r="L51" s="468">
        <f t="shared" si="1"/>
        <v>6858</v>
      </c>
    </row>
    <row r="52" spans="1:12" ht="15" customHeight="1" x14ac:dyDescent="0.2">
      <c r="A52" s="657" t="s">
        <v>1025</v>
      </c>
      <c r="B52" s="480"/>
      <c r="C52" s="362"/>
      <c r="D52" s="275">
        <v>1000</v>
      </c>
      <c r="E52" s="275"/>
      <c r="F52" s="29">
        <f t="shared" si="2"/>
        <v>1000</v>
      </c>
      <c r="G52" s="276"/>
      <c r="H52" s="29"/>
      <c r="I52" s="29"/>
      <c r="J52" s="29"/>
      <c r="K52" s="29">
        <f t="shared" si="0"/>
        <v>0</v>
      </c>
      <c r="L52" s="468">
        <f t="shared" si="1"/>
        <v>1000</v>
      </c>
    </row>
    <row r="53" spans="1:12" ht="30" customHeight="1" x14ac:dyDescent="0.2">
      <c r="A53" s="657" t="s">
        <v>1038</v>
      </c>
      <c r="B53" s="655"/>
      <c r="C53" s="656"/>
      <c r="D53" s="274"/>
      <c r="E53" s="274"/>
      <c r="F53" s="29">
        <f t="shared" si="2"/>
        <v>0</v>
      </c>
      <c r="G53" s="29"/>
      <c r="H53" s="29"/>
      <c r="I53" s="29">
        <v>225883</v>
      </c>
      <c r="J53" s="29"/>
      <c r="K53" s="29">
        <f t="shared" si="0"/>
        <v>225883</v>
      </c>
      <c r="L53" s="468">
        <f t="shared" si="1"/>
        <v>225883</v>
      </c>
    </row>
    <row r="54" spans="1:12" ht="15" customHeight="1" x14ac:dyDescent="0.2">
      <c r="A54" s="673" t="s">
        <v>792</v>
      </c>
      <c r="B54" s="668"/>
      <c r="C54" s="669"/>
      <c r="D54" s="268"/>
      <c r="E54" s="268"/>
      <c r="F54" s="270">
        <f t="shared" si="2"/>
        <v>0</v>
      </c>
      <c r="G54" s="270"/>
      <c r="H54" s="270"/>
      <c r="I54" s="270"/>
      <c r="J54" s="270"/>
      <c r="K54" s="270"/>
      <c r="L54" s="654"/>
    </row>
    <row r="55" spans="1:12" ht="15" customHeight="1" x14ac:dyDescent="0.2">
      <c r="A55" s="674" t="s">
        <v>979</v>
      </c>
      <c r="B55" s="658"/>
      <c r="C55" s="659"/>
      <c r="D55" s="614">
        <v>5000</v>
      </c>
      <c r="E55" s="614"/>
      <c r="F55" s="270">
        <f t="shared" si="2"/>
        <v>5000</v>
      </c>
      <c r="G55" s="615"/>
      <c r="H55" s="615"/>
      <c r="I55" s="270"/>
      <c r="J55" s="270"/>
      <c r="K55" s="269">
        <f t="shared" ref="K55:K64" si="3">G55+H55+I55+J55</f>
        <v>0</v>
      </c>
      <c r="L55" s="452">
        <f t="shared" ref="L55:L64" si="4">K55+F55</f>
        <v>5000</v>
      </c>
    </row>
    <row r="56" spans="1:12" ht="30" customHeight="1" x14ac:dyDescent="0.2">
      <c r="A56" s="650" t="s">
        <v>980</v>
      </c>
      <c r="B56" s="481"/>
      <c r="C56" s="361"/>
      <c r="D56" s="275"/>
      <c r="E56" s="275"/>
      <c r="F56" s="29">
        <f t="shared" si="2"/>
        <v>0</v>
      </c>
      <c r="G56" s="276"/>
      <c r="H56" s="276">
        <v>106736</v>
      </c>
      <c r="I56" s="29"/>
      <c r="J56" s="29"/>
      <c r="K56" s="127">
        <f t="shared" si="3"/>
        <v>106736</v>
      </c>
      <c r="L56" s="453">
        <f t="shared" si="4"/>
        <v>106736</v>
      </c>
    </row>
    <row r="57" spans="1:12" ht="15" customHeight="1" x14ac:dyDescent="0.2">
      <c r="A57" s="650" t="s">
        <v>981</v>
      </c>
      <c r="B57" s="481"/>
      <c r="C57" s="361"/>
      <c r="D57" s="275"/>
      <c r="E57" s="275"/>
      <c r="F57" s="29">
        <f t="shared" si="2"/>
        <v>0</v>
      </c>
      <c r="G57" s="276"/>
      <c r="H57" s="276">
        <v>159330</v>
      </c>
      <c r="I57" s="29"/>
      <c r="J57" s="29"/>
      <c r="K57" s="127">
        <f t="shared" si="3"/>
        <v>159330</v>
      </c>
      <c r="L57" s="453">
        <f t="shared" si="4"/>
        <v>159330</v>
      </c>
    </row>
    <row r="58" spans="1:12" ht="45" customHeight="1" x14ac:dyDescent="0.2">
      <c r="A58" s="311" t="s">
        <v>977</v>
      </c>
      <c r="B58" s="481"/>
      <c r="C58" s="361"/>
      <c r="D58" s="275">
        <v>8749</v>
      </c>
      <c r="E58" s="275"/>
      <c r="F58" s="29">
        <f t="shared" si="2"/>
        <v>8749</v>
      </c>
      <c r="G58" s="276"/>
      <c r="H58" s="276"/>
      <c r="I58" s="29"/>
      <c r="J58" s="29"/>
      <c r="K58" s="127">
        <f t="shared" si="3"/>
        <v>0</v>
      </c>
      <c r="L58" s="453">
        <f t="shared" si="4"/>
        <v>8749</v>
      </c>
    </row>
    <row r="59" spans="1:12" ht="15" customHeight="1" x14ac:dyDescent="0.2">
      <c r="A59" s="675" t="s">
        <v>978</v>
      </c>
      <c r="B59" s="481"/>
      <c r="C59" s="361"/>
      <c r="D59" s="275">
        <v>10000</v>
      </c>
      <c r="E59" s="275"/>
      <c r="F59" s="29">
        <f t="shared" si="2"/>
        <v>10000</v>
      </c>
      <c r="G59" s="276"/>
      <c r="H59" s="276"/>
      <c r="I59" s="29"/>
      <c r="J59" s="29"/>
      <c r="K59" s="127">
        <f t="shared" si="3"/>
        <v>0</v>
      </c>
      <c r="L59" s="453">
        <f t="shared" si="4"/>
        <v>10000</v>
      </c>
    </row>
    <row r="60" spans="1:12" ht="15" customHeight="1" x14ac:dyDescent="0.2">
      <c r="A60" s="676" t="s">
        <v>1027</v>
      </c>
      <c r="B60" s="481"/>
      <c r="C60" s="361"/>
      <c r="D60" s="275">
        <v>8000</v>
      </c>
      <c r="E60" s="275"/>
      <c r="F60" s="29">
        <f t="shared" si="2"/>
        <v>8000</v>
      </c>
      <c r="G60" s="276"/>
      <c r="H60" s="276"/>
      <c r="I60" s="29"/>
      <c r="J60" s="29"/>
      <c r="K60" s="127">
        <f t="shared" si="3"/>
        <v>0</v>
      </c>
      <c r="L60" s="453">
        <f t="shared" si="4"/>
        <v>8000</v>
      </c>
    </row>
    <row r="61" spans="1:12" ht="15" customHeight="1" x14ac:dyDescent="0.2">
      <c r="A61" s="675" t="s">
        <v>1029</v>
      </c>
      <c r="B61" s="481"/>
      <c r="C61" s="361"/>
      <c r="D61" s="275"/>
      <c r="E61" s="275"/>
      <c r="F61" s="29">
        <f t="shared" si="2"/>
        <v>0</v>
      </c>
      <c r="G61" s="276">
        <v>10000</v>
      </c>
      <c r="H61" s="276"/>
      <c r="I61" s="29"/>
      <c r="J61" s="29"/>
      <c r="K61" s="127">
        <f t="shared" si="3"/>
        <v>10000</v>
      </c>
      <c r="L61" s="453">
        <f t="shared" si="4"/>
        <v>10000</v>
      </c>
    </row>
    <row r="62" spans="1:12" ht="15" customHeight="1" x14ac:dyDescent="0.2">
      <c r="A62" s="292" t="s">
        <v>1030</v>
      </c>
      <c r="B62" s="481"/>
      <c r="C62" s="361"/>
      <c r="D62" s="275"/>
      <c r="E62" s="275"/>
      <c r="F62" s="29">
        <f t="shared" si="2"/>
        <v>0</v>
      </c>
      <c r="G62" s="276">
        <v>10000</v>
      </c>
      <c r="H62" s="276"/>
      <c r="I62" s="29"/>
      <c r="J62" s="29"/>
      <c r="K62" s="127">
        <f t="shared" si="3"/>
        <v>10000</v>
      </c>
      <c r="L62" s="453">
        <f t="shared" si="4"/>
        <v>10000</v>
      </c>
    </row>
    <row r="63" spans="1:12" ht="15" customHeight="1" x14ac:dyDescent="0.2">
      <c r="A63" s="292" t="s">
        <v>1031</v>
      </c>
      <c r="B63" s="481"/>
      <c r="C63" s="361"/>
      <c r="D63" s="275"/>
      <c r="E63" s="275"/>
      <c r="F63" s="29">
        <f t="shared" si="2"/>
        <v>0</v>
      </c>
      <c r="G63" s="276"/>
      <c r="H63" s="276">
        <v>90488</v>
      </c>
      <c r="I63" s="29"/>
      <c r="J63" s="29"/>
      <c r="K63" s="127">
        <f t="shared" si="3"/>
        <v>90488</v>
      </c>
      <c r="L63" s="453">
        <f t="shared" si="4"/>
        <v>90488</v>
      </c>
    </row>
    <row r="64" spans="1:12" ht="15" customHeight="1" x14ac:dyDescent="0.2">
      <c r="A64" s="292" t="s">
        <v>1032</v>
      </c>
      <c r="B64" s="481"/>
      <c r="C64" s="361"/>
      <c r="D64" s="275">
        <v>40000</v>
      </c>
      <c r="E64" s="275"/>
      <c r="F64" s="29">
        <f t="shared" si="2"/>
        <v>40000</v>
      </c>
      <c r="G64" s="276"/>
      <c r="H64" s="276"/>
      <c r="I64" s="276"/>
      <c r="J64" s="276"/>
      <c r="K64" s="127">
        <f t="shared" si="3"/>
        <v>0</v>
      </c>
      <c r="L64" s="453">
        <f t="shared" si="4"/>
        <v>40000</v>
      </c>
    </row>
    <row r="65" spans="1:12" s="119" customFormat="1" ht="15" customHeight="1" thickBot="1" x14ac:dyDescent="0.25">
      <c r="A65" s="677" t="s">
        <v>725</v>
      </c>
      <c r="B65" s="665">
        <f>SUM(B7:B64)</f>
        <v>8350</v>
      </c>
      <c r="C65" s="665">
        <f t="shared" ref="C65:L65" si="5">SUM(C7:C64)</f>
        <v>3338</v>
      </c>
      <c r="D65" s="665">
        <f t="shared" si="5"/>
        <v>254997</v>
      </c>
      <c r="E65" s="665"/>
      <c r="F65" s="665">
        <f t="shared" si="5"/>
        <v>266685</v>
      </c>
      <c r="G65" s="665">
        <f t="shared" si="5"/>
        <v>119853</v>
      </c>
      <c r="H65" s="665">
        <f t="shared" si="5"/>
        <v>956339</v>
      </c>
      <c r="I65" s="665">
        <f t="shared" si="5"/>
        <v>225883</v>
      </c>
      <c r="J65" s="665">
        <f t="shared" si="5"/>
        <v>0</v>
      </c>
      <c r="K65" s="665">
        <f t="shared" si="5"/>
        <v>1302075</v>
      </c>
      <c r="L65" s="678">
        <f t="shared" si="5"/>
        <v>1568760</v>
      </c>
    </row>
    <row r="66" spans="1:12" s="119" customFormat="1" ht="15" customHeight="1" thickBot="1" x14ac:dyDescent="0.25">
      <c r="A66" s="677" t="s">
        <v>741</v>
      </c>
      <c r="B66" s="666">
        <f>B6+B65</f>
        <v>8350</v>
      </c>
      <c r="C66" s="667">
        <f t="shared" ref="C66:J66" si="6">C6+C65</f>
        <v>3338</v>
      </c>
      <c r="D66" s="280">
        <f t="shared" si="6"/>
        <v>254997</v>
      </c>
      <c r="E66" s="280"/>
      <c r="F66" s="291">
        <f t="shared" si="6"/>
        <v>266685</v>
      </c>
      <c r="G66" s="291">
        <f t="shared" si="6"/>
        <v>119853</v>
      </c>
      <c r="H66" s="291">
        <f t="shared" si="6"/>
        <v>956339</v>
      </c>
      <c r="I66" s="291">
        <f t="shared" si="6"/>
        <v>225883</v>
      </c>
      <c r="J66" s="291">
        <f t="shared" si="6"/>
        <v>0</v>
      </c>
      <c r="K66" s="291">
        <f>SUM(G66:J66)</f>
        <v>1302075</v>
      </c>
      <c r="L66" s="444">
        <f>K66+F66</f>
        <v>1568760</v>
      </c>
    </row>
    <row r="67" spans="1:12" x14ac:dyDescent="0.2">
      <c r="A67" s="2"/>
      <c r="B67" s="2"/>
      <c r="C67" s="2"/>
      <c r="D67" s="17"/>
      <c r="E67" s="17"/>
      <c r="F67" s="117"/>
      <c r="G67" s="17"/>
      <c r="H67" s="17"/>
      <c r="I67" s="17"/>
      <c r="J67" s="17"/>
      <c r="K67" s="117"/>
      <c r="L67" s="117"/>
    </row>
    <row r="68" spans="1:12" x14ac:dyDescent="0.2">
      <c r="A68" s="2"/>
      <c r="B68" s="2"/>
      <c r="C68" s="2"/>
      <c r="D68" s="17"/>
      <c r="E68" s="17"/>
      <c r="F68" s="117"/>
      <c r="G68" s="17"/>
      <c r="H68" s="17"/>
      <c r="I68" s="17"/>
      <c r="J68" s="17"/>
      <c r="K68" s="117"/>
      <c r="L68" s="117"/>
    </row>
    <row r="69" spans="1:12" x14ac:dyDescent="0.2">
      <c r="A69" s="2"/>
      <c r="B69" s="2"/>
      <c r="C69" s="2"/>
      <c r="D69" s="17"/>
      <c r="E69" s="17"/>
      <c r="F69" s="117"/>
      <c r="G69" s="17"/>
      <c r="H69" s="17"/>
      <c r="I69" s="17"/>
      <c r="J69" s="17"/>
      <c r="K69" s="117"/>
      <c r="L69" s="117"/>
    </row>
    <row r="70" spans="1:12" x14ac:dyDescent="0.2">
      <c r="A70" s="2"/>
      <c r="B70" s="2"/>
      <c r="C70" s="2"/>
      <c r="D70" s="17"/>
      <c r="E70" s="17"/>
      <c r="F70" s="117"/>
      <c r="G70" s="17"/>
      <c r="H70" s="17"/>
      <c r="I70" s="17"/>
      <c r="J70" s="17"/>
      <c r="K70" s="117"/>
      <c r="L70" s="117"/>
    </row>
    <row r="71" spans="1:12" x14ac:dyDescent="0.2">
      <c r="A71" s="2"/>
      <c r="B71" s="2"/>
      <c r="C71" s="2"/>
      <c r="D71" s="17"/>
      <c r="E71" s="17"/>
      <c r="F71" s="117"/>
      <c r="G71" s="17"/>
      <c r="H71" s="17"/>
      <c r="I71" s="17"/>
      <c r="J71" s="17"/>
      <c r="K71" s="117"/>
      <c r="L71" s="117"/>
    </row>
    <row r="72" spans="1:12" x14ac:dyDescent="0.2">
      <c r="A72" s="2"/>
      <c r="B72" s="2"/>
      <c r="C72" s="2"/>
      <c r="D72" s="17"/>
      <c r="E72" s="17"/>
      <c r="F72" s="117"/>
      <c r="G72" s="17"/>
      <c r="H72" s="17"/>
      <c r="I72" s="17"/>
      <c r="J72" s="17"/>
      <c r="K72" s="117"/>
      <c r="L72" s="117"/>
    </row>
    <row r="73" spans="1:12" x14ac:dyDescent="0.2">
      <c r="A73" s="2"/>
      <c r="B73" s="2"/>
      <c r="C73" s="2"/>
      <c r="D73" s="17"/>
      <c r="E73" s="17"/>
      <c r="F73" s="117"/>
      <c r="G73" s="17"/>
      <c r="H73" s="17"/>
      <c r="I73" s="17"/>
      <c r="J73" s="17"/>
      <c r="K73" s="117"/>
      <c r="L73" s="117"/>
    </row>
    <row r="74" spans="1:12" x14ac:dyDescent="0.2">
      <c r="A74" s="2"/>
      <c r="B74" s="2"/>
      <c r="C74" s="2"/>
      <c r="D74" s="17"/>
      <c r="E74" s="17"/>
      <c r="F74" s="117"/>
      <c r="G74" s="17"/>
      <c r="H74" s="17"/>
      <c r="I74" s="17"/>
      <c r="J74" s="17"/>
      <c r="K74" s="117"/>
      <c r="L74" s="117"/>
    </row>
    <row r="75" spans="1:12" x14ac:dyDescent="0.2">
      <c r="A75" s="2"/>
      <c r="B75" s="2"/>
      <c r="C75" s="2"/>
      <c r="D75" s="17"/>
      <c r="E75" s="17"/>
      <c r="F75" s="117"/>
      <c r="G75" s="17"/>
      <c r="H75" s="17"/>
      <c r="I75" s="17"/>
      <c r="J75" s="17"/>
      <c r="K75" s="117"/>
      <c r="L75" s="117"/>
    </row>
    <row r="76" spans="1:12" x14ac:dyDescent="0.2">
      <c r="A76" s="2"/>
      <c r="B76" s="2"/>
      <c r="C76" s="2"/>
      <c r="D76" s="17"/>
      <c r="E76" s="17"/>
      <c r="F76" s="117"/>
      <c r="G76" s="17"/>
      <c r="H76" s="17"/>
      <c r="I76" s="17"/>
      <c r="J76" s="17"/>
      <c r="K76" s="117"/>
      <c r="L76" s="117"/>
    </row>
    <row r="77" spans="1:12" x14ac:dyDescent="0.2">
      <c r="A77" s="2"/>
      <c r="B77" s="2"/>
      <c r="C77" s="2"/>
      <c r="D77" s="17"/>
      <c r="E77" s="17"/>
      <c r="F77" s="117"/>
      <c r="G77" s="17"/>
      <c r="H77" s="17"/>
      <c r="I77" s="17"/>
      <c r="J77" s="17"/>
      <c r="K77" s="117"/>
      <c r="L77" s="117"/>
    </row>
    <row r="78" spans="1:12" x14ac:dyDescent="0.2">
      <c r="A78" s="2"/>
      <c r="B78" s="2"/>
      <c r="C78" s="2"/>
      <c r="D78" s="17"/>
      <c r="E78" s="17"/>
      <c r="F78" s="117"/>
      <c r="G78" s="17"/>
      <c r="H78" s="17"/>
      <c r="I78" s="17"/>
      <c r="J78" s="17"/>
      <c r="K78" s="117"/>
      <c r="L78" s="117"/>
    </row>
    <row r="79" spans="1:12" x14ac:dyDescent="0.2">
      <c r="A79" s="2"/>
      <c r="B79" s="2"/>
      <c r="C79" s="2"/>
      <c r="D79" s="17"/>
      <c r="E79" s="17"/>
      <c r="F79" s="117"/>
      <c r="G79" s="17"/>
      <c r="H79" s="17"/>
      <c r="I79" s="17"/>
      <c r="J79" s="17"/>
      <c r="K79" s="117"/>
      <c r="L79" s="117"/>
    </row>
    <row r="80" spans="1:12" x14ac:dyDescent="0.2">
      <c r="A80" s="2"/>
      <c r="B80" s="2"/>
      <c r="C80" s="2"/>
      <c r="D80" s="17"/>
      <c r="E80" s="17"/>
      <c r="F80" s="117"/>
      <c r="G80" s="17"/>
      <c r="H80" s="17"/>
      <c r="I80" s="17"/>
      <c r="J80" s="17"/>
      <c r="K80" s="117"/>
      <c r="L80" s="117"/>
    </row>
    <row r="81" spans="1:12" x14ac:dyDescent="0.2">
      <c r="A81" s="2"/>
      <c r="B81" s="2"/>
      <c r="C81" s="2"/>
      <c r="D81" s="17"/>
      <c r="E81" s="17"/>
      <c r="F81" s="117"/>
      <c r="G81" s="17"/>
      <c r="H81" s="17"/>
      <c r="I81" s="17"/>
      <c r="J81" s="17"/>
      <c r="K81" s="117"/>
      <c r="L81" s="117"/>
    </row>
    <row r="82" spans="1:12" x14ac:dyDescent="0.2">
      <c r="A82" s="2"/>
      <c r="B82" s="2"/>
      <c r="C82" s="2"/>
      <c r="D82" s="17"/>
      <c r="E82" s="17"/>
      <c r="F82" s="117"/>
      <c r="G82" s="17"/>
      <c r="H82" s="17"/>
      <c r="I82" s="17"/>
      <c r="J82" s="17"/>
      <c r="K82" s="117"/>
      <c r="L82" s="117"/>
    </row>
    <row r="83" spans="1:12" x14ac:dyDescent="0.2">
      <c r="A83" s="2"/>
      <c r="B83" s="2"/>
      <c r="C83" s="2"/>
      <c r="D83" s="17"/>
      <c r="E83" s="17"/>
      <c r="F83" s="117"/>
      <c r="G83" s="17"/>
      <c r="H83" s="17"/>
      <c r="I83" s="17"/>
      <c r="J83" s="17"/>
      <c r="K83" s="117"/>
      <c r="L83" s="117"/>
    </row>
    <row r="84" spans="1:12" x14ac:dyDescent="0.2">
      <c r="A84" s="2"/>
      <c r="B84" s="2"/>
      <c r="C84" s="2"/>
      <c r="D84" s="17"/>
      <c r="E84" s="17"/>
      <c r="F84" s="117"/>
      <c r="G84" s="17"/>
      <c r="H84" s="17"/>
      <c r="I84" s="17"/>
      <c r="J84" s="17"/>
      <c r="K84" s="117"/>
      <c r="L84" s="117"/>
    </row>
    <row r="85" spans="1:12" x14ac:dyDescent="0.2">
      <c r="A85" s="2"/>
      <c r="B85" s="2"/>
      <c r="C85" s="2"/>
      <c r="D85" s="17"/>
      <c r="E85" s="17"/>
      <c r="F85" s="117"/>
      <c r="G85" s="17"/>
      <c r="H85" s="17"/>
      <c r="I85" s="17"/>
      <c r="J85" s="17"/>
      <c r="K85" s="117"/>
      <c r="L85" s="117"/>
    </row>
    <row r="86" spans="1:12" x14ac:dyDescent="0.2">
      <c r="A86" s="2"/>
      <c r="B86" s="2"/>
      <c r="C86" s="2"/>
      <c r="D86" s="17"/>
      <c r="E86" s="17"/>
      <c r="F86" s="117"/>
      <c r="G86" s="17"/>
      <c r="H86" s="17"/>
      <c r="I86" s="17"/>
      <c r="J86" s="17"/>
      <c r="K86" s="117"/>
      <c r="L86" s="117"/>
    </row>
    <row r="87" spans="1:12" x14ac:dyDescent="0.2">
      <c r="A87" s="2"/>
      <c r="B87" s="2"/>
      <c r="C87" s="2"/>
      <c r="D87" s="17"/>
      <c r="E87" s="17"/>
      <c r="F87" s="117"/>
      <c r="G87" s="17"/>
      <c r="H87" s="17"/>
      <c r="I87" s="17"/>
      <c r="J87" s="17"/>
      <c r="K87" s="117"/>
      <c r="L87" s="117"/>
    </row>
    <row r="88" spans="1:12" x14ac:dyDescent="0.2">
      <c r="A88" s="2"/>
      <c r="B88" s="2"/>
      <c r="C88" s="2"/>
      <c r="D88" s="17"/>
      <c r="E88" s="17"/>
      <c r="F88" s="117"/>
      <c r="G88" s="17"/>
      <c r="H88" s="17"/>
      <c r="I88" s="17"/>
      <c r="J88" s="17"/>
      <c r="K88" s="117"/>
      <c r="L88" s="117"/>
    </row>
  </sheetData>
  <printOptions horizontalCentered="1"/>
  <pageMargins left="0.39370078740157483" right="0.19685039370078741" top="0.62992125984251968" bottom="0.51181102362204722" header="0.15748031496062992" footer="0.15748031496062992"/>
  <pageSetup paperSize="9" scale="65" orientation="landscape" r:id="rId1"/>
  <headerFooter alignWithMargins="0">
    <oddHeader xml:space="preserve">&amp;C&amp;"Times New Roman,Félkövér" 2019. évi költségvetés
 Magdolna-Orczy Negyed Projekt
11604 cím kiadási előirányzat&amp;R&amp;"Times New Roman,Félkövér dőlt"11. melléklet a /2018. () 
önkormányzati rendelethez
ezer forintban
</oddHeader>
    <oddFooter xml:space="preserve">&amp;C
&amp;R
&amp;P
</oddFooter>
  </headerFooter>
  <rowBreaks count="1" manualBreakCount="1">
    <brk id="38"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G153"/>
  <sheetViews>
    <sheetView zoomScaleNormal="100" workbookViewId="0">
      <selection activeCell="F22" sqref="F22"/>
    </sheetView>
  </sheetViews>
  <sheetFormatPr defaultRowHeight="12.75" x14ac:dyDescent="0.2"/>
  <cols>
    <col min="1" max="1" width="38.7109375" customWidth="1"/>
    <col min="2" max="2" width="15.7109375" style="267" customWidth="1"/>
    <col min="3" max="7" width="15.7109375" style="262" customWidth="1"/>
  </cols>
  <sheetData>
    <row r="1" spans="1:7" s="116" customFormat="1" ht="64.900000000000006" customHeight="1" thickBot="1" x14ac:dyDescent="0.25">
      <c r="A1" s="351" t="s">
        <v>714</v>
      </c>
      <c r="B1" s="216" t="s">
        <v>826</v>
      </c>
      <c r="C1" s="128" t="s">
        <v>715</v>
      </c>
      <c r="D1" s="128" t="s">
        <v>716</v>
      </c>
      <c r="E1" s="216" t="s">
        <v>152</v>
      </c>
      <c r="F1" s="128" t="s">
        <v>717</v>
      </c>
      <c r="G1" s="333" t="s">
        <v>718</v>
      </c>
    </row>
    <row r="2" spans="1:7" s="116" customFormat="1" ht="19.899999999999999" customHeight="1" x14ac:dyDescent="0.2">
      <c r="A2" s="352" t="s">
        <v>719</v>
      </c>
      <c r="B2" s="246"/>
      <c r="C2" s="246"/>
      <c r="D2" s="246"/>
      <c r="E2" s="246"/>
      <c r="F2" s="246"/>
      <c r="G2" s="334">
        <f t="shared" ref="G2:G7" si="0">F2+C2</f>
        <v>0</v>
      </c>
    </row>
    <row r="3" spans="1:7" ht="19.899999999999999" customHeight="1" x14ac:dyDescent="0.2">
      <c r="A3" s="292"/>
      <c r="B3" s="248"/>
      <c r="C3" s="247">
        <f t="shared" ref="C3:C7" si="1">SUM(B3:B3)</f>
        <v>0</v>
      </c>
      <c r="D3" s="248">
        <v>0</v>
      </c>
      <c r="E3" s="248">
        <v>0</v>
      </c>
      <c r="F3" s="247">
        <f>SUM(D3:E3)</f>
        <v>0</v>
      </c>
      <c r="G3" s="335">
        <f t="shared" si="0"/>
        <v>0</v>
      </c>
    </row>
    <row r="4" spans="1:7" ht="19.899999999999999" customHeight="1" x14ac:dyDescent="0.2">
      <c r="A4" s="353" t="s">
        <v>724</v>
      </c>
      <c r="B4" s="248"/>
      <c r="C4" s="247"/>
      <c r="D4" s="248"/>
      <c r="E4" s="248"/>
      <c r="F4" s="247"/>
      <c r="G4" s="335">
        <f>F4+C4</f>
        <v>0</v>
      </c>
    </row>
    <row r="5" spans="1:7" ht="19.899999999999999" customHeight="1" x14ac:dyDescent="0.2">
      <c r="A5" s="292" t="s">
        <v>967</v>
      </c>
      <c r="B5" s="248"/>
      <c r="C5" s="247">
        <f t="shared" si="1"/>
        <v>0</v>
      </c>
      <c r="D5" s="248"/>
      <c r="E5" s="248"/>
      <c r="F5" s="247">
        <f>SUM(D5:E5)</f>
        <v>0</v>
      </c>
      <c r="G5" s="335">
        <f>F5+C5</f>
        <v>0</v>
      </c>
    </row>
    <row r="6" spans="1:7" ht="19.899999999999999" customHeight="1" x14ac:dyDescent="0.2">
      <c r="A6" s="292" t="s">
        <v>965</v>
      </c>
      <c r="B6" s="248">
        <v>2350</v>
      </c>
      <c r="C6" s="247">
        <f t="shared" si="1"/>
        <v>2350</v>
      </c>
      <c r="D6" s="248">
        <v>37650</v>
      </c>
      <c r="E6" s="248">
        <v>0</v>
      </c>
      <c r="F6" s="247">
        <f>SUM(D6:E6)</f>
        <v>37650</v>
      </c>
      <c r="G6" s="335">
        <f t="shared" si="0"/>
        <v>40000</v>
      </c>
    </row>
    <row r="7" spans="1:7" ht="19.899999999999999" customHeight="1" x14ac:dyDescent="0.2">
      <c r="A7" s="650" t="s">
        <v>966</v>
      </c>
      <c r="B7" s="251">
        <v>8199</v>
      </c>
      <c r="C7" s="247">
        <f t="shared" si="1"/>
        <v>8199</v>
      </c>
      <c r="D7" s="251">
        <v>261801</v>
      </c>
      <c r="E7" s="251"/>
      <c r="F7" s="247">
        <f>SUM(D7:E7)</f>
        <v>261801</v>
      </c>
      <c r="G7" s="335">
        <f t="shared" si="0"/>
        <v>270000</v>
      </c>
    </row>
    <row r="8" spans="1:7" s="116" customFormat="1" ht="19.899999999999999" customHeight="1" thickBot="1" x14ac:dyDescent="0.25">
      <c r="A8" s="354" t="s">
        <v>725</v>
      </c>
      <c r="B8" s="250">
        <f>SUM(B5:B7)</f>
        <v>10549</v>
      </c>
      <c r="C8" s="250">
        <f t="shared" ref="C8:G8" si="2">SUM(C5:C7)</f>
        <v>10549</v>
      </c>
      <c r="D8" s="250">
        <f t="shared" si="2"/>
        <v>299451</v>
      </c>
      <c r="E8" s="250">
        <f t="shared" si="2"/>
        <v>0</v>
      </c>
      <c r="F8" s="250">
        <f t="shared" si="2"/>
        <v>299451</v>
      </c>
      <c r="G8" s="250">
        <f t="shared" si="2"/>
        <v>310000</v>
      </c>
    </row>
    <row r="9" spans="1:7" s="116" customFormat="1" ht="19.899999999999999" customHeight="1" thickBot="1" x14ac:dyDescent="0.25">
      <c r="A9" s="355" t="s">
        <v>726</v>
      </c>
      <c r="B9" s="253">
        <f>B8</f>
        <v>10549</v>
      </c>
      <c r="C9" s="253">
        <f t="shared" ref="C9:G9" si="3">C8</f>
        <v>10549</v>
      </c>
      <c r="D9" s="253">
        <f t="shared" si="3"/>
        <v>299451</v>
      </c>
      <c r="E9" s="253">
        <f t="shared" si="3"/>
        <v>0</v>
      </c>
      <c r="F9" s="253">
        <f t="shared" si="3"/>
        <v>299451</v>
      </c>
      <c r="G9" s="337">
        <f t="shared" si="3"/>
        <v>310000</v>
      </c>
    </row>
    <row r="10" spans="1:7" x14ac:dyDescent="0.2">
      <c r="A10" s="2"/>
      <c r="B10" s="261"/>
    </row>
    <row r="11" spans="1:7" x14ac:dyDescent="0.2">
      <c r="A11" s="20"/>
      <c r="B11" s="261"/>
    </row>
    <row r="12" spans="1:7" x14ac:dyDescent="0.2">
      <c r="A12" s="20"/>
      <c r="B12" s="261"/>
    </row>
    <row r="13" spans="1:7" x14ac:dyDescent="0.2">
      <c r="A13" s="20"/>
      <c r="B13" s="261"/>
    </row>
    <row r="14" spans="1:7" x14ac:dyDescent="0.2">
      <c r="A14" s="20"/>
      <c r="B14" s="261"/>
    </row>
    <row r="15" spans="1:7" x14ac:dyDescent="0.2">
      <c r="A15" s="20"/>
      <c r="B15" s="261"/>
    </row>
    <row r="16" spans="1:7" x14ac:dyDescent="0.2">
      <c r="A16" s="263"/>
      <c r="B16" s="261"/>
    </row>
    <row r="17" spans="1:2" x14ac:dyDescent="0.2">
      <c r="A17" s="263"/>
      <c r="B17" s="261"/>
    </row>
    <row r="18" spans="1:2" x14ac:dyDescent="0.2">
      <c r="A18" s="263"/>
      <c r="B18" s="261"/>
    </row>
    <row r="19" spans="1:2" x14ac:dyDescent="0.2">
      <c r="A19" s="263"/>
      <c r="B19" s="261"/>
    </row>
    <row r="20" spans="1:2" x14ac:dyDescent="0.2">
      <c r="A20" s="264"/>
      <c r="B20" s="141"/>
    </row>
    <row r="21" spans="1:2" x14ac:dyDescent="0.2">
      <c r="A21" s="264"/>
      <c r="B21" s="141"/>
    </row>
    <row r="22" spans="1:2" x14ac:dyDescent="0.2">
      <c r="A22" s="264"/>
      <c r="B22" s="141"/>
    </row>
    <row r="23" spans="1:2" x14ac:dyDescent="0.2">
      <c r="A23" s="264"/>
      <c r="B23" s="141"/>
    </row>
    <row r="24" spans="1:2" x14ac:dyDescent="0.2">
      <c r="A24" s="264"/>
      <c r="B24" s="141"/>
    </row>
    <row r="25" spans="1:2" x14ac:dyDescent="0.2">
      <c r="A25" s="264"/>
      <c r="B25" s="141"/>
    </row>
    <row r="26" spans="1:2" x14ac:dyDescent="0.2">
      <c r="A26" s="264"/>
      <c r="B26" s="141"/>
    </row>
    <row r="27" spans="1:2" x14ac:dyDescent="0.2">
      <c r="A27" s="264"/>
      <c r="B27" s="141"/>
    </row>
    <row r="28" spans="1:2" x14ac:dyDescent="0.2">
      <c r="A28" s="264"/>
      <c r="B28" s="141"/>
    </row>
    <row r="29" spans="1:2" x14ac:dyDescent="0.2">
      <c r="A29" s="264"/>
      <c r="B29" s="141"/>
    </row>
    <row r="30" spans="1:2" x14ac:dyDescent="0.2">
      <c r="A30" s="264"/>
      <c r="B30" s="141"/>
    </row>
    <row r="31" spans="1:2" x14ac:dyDescent="0.2">
      <c r="A31" s="264"/>
      <c r="B31" s="141"/>
    </row>
    <row r="32" spans="1:2" x14ac:dyDescent="0.2">
      <c r="A32" s="264"/>
      <c r="B32" s="141"/>
    </row>
    <row r="33" spans="1:2" x14ac:dyDescent="0.2">
      <c r="A33" s="264"/>
      <c r="B33" s="141"/>
    </row>
    <row r="34" spans="1:2" x14ac:dyDescent="0.2">
      <c r="A34" s="264"/>
      <c r="B34" s="141"/>
    </row>
    <row r="35" spans="1:2" x14ac:dyDescent="0.2">
      <c r="A35" s="264"/>
      <c r="B35" s="141"/>
    </row>
    <row r="36" spans="1:2" x14ac:dyDescent="0.2">
      <c r="A36" s="264"/>
      <c r="B36" s="141"/>
    </row>
    <row r="37" spans="1:2" x14ac:dyDescent="0.2">
      <c r="A37" s="264"/>
      <c r="B37" s="141"/>
    </row>
    <row r="38" spans="1:2" x14ac:dyDescent="0.2">
      <c r="A38" s="264"/>
      <c r="B38" s="141"/>
    </row>
    <row r="39" spans="1:2" x14ac:dyDescent="0.2">
      <c r="A39" s="264"/>
      <c r="B39" s="141"/>
    </row>
    <row r="40" spans="1:2" x14ac:dyDescent="0.2">
      <c r="A40" s="264"/>
      <c r="B40" s="141"/>
    </row>
    <row r="41" spans="1:2" x14ac:dyDescent="0.2">
      <c r="A41" s="264"/>
      <c r="B41" s="141"/>
    </row>
    <row r="42" spans="1:2" x14ac:dyDescent="0.2">
      <c r="A42" s="264"/>
      <c r="B42" s="141"/>
    </row>
    <row r="43" spans="1:2" x14ac:dyDescent="0.2">
      <c r="A43" s="264"/>
      <c r="B43" s="141"/>
    </row>
    <row r="44" spans="1:2" x14ac:dyDescent="0.2">
      <c r="A44" s="264"/>
      <c r="B44" s="141"/>
    </row>
    <row r="45" spans="1:2" x14ac:dyDescent="0.2">
      <c r="A45" s="264"/>
      <c r="B45" s="141"/>
    </row>
    <row r="46" spans="1:2" x14ac:dyDescent="0.2">
      <c r="A46" s="264"/>
      <c r="B46" s="141"/>
    </row>
    <row r="47" spans="1:2" x14ac:dyDescent="0.2">
      <c r="A47" s="886"/>
      <c r="B47" s="886"/>
    </row>
    <row r="48" spans="1:2" x14ac:dyDescent="0.2">
      <c r="A48" s="3"/>
      <c r="B48" s="141"/>
    </row>
    <row r="49" spans="1:2" x14ac:dyDescent="0.2">
      <c r="A49" s="20"/>
      <c r="B49" s="261"/>
    </row>
    <row r="50" spans="1:2" x14ac:dyDescent="0.2">
      <c r="A50" s="20"/>
      <c r="B50" s="261"/>
    </row>
    <row r="51" spans="1:2" x14ac:dyDescent="0.2">
      <c r="A51" s="20"/>
      <c r="B51" s="261"/>
    </row>
    <row r="52" spans="1:2" x14ac:dyDescent="0.2">
      <c r="A52" s="20"/>
      <c r="B52" s="261"/>
    </row>
    <row r="53" spans="1:2" x14ac:dyDescent="0.2">
      <c r="A53" s="24"/>
      <c r="B53" s="261"/>
    </row>
    <row r="54" spans="1:2" ht="56.25" customHeight="1" x14ac:dyDescent="0.2">
      <c r="A54" s="20"/>
      <c r="B54" s="261"/>
    </row>
    <row r="55" spans="1:2" x14ac:dyDescent="0.2">
      <c r="A55" s="20"/>
      <c r="B55" s="261"/>
    </row>
    <row r="56" spans="1:2" x14ac:dyDescent="0.2">
      <c r="A56" s="20"/>
      <c r="B56" s="261"/>
    </row>
    <row r="57" spans="1:2" x14ac:dyDescent="0.2">
      <c r="A57" s="20"/>
      <c r="B57" s="261"/>
    </row>
    <row r="58" spans="1:2" x14ac:dyDescent="0.2">
      <c r="A58" s="20"/>
      <c r="B58" s="261"/>
    </row>
    <row r="59" spans="1:2" x14ac:dyDescent="0.2">
      <c r="A59" s="20"/>
      <c r="B59" s="261"/>
    </row>
    <row r="60" spans="1:2" x14ac:dyDescent="0.2">
      <c r="A60" s="20"/>
      <c r="B60" s="261"/>
    </row>
    <row r="61" spans="1:2" x14ac:dyDescent="0.2">
      <c r="A61" s="20"/>
      <c r="B61" s="261"/>
    </row>
    <row r="62" spans="1:2" x14ac:dyDescent="0.2">
      <c r="A62" s="24"/>
      <c r="B62" s="261"/>
    </row>
    <row r="63" spans="1:2" x14ac:dyDescent="0.2">
      <c r="A63" s="20"/>
      <c r="B63" s="261"/>
    </row>
    <row r="64" spans="1:2" x14ac:dyDescent="0.2">
      <c r="A64" s="20"/>
      <c r="B64" s="261"/>
    </row>
    <row r="65" spans="1:2" x14ac:dyDescent="0.2">
      <c r="A65" s="20"/>
      <c r="B65" s="261"/>
    </row>
    <row r="66" spans="1:2" x14ac:dyDescent="0.2">
      <c r="A66" s="20"/>
      <c r="B66" s="261"/>
    </row>
    <row r="67" spans="1:2" x14ac:dyDescent="0.2">
      <c r="A67" s="20"/>
      <c r="B67" s="261"/>
    </row>
    <row r="68" spans="1:2" x14ac:dyDescent="0.2">
      <c r="A68" s="20"/>
      <c r="B68" s="261"/>
    </row>
    <row r="69" spans="1:2" x14ac:dyDescent="0.2">
      <c r="A69" s="20"/>
      <c r="B69" s="261"/>
    </row>
    <row r="70" spans="1:2" x14ac:dyDescent="0.2">
      <c r="A70" s="20"/>
      <c r="B70" s="261"/>
    </row>
    <row r="71" spans="1:2" x14ac:dyDescent="0.2">
      <c r="A71" s="2"/>
      <c r="B71" s="261"/>
    </row>
    <row r="72" spans="1:2" x14ac:dyDescent="0.2">
      <c r="A72" s="2"/>
      <c r="B72" s="261"/>
    </row>
    <row r="73" spans="1:2" x14ac:dyDescent="0.2">
      <c r="A73" s="2"/>
      <c r="B73" s="261"/>
    </row>
    <row r="74" spans="1:2" x14ac:dyDescent="0.2">
      <c r="A74" s="2"/>
      <c r="B74" s="261"/>
    </row>
    <row r="75" spans="1:2" x14ac:dyDescent="0.2">
      <c r="A75" s="2"/>
      <c r="B75" s="261"/>
    </row>
    <row r="76" spans="1:2" x14ac:dyDescent="0.2">
      <c r="A76" s="2"/>
      <c r="B76" s="261"/>
    </row>
    <row r="77" spans="1:2" x14ac:dyDescent="0.2">
      <c r="A77" s="2"/>
      <c r="B77" s="261"/>
    </row>
    <row r="78" spans="1:2" x14ac:dyDescent="0.2">
      <c r="A78" s="2"/>
      <c r="B78" s="261"/>
    </row>
    <row r="79" spans="1:2" x14ac:dyDescent="0.2">
      <c r="A79" s="2"/>
      <c r="B79" s="261"/>
    </row>
    <row r="80" spans="1:2" x14ac:dyDescent="0.2">
      <c r="A80" s="2"/>
      <c r="B80" s="261"/>
    </row>
    <row r="81" spans="1:2" x14ac:dyDescent="0.2">
      <c r="A81" s="2"/>
      <c r="B81" s="261"/>
    </row>
    <row r="82" spans="1:2" x14ac:dyDescent="0.2">
      <c r="A82" s="2"/>
      <c r="B82" s="261"/>
    </row>
    <row r="83" spans="1:2" x14ac:dyDescent="0.2">
      <c r="A83" s="2"/>
      <c r="B83" s="261"/>
    </row>
    <row r="84" spans="1:2" x14ac:dyDescent="0.2">
      <c r="A84" s="2"/>
      <c r="B84" s="261"/>
    </row>
    <row r="85" spans="1:2" x14ac:dyDescent="0.2">
      <c r="A85" s="2"/>
      <c r="B85" s="261"/>
    </row>
    <row r="86" spans="1:2" x14ac:dyDescent="0.2">
      <c r="A86" s="2"/>
      <c r="B86" s="261"/>
    </row>
    <row r="87" spans="1:2" x14ac:dyDescent="0.2">
      <c r="A87" s="2"/>
      <c r="B87" s="261"/>
    </row>
    <row r="88" spans="1:2" x14ac:dyDescent="0.2">
      <c r="A88" s="2"/>
      <c r="B88" s="261"/>
    </row>
    <row r="89" spans="1:2" x14ac:dyDescent="0.2">
      <c r="A89" s="2"/>
      <c r="B89" s="261"/>
    </row>
    <row r="90" spans="1:2" x14ac:dyDescent="0.2">
      <c r="A90" s="2"/>
      <c r="B90" s="261"/>
    </row>
    <row r="91" spans="1:2" x14ac:dyDescent="0.2">
      <c r="A91" s="2"/>
      <c r="B91" s="261"/>
    </row>
    <row r="92" spans="1:2" x14ac:dyDescent="0.2">
      <c r="A92" s="2"/>
      <c r="B92" s="261"/>
    </row>
    <row r="93" spans="1:2" x14ac:dyDescent="0.2">
      <c r="A93" s="2"/>
      <c r="B93" s="261"/>
    </row>
    <row r="94" spans="1:2" x14ac:dyDescent="0.2">
      <c r="A94" s="2"/>
      <c r="B94" s="261"/>
    </row>
    <row r="95" spans="1:2" x14ac:dyDescent="0.2">
      <c r="A95" s="2"/>
      <c r="B95" s="261"/>
    </row>
    <row r="96" spans="1:2" x14ac:dyDescent="0.2">
      <c r="A96" s="2"/>
      <c r="B96" s="261"/>
    </row>
    <row r="97" spans="1:2" x14ac:dyDescent="0.2">
      <c r="A97" s="2"/>
      <c r="B97" s="261"/>
    </row>
    <row r="98" spans="1:2" x14ac:dyDescent="0.2">
      <c r="A98" s="2"/>
      <c r="B98" s="261"/>
    </row>
    <row r="99" spans="1:2" x14ac:dyDescent="0.2">
      <c r="A99" s="2"/>
      <c r="B99" s="261"/>
    </row>
    <row r="100" spans="1:2" x14ac:dyDescent="0.2">
      <c r="A100" s="2"/>
      <c r="B100" s="261"/>
    </row>
    <row r="101" spans="1:2" x14ac:dyDescent="0.2">
      <c r="A101" s="2"/>
      <c r="B101" s="261"/>
    </row>
    <row r="102" spans="1:2" x14ac:dyDescent="0.2">
      <c r="A102" s="20"/>
      <c r="B102" s="261"/>
    </row>
    <row r="103" spans="1:2" x14ac:dyDescent="0.2">
      <c r="A103" s="20"/>
      <c r="B103" s="261"/>
    </row>
    <row r="104" spans="1:2" x14ac:dyDescent="0.2">
      <c r="A104" s="20"/>
      <c r="B104" s="261"/>
    </row>
    <row r="105" spans="1:2" x14ac:dyDescent="0.2">
      <c r="A105" s="20"/>
      <c r="B105" s="261"/>
    </row>
    <row r="106" spans="1:2" x14ac:dyDescent="0.2">
      <c r="A106" s="20"/>
      <c r="B106" s="261"/>
    </row>
    <row r="107" spans="1:2" x14ac:dyDescent="0.2">
      <c r="A107" s="20"/>
      <c r="B107" s="261"/>
    </row>
    <row r="108" spans="1:2" x14ac:dyDescent="0.2">
      <c r="A108" s="20"/>
      <c r="B108" s="261"/>
    </row>
    <row r="109" spans="1:2" x14ac:dyDescent="0.2">
      <c r="A109" s="20"/>
      <c r="B109" s="261"/>
    </row>
    <row r="110" spans="1:2" x14ac:dyDescent="0.2">
      <c r="A110" s="20"/>
      <c r="B110" s="261"/>
    </row>
    <row r="111" spans="1:2" x14ac:dyDescent="0.2">
      <c r="A111" s="20"/>
      <c r="B111" s="261"/>
    </row>
    <row r="112" spans="1:2" x14ac:dyDescent="0.2">
      <c r="A112" s="20"/>
      <c r="B112" s="261"/>
    </row>
    <row r="113" spans="1:2" x14ac:dyDescent="0.2">
      <c r="A113" s="20"/>
      <c r="B113" s="261"/>
    </row>
    <row r="114" spans="1:2" x14ac:dyDescent="0.2">
      <c r="A114" s="20"/>
      <c r="B114" s="261"/>
    </row>
    <row r="115" spans="1:2" x14ac:dyDescent="0.2">
      <c r="A115" s="20"/>
      <c r="B115" s="261"/>
    </row>
    <row r="116" spans="1:2" x14ac:dyDescent="0.2">
      <c r="A116" s="20"/>
      <c r="B116" s="261"/>
    </row>
    <row r="117" spans="1:2" x14ac:dyDescent="0.2">
      <c r="A117" s="20"/>
      <c r="B117" s="261"/>
    </row>
    <row r="118" spans="1:2" x14ac:dyDescent="0.2">
      <c r="A118" s="20"/>
      <c r="B118" s="261"/>
    </row>
    <row r="119" spans="1:2" x14ac:dyDescent="0.2">
      <c r="A119" s="20"/>
      <c r="B119" s="261"/>
    </row>
    <row r="120" spans="1:2" x14ac:dyDescent="0.2">
      <c r="A120" s="20"/>
      <c r="B120" s="261"/>
    </row>
    <row r="121" spans="1:2" x14ac:dyDescent="0.2">
      <c r="A121" s="20"/>
      <c r="B121" s="261"/>
    </row>
    <row r="122" spans="1:2" x14ac:dyDescent="0.2">
      <c r="A122" s="20"/>
      <c r="B122" s="261"/>
    </row>
    <row r="123" spans="1:2" x14ac:dyDescent="0.2">
      <c r="A123" s="20"/>
      <c r="B123" s="261"/>
    </row>
    <row r="124" spans="1:2" x14ac:dyDescent="0.2">
      <c r="A124" s="20"/>
      <c r="B124" s="261"/>
    </row>
    <row r="125" spans="1:2" x14ac:dyDescent="0.2">
      <c r="A125" s="20"/>
      <c r="B125" s="261"/>
    </row>
    <row r="126" spans="1:2" x14ac:dyDescent="0.2">
      <c r="A126" s="20"/>
      <c r="B126" s="261"/>
    </row>
    <row r="127" spans="1:2" x14ac:dyDescent="0.2">
      <c r="A127" s="20"/>
      <c r="B127" s="261"/>
    </row>
    <row r="128" spans="1:2" x14ac:dyDescent="0.2">
      <c r="A128" s="20"/>
      <c r="B128" s="261"/>
    </row>
    <row r="129" spans="1:2" x14ac:dyDescent="0.2">
      <c r="A129" s="20"/>
      <c r="B129" s="261"/>
    </row>
    <row r="130" spans="1:2" x14ac:dyDescent="0.2">
      <c r="A130" s="20"/>
      <c r="B130" s="261"/>
    </row>
    <row r="131" spans="1:2" x14ac:dyDescent="0.2">
      <c r="A131" s="20"/>
      <c r="B131" s="261"/>
    </row>
    <row r="132" spans="1:2" x14ac:dyDescent="0.2">
      <c r="A132" s="20"/>
      <c r="B132" s="261"/>
    </row>
    <row r="133" spans="1:2" x14ac:dyDescent="0.2">
      <c r="A133" s="20"/>
      <c r="B133" s="261"/>
    </row>
    <row r="134" spans="1:2" x14ac:dyDescent="0.2">
      <c r="A134" s="20"/>
      <c r="B134" s="261"/>
    </row>
    <row r="135" spans="1:2" x14ac:dyDescent="0.2">
      <c r="A135" s="20"/>
      <c r="B135" s="261"/>
    </row>
    <row r="136" spans="1:2" x14ac:dyDescent="0.2">
      <c r="A136" s="20"/>
      <c r="B136" s="261"/>
    </row>
    <row r="137" spans="1:2" x14ac:dyDescent="0.2">
      <c r="A137" s="263"/>
      <c r="B137" s="141"/>
    </row>
    <row r="138" spans="1:2" x14ac:dyDescent="0.2">
      <c r="A138" s="263"/>
      <c r="B138" s="265"/>
    </row>
    <row r="139" spans="1:2" x14ac:dyDescent="0.2">
      <c r="A139" s="263"/>
      <c r="B139" s="265"/>
    </row>
    <row r="140" spans="1:2" x14ac:dyDescent="0.2">
      <c r="A140" s="263"/>
      <c r="B140" s="265"/>
    </row>
    <row r="141" spans="1:2" x14ac:dyDescent="0.2">
      <c r="A141" s="266"/>
      <c r="B141" s="265"/>
    </row>
    <row r="142" spans="1:2" x14ac:dyDescent="0.2">
      <c r="A142" s="266"/>
      <c r="B142" s="265"/>
    </row>
    <row r="143" spans="1:2" x14ac:dyDescent="0.2">
      <c r="A143" s="266"/>
      <c r="B143" s="265"/>
    </row>
    <row r="144" spans="1:2" x14ac:dyDescent="0.2">
      <c r="A144" s="266"/>
      <c r="B144" s="265"/>
    </row>
    <row r="145" spans="1:2" x14ac:dyDescent="0.2">
      <c r="A145" s="266"/>
      <c r="B145" s="265"/>
    </row>
    <row r="146" spans="1:2" x14ac:dyDescent="0.2">
      <c r="A146" s="266"/>
      <c r="B146" s="265"/>
    </row>
    <row r="147" spans="1:2" x14ac:dyDescent="0.2">
      <c r="A147" s="266"/>
      <c r="B147" s="265"/>
    </row>
    <row r="148" spans="1:2" x14ac:dyDescent="0.2">
      <c r="A148" s="266"/>
      <c r="B148" s="265"/>
    </row>
    <row r="149" spans="1:2" x14ac:dyDescent="0.2">
      <c r="A149" s="266"/>
      <c r="B149" s="265"/>
    </row>
    <row r="150" spans="1:2" x14ac:dyDescent="0.2">
      <c r="A150" s="266"/>
      <c r="B150" s="265"/>
    </row>
    <row r="151" spans="1:2" x14ac:dyDescent="0.2">
      <c r="A151" s="266"/>
      <c r="B151" s="265"/>
    </row>
    <row r="152" spans="1:2" x14ac:dyDescent="0.2">
      <c r="A152" s="266"/>
      <c r="B152" s="265"/>
    </row>
    <row r="153" spans="1:2" x14ac:dyDescent="0.2">
      <c r="A153" s="266"/>
      <c r="B153" s="265"/>
    </row>
  </sheetData>
  <mergeCells count="1">
    <mergeCell ref="A47:B47"/>
  </mergeCells>
  <printOptions horizontalCentered="1"/>
  <pageMargins left="0.19685039370078741" right="0.19685039370078741" top="0.98425196850393704" bottom="0.35433070866141736" header="0.19685039370078741" footer="0.19685039370078741"/>
  <pageSetup paperSize="9" orientation="landscape" r:id="rId1"/>
  <headerFooter alignWithMargins="0">
    <oddHeader xml:space="preserve">&amp;C&amp;"Times New Roman,Félkövér"2019. évi költségvetés 
TÉR_KÖZ pályázat és egyéb fejlesztési projektek
11605 cím bevételi előiányzat&amp;R&amp;"Times New Roman,Félkövér dőlt"12. melléklet a /2018. () 
önk.rendelethez
ezer forintban&amp;"Times New Roman,Normál"
</oddHeader>
    <oddFooter>&amp;R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3"/>
  <sheetViews>
    <sheetView zoomScaleNormal="100" workbookViewId="0">
      <pane xSplit="1" ySplit="1" topLeftCell="B11" activePane="bottomRight" state="frozen"/>
      <selection pane="topRight" activeCell="B1" sqref="B1"/>
      <selection pane="bottomLeft" activeCell="A3" sqref="A3"/>
      <selection pane="bottomRight" activeCell="A24" sqref="A24"/>
    </sheetView>
  </sheetViews>
  <sheetFormatPr defaultColWidth="9.140625" defaultRowHeight="12.75" x14ac:dyDescent="0.2"/>
  <cols>
    <col min="1" max="1" width="38.7109375" style="99" customWidth="1"/>
    <col min="2" max="5" width="15.7109375" style="114" customWidth="1"/>
    <col min="6" max="6" width="15.7109375" style="115" customWidth="1"/>
    <col min="7" max="9" width="15.7109375" style="114" customWidth="1"/>
    <col min="10" max="11" width="15.7109375" style="115" customWidth="1"/>
    <col min="12" max="16384" width="9.140625" style="118"/>
  </cols>
  <sheetData>
    <row r="1" spans="1:11" s="119" customFormat="1" ht="64.900000000000006" customHeight="1" thickBot="1" x14ac:dyDescent="0.25">
      <c r="A1" s="244" t="s">
        <v>714</v>
      </c>
      <c r="B1" s="404" t="s">
        <v>95</v>
      </c>
      <c r="C1" s="128" t="s">
        <v>97</v>
      </c>
      <c r="D1" s="128" t="s">
        <v>99</v>
      </c>
      <c r="E1" s="128" t="s">
        <v>110</v>
      </c>
      <c r="F1" s="128" t="s">
        <v>727</v>
      </c>
      <c r="G1" s="128" t="s">
        <v>114</v>
      </c>
      <c r="H1" s="128" t="s">
        <v>116</v>
      </c>
      <c r="I1" s="128" t="s">
        <v>122</v>
      </c>
      <c r="J1" s="128" t="s">
        <v>728</v>
      </c>
      <c r="K1" s="648" t="s">
        <v>729</v>
      </c>
    </row>
    <row r="2" spans="1:11" s="313" customFormat="1" ht="30" customHeight="1" thickBot="1" x14ac:dyDescent="0.25">
      <c r="A2" s="350" t="s">
        <v>793</v>
      </c>
      <c r="B2" s="346">
        <v>0</v>
      </c>
      <c r="C2" s="347"/>
      <c r="D2" s="347">
        <v>3000</v>
      </c>
      <c r="E2" s="347"/>
      <c r="F2" s="347">
        <f>SUM(B2:E2)</f>
        <v>3000</v>
      </c>
      <c r="G2" s="347"/>
      <c r="H2" s="347"/>
      <c r="I2" s="347"/>
      <c r="J2" s="347"/>
      <c r="K2" s="649">
        <f>J2+F2</f>
        <v>3000</v>
      </c>
    </row>
    <row r="3" spans="1:11" s="313" customFormat="1" ht="20.100000000000001" customHeight="1" thickBot="1" x14ac:dyDescent="0.25">
      <c r="A3" s="348" t="s">
        <v>965</v>
      </c>
      <c r="B3" s="346">
        <f>SUM(B5:B20)</f>
        <v>0</v>
      </c>
      <c r="C3" s="347">
        <f t="shared" ref="C3:K3" si="0">SUM(C5:C20)</f>
        <v>0</v>
      </c>
      <c r="D3" s="347">
        <f t="shared" si="0"/>
        <v>3100</v>
      </c>
      <c r="E3" s="347">
        <f t="shared" si="0"/>
        <v>1500</v>
      </c>
      <c r="F3" s="347">
        <f t="shared" si="0"/>
        <v>4600</v>
      </c>
      <c r="G3" s="347">
        <f t="shared" si="0"/>
        <v>8484</v>
      </c>
      <c r="H3" s="347">
        <f t="shared" si="0"/>
        <v>152603</v>
      </c>
      <c r="I3" s="347">
        <f t="shared" si="0"/>
        <v>0</v>
      </c>
      <c r="J3" s="347">
        <f t="shared" si="0"/>
        <v>161087</v>
      </c>
      <c r="K3" s="649">
        <f t="shared" si="0"/>
        <v>165687</v>
      </c>
    </row>
    <row r="4" spans="1:11" s="119" customFormat="1" ht="15" customHeight="1" x14ac:dyDescent="0.2">
      <c r="A4" s="273" t="s">
        <v>792</v>
      </c>
      <c r="B4" s="349"/>
      <c r="C4" s="269"/>
      <c r="D4" s="269"/>
      <c r="E4" s="269"/>
      <c r="F4" s="269"/>
      <c r="G4" s="269"/>
      <c r="H4" s="269"/>
      <c r="I4" s="269"/>
      <c r="J4" s="269"/>
      <c r="K4" s="403"/>
    </row>
    <row r="5" spans="1:11" s="119" customFormat="1" ht="30" customHeight="1" x14ac:dyDescent="0.2">
      <c r="A5" s="256" t="s">
        <v>822</v>
      </c>
      <c r="B5" s="274"/>
      <c r="C5" s="29"/>
      <c r="D5" s="29"/>
      <c r="E5" s="29"/>
      <c r="F5" s="127">
        <f t="shared" ref="F5:F22" si="1">SUM(B5:E5)</f>
        <v>0</v>
      </c>
      <c r="G5" s="29"/>
      <c r="H5" s="29">
        <v>65407</v>
      </c>
      <c r="I5" s="29"/>
      <c r="J5" s="127">
        <f t="shared" ref="J5:J20" si="2">SUM(G5:I5)</f>
        <v>65407</v>
      </c>
      <c r="K5" s="647">
        <f t="shared" ref="K5:K20" si="3">J5+F5</f>
        <v>65407</v>
      </c>
    </row>
    <row r="6" spans="1:11" s="119" customFormat="1" ht="15" customHeight="1" x14ac:dyDescent="0.2">
      <c r="A6" s="256" t="s">
        <v>968</v>
      </c>
      <c r="B6" s="274"/>
      <c r="C6" s="29"/>
      <c r="D6" s="29"/>
      <c r="E6" s="29"/>
      <c r="F6" s="127">
        <f t="shared" si="1"/>
        <v>0</v>
      </c>
      <c r="G6" s="29">
        <v>5240</v>
      </c>
      <c r="H6" s="29"/>
      <c r="I6" s="29"/>
      <c r="J6" s="127">
        <f t="shared" si="2"/>
        <v>5240</v>
      </c>
      <c r="K6" s="647">
        <f t="shared" si="3"/>
        <v>5240</v>
      </c>
    </row>
    <row r="7" spans="1:11" s="119" customFormat="1" ht="15" customHeight="1" x14ac:dyDescent="0.2">
      <c r="A7" s="256" t="s">
        <v>823</v>
      </c>
      <c r="B7" s="274"/>
      <c r="C7" s="29"/>
      <c r="D7" s="29"/>
      <c r="E7" s="29"/>
      <c r="F7" s="127">
        <f t="shared" si="1"/>
        <v>0</v>
      </c>
      <c r="G7" s="29"/>
      <c r="H7" s="29">
        <v>1000</v>
      </c>
      <c r="I7" s="29"/>
      <c r="J7" s="127">
        <f t="shared" si="2"/>
        <v>1000</v>
      </c>
      <c r="K7" s="647">
        <f t="shared" si="3"/>
        <v>1000</v>
      </c>
    </row>
    <row r="8" spans="1:11" s="119" customFormat="1" ht="15" customHeight="1" x14ac:dyDescent="0.2">
      <c r="A8" s="256" t="s">
        <v>824</v>
      </c>
      <c r="B8" s="274"/>
      <c r="C8" s="29"/>
      <c r="D8" s="29"/>
      <c r="E8" s="29"/>
      <c r="F8" s="127">
        <f t="shared" si="1"/>
        <v>0</v>
      </c>
      <c r="G8" s="29"/>
      <c r="H8" s="29">
        <v>500</v>
      </c>
      <c r="I8" s="29"/>
      <c r="J8" s="127">
        <f t="shared" si="2"/>
        <v>500</v>
      </c>
      <c r="K8" s="647">
        <f t="shared" si="3"/>
        <v>500</v>
      </c>
    </row>
    <row r="9" spans="1:11" s="119" customFormat="1" ht="15" customHeight="1" x14ac:dyDescent="0.2">
      <c r="A9" s="256" t="s">
        <v>819</v>
      </c>
      <c r="B9" s="274"/>
      <c r="C9" s="29"/>
      <c r="D9" s="29"/>
      <c r="E9" s="29"/>
      <c r="F9" s="127">
        <f t="shared" si="1"/>
        <v>0</v>
      </c>
      <c r="G9" s="29"/>
      <c r="H9" s="29"/>
      <c r="I9" s="29"/>
      <c r="J9" s="127">
        <f t="shared" si="2"/>
        <v>0</v>
      </c>
      <c r="K9" s="647">
        <f t="shared" si="3"/>
        <v>0</v>
      </c>
    </row>
    <row r="10" spans="1:11" s="119" customFormat="1" ht="15" customHeight="1" x14ac:dyDescent="0.2">
      <c r="A10" s="256" t="s">
        <v>969</v>
      </c>
      <c r="B10" s="274"/>
      <c r="C10" s="29"/>
      <c r="D10" s="29"/>
      <c r="E10" s="29">
        <v>1000</v>
      </c>
      <c r="F10" s="127">
        <f t="shared" si="1"/>
        <v>1000</v>
      </c>
      <c r="G10" s="29"/>
      <c r="H10" s="29"/>
      <c r="I10" s="29"/>
      <c r="J10" s="127">
        <f t="shared" si="2"/>
        <v>0</v>
      </c>
      <c r="K10" s="647">
        <f t="shared" si="3"/>
        <v>1000</v>
      </c>
    </row>
    <row r="11" spans="1:11" s="119" customFormat="1" ht="15" customHeight="1" x14ac:dyDescent="0.2">
      <c r="A11" s="256" t="s">
        <v>820</v>
      </c>
      <c r="B11" s="274"/>
      <c r="C11" s="29"/>
      <c r="D11" s="29">
        <v>250</v>
      </c>
      <c r="E11" s="29"/>
      <c r="F11" s="127">
        <f t="shared" si="1"/>
        <v>250</v>
      </c>
      <c r="G11" s="29"/>
      <c r="H11" s="29"/>
      <c r="I11" s="29"/>
      <c r="J11" s="127">
        <f t="shared" si="2"/>
        <v>0</v>
      </c>
      <c r="K11" s="647">
        <f t="shared" si="3"/>
        <v>250</v>
      </c>
    </row>
    <row r="12" spans="1:11" s="119" customFormat="1" ht="15" customHeight="1" x14ac:dyDescent="0.2">
      <c r="A12" s="256" t="s">
        <v>825</v>
      </c>
      <c r="B12" s="274"/>
      <c r="C12" s="29"/>
      <c r="D12" s="29">
        <f>4310-4310</f>
        <v>0</v>
      </c>
      <c r="E12" s="29"/>
      <c r="F12" s="127">
        <f t="shared" si="1"/>
        <v>0</v>
      </c>
      <c r="G12" s="29"/>
      <c r="H12" s="29"/>
      <c r="I12" s="29"/>
      <c r="J12" s="127">
        <f t="shared" si="2"/>
        <v>0</v>
      </c>
      <c r="K12" s="647">
        <f t="shared" si="3"/>
        <v>0</v>
      </c>
    </row>
    <row r="13" spans="1:11" s="119" customFormat="1" ht="15" customHeight="1" x14ac:dyDescent="0.2">
      <c r="A13" s="256" t="s">
        <v>970</v>
      </c>
      <c r="B13" s="274"/>
      <c r="C13" s="29"/>
      <c r="D13" s="29">
        <v>1000</v>
      </c>
      <c r="E13" s="29"/>
      <c r="F13" s="127">
        <f t="shared" si="1"/>
        <v>1000</v>
      </c>
      <c r="G13" s="29"/>
      <c r="H13" s="29"/>
      <c r="I13" s="29"/>
      <c r="J13" s="127">
        <f t="shared" si="2"/>
        <v>0</v>
      </c>
      <c r="K13" s="647">
        <f t="shared" si="3"/>
        <v>1000</v>
      </c>
    </row>
    <row r="14" spans="1:11" s="119" customFormat="1" ht="15" customHeight="1" x14ac:dyDescent="0.2">
      <c r="A14" s="344" t="s">
        <v>821</v>
      </c>
      <c r="B14" s="274"/>
      <c r="C14" s="29"/>
      <c r="D14" s="29"/>
      <c r="E14" s="29"/>
      <c r="F14" s="127">
        <f t="shared" si="1"/>
        <v>0</v>
      </c>
      <c r="G14" s="29"/>
      <c r="H14" s="29"/>
      <c r="I14" s="29"/>
      <c r="J14" s="127">
        <f t="shared" si="2"/>
        <v>0</v>
      </c>
      <c r="K14" s="647">
        <f t="shared" si="3"/>
        <v>0</v>
      </c>
    </row>
    <row r="15" spans="1:11" s="119" customFormat="1" ht="30" customHeight="1" x14ac:dyDescent="0.2">
      <c r="A15" s="256" t="s">
        <v>822</v>
      </c>
      <c r="B15" s="274"/>
      <c r="C15" s="29"/>
      <c r="D15" s="29"/>
      <c r="E15" s="29"/>
      <c r="F15" s="127">
        <f t="shared" si="1"/>
        <v>0</v>
      </c>
      <c r="G15" s="29"/>
      <c r="H15" s="29">
        <f>34406+51290</f>
        <v>85696</v>
      </c>
      <c r="I15" s="29"/>
      <c r="J15" s="127">
        <f t="shared" si="2"/>
        <v>85696</v>
      </c>
      <c r="K15" s="647">
        <f t="shared" si="3"/>
        <v>85696</v>
      </c>
    </row>
    <row r="16" spans="1:11" s="119" customFormat="1" ht="15" customHeight="1" x14ac:dyDescent="0.2">
      <c r="A16" s="256" t="s">
        <v>968</v>
      </c>
      <c r="B16" s="274"/>
      <c r="C16" s="29"/>
      <c r="D16" s="29"/>
      <c r="E16" s="29"/>
      <c r="F16" s="127">
        <f t="shared" si="1"/>
        <v>0</v>
      </c>
      <c r="G16" s="29">
        <v>3244</v>
      </c>
      <c r="H16" s="29"/>
      <c r="I16" s="29"/>
      <c r="J16" s="127">
        <f t="shared" si="2"/>
        <v>3244</v>
      </c>
      <c r="K16" s="647">
        <f t="shared" si="3"/>
        <v>3244</v>
      </c>
    </row>
    <row r="17" spans="1:11" s="119" customFormat="1" ht="15" customHeight="1" x14ac:dyDescent="0.2">
      <c r="A17" s="256" t="s">
        <v>824</v>
      </c>
      <c r="B17" s="274"/>
      <c r="C17" s="29"/>
      <c r="D17" s="29"/>
      <c r="E17" s="29">
        <v>500</v>
      </c>
      <c r="F17" s="127">
        <f t="shared" si="1"/>
        <v>500</v>
      </c>
      <c r="G17" s="29"/>
      <c r="H17" s="29"/>
      <c r="I17" s="29"/>
      <c r="J17" s="127">
        <f t="shared" si="2"/>
        <v>0</v>
      </c>
      <c r="K17" s="647">
        <f t="shared" si="3"/>
        <v>500</v>
      </c>
    </row>
    <row r="18" spans="1:11" s="119" customFormat="1" ht="15" customHeight="1" x14ac:dyDescent="0.2">
      <c r="A18" s="256" t="s">
        <v>820</v>
      </c>
      <c r="B18" s="274"/>
      <c r="C18" s="29"/>
      <c r="D18" s="29">
        <v>250</v>
      </c>
      <c r="E18" s="29"/>
      <c r="F18" s="127">
        <f t="shared" si="1"/>
        <v>250</v>
      </c>
      <c r="G18" s="29"/>
      <c r="H18" s="29"/>
      <c r="I18" s="29"/>
      <c r="J18" s="127">
        <f t="shared" si="2"/>
        <v>0</v>
      </c>
      <c r="K18" s="647">
        <f t="shared" si="3"/>
        <v>250</v>
      </c>
    </row>
    <row r="19" spans="1:11" s="119" customFormat="1" ht="15" customHeight="1" x14ac:dyDescent="0.2">
      <c r="A19" s="256" t="s">
        <v>969</v>
      </c>
      <c r="B19" s="274"/>
      <c r="C19" s="29"/>
      <c r="D19" s="29"/>
      <c r="E19" s="29"/>
      <c r="F19" s="127">
        <f t="shared" si="1"/>
        <v>0</v>
      </c>
      <c r="G19" s="29"/>
      <c r="H19" s="29"/>
      <c r="I19" s="29"/>
      <c r="J19" s="127">
        <f t="shared" si="2"/>
        <v>0</v>
      </c>
      <c r="K19" s="647">
        <f t="shared" si="3"/>
        <v>0</v>
      </c>
    </row>
    <row r="20" spans="1:11" s="119" customFormat="1" ht="15" customHeight="1" x14ac:dyDescent="0.2">
      <c r="A20" s="345" t="s">
        <v>825</v>
      </c>
      <c r="B20" s="275"/>
      <c r="C20" s="276"/>
      <c r="D20" s="276">
        <v>1600</v>
      </c>
      <c r="E20" s="276"/>
      <c r="F20" s="287">
        <f t="shared" si="1"/>
        <v>1600</v>
      </c>
      <c r="G20" s="276"/>
      <c r="H20" s="276"/>
      <c r="I20" s="276"/>
      <c r="J20" s="287">
        <f t="shared" si="2"/>
        <v>0</v>
      </c>
      <c r="K20" s="651">
        <f t="shared" si="3"/>
        <v>1600</v>
      </c>
    </row>
    <row r="21" spans="1:11" s="119" customFormat="1" ht="15" customHeight="1" x14ac:dyDescent="0.2">
      <c r="A21" s="700" t="s">
        <v>1048</v>
      </c>
      <c r="B21" s="275"/>
      <c r="C21" s="276"/>
      <c r="D21" s="276"/>
      <c r="E21" s="276"/>
      <c r="F21" s="287">
        <f t="shared" si="1"/>
        <v>0</v>
      </c>
      <c r="G21" s="276"/>
      <c r="H21" s="276"/>
      <c r="I21" s="276"/>
      <c r="J21" s="127">
        <f t="shared" ref="J21:J22" si="4">SUM(G21:I21)</f>
        <v>0</v>
      </c>
      <c r="K21" s="647">
        <f t="shared" ref="K21:K22" si="5">J21+F21</f>
        <v>0</v>
      </c>
    </row>
    <row r="22" spans="1:11" s="119" customFormat="1" ht="15" customHeight="1" thickBot="1" x14ac:dyDescent="0.25">
      <c r="A22" s="701" t="s">
        <v>1049</v>
      </c>
      <c r="B22" s="616"/>
      <c r="C22" s="487"/>
      <c r="D22" s="487"/>
      <c r="E22" s="487"/>
      <c r="F22" s="287">
        <f t="shared" si="1"/>
        <v>0</v>
      </c>
      <c r="G22" s="487">
        <v>50000</v>
      </c>
      <c r="H22" s="487"/>
      <c r="I22" s="487"/>
      <c r="J22" s="127">
        <f t="shared" si="4"/>
        <v>50000</v>
      </c>
      <c r="K22" s="647">
        <f t="shared" si="5"/>
        <v>50000</v>
      </c>
    </row>
    <row r="23" spans="1:11" s="278" customFormat="1" ht="19.899999999999999" customHeight="1" thickBot="1" x14ac:dyDescent="0.25">
      <c r="A23" s="350" t="s">
        <v>794</v>
      </c>
      <c r="B23" s="346">
        <f>B2+B3+B22</f>
        <v>0</v>
      </c>
      <c r="C23" s="346">
        <f t="shared" ref="C23:K23" si="6">C2+C3+C22</f>
        <v>0</v>
      </c>
      <c r="D23" s="346">
        <f t="shared" si="6"/>
        <v>6100</v>
      </c>
      <c r="E23" s="346">
        <f t="shared" si="6"/>
        <v>1500</v>
      </c>
      <c r="F23" s="346">
        <f t="shared" si="6"/>
        <v>7600</v>
      </c>
      <c r="G23" s="346">
        <f t="shared" si="6"/>
        <v>58484</v>
      </c>
      <c r="H23" s="346">
        <f t="shared" si="6"/>
        <v>152603</v>
      </c>
      <c r="I23" s="346">
        <f t="shared" si="6"/>
        <v>0</v>
      </c>
      <c r="J23" s="346">
        <f t="shared" si="6"/>
        <v>211087</v>
      </c>
      <c r="K23" s="346">
        <f t="shared" si="6"/>
        <v>218687</v>
      </c>
    </row>
  </sheetData>
  <printOptions horizontalCentered="1"/>
  <pageMargins left="0.27559055118110237" right="0.27559055118110237" top="0.6692913385826772" bottom="0.86614173228346458" header="0.15748031496062992" footer="0.15748031496062992"/>
  <pageSetup paperSize="9" scale="63" orientation="landscape" r:id="rId1"/>
  <headerFooter alignWithMargins="0">
    <oddHeader xml:space="preserve">&amp;C&amp;"Times New Roman,Félkövér" 2019. évi költségvetés
TÉR_KÖZ pályázat és egyéb fejlesztési projektek
11605 cím kiadási előirányzat
&amp;R&amp;"Times New Roman,Félkövér dőlt"12. melléklet a /2018. () 
önk.rendelethez
ezer forintban
&amp;"Times New Roman,Félkövér"&amp;8
</oddHeader>
    <oddFooter xml:space="preserve">&amp;C
&amp;R
&amp;P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619"/>
  <sheetViews>
    <sheetView zoomScaleNormal="100" workbookViewId="0">
      <pane xSplit="2" ySplit="3" topLeftCell="I16" activePane="bottomRight" state="frozen"/>
      <selection pane="topRight" activeCell="B1" sqref="B1"/>
      <selection pane="bottomLeft" activeCell="A4" sqref="A4"/>
      <selection pane="bottomRight" activeCell="S41" sqref="S41"/>
    </sheetView>
  </sheetViews>
  <sheetFormatPr defaultColWidth="9.140625" defaultRowHeight="15" x14ac:dyDescent="0.25"/>
  <cols>
    <col min="1" max="1" width="9.140625" style="364"/>
    <col min="2" max="2" width="48.28515625" style="108" customWidth="1"/>
    <col min="3" max="4" width="10.7109375" style="102" customWidth="1"/>
    <col min="5" max="5" width="10.7109375" style="110" customWidth="1"/>
    <col min="6" max="6" width="11.7109375" style="110" customWidth="1"/>
    <col min="7" max="8" width="11.7109375" style="102" customWidth="1"/>
    <col min="9" max="10" width="11.7109375" style="110" customWidth="1"/>
    <col min="11" max="13" width="11.7109375" style="102" customWidth="1"/>
    <col min="14" max="16" width="11.7109375" style="110" customWidth="1"/>
    <col min="17" max="19" width="11.7109375" style="109" customWidth="1"/>
    <col min="20" max="248" width="9.140625" style="40"/>
    <col min="249" max="249" width="37.85546875" style="40" customWidth="1"/>
    <col min="250" max="259" width="10.28515625" style="40" customWidth="1"/>
    <col min="260" max="260" width="10.7109375" style="40" customWidth="1"/>
    <col min="261" max="262" width="10.28515625" style="40" customWidth="1"/>
    <col min="263" max="263" width="10.85546875" style="40" customWidth="1"/>
    <col min="264" max="272" width="10.28515625" style="40" customWidth="1"/>
    <col min="273" max="273" width="28.85546875" style="40" customWidth="1"/>
    <col min="274" max="504" width="9.140625" style="40"/>
    <col min="505" max="505" width="37.85546875" style="40" customWidth="1"/>
    <col min="506" max="515" width="10.28515625" style="40" customWidth="1"/>
    <col min="516" max="516" width="10.7109375" style="40" customWidth="1"/>
    <col min="517" max="518" width="10.28515625" style="40" customWidth="1"/>
    <col min="519" max="519" width="10.85546875" style="40" customWidth="1"/>
    <col min="520" max="528" width="10.28515625" style="40" customWidth="1"/>
    <col min="529" max="529" width="28.85546875" style="40" customWidth="1"/>
    <col min="530" max="760" width="9.140625" style="40"/>
    <col min="761" max="761" width="37.85546875" style="40" customWidth="1"/>
    <col min="762" max="771" width="10.28515625" style="40" customWidth="1"/>
    <col min="772" max="772" width="10.7109375" style="40" customWidth="1"/>
    <col min="773" max="774" width="10.28515625" style="40" customWidth="1"/>
    <col min="775" max="775" width="10.85546875" style="40" customWidth="1"/>
    <col min="776" max="784" width="10.28515625" style="40" customWidth="1"/>
    <col min="785" max="785" width="28.85546875" style="40" customWidth="1"/>
    <col min="786" max="1016" width="9.140625" style="40"/>
    <col min="1017" max="1017" width="37.85546875" style="40" customWidth="1"/>
    <col min="1018" max="1027" width="10.28515625" style="40" customWidth="1"/>
    <col min="1028" max="1028" width="10.7109375" style="40" customWidth="1"/>
    <col min="1029" max="1030" width="10.28515625" style="40" customWidth="1"/>
    <col min="1031" max="1031" width="10.85546875" style="40" customWidth="1"/>
    <col min="1032" max="1040" width="10.28515625" style="40" customWidth="1"/>
    <col min="1041" max="1041" width="28.85546875" style="40" customWidth="1"/>
    <col min="1042" max="1272" width="9.140625" style="40"/>
    <col min="1273" max="1273" width="37.85546875" style="40" customWidth="1"/>
    <col min="1274" max="1283" width="10.28515625" style="40" customWidth="1"/>
    <col min="1284" max="1284" width="10.7109375" style="40" customWidth="1"/>
    <col min="1285" max="1286" width="10.28515625" style="40" customWidth="1"/>
    <col min="1287" max="1287" width="10.85546875" style="40" customWidth="1"/>
    <col min="1288" max="1296" width="10.28515625" style="40" customWidth="1"/>
    <col min="1297" max="1297" width="28.85546875" style="40" customWidth="1"/>
    <col min="1298" max="1528" width="9.140625" style="40"/>
    <col min="1529" max="1529" width="37.85546875" style="40" customWidth="1"/>
    <col min="1530" max="1539" width="10.28515625" style="40" customWidth="1"/>
    <col min="1540" max="1540" width="10.7109375" style="40" customWidth="1"/>
    <col min="1541" max="1542" width="10.28515625" style="40" customWidth="1"/>
    <col min="1543" max="1543" width="10.85546875" style="40" customWidth="1"/>
    <col min="1544" max="1552" width="10.28515625" style="40" customWidth="1"/>
    <col min="1553" max="1553" width="28.85546875" style="40" customWidth="1"/>
    <col min="1554" max="1784" width="9.140625" style="40"/>
    <col min="1785" max="1785" width="37.85546875" style="40" customWidth="1"/>
    <col min="1786" max="1795" width="10.28515625" style="40" customWidth="1"/>
    <col min="1796" max="1796" width="10.7109375" style="40" customWidth="1"/>
    <col min="1797" max="1798" width="10.28515625" style="40" customWidth="1"/>
    <col min="1799" max="1799" width="10.85546875" style="40" customWidth="1"/>
    <col min="1800" max="1808" width="10.28515625" style="40" customWidth="1"/>
    <col min="1809" max="1809" width="28.85546875" style="40" customWidth="1"/>
    <col min="1810" max="2040" width="9.140625" style="40"/>
    <col min="2041" max="2041" width="37.85546875" style="40" customWidth="1"/>
    <col min="2042" max="2051" width="10.28515625" style="40" customWidth="1"/>
    <col min="2052" max="2052" width="10.7109375" style="40" customWidth="1"/>
    <col min="2053" max="2054" width="10.28515625" style="40" customWidth="1"/>
    <col min="2055" max="2055" width="10.85546875" style="40" customWidth="1"/>
    <col min="2056" max="2064" width="10.28515625" style="40" customWidth="1"/>
    <col min="2065" max="2065" width="28.85546875" style="40" customWidth="1"/>
    <col min="2066" max="2296" width="9.140625" style="40"/>
    <col min="2297" max="2297" width="37.85546875" style="40" customWidth="1"/>
    <col min="2298" max="2307" width="10.28515625" style="40" customWidth="1"/>
    <col min="2308" max="2308" width="10.7109375" style="40" customWidth="1"/>
    <col min="2309" max="2310" width="10.28515625" style="40" customWidth="1"/>
    <col min="2311" max="2311" width="10.85546875" style="40" customWidth="1"/>
    <col min="2312" max="2320" width="10.28515625" style="40" customWidth="1"/>
    <col min="2321" max="2321" width="28.85546875" style="40" customWidth="1"/>
    <col min="2322" max="2552" width="9.140625" style="40"/>
    <col min="2553" max="2553" width="37.85546875" style="40" customWidth="1"/>
    <col min="2554" max="2563" width="10.28515625" style="40" customWidth="1"/>
    <col min="2564" max="2564" width="10.7109375" style="40" customWidth="1"/>
    <col min="2565" max="2566" width="10.28515625" style="40" customWidth="1"/>
    <col min="2567" max="2567" width="10.85546875" style="40" customWidth="1"/>
    <col min="2568" max="2576" width="10.28515625" style="40" customWidth="1"/>
    <col min="2577" max="2577" width="28.85546875" style="40" customWidth="1"/>
    <col min="2578" max="2808" width="9.140625" style="40"/>
    <col min="2809" max="2809" width="37.85546875" style="40" customWidth="1"/>
    <col min="2810" max="2819" width="10.28515625" style="40" customWidth="1"/>
    <col min="2820" max="2820" width="10.7109375" style="40" customWidth="1"/>
    <col min="2821" max="2822" width="10.28515625" style="40" customWidth="1"/>
    <col min="2823" max="2823" width="10.85546875" style="40" customWidth="1"/>
    <col min="2824" max="2832" width="10.28515625" style="40" customWidth="1"/>
    <col min="2833" max="2833" width="28.85546875" style="40" customWidth="1"/>
    <col min="2834" max="3064" width="9.140625" style="40"/>
    <col min="3065" max="3065" width="37.85546875" style="40" customWidth="1"/>
    <col min="3066" max="3075" width="10.28515625" style="40" customWidth="1"/>
    <col min="3076" max="3076" width="10.7109375" style="40" customWidth="1"/>
    <col min="3077" max="3078" width="10.28515625" style="40" customWidth="1"/>
    <col min="3079" max="3079" width="10.85546875" style="40" customWidth="1"/>
    <col min="3080" max="3088" width="10.28515625" style="40" customWidth="1"/>
    <col min="3089" max="3089" width="28.85546875" style="40" customWidth="1"/>
    <col min="3090" max="3320" width="9.140625" style="40"/>
    <col min="3321" max="3321" width="37.85546875" style="40" customWidth="1"/>
    <col min="3322" max="3331" width="10.28515625" style="40" customWidth="1"/>
    <col min="3332" max="3332" width="10.7109375" style="40" customWidth="1"/>
    <col min="3333" max="3334" width="10.28515625" style="40" customWidth="1"/>
    <col min="3335" max="3335" width="10.85546875" style="40" customWidth="1"/>
    <col min="3336" max="3344" width="10.28515625" style="40" customWidth="1"/>
    <col min="3345" max="3345" width="28.85546875" style="40" customWidth="1"/>
    <col min="3346" max="3576" width="9.140625" style="40"/>
    <col min="3577" max="3577" width="37.85546875" style="40" customWidth="1"/>
    <col min="3578" max="3587" width="10.28515625" style="40" customWidth="1"/>
    <col min="3588" max="3588" width="10.7109375" style="40" customWidth="1"/>
    <col min="3589" max="3590" width="10.28515625" style="40" customWidth="1"/>
    <col min="3591" max="3591" width="10.85546875" style="40" customWidth="1"/>
    <col min="3592" max="3600" width="10.28515625" style="40" customWidth="1"/>
    <col min="3601" max="3601" width="28.85546875" style="40" customWidth="1"/>
    <col min="3602" max="3832" width="9.140625" style="40"/>
    <col min="3833" max="3833" width="37.85546875" style="40" customWidth="1"/>
    <col min="3834" max="3843" width="10.28515625" style="40" customWidth="1"/>
    <col min="3844" max="3844" width="10.7109375" style="40" customWidth="1"/>
    <col min="3845" max="3846" width="10.28515625" style="40" customWidth="1"/>
    <col min="3847" max="3847" width="10.85546875" style="40" customWidth="1"/>
    <col min="3848" max="3856" width="10.28515625" style="40" customWidth="1"/>
    <col min="3857" max="3857" width="28.85546875" style="40" customWidth="1"/>
    <col min="3858" max="4088" width="9.140625" style="40"/>
    <col min="4089" max="4089" width="37.85546875" style="40" customWidth="1"/>
    <col min="4090" max="4099" width="10.28515625" style="40" customWidth="1"/>
    <col min="4100" max="4100" width="10.7109375" style="40" customWidth="1"/>
    <col min="4101" max="4102" width="10.28515625" style="40" customWidth="1"/>
    <col min="4103" max="4103" width="10.85546875" style="40" customWidth="1"/>
    <col min="4104" max="4112" width="10.28515625" style="40" customWidth="1"/>
    <col min="4113" max="4113" width="28.85546875" style="40" customWidth="1"/>
    <col min="4114" max="4344" width="9.140625" style="40"/>
    <col min="4345" max="4345" width="37.85546875" style="40" customWidth="1"/>
    <col min="4346" max="4355" width="10.28515625" style="40" customWidth="1"/>
    <col min="4356" max="4356" width="10.7109375" style="40" customWidth="1"/>
    <col min="4357" max="4358" width="10.28515625" style="40" customWidth="1"/>
    <col min="4359" max="4359" width="10.85546875" style="40" customWidth="1"/>
    <col min="4360" max="4368" width="10.28515625" style="40" customWidth="1"/>
    <col min="4369" max="4369" width="28.85546875" style="40" customWidth="1"/>
    <col min="4370" max="4600" width="9.140625" style="40"/>
    <col min="4601" max="4601" width="37.85546875" style="40" customWidth="1"/>
    <col min="4602" max="4611" width="10.28515625" style="40" customWidth="1"/>
    <col min="4612" max="4612" width="10.7109375" style="40" customWidth="1"/>
    <col min="4613" max="4614" width="10.28515625" style="40" customWidth="1"/>
    <col min="4615" max="4615" width="10.85546875" style="40" customWidth="1"/>
    <col min="4616" max="4624" width="10.28515625" style="40" customWidth="1"/>
    <col min="4625" max="4625" width="28.85546875" style="40" customWidth="1"/>
    <col min="4626" max="4856" width="9.140625" style="40"/>
    <col min="4857" max="4857" width="37.85546875" style="40" customWidth="1"/>
    <col min="4858" max="4867" width="10.28515625" style="40" customWidth="1"/>
    <col min="4868" max="4868" width="10.7109375" style="40" customWidth="1"/>
    <col min="4869" max="4870" width="10.28515625" style="40" customWidth="1"/>
    <col min="4871" max="4871" width="10.85546875" style="40" customWidth="1"/>
    <col min="4872" max="4880" width="10.28515625" style="40" customWidth="1"/>
    <col min="4881" max="4881" width="28.85546875" style="40" customWidth="1"/>
    <col min="4882" max="5112" width="9.140625" style="40"/>
    <col min="5113" max="5113" width="37.85546875" style="40" customWidth="1"/>
    <col min="5114" max="5123" width="10.28515625" style="40" customWidth="1"/>
    <col min="5124" max="5124" width="10.7109375" style="40" customWidth="1"/>
    <col min="5125" max="5126" width="10.28515625" style="40" customWidth="1"/>
    <col min="5127" max="5127" width="10.85546875" style="40" customWidth="1"/>
    <col min="5128" max="5136" width="10.28515625" style="40" customWidth="1"/>
    <col min="5137" max="5137" width="28.85546875" style="40" customWidth="1"/>
    <col min="5138" max="5368" width="9.140625" style="40"/>
    <col min="5369" max="5369" width="37.85546875" style="40" customWidth="1"/>
    <col min="5370" max="5379" width="10.28515625" style="40" customWidth="1"/>
    <col min="5380" max="5380" width="10.7109375" style="40" customWidth="1"/>
    <col min="5381" max="5382" width="10.28515625" style="40" customWidth="1"/>
    <col min="5383" max="5383" width="10.85546875" style="40" customWidth="1"/>
    <col min="5384" max="5392" width="10.28515625" style="40" customWidth="1"/>
    <col min="5393" max="5393" width="28.85546875" style="40" customWidth="1"/>
    <col min="5394" max="5624" width="9.140625" style="40"/>
    <col min="5625" max="5625" width="37.85546875" style="40" customWidth="1"/>
    <col min="5626" max="5635" width="10.28515625" style="40" customWidth="1"/>
    <col min="5636" max="5636" width="10.7109375" style="40" customWidth="1"/>
    <col min="5637" max="5638" width="10.28515625" style="40" customWidth="1"/>
    <col min="5639" max="5639" width="10.85546875" style="40" customWidth="1"/>
    <col min="5640" max="5648" width="10.28515625" style="40" customWidth="1"/>
    <col min="5649" max="5649" width="28.85546875" style="40" customWidth="1"/>
    <col min="5650" max="5880" width="9.140625" style="40"/>
    <col min="5881" max="5881" width="37.85546875" style="40" customWidth="1"/>
    <col min="5882" max="5891" width="10.28515625" style="40" customWidth="1"/>
    <col min="5892" max="5892" width="10.7109375" style="40" customWidth="1"/>
    <col min="5893" max="5894" width="10.28515625" style="40" customWidth="1"/>
    <col min="5895" max="5895" width="10.85546875" style="40" customWidth="1"/>
    <col min="5896" max="5904" width="10.28515625" style="40" customWidth="1"/>
    <col min="5905" max="5905" width="28.85546875" style="40" customWidth="1"/>
    <col min="5906" max="6136" width="9.140625" style="40"/>
    <col min="6137" max="6137" width="37.85546875" style="40" customWidth="1"/>
    <col min="6138" max="6147" width="10.28515625" style="40" customWidth="1"/>
    <col min="6148" max="6148" width="10.7109375" style="40" customWidth="1"/>
    <col min="6149" max="6150" width="10.28515625" style="40" customWidth="1"/>
    <col min="6151" max="6151" width="10.85546875" style="40" customWidth="1"/>
    <col min="6152" max="6160" width="10.28515625" style="40" customWidth="1"/>
    <col min="6161" max="6161" width="28.85546875" style="40" customWidth="1"/>
    <col min="6162" max="6392" width="9.140625" style="40"/>
    <col min="6393" max="6393" width="37.85546875" style="40" customWidth="1"/>
    <col min="6394" max="6403" width="10.28515625" style="40" customWidth="1"/>
    <col min="6404" max="6404" width="10.7109375" style="40" customWidth="1"/>
    <col min="6405" max="6406" width="10.28515625" style="40" customWidth="1"/>
    <col min="6407" max="6407" width="10.85546875" style="40" customWidth="1"/>
    <col min="6408" max="6416" width="10.28515625" style="40" customWidth="1"/>
    <col min="6417" max="6417" width="28.85546875" style="40" customWidth="1"/>
    <col min="6418" max="6648" width="9.140625" style="40"/>
    <col min="6649" max="6649" width="37.85546875" style="40" customWidth="1"/>
    <col min="6650" max="6659" width="10.28515625" style="40" customWidth="1"/>
    <col min="6660" max="6660" width="10.7109375" style="40" customWidth="1"/>
    <col min="6661" max="6662" width="10.28515625" style="40" customWidth="1"/>
    <col min="6663" max="6663" width="10.85546875" style="40" customWidth="1"/>
    <col min="6664" max="6672" width="10.28515625" style="40" customWidth="1"/>
    <col min="6673" max="6673" width="28.85546875" style="40" customWidth="1"/>
    <col min="6674" max="6904" width="9.140625" style="40"/>
    <col min="6905" max="6905" width="37.85546875" style="40" customWidth="1"/>
    <col min="6906" max="6915" width="10.28515625" style="40" customWidth="1"/>
    <col min="6916" max="6916" width="10.7109375" style="40" customWidth="1"/>
    <col min="6917" max="6918" width="10.28515625" style="40" customWidth="1"/>
    <col min="6919" max="6919" width="10.85546875" style="40" customWidth="1"/>
    <col min="6920" max="6928" width="10.28515625" style="40" customWidth="1"/>
    <col min="6929" max="6929" width="28.85546875" style="40" customWidth="1"/>
    <col min="6930" max="7160" width="9.140625" style="40"/>
    <col min="7161" max="7161" width="37.85546875" style="40" customWidth="1"/>
    <col min="7162" max="7171" width="10.28515625" style="40" customWidth="1"/>
    <col min="7172" max="7172" width="10.7109375" style="40" customWidth="1"/>
    <col min="7173" max="7174" width="10.28515625" style="40" customWidth="1"/>
    <col min="7175" max="7175" width="10.85546875" style="40" customWidth="1"/>
    <col min="7176" max="7184" width="10.28515625" style="40" customWidth="1"/>
    <col min="7185" max="7185" width="28.85546875" style="40" customWidth="1"/>
    <col min="7186" max="7416" width="9.140625" style="40"/>
    <col min="7417" max="7417" width="37.85546875" style="40" customWidth="1"/>
    <col min="7418" max="7427" width="10.28515625" style="40" customWidth="1"/>
    <col min="7428" max="7428" width="10.7109375" style="40" customWidth="1"/>
    <col min="7429" max="7430" width="10.28515625" style="40" customWidth="1"/>
    <col min="7431" max="7431" width="10.85546875" style="40" customWidth="1"/>
    <col min="7432" max="7440" width="10.28515625" style="40" customWidth="1"/>
    <col min="7441" max="7441" width="28.85546875" style="40" customWidth="1"/>
    <col min="7442" max="7672" width="9.140625" style="40"/>
    <col min="7673" max="7673" width="37.85546875" style="40" customWidth="1"/>
    <col min="7674" max="7683" width="10.28515625" style="40" customWidth="1"/>
    <col min="7684" max="7684" width="10.7109375" style="40" customWidth="1"/>
    <col min="7685" max="7686" width="10.28515625" style="40" customWidth="1"/>
    <col min="7687" max="7687" width="10.85546875" style="40" customWidth="1"/>
    <col min="7688" max="7696" width="10.28515625" style="40" customWidth="1"/>
    <col min="7697" max="7697" width="28.85546875" style="40" customWidth="1"/>
    <col min="7698" max="7928" width="9.140625" style="40"/>
    <col min="7929" max="7929" width="37.85546875" style="40" customWidth="1"/>
    <col min="7930" max="7939" width="10.28515625" style="40" customWidth="1"/>
    <col min="7940" max="7940" width="10.7109375" style="40" customWidth="1"/>
    <col min="7941" max="7942" width="10.28515625" style="40" customWidth="1"/>
    <col min="7943" max="7943" width="10.85546875" style="40" customWidth="1"/>
    <col min="7944" max="7952" width="10.28515625" style="40" customWidth="1"/>
    <col min="7953" max="7953" width="28.85546875" style="40" customWidth="1"/>
    <col min="7954" max="8184" width="9.140625" style="40"/>
    <col min="8185" max="8185" width="37.85546875" style="40" customWidth="1"/>
    <col min="8186" max="8195" width="10.28515625" style="40" customWidth="1"/>
    <col min="8196" max="8196" width="10.7109375" style="40" customWidth="1"/>
    <col min="8197" max="8198" width="10.28515625" style="40" customWidth="1"/>
    <col min="8199" max="8199" width="10.85546875" style="40" customWidth="1"/>
    <col min="8200" max="8208" width="10.28515625" style="40" customWidth="1"/>
    <col min="8209" max="8209" width="28.85546875" style="40" customWidth="1"/>
    <col min="8210" max="8440" width="9.140625" style="40"/>
    <col min="8441" max="8441" width="37.85546875" style="40" customWidth="1"/>
    <col min="8442" max="8451" width="10.28515625" style="40" customWidth="1"/>
    <col min="8452" max="8452" width="10.7109375" style="40" customWidth="1"/>
    <col min="8453" max="8454" width="10.28515625" style="40" customWidth="1"/>
    <col min="8455" max="8455" width="10.85546875" style="40" customWidth="1"/>
    <col min="8456" max="8464" width="10.28515625" style="40" customWidth="1"/>
    <col min="8465" max="8465" width="28.85546875" style="40" customWidth="1"/>
    <col min="8466" max="8696" width="9.140625" style="40"/>
    <col min="8697" max="8697" width="37.85546875" style="40" customWidth="1"/>
    <col min="8698" max="8707" width="10.28515625" style="40" customWidth="1"/>
    <col min="8708" max="8708" width="10.7109375" style="40" customWidth="1"/>
    <col min="8709" max="8710" width="10.28515625" style="40" customWidth="1"/>
    <col min="8711" max="8711" width="10.85546875" style="40" customWidth="1"/>
    <col min="8712" max="8720" width="10.28515625" style="40" customWidth="1"/>
    <col min="8721" max="8721" width="28.85546875" style="40" customWidth="1"/>
    <col min="8722" max="8952" width="9.140625" style="40"/>
    <col min="8953" max="8953" width="37.85546875" style="40" customWidth="1"/>
    <col min="8954" max="8963" width="10.28515625" style="40" customWidth="1"/>
    <col min="8964" max="8964" width="10.7109375" style="40" customWidth="1"/>
    <col min="8965" max="8966" width="10.28515625" style="40" customWidth="1"/>
    <col min="8967" max="8967" width="10.85546875" style="40" customWidth="1"/>
    <col min="8968" max="8976" width="10.28515625" style="40" customWidth="1"/>
    <col min="8977" max="8977" width="28.85546875" style="40" customWidth="1"/>
    <col min="8978" max="9208" width="9.140625" style="40"/>
    <col min="9209" max="9209" width="37.85546875" style="40" customWidth="1"/>
    <col min="9210" max="9219" width="10.28515625" style="40" customWidth="1"/>
    <col min="9220" max="9220" width="10.7109375" style="40" customWidth="1"/>
    <col min="9221" max="9222" width="10.28515625" style="40" customWidth="1"/>
    <col min="9223" max="9223" width="10.85546875" style="40" customWidth="1"/>
    <col min="9224" max="9232" width="10.28515625" style="40" customWidth="1"/>
    <col min="9233" max="9233" width="28.85546875" style="40" customWidth="1"/>
    <col min="9234" max="9464" width="9.140625" style="40"/>
    <col min="9465" max="9465" width="37.85546875" style="40" customWidth="1"/>
    <col min="9466" max="9475" width="10.28515625" style="40" customWidth="1"/>
    <col min="9476" max="9476" width="10.7109375" style="40" customWidth="1"/>
    <col min="9477" max="9478" width="10.28515625" style="40" customWidth="1"/>
    <col min="9479" max="9479" width="10.85546875" style="40" customWidth="1"/>
    <col min="9480" max="9488" width="10.28515625" style="40" customWidth="1"/>
    <col min="9489" max="9489" width="28.85546875" style="40" customWidth="1"/>
    <col min="9490" max="9720" width="9.140625" style="40"/>
    <col min="9721" max="9721" width="37.85546875" style="40" customWidth="1"/>
    <col min="9722" max="9731" width="10.28515625" style="40" customWidth="1"/>
    <col min="9732" max="9732" width="10.7109375" style="40" customWidth="1"/>
    <col min="9733" max="9734" width="10.28515625" style="40" customWidth="1"/>
    <col min="9735" max="9735" width="10.85546875" style="40" customWidth="1"/>
    <col min="9736" max="9744" width="10.28515625" style="40" customWidth="1"/>
    <col min="9745" max="9745" width="28.85546875" style="40" customWidth="1"/>
    <col min="9746" max="9976" width="9.140625" style="40"/>
    <col min="9977" max="9977" width="37.85546875" style="40" customWidth="1"/>
    <col min="9978" max="9987" width="10.28515625" style="40" customWidth="1"/>
    <col min="9988" max="9988" width="10.7109375" style="40" customWidth="1"/>
    <col min="9989" max="9990" width="10.28515625" style="40" customWidth="1"/>
    <col min="9991" max="9991" width="10.85546875" style="40" customWidth="1"/>
    <col min="9992" max="10000" width="10.28515625" style="40" customWidth="1"/>
    <col min="10001" max="10001" width="28.85546875" style="40" customWidth="1"/>
    <col min="10002" max="10232" width="9.140625" style="40"/>
    <col min="10233" max="10233" width="37.85546875" style="40" customWidth="1"/>
    <col min="10234" max="10243" width="10.28515625" style="40" customWidth="1"/>
    <col min="10244" max="10244" width="10.7109375" style="40" customWidth="1"/>
    <col min="10245" max="10246" width="10.28515625" style="40" customWidth="1"/>
    <col min="10247" max="10247" width="10.85546875" style="40" customWidth="1"/>
    <col min="10248" max="10256" width="10.28515625" style="40" customWidth="1"/>
    <col min="10257" max="10257" width="28.85546875" style="40" customWidth="1"/>
    <col min="10258" max="10488" width="9.140625" style="40"/>
    <col min="10489" max="10489" width="37.85546875" style="40" customWidth="1"/>
    <col min="10490" max="10499" width="10.28515625" style="40" customWidth="1"/>
    <col min="10500" max="10500" width="10.7109375" style="40" customWidth="1"/>
    <col min="10501" max="10502" width="10.28515625" style="40" customWidth="1"/>
    <col min="10503" max="10503" width="10.85546875" style="40" customWidth="1"/>
    <col min="10504" max="10512" width="10.28515625" style="40" customWidth="1"/>
    <col min="10513" max="10513" width="28.85546875" style="40" customWidth="1"/>
    <col min="10514" max="10744" width="9.140625" style="40"/>
    <col min="10745" max="10745" width="37.85546875" style="40" customWidth="1"/>
    <col min="10746" max="10755" width="10.28515625" style="40" customWidth="1"/>
    <col min="10756" max="10756" width="10.7109375" style="40" customWidth="1"/>
    <col min="10757" max="10758" width="10.28515625" style="40" customWidth="1"/>
    <col min="10759" max="10759" width="10.85546875" style="40" customWidth="1"/>
    <col min="10760" max="10768" width="10.28515625" style="40" customWidth="1"/>
    <col min="10769" max="10769" width="28.85546875" style="40" customWidth="1"/>
    <col min="10770" max="11000" width="9.140625" style="40"/>
    <col min="11001" max="11001" width="37.85546875" style="40" customWidth="1"/>
    <col min="11002" max="11011" width="10.28515625" style="40" customWidth="1"/>
    <col min="11012" max="11012" width="10.7109375" style="40" customWidth="1"/>
    <col min="11013" max="11014" width="10.28515625" style="40" customWidth="1"/>
    <col min="11015" max="11015" width="10.85546875" style="40" customWidth="1"/>
    <col min="11016" max="11024" width="10.28515625" style="40" customWidth="1"/>
    <col min="11025" max="11025" width="28.85546875" style="40" customWidth="1"/>
    <col min="11026" max="11256" width="9.140625" style="40"/>
    <col min="11257" max="11257" width="37.85546875" style="40" customWidth="1"/>
    <col min="11258" max="11267" width="10.28515625" style="40" customWidth="1"/>
    <col min="11268" max="11268" width="10.7109375" style="40" customWidth="1"/>
    <col min="11269" max="11270" width="10.28515625" style="40" customWidth="1"/>
    <col min="11271" max="11271" width="10.85546875" style="40" customWidth="1"/>
    <col min="11272" max="11280" width="10.28515625" style="40" customWidth="1"/>
    <col min="11281" max="11281" width="28.85546875" style="40" customWidth="1"/>
    <col min="11282" max="11512" width="9.140625" style="40"/>
    <col min="11513" max="11513" width="37.85546875" style="40" customWidth="1"/>
    <col min="11514" max="11523" width="10.28515625" style="40" customWidth="1"/>
    <col min="11524" max="11524" width="10.7109375" style="40" customWidth="1"/>
    <col min="11525" max="11526" width="10.28515625" style="40" customWidth="1"/>
    <col min="11527" max="11527" width="10.85546875" style="40" customWidth="1"/>
    <col min="11528" max="11536" width="10.28515625" style="40" customWidth="1"/>
    <col min="11537" max="11537" width="28.85546875" style="40" customWidth="1"/>
    <col min="11538" max="11768" width="9.140625" style="40"/>
    <col min="11769" max="11769" width="37.85546875" style="40" customWidth="1"/>
    <col min="11770" max="11779" width="10.28515625" style="40" customWidth="1"/>
    <col min="11780" max="11780" width="10.7109375" style="40" customWidth="1"/>
    <col min="11781" max="11782" width="10.28515625" style="40" customWidth="1"/>
    <col min="11783" max="11783" width="10.85546875" style="40" customWidth="1"/>
    <col min="11784" max="11792" width="10.28515625" style="40" customWidth="1"/>
    <col min="11793" max="11793" width="28.85546875" style="40" customWidth="1"/>
    <col min="11794" max="12024" width="9.140625" style="40"/>
    <col min="12025" max="12025" width="37.85546875" style="40" customWidth="1"/>
    <col min="12026" max="12035" width="10.28515625" style="40" customWidth="1"/>
    <col min="12036" max="12036" width="10.7109375" style="40" customWidth="1"/>
    <col min="12037" max="12038" width="10.28515625" style="40" customWidth="1"/>
    <col min="12039" max="12039" width="10.85546875" style="40" customWidth="1"/>
    <col min="12040" max="12048" width="10.28515625" style="40" customWidth="1"/>
    <col min="12049" max="12049" width="28.85546875" style="40" customWidth="1"/>
    <col min="12050" max="12280" width="9.140625" style="40"/>
    <col min="12281" max="12281" width="37.85546875" style="40" customWidth="1"/>
    <col min="12282" max="12291" width="10.28515625" style="40" customWidth="1"/>
    <col min="12292" max="12292" width="10.7109375" style="40" customWidth="1"/>
    <col min="12293" max="12294" width="10.28515625" style="40" customWidth="1"/>
    <col min="12295" max="12295" width="10.85546875" style="40" customWidth="1"/>
    <col min="12296" max="12304" width="10.28515625" style="40" customWidth="1"/>
    <col min="12305" max="12305" width="28.85546875" style="40" customWidth="1"/>
    <col min="12306" max="12536" width="9.140625" style="40"/>
    <col min="12537" max="12537" width="37.85546875" style="40" customWidth="1"/>
    <col min="12538" max="12547" width="10.28515625" style="40" customWidth="1"/>
    <col min="12548" max="12548" width="10.7109375" style="40" customWidth="1"/>
    <col min="12549" max="12550" width="10.28515625" style="40" customWidth="1"/>
    <col min="12551" max="12551" width="10.85546875" style="40" customWidth="1"/>
    <col min="12552" max="12560" width="10.28515625" style="40" customWidth="1"/>
    <col min="12561" max="12561" width="28.85546875" style="40" customWidth="1"/>
    <col min="12562" max="12792" width="9.140625" style="40"/>
    <col min="12793" max="12793" width="37.85546875" style="40" customWidth="1"/>
    <col min="12794" max="12803" width="10.28515625" style="40" customWidth="1"/>
    <col min="12804" max="12804" width="10.7109375" style="40" customWidth="1"/>
    <col min="12805" max="12806" width="10.28515625" style="40" customWidth="1"/>
    <col min="12807" max="12807" width="10.85546875" style="40" customWidth="1"/>
    <col min="12808" max="12816" width="10.28515625" style="40" customWidth="1"/>
    <col min="12817" max="12817" width="28.85546875" style="40" customWidth="1"/>
    <col min="12818" max="13048" width="9.140625" style="40"/>
    <col min="13049" max="13049" width="37.85546875" style="40" customWidth="1"/>
    <col min="13050" max="13059" width="10.28515625" style="40" customWidth="1"/>
    <col min="13060" max="13060" width="10.7109375" style="40" customWidth="1"/>
    <col min="13061" max="13062" width="10.28515625" style="40" customWidth="1"/>
    <col min="13063" max="13063" width="10.85546875" style="40" customWidth="1"/>
    <col min="13064" max="13072" width="10.28515625" style="40" customWidth="1"/>
    <col min="13073" max="13073" width="28.85546875" style="40" customWidth="1"/>
    <col min="13074" max="13304" width="9.140625" style="40"/>
    <col min="13305" max="13305" width="37.85546875" style="40" customWidth="1"/>
    <col min="13306" max="13315" width="10.28515625" style="40" customWidth="1"/>
    <col min="13316" max="13316" width="10.7109375" style="40" customWidth="1"/>
    <col min="13317" max="13318" width="10.28515625" style="40" customWidth="1"/>
    <col min="13319" max="13319" width="10.85546875" style="40" customWidth="1"/>
    <col min="13320" max="13328" width="10.28515625" style="40" customWidth="1"/>
    <col min="13329" max="13329" width="28.85546875" style="40" customWidth="1"/>
    <col min="13330" max="13560" width="9.140625" style="40"/>
    <col min="13561" max="13561" width="37.85546875" style="40" customWidth="1"/>
    <col min="13562" max="13571" width="10.28515625" style="40" customWidth="1"/>
    <col min="13572" max="13572" width="10.7109375" style="40" customWidth="1"/>
    <col min="13573" max="13574" width="10.28515625" style="40" customWidth="1"/>
    <col min="13575" max="13575" width="10.85546875" style="40" customWidth="1"/>
    <col min="13576" max="13584" width="10.28515625" style="40" customWidth="1"/>
    <col min="13585" max="13585" width="28.85546875" style="40" customWidth="1"/>
    <col min="13586" max="13816" width="9.140625" style="40"/>
    <col min="13817" max="13817" width="37.85546875" style="40" customWidth="1"/>
    <col min="13818" max="13827" width="10.28515625" style="40" customWidth="1"/>
    <col min="13828" max="13828" width="10.7109375" style="40" customWidth="1"/>
    <col min="13829" max="13830" width="10.28515625" style="40" customWidth="1"/>
    <col min="13831" max="13831" width="10.85546875" style="40" customWidth="1"/>
    <col min="13832" max="13840" width="10.28515625" style="40" customWidth="1"/>
    <col min="13841" max="13841" width="28.85546875" style="40" customWidth="1"/>
    <col min="13842" max="14072" width="9.140625" style="40"/>
    <col min="14073" max="14073" width="37.85546875" style="40" customWidth="1"/>
    <col min="14074" max="14083" width="10.28515625" style="40" customWidth="1"/>
    <col min="14084" max="14084" width="10.7109375" style="40" customWidth="1"/>
    <col min="14085" max="14086" width="10.28515625" style="40" customWidth="1"/>
    <col min="14087" max="14087" width="10.85546875" style="40" customWidth="1"/>
    <col min="14088" max="14096" width="10.28515625" style="40" customWidth="1"/>
    <col min="14097" max="14097" width="28.85546875" style="40" customWidth="1"/>
    <col min="14098" max="14328" width="9.140625" style="40"/>
    <col min="14329" max="14329" width="37.85546875" style="40" customWidth="1"/>
    <col min="14330" max="14339" width="10.28515625" style="40" customWidth="1"/>
    <col min="14340" max="14340" width="10.7109375" style="40" customWidth="1"/>
    <col min="14341" max="14342" width="10.28515625" style="40" customWidth="1"/>
    <col min="14343" max="14343" width="10.85546875" style="40" customWidth="1"/>
    <col min="14344" max="14352" width="10.28515625" style="40" customWidth="1"/>
    <col min="14353" max="14353" width="28.85546875" style="40" customWidth="1"/>
    <col min="14354" max="14584" width="9.140625" style="40"/>
    <col min="14585" max="14585" width="37.85546875" style="40" customWidth="1"/>
    <col min="14586" max="14595" width="10.28515625" style="40" customWidth="1"/>
    <col min="14596" max="14596" width="10.7109375" style="40" customWidth="1"/>
    <col min="14597" max="14598" width="10.28515625" style="40" customWidth="1"/>
    <col min="14599" max="14599" width="10.85546875" style="40" customWidth="1"/>
    <col min="14600" max="14608" width="10.28515625" style="40" customWidth="1"/>
    <col min="14609" max="14609" width="28.85546875" style="40" customWidth="1"/>
    <col min="14610" max="14840" width="9.140625" style="40"/>
    <col min="14841" max="14841" width="37.85546875" style="40" customWidth="1"/>
    <col min="14842" max="14851" width="10.28515625" style="40" customWidth="1"/>
    <col min="14852" max="14852" width="10.7109375" style="40" customWidth="1"/>
    <col min="14853" max="14854" width="10.28515625" style="40" customWidth="1"/>
    <col min="14855" max="14855" width="10.85546875" style="40" customWidth="1"/>
    <col min="14856" max="14864" width="10.28515625" style="40" customWidth="1"/>
    <col min="14865" max="14865" width="28.85546875" style="40" customWidth="1"/>
    <col min="14866" max="15096" width="9.140625" style="40"/>
    <col min="15097" max="15097" width="37.85546875" style="40" customWidth="1"/>
    <col min="15098" max="15107" width="10.28515625" style="40" customWidth="1"/>
    <col min="15108" max="15108" width="10.7109375" style="40" customWidth="1"/>
    <col min="15109" max="15110" width="10.28515625" style="40" customWidth="1"/>
    <col min="15111" max="15111" width="10.85546875" style="40" customWidth="1"/>
    <col min="15112" max="15120" width="10.28515625" style="40" customWidth="1"/>
    <col min="15121" max="15121" width="28.85546875" style="40" customWidth="1"/>
    <col min="15122" max="15352" width="9.140625" style="40"/>
    <col min="15353" max="15353" width="37.85546875" style="40" customWidth="1"/>
    <col min="15354" max="15363" width="10.28515625" style="40" customWidth="1"/>
    <col min="15364" max="15364" width="10.7109375" style="40" customWidth="1"/>
    <col min="15365" max="15366" width="10.28515625" style="40" customWidth="1"/>
    <col min="15367" max="15367" width="10.85546875" style="40" customWidth="1"/>
    <col min="15368" max="15376" width="10.28515625" style="40" customWidth="1"/>
    <col min="15377" max="15377" width="28.85546875" style="40" customWidth="1"/>
    <col min="15378" max="15608" width="9.140625" style="40"/>
    <col min="15609" max="15609" width="37.85546875" style="40" customWidth="1"/>
    <col min="15610" max="15619" width="10.28515625" style="40" customWidth="1"/>
    <col min="15620" max="15620" width="10.7109375" style="40" customWidth="1"/>
    <col min="15621" max="15622" width="10.28515625" style="40" customWidth="1"/>
    <col min="15623" max="15623" width="10.85546875" style="40" customWidth="1"/>
    <col min="15624" max="15632" width="10.28515625" style="40" customWidth="1"/>
    <col min="15633" max="15633" width="28.85546875" style="40" customWidth="1"/>
    <col min="15634" max="15864" width="9.140625" style="40"/>
    <col min="15865" max="15865" width="37.85546875" style="40" customWidth="1"/>
    <col min="15866" max="15875" width="10.28515625" style="40" customWidth="1"/>
    <col min="15876" max="15876" width="10.7109375" style="40" customWidth="1"/>
    <col min="15877" max="15878" width="10.28515625" style="40" customWidth="1"/>
    <col min="15879" max="15879" width="10.85546875" style="40" customWidth="1"/>
    <col min="15880" max="15888" width="10.28515625" style="40" customWidth="1"/>
    <col min="15889" max="15889" width="28.85546875" style="40" customWidth="1"/>
    <col min="15890" max="16120" width="9.140625" style="40"/>
    <col min="16121" max="16121" width="37.85546875" style="40" customWidth="1"/>
    <col min="16122" max="16131" width="10.28515625" style="40" customWidth="1"/>
    <col min="16132" max="16132" width="10.7109375" style="40" customWidth="1"/>
    <col min="16133" max="16134" width="10.28515625" style="40" customWidth="1"/>
    <col min="16135" max="16135" width="10.85546875" style="40" customWidth="1"/>
    <col min="16136" max="16144" width="10.28515625" style="40" customWidth="1"/>
    <col min="16145" max="16145" width="28.85546875" style="40" customWidth="1"/>
    <col min="16146" max="16384" width="9.140625" style="40"/>
  </cols>
  <sheetData>
    <row r="1" spans="1:20" ht="15.75" thickBot="1" x14ac:dyDescent="0.3">
      <c r="E1" s="107"/>
      <c r="F1" s="107"/>
      <c r="I1" s="107"/>
      <c r="J1" s="107"/>
      <c r="K1" s="107"/>
      <c r="L1" s="107"/>
      <c r="M1" s="107"/>
      <c r="N1" s="107"/>
      <c r="O1" s="107"/>
      <c r="P1" s="107"/>
    </row>
    <row r="2" spans="1:20" s="99" customFormat="1" ht="70.150000000000006" customHeight="1" x14ac:dyDescent="0.2">
      <c r="A2" s="380" t="s">
        <v>0</v>
      </c>
      <c r="B2" s="365" t="s">
        <v>842</v>
      </c>
      <c r="C2" s="111" t="s">
        <v>843</v>
      </c>
      <c r="D2" s="111" t="s">
        <v>844</v>
      </c>
      <c r="E2" s="112" t="s">
        <v>843</v>
      </c>
      <c r="F2" s="112" t="s">
        <v>844</v>
      </c>
      <c r="G2" s="112" t="s">
        <v>845</v>
      </c>
      <c r="H2" s="112" t="s">
        <v>846</v>
      </c>
      <c r="I2" s="112" t="s">
        <v>847</v>
      </c>
      <c r="J2" s="112" t="s">
        <v>846</v>
      </c>
      <c r="K2" s="112" t="s">
        <v>848</v>
      </c>
      <c r="L2" s="112" t="s">
        <v>643</v>
      </c>
      <c r="M2" s="112" t="s">
        <v>849</v>
      </c>
      <c r="N2" s="112" t="s">
        <v>848</v>
      </c>
      <c r="O2" s="112" t="s">
        <v>644</v>
      </c>
      <c r="P2" s="393" t="s">
        <v>849</v>
      </c>
      <c r="Q2" s="887" t="s">
        <v>953</v>
      </c>
      <c r="R2" s="888"/>
      <c r="S2" s="889"/>
    </row>
    <row r="3" spans="1:20" s="101" customFormat="1" ht="32.25" thickBot="1" x14ac:dyDescent="0.25">
      <c r="A3" s="389"/>
      <c r="B3" s="366"/>
      <c r="C3" s="892" t="s">
        <v>645</v>
      </c>
      <c r="D3" s="892"/>
      <c r="E3" s="890" t="s">
        <v>646</v>
      </c>
      <c r="F3" s="890"/>
      <c r="G3" s="890" t="s">
        <v>645</v>
      </c>
      <c r="H3" s="890"/>
      <c r="I3" s="890" t="s">
        <v>646</v>
      </c>
      <c r="J3" s="890"/>
      <c r="K3" s="890" t="s">
        <v>645</v>
      </c>
      <c r="L3" s="890"/>
      <c r="M3" s="890"/>
      <c r="N3" s="890" t="s">
        <v>646</v>
      </c>
      <c r="O3" s="890"/>
      <c r="P3" s="891"/>
      <c r="Q3" s="394" t="s">
        <v>645</v>
      </c>
      <c r="R3" s="100" t="s">
        <v>646</v>
      </c>
      <c r="S3" s="392" t="s">
        <v>647</v>
      </c>
    </row>
    <row r="4" spans="1:20" s="104" customFormat="1" ht="30" customHeight="1" thickBot="1" x14ac:dyDescent="0.3">
      <c r="A4" s="390" t="s">
        <v>24</v>
      </c>
      <c r="B4" s="367" t="s">
        <v>834</v>
      </c>
      <c r="C4" s="506">
        <v>156</v>
      </c>
      <c r="D4" s="506">
        <v>119</v>
      </c>
      <c r="E4" s="506">
        <v>2</v>
      </c>
      <c r="F4" s="506">
        <v>0</v>
      </c>
      <c r="G4" s="506">
        <v>0</v>
      </c>
      <c r="H4" s="506">
        <v>0</v>
      </c>
      <c r="I4" s="506">
        <v>0</v>
      </c>
      <c r="J4" s="506">
        <v>0</v>
      </c>
      <c r="K4" s="506">
        <f>C4+D4+G4+H4</f>
        <v>275</v>
      </c>
      <c r="L4" s="506">
        <v>0</v>
      </c>
      <c r="M4" s="506">
        <v>0</v>
      </c>
      <c r="N4" s="506">
        <f>E4+F4+I4+J4</f>
        <v>2</v>
      </c>
      <c r="O4" s="506">
        <v>0</v>
      </c>
      <c r="P4" s="507">
        <v>0</v>
      </c>
      <c r="Q4" s="508">
        <f>K4+L4+M4</f>
        <v>275</v>
      </c>
      <c r="R4" s="506">
        <f>N4+O4+P4</f>
        <v>2</v>
      </c>
      <c r="S4" s="509">
        <f t="shared" ref="S4:S18" si="0">SUM(Q4:R4)</f>
        <v>277</v>
      </c>
      <c r="T4" s="107"/>
    </row>
    <row r="5" spans="1:20" ht="30" customHeight="1" thickBot="1" x14ac:dyDescent="0.3">
      <c r="A5" s="387"/>
      <c r="B5" s="368" t="s">
        <v>233</v>
      </c>
      <c r="C5" s="510">
        <f>SUM(C6:C18)</f>
        <v>2</v>
      </c>
      <c r="D5" s="510"/>
      <c r="E5" s="506">
        <f t="shared" ref="E5:S5" si="1">SUM(E6:E18)</f>
        <v>0</v>
      </c>
      <c r="F5" s="506">
        <f t="shared" si="1"/>
        <v>0</v>
      </c>
      <c r="G5" s="506">
        <f t="shared" si="1"/>
        <v>144.5</v>
      </c>
      <c r="H5" s="506">
        <f t="shared" si="1"/>
        <v>63</v>
      </c>
      <c r="I5" s="506">
        <f t="shared" si="1"/>
        <v>22</v>
      </c>
      <c r="J5" s="506">
        <f t="shared" si="1"/>
        <v>13.5</v>
      </c>
      <c r="K5" s="506">
        <f t="shared" si="1"/>
        <v>209.5</v>
      </c>
      <c r="L5" s="506">
        <f t="shared" si="1"/>
        <v>0</v>
      </c>
      <c r="M5" s="506">
        <f t="shared" si="1"/>
        <v>0</v>
      </c>
      <c r="N5" s="506">
        <f t="shared" si="1"/>
        <v>35.5</v>
      </c>
      <c r="O5" s="506">
        <f t="shared" si="1"/>
        <v>0</v>
      </c>
      <c r="P5" s="507">
        <f t="shared" si="1"/>
        <v>0</v>
      </c>
      <c r="Q5" s="508">
        <f t="shared" si="1"/>
        <v>209.5</v>
      </c>
      <c r="R5" s="506">
        <f t="shared" si="1"/>
        <v>35.5</v>
      </c>
      <c r="S5" s="509">
        <f t="shared" si="1"/>
        <v>245</v>
      </c>
    </row>
    <row r="6" spans="1:20" s="103" customFormat="1" ht="15" customHeight="1" x14ac:dyDescent="0.25">
      <c r="A6" s="384">
        <v>40101</v>
      </c>
      <c r="B6" s="369" t="s">
        <v>835</v>
      </c>
      <c r="C6" s="511"/>
      <c r="D6" s="511"/>
      <c r="E6" s="512"/>
      <c r="F6" s="512"/>
      <c r="G6" s="512"/>
      <c r="H6" s="512">
        <v>0</v>
      </c>
      <c r="I6" s="512">
        <v>5</v>
      </c>
      <c r="J6" s="512">
        <v>6</v>
      </c>
      <c r="K6" s="512">
        <f>C6+D6+G6+H6</f>
        <v>0</v>
      </c>
      <c r="L6" s="512"/>
      <c r="M6" s="512"/>
      <c r="N6" s="513">
        <f>E6+F6+I6+J6</f>
        <v>11</v>
      </c>
      <c r="O6" s="512"/>
      <c r="P6" s="514"/>
      <c r="Q6" s="515">
        <f>K6+L6+M6</f>
        <v>0</v>
      </c>
      <c r="R6" s="516">
        <f t="shared" ref="R6:R20" si="2">N6+O6+P6</f>
        <v>11</v>
      </c>
      <c r="S6" s="517">
        <f t="shared" si="0"/>
        <v>11</v>
      </c>
    </row>
    <row r="7" spans="1:20" s="103" customFormat="1" ht="15" customHeight="1" x14ac:dyDescent="0.25">
      <c r="A7" s="381" t="s">
        <v>18</v>
      </c>
      <c r="B7" s="370" t="s">
        <v>75</v>
      </c>
      <c r="C7" s="518"/>
      <c r="D7" s="518"/>
      <c r="E7" s="519"/>
      <c r="F7" s="519"/>
      <c r="G7" s="519">
        <v>3</v>
      </c>
      <c r="H7" s="519">
        <v>18</v>
      </c>
      <c r="I7" s="519"/>
      <c r="J7" s="519"/>
      <c r="K7" s="519">
        <f t="shared" ref="K7:K19" si="3">C7+D7+G7+H7</f>
        <v>21</v>
      </c>
      <c r="L7" s="519"/>
      <c r="M7" s="519"/>
      <c r="N7" s="519"/>
      <c r="O7" s="519"/>
      <c r="P7" s="520"/>
      <c r="Q7" s="521">
        <f>K7+L7+M7</f>
        <v>21</v>
      </c>
      <c r="R7" s="522">
        <f t="shared" si="2"/>
        <v>0</v>
      </c>
      <c r="S7" s="523">
        <f t="shared" si="0"/>
        <v>21</v>
      </c>
    </row>
    <row r="8" spans="1:20" ht="15" customHeight="1" x14ac:dyDescent="0.25">
      <c r="A8" s="381" t="s">
        <v>19</v>
      </c>
      <c r="B8" s="370" t="s">
        <v>76</v>
      </c>
      <c r="C8" s="518"/>
      <c r="D8" s="518"/>
      <c r="E8" s="519"/>
      <c r="F8" s="519"/>
      <c r="G8" s="519">
        <v>14</v>
      </c>
      <c r="H8" s="519"/>
      <c r="I8" s="519"/>
      <c r="J8" s="519"/>
      <c r="K8" s="519">
        <f t="shared" si="3"/>
        <v>14</v>
      </c>
      <c r="L8" s="519"/>
      <c r="M8" s="519"/>
      <c r="N8" s="519"/>
      <c r="O8" s="519"/>
      <c r="P8" s="520"/>
      <c r="Q8" s="521">
        <f t="shared" ref="Q8:Q18" si="4">K8+L8+M8</f>
        <v>14</v>
      </c>
      <c r="R8" s="522">
        <f t="shared" si="2"/>
        <v>0</v>
      </c>
      <c r="S8" s="523">
        <f t="shared" si="0"/>
        <v>14</v>
      </c>
    </row>
    <row r="9" spans="1:20" ht="15" customHeight="1" x14ac:dyDescent="0.25">
      <c r="A9" s="381" t="s">
        <v>20</v>
      </c>
      <c r="B9" s="370" t="s">
        <v>77</v>
      </c>
      <c r="C9" s="518">
        <v>1</v>
      </c>
      <c r="D9" s="518"/>
      <c r="E9" s="519"/>
      <c r="F9" s="519"/>
      <c r="G9" s="519">
        <f>8+9</f>
        <v>17</v>
      </c>
      <c r="H9" s="519">
        <v>1</v>
      </c>
      <c r="I9" s="519">
        <v>13</v>
      </c>
      <c r="J9" s="519">
        <v>2</v>
      </c>
      <c r="K9" s="519">
        <f>C9+D9+G9+H9</f>
        <v>19</v>
      </c>
      <c r="L9" s="519"/>
      <c r="M9" s="519"/>
      <c r="N9" s="519">
        <f t="shared" ref="N9:N15" si="5">E9+F9+I9+J9</f>
        <v>15</v>
      </c>
      <c r="O9" s="519"/>
      <c r="P9" s="520"/>
      <c r="Q9" s="521">
        <f t="shared" si="4"/>
        <v>19</v>
      </c>
      <c r="R9" s="522">
        <f t="shared" si="2"/>
        <v>15</v>
      </c>
      <c r="S9" s="523">
        <f t="shared" si="0"/>
        <v>34</v>
      </c>
    </row>
    <row r="10" spans="1:20" ht="15" customHeight="1" x14ac:dyDescent="0.25">
      <c r="A10" s="381">
        <v>40103</v>
      </c>
      <c r="B10" s="370" t="s">
        <v>78</v>
      </c>
      <c r="C10" s="518"/>
      <c r="D10" s="518"/>
      <c r="E10" s="519"/>
      <c r="F10" s="519"/>
      <c r="G10" s="519">
        <v>28</v>
      </c>
      <c r="H10" s="519">
        <v>1</v>
      </c>
      <c r="I10" s="519"/>
      <c r="J10" s="519"/>
      <c r="K10" s="519">
        <f t="shared" si="3"/>
        <v>29</v>
      </c>
      <c r="L10" s="519"/>
      <c r="M10" s="519"/>
      <c r="N10" s="519"/>
      <c r="O10" s="519"/>
      <c r="P10" s="520"/>
      <c r="Q10" s="521">
        <f t="shared" si="4"/>
        <v>29</v>
      </c>
      <c r="R10" s="522">
        <f t="shared" si="2"/>
        <v>0</v>
      </c>
      <c r="S10" s="523">
        <f t="shared" si="0"/>
        <v>29</v>
      </c>
    </row>
    <row r="11" spans="1:20" ht="15" customHeight="1" x14ac:dyDescent="0.25">
      <c r="A11" s="381" t="s">
        <v>21</v>
      </c>
      <c r="B11" s="370" t="s">
        <v>79</v>
      </c>
      <c r="C11" s="518"/>
      <c r="D11" s="518"/>
      <c r="E11" s="519"/>
      <c r="F11" s="519"/>
      <c r="G11" s="519">
        <v>1</v>
      </c>
      <c r="H11" s="519">
        <v>4</v>
      </c>
      <c r="I11" s="519"/>
      <c r="J11" s="519"/>
      <c r="K11" s="519">
        <f t="shared" si="3"/>
        <v>5</v>
      </c>
      <c r="L11" s="519"/>
      <c r="M11" s="519"/>
      <c r="N11" s="519"/>
      <c r="O11" s="519"/>
      <c r="P11" s="520"/>
      <c r="Q11" s="521">
        <f t="shared" si="4"/>
        <v>5</v>
      </c>
      <c r="R11" s="522">
        <f t="shared" si="2"/>
        <v>0</v>
      </c>
      <c r="S11" s="523">
        <f t="shared" si="0"/>
        <v>5</v>
      </c>
    </row>
    <row r="12" spans="1:20" ht="15" customHeight="1" x14ac:dyDescent="0.25">
      <c r="A12" s="381" t="s">
        <v>22</v>
      </c>
      <c r="B12" s="370" t="s">
        <v>836</v>
      </c>
      <c r="C12" s="518"/>
      <c r="D12" s="518"/>
      <c r="E12" s="519"/>
      <c r="F12" s="519"/>
      <c r="G12" s="519">
        <v>26</v>
      </c>
      <c r="H12" s="519">
        <v>3</v>
      </c>
      <c r="I12" s="519"/>
      <c r="J12" s="519">
        <v>5</v>
      </c>
      <c r="K12" s="519">
        <f t="shared" si="3"/>
        <v>29</v>
      </c>
      <c r="L12" s="519"/>
      <c r="M12" s="519"/>
      <c r="N12" s="519">
        <f t="shared" si="5"/>
        <v>5</v>
      </c>
      <c r="O12" s="519"/>
      <c r="P12" s="520"/>
      <c r="Q12" s="521">
        <f t="shared" si="4"/>
        <v>29</v>
      </c>
      <c r="R12" s="522">
        <f t="shared" si="2"/>
        <v>5</v>
      </c>
      <c r="S12" s="523">
        <f t="shared" si="0"/>
        <v>34</v>
      </c>
    </row>
    <row r="13" spans="1:20" ht="15" customHeight="1" x14ac:dyDescent="0.25">
      <c r="A13" s="381">
        <v>40105</v>
      </c>
      <c r="B13" s="370" t="s">
        <v>837</v>
      </c>
      <c r="C13" s="518"/>
      <c r="D13" s="518"/>
      <c r="E13" s="519"/>
      <c r="F13" s="519"/>
      <c r="G13" s="519">
        <v>24</v>
      </c>
      <c r="H13" s="519">
        <v>7</v>
      </c>
      <c r="I13" s="519"/>
      <c r="J13" s="519"/>
      <c r="K13" s="519">
        <f t="shared" si="3"/>
        <v>31</v>
      </c>
      <c r="L13" s="519"/>
      <c r="M13" s="519"/>
      <c r="N13" s="519"/>
      <c r="O13" s="519"/>
      <c r="P13" s="520"/>
      <c r="Q13" s="521">
        <f t="shared" si="4"/>
        <v>31</v>
      </c>
      <c r="R13" s="522">
        <f t="shared" si="2"/>
        <v>0</v>
      </c>
      <c r="S13" s="523">
        <f t="shared" si="0"/>
        <v>31</v>
      </c>
    </row>
    <row r="14" spans="1:20" ht="15" customHeight="1" x14ac:dyDescent="0.25">
      <c r="A14" s="381">
        <v>40106</v>
      </c>
      <c r="B14" s="370" t="s">
        <v>838</v>
      </c>
      <c r="C14" s="518"/>
      <c r="D14" s="518"/>
      <c r="E14" s="519"/>
      <c r="F14" s="519"/>
      <c r="G14" s="519">
        <v>14.5</v>
      </c>
      <c r="H14" s="519">
        <v>3</v>
      </c>
      <c r="I14" s="519"/>
      <c r="J14" s="519"/>
      <c r="K14" s="519">
        <f t="shared" si="3"/>
        <v>17.5</v>
      </c>
      <c r="L14" s="519"/>
      <c r="M14" s="519"/>
      <c r="N14" s="519"/>
      <c r="O14" s="519"/>
      <c r="P14" s="520"/>
      <c r="Q14" s="521">
        <f t="shared" si="4"/>
        <v>17.5</v>
      </c>
      <c r="R14" s="522">
        <f t="shared" si="2"/>
        <v>0</v>
      </c>
      <c r="S14" s="523">
        <f t="shared" si="0"/>
        <v>17.5</v>
      </c>
    </row>
    <row r="15" spans="1:20" ht="15" customHeight="1" x14ac:dyDescent="0.25">
      <c r="A15" s="381">
        <v>40107</v>
      </c>
      <c r="B15" s="371" t="s">
        <v>225</v>
      </c>
      <c r="C15" s="518"/>
      <c r="D15" s="518"/>
      <c r="E15" s="519"/>
      <c r="F15" s="519"/>
      <c r="G15" s="524"/>
      <c r="H15" s="524"/>
      <c r="I15" s="524">
        <v>4</v>
      </c>
      <c r="J15" s="519">
        <v>0.5</v>
      </c>
      <c r="K15" s="519">
        <f t="shared" si="3"/>
        <v>0</v>
      </c>
      <c r="L15" s="524"/>
      <c r="M15" s="524"/>
      <c r="N15" s="519">
        <f t="shared" si="5"/>
        <v>4.5</v>
      </c>
      <c r="O15" s="519"/>
      <c r="P15" s="520"/>
      <c r="Q15" s="521">
        <f t="shared" si="4"/>
        <v>0</v>
      </c>
      <c r="R15" s="522">
        <f t="shared" si="2"/>
        <v>4.5</v>
      </c>
      <c r="S15" s="523">
        <f t="shared" si="0"/>
        <v>4.5</v>
      </c>
    </row>
    <row r="16" spans="1:20" ht="15" customHeight="1" x14ac:dyDescent="0.25">
      <c r="A16" s="381">
        <v>40108</v>
      </c>
      <c r="B16" s="371" t="s">
        <v>84</v>
      </c>
      <c r="C16" s="518">
        <v>1</v>
      </c>
      <c r="D16" s="518"/>
      <c r="E16" s="519"/>
      <c r="F16" s="519"/>
      <c r="G16" s="524">
        <v>7</v>
      </c>
      <c r="H16" s="524">
        <v>1</v>
      </c>
      <c r="I16" s="524"/>
      <c r="J16" s="524"/>
      <c r="K16" s="519">
        <f t="shared" si="3"/>
        <v>9</v>
      </c>
      <c r="L16" s="524"/>
      <c r="M16" s="524"/>
      <c r="N16" s="519"/>
      <c r="O16" s="524"/>
      <c r="P16" s="525"/>
      <c r="Q16" s="521">
        <f t="shared" si="4"/>
        <v>9</v>
      </c>
      <c r="R16" s="522">
        <f t="shared" si="2"/>
        <v>0</v>
      </c>
      <c r="S16" s="526">
        <f t="shared" si="0"/>
        <v>9</v>
      </c>
    </row>
    <row r="17" spans="1:19" ht="15" customHeight="1" x14ac:dyDescent="0.25">
      <c r="A17" s="381">
        <v>40109</v>
      </c>
      <c r="B17" s="371" t="s">
        <v>221</v>
      </c>
      <c r="C17" s="527"/>
      <c r="D17" s="527"/>
      <c r="E17" s="528"/>
      <c r="F17" s="528"/>
      <c r="G17" s="524"/>
      <c r="H17" s="524">
        <v>25</v>
      </c>
      <c r="I17" s="524"/>
      <c r="J17" s="524"/>
      <c r="K17" s="519">
        <f t="shared" si="3"/>
        <v>25</v>
      </c>
      <c r="L17" s="524"/>
      <c r="M17" s="524"/>
      <c r="N17" s="519"/>
      <c r="O17" s="524"/>
      <c r="P17" s="525"/>
      <c r="Q17" s="521">
        <f t="shared" si="4"/>
        <v>25</v>
      </c>
      <c r="R17" s="522">
        <f t="shared" si="2"/>
        <v>0</v>
      </c>
      <c r="S17" s="526">
        <f t="shared" si="0"/>
        <v>25</v>
      </c>
    </row>
    <row r="18" spans="1:19" ht="15" customHeight="1" thickBot="1" x14ac:dyDescent="0.3">
      <c r="A18" s="381">
        <v>40110</v>
      </c>
      <c r="B18" s="372" t="s">
        <v>638</v>
      </c>
      <c r="C18" s="529"/>
      <c r="D18" s="529"/>
      <c r="E18" s="530"/>
      <c r="F18" s="530"/>
      <c r="G18" s="530">
        <v>10</v>
      </c>
      <c r="H18" s="530"/>
      <c r="I18" s="530"/>
      <c r="J18" s="530"/>
      <c r="K18" s="531">
        <f t="shared" si="3"/>
        <v>10</v>
      </c>
      <c r="L18" s="530"/>
      <c r="M18" s="530"/>
      <c r="N18" s="512"/>
      <c r="O18" s="530"/>
      <c r="P18" s="532"/>
      <c r="Q18" s="521">
        <f t="shared" si="4"/>
        <v>10</v>
      </c>
      <c r="R18" s="533">
        <f t="shared" si="2"/>
        <v>0</v>
      </c>
      <c r="S18" s="526">
        <f t="shared" si="0"/>
        <v>10</v>
      </c>
    </row>
    <row r="19" spans="1:19" ht="30" customHeight="1" thickBot="1" x14ac:dyDescent="0.3">
      <c r="A19" s="383">
        <v>50100</v>
      </c>
      <c r="B19" s="373" t="s">
        <v>88</v>
      </c>
      <c r="C19" s="534"/>
      <c r="D19" s="534"/>
      <c r="E19" s="534"/>
      <c r="F19" s="534"/>
      <c r="G19" s="534">
        <v>219</v>
      </c>
      <c r="H19" s="534">
        <v>70</v>
      </c>
      <c r="I19" s="534"/>
      <c r="J19" s="534"/>
      <c r="K19" s="506">
        <f t="shared" si="3"/>
        <v>289</v>
      </c>
      <c r="L19" s="534"/>
      <c r="M19" s="534"/>
      <c r="N19" s="534"/>
      <c r="O19" s="534"/>
      <c r="P19" s="535"/>
      <c r="Q19" s="508">
        <f>K19+L19+M19</f>
        <v>289</v>
      </c>
      <c r="R19" s="506">
        <f t="shared" si="2"/>
        <v>0</v>
      </c>
      <c r="S19" s="509">
        <f>SUM(Q19:R19)</f>
        <v>289</v>
      </c>
    </row>
    <row r="20" spans="1:19" ht="30" customHeight="1" thickBot="1" x14ac:dyDescent="0.3">
      <c r="A20" s="387" t="s">
        <v>23</v>
      </c>
      <c r="B20" s="373" t="s">
        <v>219</v>
      </c>
      <c r="C20" s="534">
        <v>39</v>
      </c>
      <c r="D20" s="534"/>
      <c r="E20" s="534">
        <v>7</v>
      </c>
      <c r="F20" s="534"/>
      <c r="G20" s="534">
        <v>109</v>
      </c>
      <c r="H20" s="534">
        <v>42</v>
      </c>
      <c r="I20" s="534"/>
      <c r="J20" s="534"/>
      <c r="K20" s="506">
        <f>C20+D20+G20+H20</f>
        <v>190</v>
      </c>
      <c r="L20" s="534"/>
      <c r="M20" s="534"/>
      <c r="N20" s="534">
        <f>SUM(E20,I20)</f>
        <v>7</v>
      </c>
      <c r="O20" s="534"/>
      <c r="P20" s="535"/>
      <c r="Q20" s="508">
        <f>K20+L20+M20</f>
        <v>190</v>
      </c>
      <c r="R20" s="506">
        <f t="shared" si="2"/>
        <v>7</v>
      </c>
      <c r="S20" s="509">
        <f>SUM(Q20:R20)</f>
        <v>197</v>
      </c>
    </row>
    <row r="21" spans="1:19" ht="30" customHeight="1" thickBot="1" x14ac:dyDescent="0.3">
      <c r="A21" s="387">
        <v>12000</v>
      </c>
      <c r="B21" s="373" t="s">
        <v>839</v>
      </c>
      <c r="C21" s="506">
        <f>SUM(C22:C23)</f>
        <v>0</v>
      </c>
      <c r="D21" s="506">
        <f>SUM(D22:D23)</f>
        <v>0</v>
      </c>
      <c r="E21" s="506">
        <f>SUM(E22:E23)</f>
        <v>0</v>
      </c>
      <c r="F21" s="506">
        <f t="shared" ref="F21:S21" si="6">SUM(F22:F23)</f>
        <v>0</v>
      </c>
      <c r="G21" s="506">
        <f t="shared" si="6"/>
        <v>0</v>
      </c>
      <c r="H21" s="506">
        <f t="shared" si="6"/>
        <v>0</v>
      </c>
      <c r="I21" s="506">
        <f t="shared" si="6"/>
        <v>0</v>
      </c>
      <c r="J21" s="506">
        <f t="shared" si="6"/>
        <v>0</v>
      </c>
      <c r="K21" s="506">
        <f t="shared" si="6"/>
        <v>0</v>
      </c>
      <c r="L21" s="506">
        <f t="shared" si="6"/>
        <v>246</v>
      </c>
      <c r="M21" s="506">
        <f t="shared" si="6"/>
        <v>40</v>
      </c>
      <c r="N21" s="506">
        <f t="shared" si="6"/>
        <v>0</v>
      </c>
      <c r="O21" s="506">
        <f t="shared" si="6"/>
        <v>0</v>
      </c>
      <c r="P21" s="507">
        <f t="shared" si="6"/>
        <v>0</v>
      </c>
      <c r="Q21" s="508">
        <f t="shared" si="6"/>
        <v>286</v>
      </c>
      <c r="R21" s="506">
        <f t="shared" si="6"/>
        <v>0</v>
      </c>
      <c r="S21" s="509">
        <f t="shared" si="6"/>
        <v>286</v>
      </c>
    </row>
    <row r="22" spans="1:19" s="105" customFormat="1" ht="15" customHeight="1" x14ac:dyDescent="0.25">
      <c r="A22" s="388">
        <v>12202</v>
      </c>
      <c r="B22" s="374" t="s">
        <v>853</v>
      </c>
      <c r="C22" s="536"/>
      <c r="D22" s="536"/>
      <c r="E22" s="536"/>
      <c r="F22" s="536"/>
      <c r="G22" s="536"/>
      <c r="H22" s="536"/>
      <c r="I22" s="536"/>
      <c r="J22" s="536"/>
      <c r="K22" s="536"/>
      <c r="L22" s="536">
        <v>185</v>
      </c>
      <c r="M22" s="536">
        <v>23</v>
      </c>
      <c r="N22" s="536"/>
      <c r="O22" s="536"/>
      <c r="P22" s="537"/>
      <c r="Q22" s="538">
        <f>M22+L22+K22+H22+G22+D22+C22</f>
        <v>208</v>
      </c>
      <c r="R22" s="539">
        <f>P22+O22+N22+J22+I22+F22+E22</f>
        <v>0</v>
      </c>
      <c r="S22" s="540">
        <f>SUM(Q22:R22)</f>
        <v>208</v>
      </c>
    </row>
    <row r="23" spans="1:19" s="105" customFormat="1" ht="15" customHeight="1" thickBot="1" x14ac:dyDescent="0.3">
      <c r="A23" s="395">
        <v>12203</v>
      </c>
      <c r="B23" s="375" t="s">
        <v>239</v>
      </c>
      <c r="C23" s="530"/>
      <c r="D23" s="530"/>
      <c r="E23" s="530"/>
      <c r="F23" s="530"/>
      <c r="G23" s="530"/>
      <c r="H23" s="530"/>
      <c r="I23" s="530"/>
      <c r="J23" s="530"/>
      <c r="K23" s="530"/>
      <c r="L23" s="530">
        <v>61</v>
      </c>
      <c r="M23" s="530">
        <v>17</v>
      </c>
      <c r="N23" s="530"/>
      <c r="O23" s="530"/>
      <c r="P23" s="532"/>
      <c r="Q23" s="541">
        <f>M23+L23+K23+H23+G23+D23+C23</f>
        <v>78</v>
      </c>
      <c r="R23" s="542">
        <f>P23+O23+N23+J23+I23+F23+E23</f>
        <v>0</v>
      </c>
      <c r="S23" s="543">
        <f>SUM(Q23:R23)</f>
        <v>78</v>
      </c>
    </row>
    <row r="24" spans="1:19" s="43" customFormat="1" ht="30" customHeight="1" thickBot="1" x14ac:dyDescent="0.3">
      <c r="A24" s="387"/>
      <c r="B24" s="376" t="s">
        <v>382</v>
      </c>
      <c r="C24" s="510">
        <f>C4+C5+C19+C20+C21</f>
        <v>197</v>
      </c>
      <c r="D24" s="510">
        <f t="shared" ref="D24:S24" si="7">D4+D5+D19+D20+D21</f>
        <v>119</v>
      </c>
      <c r="E24" s="506">
        <f>E4+E5+E19+E20+E21</f>
        <v>9</v>
      </c>
      <c r="F24" s="506">
        <f t="shared" si="7"/>
        <v>0</v>
      </c>
      <c r="G24" s="506">
        <f t="shared" si="7"/>
        <v>472.5</v>
      </c>
      <c r="H24" s="506">
        <f t="shared" si="7"/>
        <v>175</v>
      </c>
      <c r="I24" s="506">
        <f t="shared" si="7"/>
        <v>22</v>
      </c>
      <c r="J24" s="506">
        <f t="shared" si="7"/>
        <v>13.5</v>
      </c>
      <c r="K24" s="506">
        <f t="shared" si="7"/>
        <v>963.5</v>
      </c>
      <c r="L24" s="506">
        <f t="shared" si="7"/>
        <v>246</v>
      </c>
      <c r="M24" s="506">
        <f t="shared" si="7"/>
        <v>40</v>
      </c>
      <c r="N24" s="506">
        <f t="shared" si="7"/>
        <v>44.5</v>
      </c>
      <c r="O24" s="506">
        <f t="shared" si="7"/>
        <v>0</v>
      </c>
      <c r="P24" s="507">
        <f t="shared" si="7"/>
        <v>0</v>
      </c>
      <c r="Q24" s="508">
        <f t="shared" si="7"/>
        <v>1249.5</v>
      </c>
      <c r="R24" s="506">
        <f t="shared" si="7"/>
        <v>44.5</v>
      </c>
      <c r="S24" s="509">
        <f t="shared" si="7"/>
        <v>1294</v>
      </c>
    </row>
    <row r="25" spans="1:19" s="43" customFormat="1" ht="19.899999999999999" customHeight="1" thickBot="1" x14ac:dyDescent="0.3">
      <c r="A25" s="387">
        <v>11101</v>
      </c>
      <c r="B25" s="376" t="s">
        <v>840</v>
      </c>
      <c r="C25" s="510"/>
      <c r="D25" s="510"/>
      <c r="E25" s="506"/>
      <c r="F25" s="506"/>
      <c r="G25" s="506"/>
      <c r="H25" s="506"/>
      <c r="I25" s="506"/>
      <c r="J25" s="506"/>
      <c r="K25" s="506"/>
      <c r="L25" s="506"/>
      <c r="M25" s="506"/>
      <c r="N25" s="506"/>
      <c r="O25" s="506"/>
      <c r="P25" s="507"/>
      <c r="Q25" s="508">
        <v>3</v>
      </c>
      <c r="R25" s="506"/>
      <c r="S25" s="509">
        <f>SUM(Q25:R25)</f>
        <v>3</v>
      </c>
    </row>
    <row r="26" spans="1:19" s="43" customFormat="1" ht="19.899999999999999" customHeight="1" x14ac:dyDescent="0.25">
      <c r="A26" s="384"/>
      <c r="B26" s="377" t="s">
        <v>648</v>
      </c>
      <c r="C26" s="544"/>
      <c r="D26" s="544"/>
      <c r="E26" s="516"/>
      <c r="F26" s="516"/>
      <c r="G26" s="516"/>
      <c r="H26" s="516"/>
      <c r="I26" s="516"/>
      <c r="J26" s="516"/>
      <c r="K26" s="516"/>
      <c r="L26" s="516"/>
      <c r="M26" s="516"/>
      <c r="N26" s="516"/>
      <c r="O26" s="516"/>
      <c r="P26" s="545"/>
      <c r="Q26" s="515">
        <f>SUM(Q28:Q34)</f>
        <v>143</v>
      </c>
      <c r="R26" s="516"/>
      <c r="S26" s="517">
        <f>SUM(S28:S34)</f>
        <v>143</v>
      </c>
    </row>
    <row r="27" spans="1:19" s="43" customFormat="1" ht="15" customHeight="1" x14ac:dyDescent="0.2">
      <c r="A27" s="382"/>
      <c r="B27" s="377" t="s">
        <v>713</v>
      </c>
      <c r="C27" s="544"/>
      <c r="D27" s="544"/>
      <c r="E27" s="516"/>
      <c r="F27" s="516"/>
      <c r="G27" s="516"/>
      <c r="H27" s="516"/>
      <c r="I27" s="516"/>
      <c r="J27" s="516"/>
      <c r="K27" s="516"/>
      <c r="L27" s="516"/>
      <c r="M27" s="516"/>
      <c r="N27" s="516"/>
      <c r="O27" s="516"/>
      <c r="P27" s="545"/>
      <c r="Q27" s="515"/>
      <c r="R27" s="516"/>
      <c r="S27" s="517"/>
    </row>
    <row r="28" spans="1:19" ht="15" customHeight="1" x14ac:dyDescent="0.25">
      <c r="A28" s="381"/>
      <c r="B28" s="369" t="s">
        <v>179</v>
      </c>
      <c r="C28" s="511"/>
      <c r="D28" s="511"/>
      <c r="E28" s="512"/>
      <c r="F28" s="512"/>
      <c r="G28" s="512"/>
      <c r="H28" s="512"/>
      <c r="I28" s="512"/>
      <c r="J28" s="512"/>
      <c r="K28" s="512"/>
      <c r="L28" s="512"/>
      <c r="M28" s="512"/>
      <c r="N28" s="512"/>
      <c r="O28" s="512"/>
      <c r="P28" s="514"/>
      <c r="Q28" s="546">
        <v>26</v>
      </c>
      <c r="R28" s="512">
        <v>0</v>
      </c>
      <c r="S28" s="547">
        <f>SUM(Q28:R28)</f>
        <v>26</v>
      </c>
    </row>
    <row r="29" spans="1:19" s="43" customFormat="1" ht="15" customHeight="1" x14ac:dyDescent="0.25">
      <c r="A29" s="382"/>
      <c r="B29" s="369" t="s">
        <v>219</v>
      </c>
      <c r="C29" s="544"/>
      <c r="D29" s="544"/>
      <c r="E29" s="516"/>
      <c r="F29" s="516"/>
      <c r="G29" s="516"/>
      <c r="H29" s="516"/>
      <c r="I29" s="516"/>
      <c r="J29" s="516"/>
      <c r="K29" s="516"/>
      <c r="L29" s="516"/>
      <c r="M29" s="516"/>
      <c r="N29" s="516"/>
      <c r="O29" s="516"/>
      <c r="P29" s="545"/>
      <c r="Q29" s="546">
        <v>7</v>
      </c>
      <c r="R29" s="516"/>
      <c r="S29" s="547">
        <f t="shared" ref="S29:S34" si="8">SUM(Q29:R29)</f>
        <v>7</v>
      </c>
    </row>
    <row r="30" spans="1:19" s="43" customFormat="1" ht="15" customHeight="1" x14ac:dyDescent="0.25">
      <c r="A30" s="382"/>
      <c r="B30" s="369" t="s">
        <v>216</v>
      </c>
      <c r="C30" s="544"/>
      <c r="D30" s="544"/>
      <c r="E30" s="516"/>
      <c r="F30" s="516"/>
      <c r="G30" s="516"/>
      <c r="H30" s="516"/>
      <c r="I30" s="516"/>
      <c r="J30" s="516"/>
      <c r="K30" s="516"/>
      <c r="L30" s="516"/>
      <c r="M30" s="516"/>
      <c r="N30" s="516"/>
      <c r="O30" s="516"/>
      <c r="P30" s="545"/>
      <c r="Q30" s="546">
        <v>0</v>
      </c>
      <c r="R30" s="516"/>
      <c r="S30" s="547">
        <f t="shared" si="8"/>
        <v>0</v>
      </c>
    </row>
    <row r="31" spans="1:19" s="43" customFormat="1" ht="30" customHeight="1" x14ac:dyDescent="0.25">
      <c r="A31" s="382"/>
      <c r="B31" s="369" t="s">
        <v>850</v>
      </c>
      <c r="C31" s="544"/>
      <c r="D31" s="544"/>
      <c r="E31" s="516"/>
      <c r="F31" s="516"/>
      <c r="G31" s="516"/>
      <c r="H31" s="516"/>
      <c r="I31" s="516"/>
      <c r="J31" s="516"/>
      <c r="K31" s="516"/>
      <c r="L31" s="516"/>
      <c r="M31" s="516"/>
      <c r="N31" s="516"/>
      <c r="O31" s="516"/>
      <c r="P31" s="545"/>
      <c r="Q31" s="546">
        <v>13</v>
      </c>
      <c r="R31" s="516"/>
      <c r="S31" s="547">
        <f t="shared" si="8"/>
        <v>13</v>
      </c>
    </row>
    <row r="32" spans="1:19" ht="15" customHeight="1" x14ac:dyDescent="0.25">
      <c r="A32" s="381"/>
      <c r="B32" s="391" t="s">
        <v>851</v>
      </c>
      <c r="C32" s="518"/>
      <c r="D32" s="518"/>
      <c r="E32" s="519"/>
      <c r="F32" s="519"/>
      <c r="G32" s="519"/>
      <c r="H32" s="519"/>
      <c r="I32" s="519"/>
      <c r="J32" s="519"/>
      <c r="K32" s="519"/>
      <c r="L32" s="519"/>
      <c r="M32" s="519"/>
      <c r="N32" s="519"/>
      <c r="O32" s="519"/>
      <c r="P32" s="520"/>
      <c r="Q32" s="548"/>
      <c r="R32" s="519"/>
      <c r="S32" s="547">
        <f t="shared" si="8"/>
        <v>0</v>
      </c>
    </row>
    <row r="33" spans="1:46" ht="15" customHeight="1" x14ac:dyDescent="0.25">
      <c r="A33" s="381"/>
      <c r="B33" s="370" t="s">
        <v>852</v>
      </c>
      <c r="C33" s="518"/>
      <c r="D33" s="518"/>
      <c r="E33" s="519"/>
      <c r="F33" s="519"/>
      <c r="G33" s="519"/>
      <c r="H33" s="519"/>
      <c r="I33" s="519"/>
      <c r="J33" s="519"/>
      <c r="K33" s="519"/>
      <c r="L33" s="519"/>
      <c r="M33" s="519"/>
      <c r="N33" s="519"/>
      <c r="O33" s="519"/>
      <c r="P33" s="520"/>
      <c r="Q33" s="548">
        <v>25</v>
      </c>
      <c r="R33" s="519"/>
      <c r="S33" s="547">
        <f t="shared" si="8"/>
        <v>25</v>
      </c>
    </row>
    <row r="34" spans="1:46" ht="15" customHeight="1" thickBot="1" x14ac:dyDescent="0.3">
      <c r="A34" s="381"/>
      <c r="B34" s="371" t="s">
        <v>63</v>
      </c>
      <c r="C34" s="549"/>
      <c r="D34" s="549"/>
      <c r="E34" s="524"/>
      <c r="F34" s="524"/>
      <c r="G34" s="524"/>
      <c r="H34" s="524"/>
      <c r="I34" s="524"/>
      <c r="J34" s="524"/>
      <c r="K34" s="524"/>
      <c r="L34" s="524"/>
      <c r="M34" s="524"/>
      <c r="N34" s="524"/>
      <c r="O34" s="524"/>
      <c r="P34" s="525"/>
      <c r="Q34" s="550">
        <v>72</v>
      </c>
      <c r="R34" s="524"/>
      <c r="S34" s="547">
        <f t="shared" si="8"/>
        <v>72</v>
      </c>
    </row>
    <row r="35" spans="1:46" s="43" customFormat="1" ht="30" customHeight="1" thickBot="1" x14ac:dyDescent="0.25">
      <c r="A35" s="386"/>
      <c r="B35" s="376" t="s">
        <v>649</v>
      </c>
      <c r="C35" s="510"/>
      <c r="D35" s="510"/>
      <c r="E35" s="506"/>
      <c r="F35" s="506"/>
      <c r="G35" s="506"/>
      <c r="H35" s="506"/>
      <c r="I35" s="506"/>
      <c r="J35" s="506"/>
      <c r="K35" s="506"/>
      <c r="L35" s="506"/>
      <c r="M35" s="506"/>
      <c r="N35" s="506"/>
      <c r="O35" s="506"/>
      <c r="P35" s="507"/>
      <c r="Q35" s="508">
        <v>0</v>
      </c>
      <c r="R35" s="506"/>
      <c r="S35" s="509">
        <f>SUM(Q35:R35)</f>
        <v>0</v>
      </c>
    </row>
    <row r="36" spans="1:46" ht="30" customHeight="1" thickBot="1" x14ac:dyDescent="0.3">
      <c r="A36" s="384"/>
      <c r="B36" s="378" t="s">
        <v>841</v>
      </c>
      <c r="C36" s="527"/>
      <c r="D36" s="527"/>
      <c r="E36" s="528"/>
      <c r="F36" s="528"/>
      <c r="G36" s="528"/>
      <c r="H36" s="528"/>
      <c r="I36" s="528"/>
      <c r="J36" s="528"/>
      <c r="K36" s="528"/>
      <c r="L36" s="528"/>
      <c r="M36" s="528"/>
      <c r="N36" s="528"/>
      <c r="O36" s="528"/>
      <c r="P36" s="551"/>
      <c r="Q36" s="552">
        <v>0</v>
      </c>
      <c r="R36" s="528"/>
      <c r="S36" s="553">
        <f>SUM(Q36:R36)</f>
        <v>0</v>
      </c>
    </row>
    <row r="37" spans="1:46" s="50" customFormat="1" ht="30" customHeight="1" thickBot="1" x14ac:dyDescent="0.3">
      <c r="A37" s="385"/>
      <c r="B37" s="379" t="s">
        <v>650</v>
      </c>
      <c r="C37" s="554"/>
      <c r="D37" s="554"/>
      <c r="E37" s="555"/>
      <c r="F37" s="555"/>
      <c r="G37" s="555"/>
      <c r="H37" s="555"/>
      <c r="I37" s="555"/>
      <c r="J37" s="555"/>
      <c r="K37" s="555"/>
      <c r="L37" s="555"/>
      <c r="M37" s="555"/>
      <c r="N37" s="555"/>
      <c r="O37" s="555"/>
      <c r="P37" s="556"/>
      <c r="Q37" s="508">
        <f t="shared" ref="Q37:R37" si="9">Q24+Q25+Q35+Q26</f>
        <v>1395.5</v>
      </c>
      <c r="R37" s="506">
        <f t="shared" si="9"/>
        <v>44.5</v>
      </c>
      <c r="S37" s="509">
        <f>SUM(Q37:R37)</f>
        <v>1440</v>
      </c>
      <c r="T37" s="106"/>
    </row>
    <row r="38" spans="1:46" x14ac:dyDescent="0.25">
      <c r="E38" s="107"/>
      <c r="F38" s="107"/>
      <c r="G38" s="107"/>
      <c r="H38" s="107"/>
      <c r="I38" s="107"/>
      <c r="J38" s="107"/>
      <c r="K38" s="107"/>
      <c r="L38" s="107"/>
      <c r="M38" s="107"/>
      <c r="N38" s="107"/>
      <c r="O38" s="107"/>
      <c r="P38" s="107"/>
      <c r="T38" s="107"/>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row>
    <row r="39" spans="1:46" x14ac:dyDescent="0.25">
      <c r="E39" s="107"/>
      <c r="F39" s="107"/>
      <c r="G39" s="107"/>
      <c r="H39" s="107"/>
      <c r="I39" s="107"/>
      <c r="J39" s="107"/>
      <c r="K39" s="107"/>
      <c r="L39" s="107"/>
      <c r="M39" s="107"/>
      <c r="N39" s="107"/>
      <c r="O39" s="107"/>
      <c r="P39" s="107"/>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row>
    <row r="40" spans="1:46" x14ac:dyDescent="0.25">
      <c r="E40" s="107"/>
      <c r="F40" s="107"/>
      <c r="G40" s="107"/>
      <c r="H40" s="107"/>
      <c r="I40" s="107"/>
      <c r="J40" s="107"/>
      <c r="K40" s="107"/>
      <c r="L40" s="107"/>
      <c r="M40" s="107"/>
      <c r="N40" s="107"/>
      <c r="O40" s="107"/>
      <c r="P40" s="107"/>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row>
    <row r="41" spans="1:46" x14ac:dyDescent="0.25">
      <c r="E41" s="107"/>
      <c r="F41" s="107"/>
      <c r="G41" s="107"/>
      <c r="H41" s="107"/>
      <c r="I41" s="107"/>
      <c r="J41" s="107"/>
      <c r="K41" s="107"/>
      <c r="L41" s="107"/>
      <c r="M41" s="107"/>
      <c r="N41" s="107"/>
      <c r="O41" s="107"/>
      <c r="P41" s="107"/>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row>
    <row r="42" spans="1:46" x14ac:dyDescent="0.25">
      <c r="E42" s="107"/>
      <c r="F42" s="107"/>
      <c r="G42" s="107"/>
      <c r="H42" s="107"/>
      <c r="I42" s="107"/>
      <c r="J42" s="107"/>
      <c r="K42" s="107"/>
      <c r="L42" s="107"/>
      <c r="M42" s="107"/>
      <c r="N42" s="107"/>
      <c r="O42" s="107"/>
      <c r="P42" s="107"/>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row>
    <row r="43" spans="1:46" x14ac:dyDescent="0.25">
      <c r="E43" s="107"/>
      <c r="F43" s="107"/>
      <c r="G43" s="107"/>
      <c r="H43" s="107"/>
      <c r="I43" s="107"/>
      <c r="J43" s="107"/>
      <c r="K43" s="107"/>
      <c r="L43" s="107"/>
      <c r="M43" s="107"/>
      <c r="N43" s="107"/>
      <c r="O43" s="107"/>
      <c r="P43" s="107"/>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row>
    <row r="44" spans="1:46" x14ac:dyDescent="0.25">
      <c r="E44" s="107"/>
      <c r="F44" s="107"/>
      <c r="G44" s="107"/>
      <c r="H44" s="107"/>
      <c r="I44" s="107"/>
      <c r="J44" s="107"/>
      <c r="K44" s="107"/>
      <c r="L44" s="107"/>
      <c r="M44" s="107"/>
      <c r="N44" s="107"/>
      <c r="O44" s="107"/>
      <c r="P44" s="107"/>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row>
    <row r="45" spans="1:46" x14ac:dyDescent="0.25">
      <c r="E45" s="107"/>
      <c r="F45" s="107"/>
      <c r="G45" s="107"/>
      <c r="H45" s="107"/>
      <c r="I45" s="107"/>
      <c r="J45" s="107"/>
      <c r="K45" s="107"/>
      <c r="L45" s="107"/>
      <c r="M45" s="107"/>
      <c r="N45" s="107"/>
      <c r="O45" s="107"/>
      <c r="P45" s="107"/>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row>
    <row r="46" spans="1:46" x14ac:dyDescent="0.25">
      <c r="E46" s="107"/>
      <c r="F46" s="107"/>
      <c r="G46" s="107"/>
      <c r="H46" s="107"/>
      <c r="I46" s="107"/>
      <c r="J46" s="107"/>
      <c r="K46" s="107"/>
      <c r="L46" s="107"/>
      <c r="M46" s="107"/>
      <c r="N46" s="107"/>
      <c r="O46" s="107"/>
      <c r="P46" s="107"/>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row>
    <row r="47" spans="1:46" x14ac:dyDescent="0.25">
      <c r="B47" s="40"/>
      <c r="C47" s="40"/>
      <c r="D47" s="40"/>
      <c r="E47" s="107"/>
      <c r="F47" s="107"/>
      <c r="G47" s="107"/>
      <c r="H47" s="107"/>
      <c r="I47" s="107"/>
      <c r="J47" s="107"/>
      <c r="K47" s="107"/>
      <c r="L47" s="107"/>
      <c r="M47" s="107"/>
      <c r="N47" s="107"/>
      <c r="O47" s="107"/>
      <c r="P47" s="107"/>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row>
    <row r="48" spans="1:46" x14ac:dyDescent="0.25">
      <c r="B48" s="40"/>
      <c r="C48" s="40"/>
      <c r="D48" s="40"/>
      <c r="E48" s="107"/>
      <c r="F48" s="107"/>
      <c r="G48" s="107"/>
      <c r="H48" s="107"/>
      <c r="I48" s="107"/>
      <c r="J48" s="107"/>
      <c r="K48" s="107"/>
      <c r="L48" s="107"/>
      <c r="M48" s="107"/>
      <c r="N48" s="107"/>
      <c r="O48" s="107"/>
      <c r="P48" s="107"/>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row>
    <row r="49" spans="2:46" x14ac:dyDescent="0.25">
      <c r="B49" s="40"/>
      <c r="C49" s="40"/>
      <c r="D49" s="40"/>
      <c r="E49" s="107"/>
      <c r="F49" s="107"/>
      <c r="G49" s="107"/>
      <c r="H49" s="107"/>
      <c r="I49" s="107"/>
      <c r="J49" s="107"/>
      <c r="K49" s="107"/>
      <c r="L49" s="107"/>
      <c r="M49" s="107"/>
      <c r="N49" s="107"/>
      <c r="O49" s="107"/>
      <c r="P49" s="107"/>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row>
    <row r="50" spans="2:46" x14ac:dyDescent="0.25">
      <c r="B50" s="40"/>
      <c r="C50" s="40"/>
      <c r="D50" s="40"/>
      <c r="E50" s="107"/>
      <c r="F50" s="107"/>
      <c r="G50" s="107"/>
      <c r="H50" s="107"/>
      <c r="I50" s="107"/>
      <c r="J50" s="107"/>
      <c r="K50" s="107"/>
      <c r="L50" s="107"/>
      <c r="M50" s="107"/>
      <c r="N50" s="107"/>
      <c r="O50" s="107"/>
      <c r="P50" s="107"/>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row>
    <row r="51" spans="2:46" x14ac:dyDescent="0.25">
      <c r="B51" s="40"/>
      <c r="C51" s="40"/>
      <c r="D51" s="40"/>
      <c r="E51" s="107"/>
      <c r="F51" s="107"/>
      <c r="G51" s="107"/>
      <c r="H51" s="107"/>
      <c r="I51" s="107"/>
      <c r="J51" s="107"/>
      <c r="K51" s="107"/>
      <c r="L51" s="107"/>
      <c r="M51" s="107"/>
      <c r="N51" s="107"/>
      <c r="O51" s="107"/>
      <c r="P51" s="107"/>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row>
    <row r="52" spans="2:46" x14ac:dyDescent="0.25">
      <c r="B52" s="40"/>
      <c r="C52" s="40"/>
      <c r="D52" s="40"/>
      <c r="E52" s="107"/>
      <c r="F52" s="107"/>
      <c r="G52" s="107"/>
      <c r="H52" s="107"/>
      <c r="I52" s="107"/>
      <c r="J52" s="107"/>
      <c r="K52" s="107"/>
      <c r="L52" s="107"/>
      <c r="M52" s="107"/>
      <c r="N52" s="107"/>
      <c r="O52" s="107"/>
      <c r="P52" s="107"/>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row>
    <row r="53" spans="2:46" x14ac:dyDescent="0.25">
      <c r="B53" s="40"/>
      <c r="C53" s="40"/>
      <c r="D53" s="40"/>
      <c r="E53" s="107"/>
      <c r="F53" s="107"/>
      <c r="G53" s="107"/>
      <c r="H53" s="107"/>
      <c r="I53" s="107"/>
      <c r="J53" s="107"/>
      <c r="K53" s="107"/>
      <c r="L53" s="107"/>
      <c r="M53" s="107"/>
      <c r="N53" s="107"/>
      <c r="O53" s="107"/>
      <c r="P53" s="107"/>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row>
    <row r="54" spans="2:46" x14ac:dyDescent="0.25">
      <c r="B54" s="40"/>
      <c r="C54" s="40"/>
      <c r="D54" s="40"/>
      <c r="E54" s="107"/>
      <c r="F54" s="107"/>
      <c r="G54" s="107"/>
      <c r="H54" s="107"/>
      <c r="I54" s="107"/>
      <c r="J54" s="107"/>
      <c r="K54" s="107"/>
      <c r="L54" s="107"/>
      <c r="M54" s="107"/>
      <c r="N54" s="107"/>
      <c r="O54" s="107"/>
      <c r="P54" s="107"/>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row>
    <row r="55" spans="2:46" x14ac:dyDescent="0.25">
      <c r="B55" s="40"/>
      <c r="C55" s="40"/>
      <c r="D55" s="40"/>
      <c r="E55" s="107"/>
      <c r="F55" s="107"/>
      <c r="G55" s="107"/>
      <c r="H55" s="107"/>
      <c r="I55" s="107"/>
      <c r="J55" s="107"/>
      <c r="K55" s="107"/>
      <c r="L55" s="107"/>
      <c r="M55" s="107"/>
      <c r="N55" s="107"/>
      <c r="O55" s="107"/>
      <c r="P55" s="107"/>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row>
    <row r="56" spans="2:46" x14ac:dyDescent="0.25">
      <c r="B56" s="40"/>
      <c r="C56" s="40"/>
      <c r="D56" s="40"/>
      <c r="E56" s="107"/>
      <c r="F56" s="107"/>
      <c r="G56" s="107"/>
      <c r="H56" s="107"/>
      <c r="I56" s="107"/>
      <c r="J56" s="107"/>
      <c r="K56" s="107"/>
      <c r="L56" s="107"/>
      <c r="M56" s="107"/>
      <c r="N56" s="107"/>
      <c r="O56" s="107"/>
      <c r="P56" s="107"/>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row>
    <row r="57" spans="2:46" x14ac:dyDescent="0.25">
      <c r="B57" s="40"/>
      <c r="C57" s="40"/>
      <c r="D57" s="40"/>
      <c r="E57" s="107"/>
      <c r="F57" s="107"/>
      <c r="G57" s="107"/>
      <c r="H57" s="107"/>
      <c r="I57" s="107"/>
      <c r="J57" s="107"/>
      <c r="K57" s="107"/>
      <c r="L57" s="107"/>
      <c r="M57" s="107"/>
      <c r="N57" s="107"/>
      <c r="O57" s="107"/>
      <c r="P57" s="107"/>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row>
    <row r="58" spans="2:46" x14ac:dyDescent="0.25">
      <c r="B58" s="40"/>
      <c r="C58" s="40"/>
      <c r="D58" s="40"/>
      <c r="E58" s="107"/>
      <c r="F58" s="107"/>
      <c r="G58" s="107"/>
      <c r="H58" s="107"/>
      <c r="I58" s="107"/>
      <c r="J58" s="107"/>
      <c r="K58" s="107"/>
      <c r="L58" s="107"/>
      <c r="M58" s="107"/>
      <c r="N58" s="107"/>
      <c r="O58" s="107"/>
      <c r="P58" s="107"/>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row>
    <row r="59" spans="2:46" x14ac:dyDescent="0.25">
      <c r="B59" s="40"/>
      <c r="C59" s="40"/>
      <c r="D59" s="40"/>
      <c r="E59" s="107"/>
      <c r="F59" s="107"/>
      <c r="G59" s="107"/>
      <c r="H59" s="107"/>
      <c r="I59" s="107"/>
      <c r="J59" s="107"/>
      <c r="K59" s="107"/>
      <c r="L59" s="107"/>
      <c r="M59" s="107"/>
      <c r="N59" s="107"/>
      <c r="O59" s="107"/>
      <c r="P59" s="107"/>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row>
    <row r="60" spans="2:46" x14ac:dyDescent="0.25">
      <c r="B60" s="40"/>
      <c r="C60" s="40"/>
      <c r="D60" s="40"/>
      <c r="E60" s="107"/>
      <c r="F60" s="107"/>
      <c r="G60" s="107"/>
      <c r="H60" s="107"/>
      <c r="I60" s="107"/>
      <c r="J60" s="107"/>
      <c r="K60" s="107"/>
      <c r="L60" s="107"/>
      <c r="M60" s="107"/>
      <c r="N60" s="107"/>
      <c r="O60" s="107"/>
      <c r="P60" s="107"/>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row>
    <row r="61" spans="2:46" x14ac:dyDescent="0.25">
      <c r="B61" s="40"/>
      <c r="C61" s="40"/>
      <c r="D61" s="40"/>
      <c r="E61" s="107"/>
      <c r="F61" s="107"/>
      <c r="G61" s="107"/>
      <c r="H61" s="107"/>
      <c r="I61" s="107"/>
      <c r="J61" s="107"/>
      <c r="K61" s="107"/>
      <c r="L61" s="107"/>
      <c r="M61" s="107"/>
      <c r="N61" s="107"/>
      <c r="O61" s="107"/>
      <c r="P61" s="107"/>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row>
    <row r="62" spans="2:46" x14ac:dyDescent="0.25">
      <c r="B62" s="40"/>
      <c r="C62" s="40"/>
      <c r="D62" s="40"/>
      <c r="E62" s="107"/>
      <c r="F62" s="107"/>
      <c r="G62" s="107"/>
      <c r="H62" s="107"/>
      <c r="I62" s="107"/>
      <c r="J62" s="107"/>
      <c r="K62" s="107"/>
      <c r="L62" s="107"/>
      <c r="M62" s="107"/>
      <c r="N62" s="107"/>
      <c r="O62" s="107"/>
      <c r="P62" s="107"/>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row>
    <row r="63" spans="2:46" x14ac:dyDescent="0.25">
      <c r="B63" s="40"/>
      <c r="C63" s="40"/>
      <c r="D63" s="40"/>
      <c r="E63" s="107"/>
      <c r="F63" s="107"/>
      <c r="G63" s="107"/>
      <c r="H63" s="107"/>
      <c r="I63" s="107"/>
      <c r="J63" s="107"/>
      <c r="K63" s="107"/>
      <c r="L63" s="107"/>
      <c r="M63" s="107"/>
      <c r="N63" s="107"/>
      <c r="O63" s="107"/>
      <c r="P63" s="107"/>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row>
    <row r="64" spans="2:46" x14ac:dyDescent="0.25">
      <c r="B64" s="40"/>
      <c r="C64" s="40"/>
      <c r="D64" s="40"/>
      <c r="E64" s="107"/>
      <c r="F64" s="107"/>
      <c r="G64" s="107"/>
      <c r="H64" s="107"/>
      <c r="I64" s="107"/>
      <c r="J64" s="107"/>
      <c r="K64" s="107"/>
      <c r="L64" s="107"/>
      <c r="M64" s="107"/>
      <c r="N64" s="107"/>
      <c r="O64" s="107"/>
      <c r="P64" s="107"/>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row>
    <row r="65" spans="2:46" x14ac:dyDescent="0.25">
      <c r="B65" s="40"/>
      <c r="C65" s="40"/>
      <c r="D65" s="40"/>
      <c r="E65" s="107"/>
      <c r="F65" s="107"/>
      <c r="G65" s="107"/>
      <c r="H65" s="107"/>
      <c r="I65" s="107"/>
      <c r="J65" s="107"/>
      <c r="K65" s="107"/>
      <c r="L65" s="107"/>
      <c r="M65" s="107"/>
      <c r="N65" s="107"/>
      <c r="O65" s="107"/>
      <c r="P65" s="107"/>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row>
    <row r="66" spans="2:46" x14ac:dyDescent="0.25">
      <c r="B66" s="40"/>
      <c r="C66" s="40"/>
      <c r="D66" s="40"/>
      <c r="E66" s="107"/>
      <c r="F66" s="107"/>
      <c r="G66" s="107"/>
      <c r="H66" s="107"/>
      <c r="I66" s="107"/>
      <c r="J66" s="107"/>
      <c r="K66" s="107"/>
      <c r="L66" s="107"/>
      <c r="M66" s="107"/>
      <c r="N66" s="107"/>
      <c r="O66" s="107"/>
      <c r="P66" s="107"/>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row>
    <row r="67" spans="2:46" x14ac:dyDescent="0.25">
      <c r="B67" s="40"/>
      <c r="C67" s="40"/>
      <c r="D67" s="40"/>
      <c r="E67" s="107"/>
      <c r="F67" s="107"/>
      <c r="G67" s="107"/>
      <c r="H67" s="107"/>
      <c r="I67" s="107"/>
      <c r="J67" s="107"/>
      <c r="K67" s="107"/>
      <c r="L67" s="107"/>
      <c r="M67" s="107"/>
      <c r="N67" s="107"/>
      <c r="O67" s="107"/>
      <c r="P67" s="107"/>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row>
    <row r="68" spans="2:46" x14ac:dyDescent="0.25">
      <c r="B68" s="40"/>
      <c r="C68" s="40"/>
      <c r="D68" s="40"/>
      <c r="E68" s="107"/>
      <c r="F68" s="107"/>
      <c r="G68" s="107"/>
      <c r="H68" s="107"/>
      <c r="I68" s="107"/>
      <c r="J68" s="107"/>
      <c r="K68" s="107"/>
      <c r="L68" s="107"/>
      <c r="M68" s="107"/>
      <c r="N68" s="107"/>
      <c r="O68" s="107"/>
      <c r="P68" s="107"/>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row>
    <row r="69" spans="2:46" x14ac:dyDescent="0.25">
      <c r="B69" s="40"/>
      <c r="C69" s="40"/>
      <c r="D69" s="40"/>
      <c r="E69" s="107"/>
      <c r="F69" s="107"/>
      <c r="G69" s="107"/>
      <c r="H69" s="107"/>
      <c r="I69" s="107"/>
      <c r="J69" s="107"/>
      <c r="K69" s="107"/>
      <c r="L69" s="107"/>
      <c r="M69" s="107"/>
      <c r="N69" s="107"/>
      <c r="O69" s="107"/>
      <c r="P69" s="107"/>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row>
    <row r="70" spans="2:46" x14ac:dyDescent="0.25">
      <c r="B70" s="40"/>
      <c r="C70" s="40"/>
      <c r="D70" s="40"/>
      <c r="E70" s="107"/>
      <c r="F70" s="107"/>
      <c r="G70" s="107"/>
      <c r="H70" s="107"/>
      <c r="I70" s="107"/>
      <c r="J70" s="107"/>
      <c r="K70" s="107"/>
      <c r="L70" s="107"/>
      <c r="M70" s="107"/>
      <c r="N70" s="107"/>
      <c r="O70" s="107"/>
      <c r="P70" s="107"/>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row>
    <row r="71" spans="2:46" x14ac:dyDescent="0.25">
      <c r="B71" s="40"/>
      <c r="C71" s="40"/>
      <c r="D71" s="40"/>
      <c r="E71" s="107"/>
      <c r="F71" s="107"/>
      <c r="G71" s="107"/>
      <c r="H71" s="107"/>
      <c r="I71" s="107"/>
      <c r="J71" s="107"/>
      <c r="K71" s="107"/>
      <c r="L71" s="107"/>
      <c r="M71" s="107"/>
      <c r="N71" s="107"/>
      <c r="O71" s="107"/>
      <c r="P71" s="107"/>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row>
    <row r="72" spans="2:46" x14ac:dyDescent="0.25">
      <c r="B72" s="40"/>
      <c r="C72" s="40"/>
      <c r="D72" s="40"/>
      <c r="E72" s="107"/>
      <c r="F72" s="107"/>
      <c r="G72" s="107"/>
      <c r="H72" s="107"/>
      <c r="I72" s="107"/>
      <c r="J72" s="107"/>
      <c r="K72" s="107"/>
      <c r="L72" s="107"/>
      <c r="M72" s="107"/>
      <c r="N72" s="107"/>
      <c r="O72" s="107"/>
      <c r="P72" s="107"/>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row>
    <row r="73" spans="2:46" x14ac:dyDescent="0.25">
      <c r="B73" s="40"/>
      <c r="C73" s="40"/>
      <c r="D73" s="40"/>
      <c r="E73" s="107"/>
      <c r="F73" s="107"/>
      <c r="G73" s="107"/>
      <c r="H73" s="107"/>
      <c r="I73" s="107"/>
      <c r="J73" s="107"/>
      <c r="K73" s="107"/>
      <c r="L73" s="107"/>
      <c r="M73" s="107"/>
      <c r="N73" s="107"/>
      <c r="O73" s="107"/>
      <c r="P73" s="107"/>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row>
    <row r="74" spans="2:46" x14ac:dyDescent="0.25">
      <c r="B74" s="40"/>
      <c r="C74" s="40"/>
      <c r="D74" s="40"/>
      <c r="E74" s="107"/>
      <c r="F74" s="107"/>
      <c r="G74" s="107"/>
      <c r="H74" s="107"/>
      <c r="I74" s="107"/>
      <c r="J74" s="107"/>
      <c r="K74" s="107"/>
      <c r="L74" s="107"/>
      <c r="M74" s="107"/>
      <c r="N74" s="107"/>
      <c r="O74" s="107"/>
      <c r="P74" s="107"/>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c r="AT74" s="104"/>
    </row>
    <row r="75" spans="2:46" x14ac:dyDescent="0.25">
      <c r="B75" s="40"/>
      <c r="C75" s="40"/>
      <c r="D75" s="40"/>
      <c r="E75" s="107"/>
      <c r="F75" s="107"/>
      <c r="G75" s="107"/>
      <c r="H75" s="107"/>
      <c r="I75" s="107"/>
      <c r="J75" s="107"/>
      <c r="K75" s="107"/>
      <c r="L75" s="107"/>
      <c r="M75" s="107"/>
      <c r="N75" s="107"/>
      <c r="O75" s="107"/>
      <c r="P75" s="107"/>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c r="AT75" s="104"/>
    </row>
    <row r="76" spans="2:46" x14ac:dyDescent="0.25">
      <c r="B76" s="40"/>
      <c r="C76" s="40"/>
      <c r="D76" s="40"/>
      <c r="E76" s="107"/>
      <c r="F76" s="107"/>
      <c r="G76" s="107"/>
      <c r="H76" s="107"/>
      <c r="I76" s="107"/>
      <c r="J76" s="107"/>
      <c r="K76" s="107"/>
      <c r="L76" s="107"/>
      <c r="M76" s="107"/>
      <c r="N76" s="107"/>
      <c r="O76" s="107"/>
      <c r="P76" s="107"/>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c r="AT76" s="104"/>
    </row>
    <row r="77" spans="2:46" x14ac:dyDescent="0.25">
      <c r="B77" s="40"/>
      <c r="C77" s="40"/>
      <c r="D77" s="40"/>
      <c r="E77" s="107"/>
      <c r="F77" s="107"/>
      <c r="G77" s="107"/>
      <c r="H77" s="107"/>
      <c r="I77" s="107"/>
      <c r="J77" s="107"/>
      <c r="K77" s="107"/>
      <c r="L77" s="107"/>
      <c r="M77" s="107"/>
      <c r="N77" s="107"/>
      <c r="O77" s="107"/>
      <c r="P77" s="107"/>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c r="AT77" s="104"/>
    </row>
    <row r="78" spans="2:46" x14ac:dyDescent="0.25">
      <c r="B78" s="40"/>
      <c r="C78" s="40"/>
      <c r="D78" s="40"/>
      <c r="E78" s="107"/>
      <c r="F78" s="107"/>
      <c r="G78" s="107"/>
      <c r="H78" s="107"/>
      <c r="I78" s="107"/>
      <c r="J78" s="107"/>
      <c r="K78" s="107"/>
      <c r="L78" s="107"/>
      <c r="M78" s="107"/>
      <c r="N78" s="107"/>
      <c r="O78" s="107"/>
      <c r="P78" s="107"/>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row>
    <row r="79" spans="2:46" x14ac:dyDescent="0.25">
      <c r="B79" s="40"/>
      <c r="C79" s="40"/>
      <c r="D79" s="40"/>
      <c r="E79" s="107"/>
      <c r="F79" s="107"/>
      <c r="G79" s="107"/>
      <c r="H79" s="107"/>
      <c r="I79" s="107"/>
      <c r="J79" s="107"/>
      <c r="K79" s="107"/>
      <c r="L79" s="107"/>
      <c r="M79" s="107"/>
      <c r="N79" s="107"/>
      <c r="O79" s="107"/>
      <c r="P79" s="107"/>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row>
    <row r="80" spans="2:46" x14ac:dyDescent="0.25">
      <c r="B80" s="40"/>
      <c r="C80" s="40"/>
      <c r="D80" s="40"/>
      <c r="E80" s="107"/>
      <c r="F80" s="107"/>
      <c r="G80" s="107"/>
      <c r="H80" s="107"/>
      <c r="I80" s="107"/>
      <c r="J80" s="107"/>
      <c r="K80" s="107"/>
      <c r="L80" s="107"/>
      <c r="M80" s="107"/>
      <c r="N80" s="107"/>
      <c r="O80" s="107"/>
      <c r="P80" s="107"/>
      <c r="T80" s="104"/>
      <c r="U80" s="104"/>
      <c r="V80" s="104"/>
      <c r="W80" s="104"/>
      <c r="X80" s="104"/>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row>
    <row r="81" spans="2:46" x14ac:dyDescent="0.25">
      <c r="B81" s="40"/>
      <c r="C81" s="40"/>
      <c r="D81" s="40"/>
      <c r="E81" s="107"/>
      <c r="F81" s="107"/>
      <c r="G81" s="107"/>
      <c r="H81" s="107"/>
      <c r="I81" s="107"/>
      <c r="J81" s="107"/>
      <c r="K81" s="107"/>
      <c r="L81" s="107"/>
      <c r="M81" s="107"/>
      <c r="N81" s="107"/>
      <c r="O81" s="107"/>
      <c r="P81" s="107"/>
      <c r="T81" s="104"/>
      <c r="U81" s="104"/>
      <c r="V81" s="104"/>
      <c r="W81" s="104"/>
      <c r="X81" s="104"/>
      <c r="Y81" s="104"/>
      <c r="Z81" s="104"/>
      <c r="AA81" s="104"/>
      <c r="AB81" s="104"/>
      <c r="AC81" s="104"/>
      <c r="AD81" s="104"/>
      <c r="AE81" s="104"/>
      <c r="AF81" s="104"/>
      <c r="AG81" s="104"/>
      <c r="AH81" s="104"/>
      <c r="AI81" s="104"/>
      <c r="AJ81" s="104"/>
      <c r="AK81" s="104"/>
      <c r="AL81" s="104"/>
      <c r="AM81" s="104"/>
      <c r="AN81" s="104"/>
      <c r="AO81" s="104"/>
      <c r="AP81" s="104"/>
      <c r="AQ81" s="104"/>
      <c r="AR81" s="104"/>
      <c r="AS81" s="104"/>
      <c r="AT81" s="104"/>
    </row>
    <row r="82" spans="2:46" x14ac:dyDescent="0.25">
      <c r="B82" s="40"/>
      <c r="C82" s="40"/>
      <c r="D82" s="40"/>
      <c r="E82" s="107"/>
      <c r="F82" s="107"/>
      <c r="G82" s="107"/>
      <c r="H82" s="107"/>
      <c r="I82" s="107"/>
      <c r="J82" s="107"/>
      <c r="K82" s="107"/>
      <c r="L82" s="107"/>
      <c r="M82" s="107"/>
      <c r="N82" s="107"/>
      <c r="O82" s="107"/>
      <c r="P82" s="107"/>
      <c r="T82" s="104"/>
      <c r="U82" s="104"/>
      <c r="V82" s="104"/>
      <c r="W82" s="104"/>
      <c r="X82" s="104"/>
      <c r="Y82" s="104"/>
      <c r="Z82" s="104"/>
      <c r="AA82" s="104"/>
      <c r="AB82" s="104"/>
      <c r="AC82" s="104"/>
      <c r="AD82" s="104"/>
      <c r="AE82" s="104"/>
      <c r="AF82" s="104"/>
      <c r="AG82" s="104"/>
      <c r="AH82" s="104"/>
      <c r="AI82" s="104"/>
      <c r="AJ82" s="104"/>
      <c r="AK82" s="104"/>
      <c r="AL82" s="104"/>
      <c r="AM82" s="104"/>
      <c r="AN82" s="104"/>
      <c r="AO82" s="104"/>
      <c r="AP82" s="104"/>
      <c r="AQ82" s="104"/>
      <c r="AR82" s="104"/>
      <c r="AS82" s="104"/>
      <c r="AT82" s="104"/>
    </row>
    <row r="83" spans="2:46" x14ac:dyDescent="0.25">
      <c r="B83" s="40"/>
      <c r="C83" s="40"/>
      <c r="D83" s="40"/>
      <c r="E83" s="107"/>
      <c r="F83" s="107"/>
      <c r="G83" s="107"/>
      <c r="H83" s="107"/>
      <c r="I83" s="107"/>
      <c r="J83" s="107"/>
      <c r="K83" s="107"/>
      <c r="L83" s="107"/>
      <c r="M83" s="107"/>
      <c r="N83" s="107"/>
      <c r="O83" s="107"/>
      <c r="P83" s="107"/>
      <c r="T83" s="104"/>
      <c r="U83" s="104"/>
      <c r="V83" s="104"/>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row>
    <row r="84" spans="2:46" x14ac:dyDescent="0.25">
      <c r="B84" s="40"/>
      <c r="C84" s="40"/>
      <c r="D84" s="40"/>
      <c r="E84" s="107"/>
      <c r="F84" s="107"/>
      <c r="G84" s="107"/>
      <c r="H84" s="107"/>
      <c r="I84" s="107"/>
      <c r="J84" s="107"/>
      <c r="K84" s="107"/>
      <c r="L84" s="107"/>
      <c r="M84" s="107"/>
      <c r="N84" s="107"/>
      <c r="O84" s="107"/>
      <c r="P84" s="107"/>
      <c r="T84" s="104"/>
      <c r="U84" s="104"/>
      <c r="V84" s="104"/>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row>
    <row r="85" spans="2:46" x14ac:dyDescent="0.25">
      <c r="B85" s="40"/>
      <c r="C85" s="40"/>
      <c r="D85" s="40"/>
      <c r="E85" s="107"/>
      <c r="F85" s="107"/>
      <c r="G85" s="107"/>
      <c r="H85" s="107"/>
      <c r="I85" s="107"/>
      <c r="J85" s="107"/>
      <c r="K85" s="107"/>
      <c r="L85" s="107"/>
      <c r="M85" s="107"/>
      <c r="N85" s="107"/>
      <c r="O85" s="107"/>
      <c r="P85" s="107"/>
      <c r="T85" s="104"/>
      <c r="U85" s="104"/>
      <c r="V85" s="104"/>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row>
    <row r="86" spans="2:46" x14ac:dyDescent="0.25">
      <c r="B86" s="40"/>
      <c r="C86" s="40"/>
      <c r="D86" s="40"/>
      <c r="E86" s="107"/>
      <c r="F86" s="107"/>
      <c r="G86" s="107"/>
      <c r="H86" s="107"/>
      <c r="I86" s="107"/>
      <c r="J86" s="107"/>
      <c r="K86" s="107"/>
      <c r="L86" s="107"/>
      <c r="M86" s="107"/>
      <c r="N86" s="107"/>
      <c r="O86" s="107"/>
      <c r="P86" s="107"/>
      <c r="T86" s="104"/>
      <c r="U86" s="104"/>
      <c r="V86" s="104"/>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row>
    <row r="87" spans="2:46" x14ac:dyDescent="0.25">
      <c r="B87" s="40"/>
      <c r="C87" s="40"/>
      <c r="D87" s="40"/>
      <c r="E87" s="107"/>
      <c r="F87" s="107"/>
      <c r="G87" s="107"/>
      <c r="H87" s="107"/>
      <c r="I87" s="107"/>
      <c r="J87" s="107"/>
      <c r="K87" s="107"/>
      <c r="L87" s="107"/>
      <c r="M87" s="107"/>
      <c r="N87" s="107"/>
      <c r="O87" s="107"/>
      <c r="P87" s="107"/>
      <c r="T87" s="104"/>
      <c r="U87" s="104"/>
      <c r="V87" s="104"/>
      <c r="W87" s="104"/>
      <c r="X87" s="104"/>
      <c r="Y87" s="104"/>
      <c r="Z87" s="104"/>
      <c r="AA87" s="104"/>
      <c r="AB87" s="104"/>
      <c r="AC87" s="104"/>
      <c r="AD87" s="104"/>
      <c r="AE87" s="104"/>
      <c r="AF87" s="104"/>
      <c r="AG87" s="104"/>
      <c r="AH87" s="104"/>
      <c r="AI87" s="104"/>
      <c r="AJ87" s="104"/>
      <c r="AK87" s="104"/>
      <c r="AL87" s="104"/>
      <c r="AM87" s="104"/>
      <c r="AN87" s="104"/>
      <c r="AO87" s="104"/>
      <c r="AP87" s="104"/>
      <c r="AQ87" s="104"/>
      <c r="AR87" s="104"/>
      <c r="AS87" s="104"/>
      <c r="AT87" s="104"/>
    </row>
    <row r="88" spans="2:46" x14ac:dyDescent="0.25">
      <c r="B88" s="40"/>
      <c r="C88" s="40"/>
      <c r="D88" s="40"/>
      <c r="E88" s="107"/>
      <c r="F88" s="107"/>
      <c r="G88" s="107"/>
      <c r="H88" s="107"/>
      <c r="I88" s="107"/>
      <c r="J88" s="107"/>
      <c r="K88" s="107"/>
      <c r="L88" s="107"/>
      <c r="M88" s="107"/>
      <c r="N88" s="107"/>
      <c r="O88" s="107"/>
      <c r="P88" s="107"/>
      <c r="T88" s="104"/>
      <c r="U88" s="104"/>
      <c r="V88" s="104"/>
      <c r="W88" s="104"/>
      <c r="X88" s="104"/>
      <c r="Y88" s="104"/>
      <c r="Z88" s="104"/>
      <c r="AA88" s="104"/>
      <c r="AB88" s="104"/>
      <c r="AC88" s="104"/>
      <c r="AD88" s="104"/>
      <c r="AE88" s="104"/>
      <c r="AF88" s="104"/>
      <c r="AG88" s="104"/>
      <c r="AH88" s="104"/>
      <c r="AI88" s="104"/>
      <c r="AJ88" s="104"/>
      <c r="AK88" s="104"/>
      <c r="AL88" s="104"/>
      <c r="AM88" s="104"/>
      <c r="AN88" s="104"/>
      <c r="AO88" s="104"/>
      <c r="AP88" s="104"/>
      <c r="AQ88" s="104"/>
      <c r="AR88" s="104"/>
      <c r="AS88" s="104"/>
      <c r="AT88" s="104"/>
    </row>
    <row r="89" spans="2:46" x14ac:dyDescent="0.25">
      <c r="B89" s="40"/>
      <c r="C89" s="40"/>
      <c r="D89" s="40"/>
      <c r="E89" s="107"/>
      <c r="F89" s="107"/>
      <c r="G89" s="107"/>
      <c r="H89" s="107"/>
      <c r="I89" s="107"/>
      <c r="J89" s="107"/>
      <c r="K89" s="107"/>
      <c r="L89" s="107"/>
      <c r="M89" s="107"/>
      <c r="N89" s="107"/>
      <c r="O89" s="107"/>
      <c r="P89" s="107"/>
      <c r="T89" s="104"/>
      <c r="U89" s="104"/>
      <c r="V89" s="104"/>
      <c r="W89" s="104"/>
      <c r="X89" s="104"/>
      <c r="Y89" s="104"/>
      <c r="Z89" s="104"/>
      <c r="AA89" s="104"/>
      <c r="AB89" s="104"/>
      <c r="AC89" s="104"/>
      <c r="AD89" s="104"/>
      <c r="AE89" s="104"/>
      <c r="AF89" s="104"/>
      <c r="AG89" s="104"/>
      <c r="AH89" s="104"/>
      <c r="AI89" s="104"/>
      <c r="AJ89" s="104"/>
      <c r="AK89" s="104"/>
      <c r="AL89" s="104"/>
      <c r="AM89" s="104"/>
      <c r="AN89" s="104"/>
      <c r="AO89" s="104"/>
      <c r="AP89" s="104"/>
      <c r="AQ89" s="104"/>
      <c r="AR89" s="104"/>
      <c r="AS89" s="104"/>
      <c r="AT89" s="104"/>
    </row>
    <row r="90" spans="2:46" x14ac:dyDescent="0.25">
      <c r="B90" s="40"/>
      <c r="C90" s="40"/>
      <c r="D90" s="40"/>
      <c r="E90" s="107"/>
      <c r="F90" s="107"/>
      <c r="G90" s="107"/>
      <c r="H90" s="107"/>
      <c r="I90" s="107"/>
      <c r="J90" s="107"/>
      <c r="K90" s="107"/>
      <c r="L90" s="107"/>
      <c r="M90" s="107"/>
      <c r="N90" s="107"/>
      <c r="O90" s="107"/>
      <c r="P90" s="107"/>
      <c r="T90" s="104"/>
      <c r="U90" s="104"/>
      <c r="V90" s="104"/>
      <c r="W90" s="104"/>
      <c r="X90" s="104"/>
      <c r="Y90" s="104"/>
      <c r="Z90" s="104"/>
      <c r="AA90" s="104"/>
      <c r="AB90" s="104"/>
      <c r="AC90" s="104"/>
      <c r="AD90" s="104"/>
      <c r="AE90" s="104"/>
      <c r="AF90" s="104"/>
      <c r="AG90" s="104"/>
      <c r="AH90" s="104"/>
      <c r="AI90" s="104"/>
      <c r="AJ90" s="104"/>
      <c r="AK90" s="104"/>
      <c r="AL90" s="104"/>
      <c r="AM90" s="104"/>
      <c r="AN90" s="104"/>
      <c r="AO90" s="104"/>
      <c r="AP90" s="104"/>
      <c r="AQ90" s="104"/>
      <c r="AR90" s="104"/>
      <c r="AS90" s="104"/>
      <c r="AT90" s="104"/>
    </row>
    <row r="91" spans="2:46" x14ac:dyDescent="0.25">
      <c r="B91" s="40"/>
      <c r="C91" s="40"/>
      <c r="D91" s="40"/>
      <c r="E91" s="107"/>
      <c r="F91" s="107"/>
      <c r="G91" s="107"/>
      <c r="H91" s="107"/>
      <c r="I91" s="107"/>
      <c r="J91" s="107"/>
      <c r="K91" s="107"/>
      <c r="L91" s="107"/>
      <c r="M91" s="107"/>
      <c r="N91" s="107"/>
      <c r="O91" s="107"/>
      <c r="P91" s="107"/>
      <c r="T91" s="104"/>
      <c r="U91" s="104"/>
      <c r="V91" s="104"/>
      <c r="W91" s="104"/>
      <c r="X91" s="104"/>
      <c r="Y91" s="104"/>
      <c r="Z91" s="104"/>
      <c r="AA91" s="104"/>
      <c r="AB91" s="104"/>
      <c r="AC91" s="104"/>
      <c r="AD91" s="104"/>
      <c r="AE91" s="104"/>
      <c r="AF91" s="104"/>
      <c r="AG91" s="104"/>
      <c r="AH91" s="104"/>
      <c r="AI91" s="104"/>
      <c r="AJ91" s="104"/>
      <c r="AK91" s="104"/>
      <c r="AL91" s="104"/>
      <c r="AM91" s="104"/>
      <c r="AN91" s="104"/>
      <c r="AO91" s="104"/>
      <c r="AP91" s="104"/>
      <c r="AQ91" s="104"/>
      <c r="AR91" s="104"/>
      <c r="AS91" s="104"/>
      <c r="AT91" s="104"/>
    </row>
    <row r="92" spans="2:46" x14ac:dyDescent="0.25">
      <c r="B92" s="40"/>
      <c r="C92" s="40"/>
      <c r="D92" s="40"/>
      <c r="E92" s="107"/>
      <c r="F92" s="107"/>
      <c r="G92" s="107"/>
      <c r="H92" s="107"/>
      <c r="I92" s="107"/>
      <c r="J92" s="107"/>
      <c r="K92" s="107"/>
      <c r="L92" s="107"/>
      <c r="M92" s="107"/>
      <c r="N92" s="107"/>
      <c r="O92" s="107"/>
      <c r="P92" s="107"/>
      <c r="T92" s="104"/>
      <c r="U92" s="104"/>
      <c r="V92" s="104"/>
      <c r="W92" s="104"/>
      <c r="X92" s="104"/>
      <c r="Y92" s="104"/>
      <c r="Z92" s="104"/>
      <c r="AA92" s="104"/>
      <c r="AB92" s="104"/>
      <c r="AC92" s="104"/>
      <c r="AD92" s="104"/>
      <c r="AE92" s="104"/>
      <c r="AF92" s="104"/>
      <c r="AG92" s="104"/>
      <c r="AH92" s="104"/>
      <c r="AI92" s="104"/>
      <c r="AJ92" s="104"/>
      <c r="AK92" s="104"/>
      <c r="AL92" s="104"/>
      <c r="AM92" s="104"/>
      <c r="AN92" s="104"/>
      <c r="AO92" s="104"/>
      <c r="AP92" s="104"/>
      <c r="AQ92" s="104"/>
      <c r="AR92" s="104"/>
      <c r="AS92" s="104"/>
      <c r="AT92" s="104"/>
    </row>
    <row r="93" spans="2:46" x14ac:dyDescent="0.25">
      <c r="B93" s="40"/>
      <c r="C93" s="40"/>
      <c r="D93" s="40"/>
      <c r="E93" s="107"/>
      <c r="F93" s="107"/>
      <c r="G93" s="107"/>
      <c r="H93" s="107"/>
      <c r="I93" s="107"/>
      <c r="J93" s="107"/>
      <c r="K93" s="107"/>
      <c r="L93" s="107"/>
      <c r="M93" s="107"/>
      <c r="N93" s="107"/>
      <c r="O93" s="107"/>
      <c r="P93" s="107"/>
      <c r="T93" s="104"/>
      <c r="U93" s="104"/>
      <c r="V93" s="104"/>
      <c r="W93" s="104"/>
      <c r="X93" s="104"/>
      <c r="Y93" s="104"/>
      <c r="Z93" s="104"/>
      <c r="AA93" s="104"/>
      <c r="AB93" s="104"/>
      <c r="AC93" s="104"/>
      <c r="AD93" s="104"/>
      <c r="AE93" s="104"/>
      <c r="AF93" s="104"/>
      <c r="AG93" s="104"/>
      <c r="AH93" s="104"/>
      <c r="AI93" s="104"/>
      <c r="AJ93" s="104"/>
      <c r="AK93" s="104"/>
      <c r="AL93" s="104"/>
      <c r="AM93" s="104"/>
      <c r="AN93" s="104"/>
      <c r="AO93" s="104"/>
      <c r="AP93" s="104"/>
      <c r="AQ93" s="104"/>
      <c r="AR93" s="104"/>
      <c r="AS93" s="104"/>
      <c r="AT93" s="104"/>
    </row>
    <row r="94" spans="2:46" x14ac:dyDescent="0.25">
      <c r="B94" s="40"/>
      <c r="C94" s="40"/>
      <c r="D94" s="40"/>
      <c r="E94" s="107"/>
      <c r="F94" s="107"/>
      <c r="G94" s="107"/>
      <c r="H94" s="107"/>
      <c r="I94" s="107"/>
      <c r="J94" s="107"/>
      <c r="K94" s="107"/>
      <c r="L94" s="107"/>
      <c r="M94" s="107"/>
      <c r="N94" s="107"/>
      <c r="O94" s="107"/>
      <c r="P94" s="107"/>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row>
    <row r="95" spans="2:46" x14ac:dyDescent="0.25">
      <c r="B95" s="40"/>
      <c r="C95" s="40"/>
      <c r="D95" s="40"/>
      <c r="E95" s="107"/>
      <c r="F95" s="107"/>
      <c r="G95" s="107"/>
      <c r="H95" s="107"/>
      <c r="I95" s="107"/>
      <c r="J95" s="107"/>
      <c r="K95" s="107"/>
      <c r="L95" s="107"/>
      <c r="M95" s="107"/>
      <c r="N95" s="107"/>
      <c r="O95" s="107"/>
      <c r="P95" s="107"/>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row>
    <row r="96" spans="2:46" x14ac:dyDescent="0.25">
      <c r="B96" s="40"/>
      <c r="C96" s="40"/>
      <c r="D96" s="40"/>
      <c r="E96" s="107"/>
      <c r="F96" s="107"/>
      <c r="G96" s="107"/>
      <c r="H96" s="107"/>
      <c r="I96" s="107"/>
      <c r="J96" s="107"/>
      <c r="K96" s="107"/>
      <c r="L96" s="107"/>
      <c r="M96" s="107"/>
      <c r="N96" s="107"/>
      <c r="O96" s="107"/>
      <c r="P96" s="107"/>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row>
    <row r="97" spans="2:46" x14ac:dyDescent="0.25">
      <c r="B97" s="40"/>
      <c r="C97" s="40"/>
      <c r="D97" s="40"/>
      <c r="E97" s="107"/>
      <c r="F97" s="107"/>
      <c r="G97" s="107"/>
      <c r="H97" s="107"/>
      <c r="I97" s="107"/>
      <c r="J97" s="107"/>
      <c r="K97" s="107"/>
      <c r="L97" s="107"/>
      <c r="M97" s="107"/>
      <c r="N97" s="107"/>
      <c r="O97" s="107"/>
      <c r="P97" s="107"/>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row>
    <row r="98" spans="2:46" x14ac:dyDescent="0.25">
      <c r="B98" s="40"/>
      <c r="C98" s="40"/>
      <c r="D98" s="40"/>
      <c r="E98" s="107"/>
      <c r="F98" s="107"/>
      <c r="G98" s="107"/>
      <c r="H98" s="107"/>
      <c r="I98" s="107"/>
      <c r="J98" s="107"/>
      <c r="K98" s="107"/>
      <c r="L98" s="107"/>
      <c r="M98" s="107"/>
      <c r="N98" s="107"/>
      <c r="O98" s="107"/>
      <c r="P98" s="107"/>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row>
    <row r="99" spans="2:46" x14ac:dyDescent="0.25">
      <c r="B99" s="40"/>
      <c r="C99" s="40"/>
      <c r="D99" s="40"/>
      <c r="E99" s="107"/>
      <c r="F99" s="107"/>
      <c r="G99" s="107"/>
      <c r="H99" s="107"/>
      <c r="I99" s="107"/>
      <c r="J99" s="107"/>
      <c r="K99" s="107"/>
      <c r="L99" s="107"/>
      <c r="M99" s="107"/>
      <c r="N99" s="107"/>
      <c r="O99" s="107"/>
      <c r="P99" s="107"/>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row>
    <row r="100" spans="2:46" x14ac:dyDescent="0.25">
      <c r="B100" s="40"/>
      <c r="C100" s="40"/>
      <c r="D100" s="40"/>
      <c r="E100" s="107"/>
      <c r="F100" s="107"/>
      <c r="G100" s="107"/>
      <c r="H100" s="107"/>
      <c r="I100" s="107"/>
      <c r="J100" s="107"/>
      <c r="K100" s="107"/>
      <c r="L100" s="107"/>
      <c r="M100" s="107"/>
      <c r="N100" s="107"/>
      <c r="O100" s="107"/>
      <c r="P100" s="107"/>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row>
    <row r="101" spans="2:46" x14ac:dyDescent="0.25">
      <c r="B101" s="40"/>
      <c r="C101" s="40"/>
      <c r="D101" s="40"/>
      <c r="E101" s="107"/>
      <c r="F101" s="107"/>
      <c r="G101" s="107"/>
      <c r="H101" s="107"/>
      <c r="I101" s="107"/>
      <c r="J101" s="107"/>
      <c r="K101" s="107"/>
      <c r="L101" s="107"/>
      <c r="M101" s="107"/>
      <c r="N101" s="107"/>
      <c r="O101" s="107"/>
      <c r="P101" s="107"/>
      <c r="T101" s="104"/>
      <c r="U101" s="104"/>
      <c r="V101" s="104"/>
      <c r="W101" s="104"/>
      <c r="X101" s="104"/>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row>
    <row r="102" spans="2:46" x14ac:dyDescent="0.25">
      <c r="B102" s="40"/>
      <c r="C102" s="40"/>
      <c r="D102" s="40"/>
      <c r="E102" s="107"/>
      <c r="F102" s="107"/>
      <c r="G102" s="107"/>
      <c r="H102" s="107"/>
      <c r="I102" s="107"/>
      <c r="J102" s="107"/>
      <c r="K102" s="107"/>
      <c r="L102" s="107"/>
      <c r="M102" s="107"/>
      <c r="N102" s="107"/>
      <c r="O102" s="107"/>
      <c r="P102" s="107"/>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row>
    <row r="103" spans="2:46" x14ac:dyDescent="0.25">
      <c r="B103" s="40"/>
      <c r="C103" s="40"/>
      <c r="D103" s="40"/>
      <c r="E103" s="107"/>
      <c r="F103" s="107"/>
      <c r="G103" s="107"/>
      <c r="H103" s="107"/>
      <c r="I103" s="107"/>
      <c r="J103" s="107"/>
      <c r="K103" s="107"/>
      <c r="L103" s="107"/>
      <c r="M103" s="107"/>
      <c r="N103" s="107"/>
      <c r="O103" s="107"/>
      <c r="P103" s="107"/>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row>
    <row r="104" spans="2:46" x14ac:dyDescent="0.25">
      <c r="B104" s="40"/>
      <c r="C104" s="40"/>
      <c r="D104" s="40"/>
      <c r="E104" s="107"/>
      <c r="F104" s="107"/>
      <c r="G104" s="107"/>
      <c r="H104" s="107"/>
      <c r="I104" s="107"/>
      <c r="J104" s="107"/>
      <c r="K104" s="107"/>
      <c r="L104" s="107"/>
      <c r="M104" s="107"/>
      <c r="N104" s="107"/>
      <c r="O104" s="107"/>
      <c r="P104" s="107"/>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row>
    <row r="105" spans="2:46" x14ac:dyDescent="0.25">
      <c r="B105" s="40"/>
      <c r="C105" s="40"/>
      <c r="D105" s="40"/>
      <c r="E105" s="107"/>
      <c r="F105" s="107"/>
      <c r="G105" s="107"/>
      <c r="H105" s="107"/>
      <c r="I105" s="107"/>
      <c r="J105" s="107"/>
      <c r="K105" s="107"/>
      <c r="L105" s="107"/>
      <c r="M105" s="107"/>
      <c r="N105" s="107"/>
      <c r="O105" s="107"/>
      <c r="P105" s="107"/>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row>
    <row r="106" spans="2:46" x14ac:dyDescent="0.25">
      <c r="B106" s="40"/>
      <c r="C106" s="40"/>
      <c r="D106" s="40"/>
      <c r="E106" s="107"/>
      <c r="F106" s="107"/>
      <c r="G106" s="107"/>
      <c r="H106" s="107"/>
      <c r="I106" s="107"/>
      <c r="J106" s="107"/>
      <c r="K106" s="107"/>
      <c r="L106" s="107"/>
      <c r="M106" s="107"/>
      <c r="N106" s="107"/>
      <c r="O106" s="107"/>
      <c r="P106" s="107"/>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row>
    <row r="107" spans="2:46" x14ac:dyDescent="0.25">
      <c r="B107" s="40"/>
      <c r="C107" s="40"/>
      <c r="D107" s="40"/>
      <c r="E107" s="107"/>
      <c r="F107" s="107"/>
      <c r="G107" s="107"/>
      <c r="H107" s="107"/>
      <c r="I107" s="107"/>
      <c r="J107" s="107"/>
      <c r="K107" s="107"/>
      <c r="L107" s="107"/>
      <c r="M107" s="107"/>
      <c r="N107" s="107"/>
      <c r="O107" s="107"/>
      <c r="P107" s="107"/>
      <c r="T107" s="104"/>
      <c r="U107" s="104"/>
      <c r="V107" s="104"/>
      <c r="W107" s="104"/>
      <c r="X107" s="104"/>
      <c r="Y107" s="104"/>
      <c r="Z107" s="104"/>
      <c r="AA107" s="104"/>
      <c r="AB107" s="104"/>
      <c r="AC107" s="104"/>
      <c r="AD107" s="104"/>
      <c r="AE107" s="104"/>
      <c r="AF107" s="104"/>
      <c r="AG107" s="104"/>
      <c r="AH107" s="104"/>
      <c r="AI107" s="104"/>
      <c r="AJ107" s="104"/>
      <c r="AK107" s="104"/>
      <c r="AL107" s="104"/>
      <c r="AM107" s="104"/>
      <c r="AN107" s="104"/>
      <c r="AO107" s="104"/>
      <c r="AP107" s="104"/>
      <c r="AQ107" s="104"/>
      <c r="AR107" s="104"/>
      <c r="AS107" s="104"/>
      <c r="AT107" s="104"/>
    </row>
    <row r="108" spans="2:46" x14ac:dyDescent="0.25">
      <c r="B108" s="40"/>
      <c r="C108" s="40"/>
      <c r="D108" s="40"/>
      <c r="E108" s="107"/>
      <c r="F108" s="107"/>
      <c r="G108" s="107"/>
      <c r="H108" s="107"/>
      <c r="I108" s="107"/>
      <c r="J108" s="107"/>
      <c r="K108" s="107"/>
      <c r="L108" s="107"/>
      <c r="M108" s="107"/>
      <c r="N108" s="107"/>
      <c r="O108" s="107"/>
      <c r="P108" s="107"/>
      <c r="T108" s="104"/>
      <c r="U108" s="104"/>
      <c r="V108" s="104"/>
      <c r="W108" s="104"/>
      <c r="X108" s="104"/>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row>
    <row r="109" spans="2:46" x14ac:dyDescent="0.25">
      <c r="B109" s="40"/>
      <c r="C109" s="40"/>
      <c r="D109" s="40"/>
      <c r="E109" s="107"/>
      <c r="F109" s="107"/>
      <c r="G109" s="107"/>
      <c r="H109" s="107"/>
      <c r="I109" s="107"/>
      <c r="J109" s="107"/>
      <c r="K109" s="107"/>
      <c r="L109" s="107"/>
      <c r="M109" s="107"/>
      <c r="N109" s="107"/>
      <c r="O109" s="107"/>
      <c r="P109" s="107"/>
      <c r="T109" s="104"/>
      <c r="U109" s="104"/>
      <c r="V109" s="104"/>
      <c r="W109" s="104"/>
      <c r="X109" s="104"/>
      <c r="Y109" s="104"/>
      <c r="Z109" s="104"/>
      <c r="AA109" s="104"/>
      <c r="AB109" s="104"/>
      <c r="AC109" s="104"/>
      <c r="AD109" s="104"/>
      <c r="AE109" s="104"/>
      <c r="AF109" s="104"/>
      <c r="AG109" s="104"/>
      <c r="AH109" s="104"/>
      <c r="AI109" s="104"/>
      <c r="AJ109" s="104"/>
      <c r="AK109" s="104"/>
      <c r="AL109" s="104"/>
      <c r="AM109" s="104"/>
      <c r="AN109" s="104"/>
      <c r="AO109" s="104"/>
      <c r="AP109" s="104"/>
      <c r="AQ109" s="104"/>
      <c r="AR109" s="104"/>
      <c r="AS109" s="104"/>
      <c r="AT109" s="104"/>
    </row>
    <row r="110" spans="2:46" x14ac:dyDescent="0.25">
      <c r="B110" s="40"/>
      <c r="C110" s="40"/>
      <c r="D110" s="40"/>
      <c r="E110" s="107"/>
      <c r="F110" s="107"/>
      <c r="G110" s="107"/>
      <c r="H110" s="107"/>
      <c r="I110" s="107"/>
      <c r="J110" s="107"/>
      <c r="K110" s="107"/>
      <c r="L110" s="107"/>
      <c r="M110" s="107"/>
      <c r="N110" s="107"/>
      <c r="O110" s="107"/>
      <c r="P110" s="107"/>
      <c r="T110" s="104"/>
      <c r="U110" s="104"/>
      <c r="V110" s="104"/>
      <c r="W110" s="104"/>
      <c r="X110" s="104"/>
      <c r="Y110" s="104"/>
      <c r="Z110" s="104"/>
      <c r="AA110" s="104"/>
      <c r="AB110" s="104"/>
      <c r="AC110" s="104"/>
      <c r="AD110" s="104"/>
      <c r="AE110" s="104"/>
      <c r="AF110" s="104"/>
      <c r="AG110" s="104"/>
      <c r="AH110" s="104"/>
      <c r="AI110" s="104"/>
      <c r="AJ110" s="104"/>
      <c r="AK110" s="104"/>
      <c r="AL110" s="104"/>
      <c r="AM110" s="104"/>
      <c r="AN110" s="104"/>
      <c r="AO110" s="104"/>
      <c r="AP110" s="104"/>
      <c r="AQ110" s="104"/>
      <c r="AR110" s="104"/>
      <c r="AS110" s="104"/>
      <c r="AT110" s="104"/>
    </row>
    <row r="111" spans="2:46" x14ac:dyDescent="0.25">
      <c r="B111" s="40"/>
      <c r="C111" s="40"/>
      <c r="D111" s="40"/>
      <c r="E111" s="107"/>
      <c r="F111" s="107"/>
      <c r="G111" s="107"/>
      <c r="H111" s="107"/>
      <c r="I111" s="107"/>
      <c r="J111" s="107"/>
      <c r="K111" s="107"/>
      <c r="L111" s="107"/>
      <c r="M111" s="107"/>
      <c r="N111" s="107"/>
      <c r="O111" s="107"/>
      <c r="P111" s="107"/>
      <c r="T111" s="104"/>
      <c r="U111" s="104"/>
      <c r="V111" s="104"/>
      <c r="W111" s="104"/>
      <c r="X111" s="104"/>
      <c r="Y111" s="104"/>
      <c r="Z111" s="104"/>
      <c r="AA111" s="104"/>
      <c r="AB111" s="104"/>
      <c r="AC111" s="104"/>
      <c r="AD111" s="104"/>
      <c r="AE111" s="104"/>
      <c r="AF111" s="104"/>
      <c r="AG111" s="104"/>
      <c r="AH111" s="104"/>
      <c r="AI111" s="104"/>
      <c r="AJ111" s="104"/>
      <c r="AK111" s="104"/>
      <c r="AL111" s="104"/>
      <c r="AM111" s="104"/>
      <c r="AN111" s="104"/>
      <c r="AO111" s="104"/>
      <c r="AP111" s="104"/>
      <c r="AQ111" s="104"/>
      <c r="AR111" s="104"/>
      <c r="AS111" s="104"/>
      <c r="AT111" s="104"/>
    </row>
    <row r="112" spans="2:46" x14ac:dyDescent="0.25">
      <c r="B112" s="40"/>
      <c r="C112" s="40"/>
      <c r="D112" s="40"/>
      <c r="E112" s="107"/>
      <c r="F112" s="107"/>
      <c r="G112" s="107"/>
      <c r="H112" s="107"/>
      <c r="I112" s="107"/>
      <c r="J112" s="107"/>
      <c r="K112" s="107"/>
      <c r="L112" s="107"/>
      <c r="M112" s="107"/>
      <c r="N112" s="107"/>
      <c r="O112" s="107"/>
      <c r="P112" s="107"/>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row>
    <row r="113" spans="2:46" x14ac:dyDescent="0.25">
      <c r="B113" s="40"/>
      <c r="C113" s="40"/>
      <c r="D113" s="40"/>
      <c r="E113" s="107"/>
      <c r="F113" s="107"/>
      <c r="G113" s="107"/>
      <c r="H113" s="107"/>
      <c r="I113" s="107"/>
      <c r="J113" s="107"/>
      <c r="K113" s="107"/>
      <c r="L113" s="107"/>
      <c r="M113" s="107"/>
      <c r="N113" s="107"/>
      <c r="O113" s="107"/>
      <c r="P113" s="107"/>
      <c r="T113" s="104"/>
      <c r="U113" s="104"/>
      <c r="V113" s="104"/>
      <c r="W113" s="104"/>
      <c r="X113" s="104"/>
      <c r="Y113" s="104"/>
      <c r="Z113" s="104"/>
      <c r="AA113" s="104"/>
      <c r="AB113" s="104"/>
      <c r="AC113" s="104"/>
      <c r="AD113" s="104"/>
      <c r="AE113" s="104"/>
      <c r="AF113" s="104"/>
      <c r="AG113" s="104"/>
      <c r="AH113" s="104"/>
      <c r="AI113" s="104"/>
      <c r="AJ113" s="104"/>
      <c r="AK113" s="104"/>
      <c r="AL113" s="104"/>
      <c r="AM113" s="104"/>
      <c r="AN113" s="104"/>
      <c r="AO113" s="104"/>
      <c r="AP113" s="104"/>
      <c r="AQ113" s="104"/>
      <c r="AR113" s="104"/>
      <c r="AS113" s="104"/>
      <c r="AT113" s="104"/>
    </row>
    <row r="114" spans="2:46" x14ac:dyDescent="0.25">
      <c r="B114" s="40"/>
      <c r="C114" s="40"/>
      <c r="D114" s="40"/>
      <c r="E114" s="107"/>
      <c r="F114" s="107"/>
      <c r="G114" s="107"/>
      <c r="H114" s="107"/>
      <c r="I114" s="107"/>
      <c r="J114" s="107"/>
      <c r="K114" s="107"/>
      <c r="L114" s="107"/>
      <c r="M114" s="107"/>
      <c r="N114" s="107"/>
      <c r="O114" s="107"/>
      <c r="P114" s="107"/>
      <c r="T114" s="104"/>
      <c r="U114" s="104"/>
      <c r="V114" s="104"/>
      <c r="W114" s="104"/>
      <c r="X114" s="104"/>
      <c r="Y114" s="104"/>
      <c r="Z114" s="104"/>
      <c r="AA114" s="104"/>
      <c r="AB114" s="104"/>
      <c r="AC114" s="104"/>
      <c r="AD114" s="104"/>
      <c r="AE114" s="104"/>
      <c r="AF114" s="104"/>
      <c r="AG114" s="104"/>
      <c r="AH114" s="104"/>
      <c r="AI114" s="104"/>
      <c r="AJ114" s="104"/>
      <c r="AK114" s="104"/>
      <c r="AL114" s="104"/>
      <c r="AM114" s="104"/>
      <c r="AN114" s="104"/>
      <c r="AO114" s="104"/>
      <c r="AP114" s="104"/>
      <c r="AQ114" s="104"/>
      <c r="AR114" s="104"/>
      <c r="AS114" s="104"/>
      <c r="AT114" s="104"/>
    </row>
    <row r="115" spans="2:46" x14ac:dyDescent="0.25">
      <c r="B115" s="40"/>
      <c r="C115" s="40"/>
      <c r="D115" s="40"/>
      <c r="E115" s="107"/>
      <c r="F115" s="107"/>
      <c r="G115" s="107"/>
      <c r="H115" s="107"/>
      <c r="I115" s="107"/>
      <c r="J115" s="107"/>
      <c r="K115" s="107"/>
      <c r="L115" s="107"/>
      <c r="M115" s="107"/>
      <c r="N115" s="107"/>
      <c r="O115" s="107"/>
      <c r="P115" s="107"/>
      <c r="T115" s="104"/>
      <c r="U115" s="104"/>
      <c r="V115" s="104"/>
      <c r="W115" s="104"/>
      <c r="X115" s="104"/>
      <c r="Y115" s="104"/>
      <c r="Z115" s="104"/>
      <c r="AA115" s="104"/>
      <c r="AB115" s="104"/>
      <c r="AC115" s="104"/>
      <c r="AD115" s="104"/>
      <c r="AE115" s="104"/>
      <c r="AF115" s="104"/>
      <c r="AG115" s="104"/>
      <c r="AH115" s="104"/>
      <c r="AI115" s="104"/>
      <c r="AJ115" s="104"/>
      <c r="AK115" s="104"/>
      <c r="AL115" s="104"/>
      <c r="AM115" s="104"/>
      <c r="AN115" s="104"/>
      <c r="AO115" s="104"/>
      <c r="AP115" s="104"/>
      <c r="AQ115" s="104"/>
      <c r="AR115" s="104"/>
      <c r="AS115" s="104"/>
      <c r="AT115" s="104"/>
    </row>
    <row r="116" spans="2:46" x14ac:dyDescent="0.25">
      <c r="B116" s="40"/>
      <c r="C116" s="40"/>
      <c r="D116" s="40"/>
      <c r="E116" s="107"/>
      <c r="F116" s="107"/>
      <c r="G116" s="107"/>
      <c r="H116" s="107"/>
      <c r="I116" s="107"/>
      <c r="J116" s="107"/>
      <c r="K116" s="107"/>
      <c r="L116" s="107"/>
      <c r="M116" s="107"/>
      <c r="N116" s="107"/>
      <c r="O116" s="107"/>
      <c r="P116" s="107"/>
      <c r="T116" s="104"/>
      <c r="U116" s="104"/>
      <c r="V116" s="104"/>
      <c r="W116" s="104"/>
      <c r="X116" s="104"/>
      <c r="Y116" s="104"/>
      <c r="Z116" s="104"/>
      <c r="AA116" s="104"/>
      <c r="AB116" s="104"/>
      <c r="AC116" s="104"/>
      <c r="AD116" s="104"/>
      <c r="AE116" s="104"/>
      <c r="AF116" s="104"/>
      <c r="AG116" s="104"/>
      <c r="AH116" s="104"/>
      <c r="AI116" s="104"/>
      <c r="AJ116" s="104"/>
      <c r="AK116" s="104"/>
      <c r="AL116" s="104"/>
      <c r="AM116" s="104"/>
      <c r="AN116" s="104"/>
      <c r="AO116" s="104"/>
      <c r="AP116" s="104"/>
      <c r="AQ116" s="104"/>
      <c r="AR116" s="104"/>
      <c r="AS116" s="104"/>
      <c r="AT116" s="104"/>
    </row>
    <row r="117" spans="2:46" x14ac:dyDescent="0.25">
      <c r="B117" s="40"/>
      <c r="C117" s="40"/>
      <c r="D117" s="40"/>
      <c r="E117" s="107"/>
      <c r="F117" s="107"/>
      <c r="G117" s="107"/>
      <c r="H117" s="107"/>
      <c r="I117" s="107"/>
      <c r="J117" s="107"/>
      <c r="K117" s="107"/>
      <c r="L117" s="107"/>
      <c r="M117" s="107"/>
      <c r="N117" s="107"/>
      <c r="O117" s="107"/>
      <c r="P117" s="107"/>
      <c r="T117" s="104"/>
      <c r="U117" s="104"/>
      <c r="V117" s="104"/>
      <c r="W117" s="104"/>
      <c r="X117" s="104"/>
      <c r="Y117" s="104"/>
      <c r="Z117" s="104"/>
      <c r="AA117" s="104"/>
      <c r="AB117" s="104"/>
      <c r="AC117" s="104"/>
      <c r="AD117" s="104"/>
      <c r="AE117" s="104"/>
      <c r="AF117" s="104"/>
      <c r="AG117" s="104"/>
      <c r="AH117" s="104"/>
      <c r="AI117" s="104"/>
      <c r="AJ117" s="104"/>
      <c r="AK117" s="104"/>
      <c r="AL117" s="104"/>
      <c r="AM117" s="104"/>
      <c r="AN117" s="104"/>
      <c r="AO117" s="104"/>
      <c r="AP117" s="104"/>
      <c r="AQ117" s="104"/>
      <c r="AR117" s="104"/>
      <c r="AS117" s="104"/>
      <c r="AT117" s="104"/>
    </row>
    <row r="118" spans="2:46" x14ac:dyDescent="0.25">
      <c r="B118" s="40"/>
      <c r="C118" s="40"/>
      <c r="D118" s="40"/>
      <c r="E118" s="107"/>
      <c r="F118" s="107"/>
      <c r="G118" s="107"/>
      <c r="H118" s="107"/>
      <c r="I118" s="107"/>
      <c r="J118" s="107"/>
      <c r="K118" s="107"/>
      <c r="L118" s="107"/>
      <c r="M118" s="107"/>
      <c r="N118" s="107"/>
      <c r="O118" s="107"/>
      <c r="P118" s="107"/>
      <c r="T118" s="104"/>
      <c r="U118" s="104"/>
      <c r="V118" s="104"/>
      <c r="W118" s="104"/>
      <c r="X118" s="104"/>
      <c r="Y118" s="104"/>
      <c r="Z118" s="104"/>
      <c r="AA118" s="104"/>
      <c r="AB118" s="104"/>
      <c r="AC118" s="104"/>
      <c r="AD118" s="104"/>
      <c r="AE118" s="104"/>
      <c r="AF118" s="104"/>
      <c r="AG118" s="104"/>
      <c r="AH118" s="104"/>
      <c r="AI118" s="104"/>
      <c r="AJ118" s="104"/>
      <c r="AK118" s="104"/>
      <c r="AL118" s="104"/>
      <c r="AM118" s="104"/>
      <c r="AN118" s="104"/>
      <c r="AO118" s="104"/>
      <c r="AP118" s="104"/>
      <c r="AQ118" s="104"/>
      <c r="AR118" s="104"/>
      <c r="AS118" s="104"/>
      <c r="AT118" s="104"/>
    </row>
    <row r="119" spans="2:46" x14ac:dyDescent="0.25">
      <c r="B119" s="40"/>
      <c r="C119" s="40"/>
      <c r="D119" s="40"/>
      <c r="E119" s="107"/>
      <c r="F119" s="107"/>
      <c r="G119" s="107"/>
      <c r="H119" s="107"/>
      <c r="I119" s="107"/>
      <c r="J119" s="107"/>
      <c r="K119" s="107"/>
      <c r="L119" s="107"/>
      <c r="M119" s="107"/>
      <c r="N119" s="107"/>
      <c r="O119" s="107"/>
      <c r="P119" s="107"/>
      <c r="T119" s="104"/>
      <c r="U119" s="104"/>
      <c r="V119" s="104"/>
      <c r="W119" s="104"/>
      <c r="X119" s="104"/>
      <c r="Y119" s="104"/>
      <c r="Z119" s="104"/>
      <c r="AA119" s="104"/>
      <c r="AB119" s="104"/>
      <c r="AC119" s="104"/>
      <c r="AD119" s="104"/>
      <c r="AE119" s="104"/>
      <c r="AF119" s="104"/>
      <c r="AG119" s="104"/>
      <c r="AH119" s="104"/>
      <c r="AI119" s="104"/>
      <c r="AJ119" s="104"/>
      <c r="AK119" s="104"/>
      <c r="AL119" s="104"/>
      <c r="AM119" s="104"/>
      <c r="AN119" s="104"/>
      <c r="AO119" s="104"/>
      <c r="AP119" s="104"/>
      <c r="AQ119" s="104"/>
      <c r="AR119" s="104"/>
      <c r="AS119" s="104"/>
      <c r="AT119" s="104"/>
    </row>
    <row r="120" spans="2:46" x14ac:dyDescent="0.25">
      <c r="B120" s="40"/>
      <c r="C120" s="40"/>
      <c r="D120" s="40"/>
      <c r="E120" s="107"/>
      <c r="F120" s="107"/>
      <c r="G120" s="107"/>
      <c r="H120" s="107"/>
      <c r="I120" s="107"/>
      <c r="J120" s="107"/>
      <c r="K120" s="107"/>
      <c r="L120" s="107"/>
      <c r="M120" s="107"/>
      <c r="N120" s="107"/>
      <c r="O120" s="107"/>
      <c r="P120" s="107"/>
      <c r="T120" s="104"/>
      <c r="U120" s="104"/>
      <c r="V120" s="104"/>
      <c r="W120" s="104"/>
      <c r="X120" s="104"/>
      <c r="Y120" s="104"/>
      <c r="Z120" s="104"/>
      <c r="AA120" s="104"/>
      <c r="AB120" s="104"/>
      <c r="AC120" s="104"/>
      <c r="AD120" s="104"/>
      <c r="AE120" s="104"/>
      <c r="AF120" s="104"/>
      <c r="AG120" s="104"/>
      <c r="AH120" s="104"/>
      <c r="AI120" s="104"/>
      <c r="AJ120" s="104"/>
      <c r="AK120" s="104"/>
      <c r="AL120" s="104"/>
      <c r="AM120" s="104"/>
      <c r="AN120" s="104"/>
      <c r="AO120" s="104"/>
      <c r="AP120" s="104"/>
      <c r="AQ120" s="104"/>
      <c r="AR120" s="104"/>
      <c r="AS120" s="104"/>
      <c r="AT120" s="104"/>
    </row>
    <row r="121" spans="2:46" x14ac:dyDescent="0.25">
      <c r="B121" s="40"/>
      <c r="C121" s="40"/>
      <c r="D121" s="40"/>
      <c r="E121" s="107"/>
      <c r="F121" s="107"/>
      <c r="G121" s="107"/>
      <c r="H121" s="107"/>
      <c r="I121" s="107"/>
      <c r="J121" s="107"/>
      <c r="K121" s="107"/>
      <c r="L121" s="107"/>
      <c r="M121" s="107"/>
      <c r="N121" s="107"/>
      <c r="O121" s="107"/>
      <c r="P121" s="107"/>
      <c r="T121" s="104"/>
      <c r="U121" s="104"/>
      <c r="V121" s="104"/>
      <c r="W121" s="104"/>
      <c r="X121" s="104"/>
      <c r="Y121" s="104"/>
      <c r="Z121" s="104"/>
      <c r="AA121" s="104"/>
      <c r="AB121" s="104"/>
      <c r="AC121" s="104"/>
      <c r="AD121" s="104"/>
      <c r="AE121" s="104"/>
      <c r="AF121" s="104"/>
      <c r="AG121" s="104"/>
      <c r="AH121" s="104"/>
      <c r="AI121" s="104"/>
      <c r="AJ121" s="104"/>
      <c r="AK121" s="104"/>
      <c r="AL121" s="104"/>
      <c r="AM121" s="104"/>
      <c r="AN121" s="104"/>
      <c r="AO121" s="104"/>
      <c r="AP121" s="104"/>
      <c r="AQ121" s="104"/>
      <c r="AR121" s="104"/>
      <c r="AS121" s="104"/>
      <c r="AT121" s="104"/>
    </row>
    <row r="122" spans="2:46" x14ac:dyDescent="0.25">
      <c r="B122" s="40"/>
      <c r="C122" s="40"/>
      <c r="D122" s="40"/>
      <c r="E122" s="107"/>
      <c r="F122" s="107"/>
      <c r="G122" s="107"/>
      <c r="H122" s="107"/>
      <c r="I122" s="107"/>
      <c r="J122" s="107"/>
      <c r="K122" s="107"/>
      <c r="L122" s="107"/>
      <c r="M122" s="107"/>
      <c r="N122" s="107"/>
      <c r="O122" s="107"/>
      <c r="P122" s="107"/>
      <c r="T122" s="104"/>
      <c r="U122" s="104"/>
      <c r="V122" s="104"/>
      <c r="W122" s="104"/>
      <c r="X122" s="104"/>
      <c r="Y122" s="104"/>
      <c r="Z122" s="104"/>
      <c r="AA122" s="104"/>
      <c r="AB122" s="104"/>
      <c r="AC122" s="104"/>
      <c r="AD122" s="104"/>
      <c r="AE122" s="104"/>
      <c r="AF122" s="104"/>
      <c r="AG122" s="104"/>
      <c r="AH122" s="104"/>
      <c r="AI122" s="104"/>
      <c r="AJ122" s="104"/>
      <c r="AK122" s="104"/>
      <c r="AL122" s="104"/>
      <c r="AM122" s="104"/>
      <c r="AN122" s="104"/>
      <c r="AO122" s="104"/>
      <c r="AP122" s="104"/>
      <c r="AQ122" s="104"/>
      <c r="AR122" s="104"/>
      <c r="AS122" s="104"/>
      <c r="AT122" s="104"/>
    </row>
    <row r="123" spans="2:46" x14ac:dyDescent="0.25">
      <c r="B123" s="40"/>
      <c r="C123" s="40"/>
      <c r="D123" s="40"/>
      <c r="E123" s="107"/>
      <c r="F123" s="107"/>
      <c r="G123" s="107"/>
      <c r="H123" s="107"/>
      <c r="I123" s="107"/>
      <c r="J123" s="107"/>
      <c r="K123" s="107"/>
      <c r="L123" s="107"/>
      <c r="M123" s="107"/>
      <c r="N123" s="107"/>
      <c r="O123" s="107"/>
      <c r="P123" s="107"/>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c r="AT123" s="104"/>
    </row>
    <row r="124" spans="2:46" x14ac:dyDescent="0.25">
      <c r="B124" s="40"/>
      <c r="C124" s="40"/>
      <c r="D124" s="40"/>
      <c r="E124" s="107"/>
      <c r="F124" s="107"/>
      <c r="G124" s="107"/>
      <c r="H124" s="107"/>
      <c r="I124" s="107"/>
      <c r="J124" s="107"/>
      <c r="K124" s="107"/>
      <c r="L124" s="107"/>
      <c r="M124" s="107"/>
      <c r="N124" s="107"/>
      <c r="O124" s="107"/>
      <c r="P124" s="107"/>
      <c r="T124" s="104"/>
      <c r="U124" s="104"/>
      <c r="V124" s="104"/>
      <c r="W124" s="104"/>
      <c r="X124" s="104"/>
      <c r="Y124" s="104"/>
      <c r="Z124" s="104"/>
      <c r="AA124" s="104"/>
      <c r="AB124" s="104"/>
      <c r="AC124" s="104"/>
      <c r="AD124" s="104"/>
      <c r="AE124" s="104"/>
      <c r="AF124" s="104"/>
      <c r="AG124" s="104"/>
      <c r="AH124" s="104"/>
      <c r="AI124" s="104"/>
      <c r="AJ124" s="104"/>
      <c r="AK124" s="104"/>
      <c r="AL124" s="104"/>
      <c r="AM124" s="104"/>
      <c r="AN124" s="104"/>
      <c r="AO124" s="104"/>
      <c r="AP124" s="104"/>
      <c r="AQ124" s="104"/>
      <c r="AR124" s="104"/>
      <c r="AS124" s="104"/>
      <c r="AT124" s="104"/>
    </row>
    <row r="125" spans="2:46" x14ac:dyDescent="0.25">
      <c r="B125" s="40"/>
      <c r="C125" s="40"/>
      <c r="D125" s="40"/>
      <c r="E125" s="107"/>
      <c r="F125" s="107"/>
      <c r="G125" s="107"/>
      <c r="H125" s="107"/>
      <c r="I125" s="107"/>
      <c r="J125" s="107"/>
      <c r="K125" s="107"/>
      <c r="L125" s="107"/>
      <c r="M125" s="107"/>
      <c r="N125" s="107"/>
      <c r="O125" s="107"/>
      <c r="P125" s="107"/>
      <c r="T125" s="104"/>
      <c r="U125" s="104"/>
      <c r="V125" s="104"/>
      <c r="W125" s="104"/>
      <c r="X125" s="104"/>
      <c r="Y125" s="104"/>
      <c r="Z125" s="104"/>
      <c r="AA125" s="104"/>
      <c r="AB125" s="104"/>
      <c r="AC125" s="104"/>
      <c r="AD125" s="104"/>
      <c r="AE125" s="104"/>
      <c r="AF125" s="104"/>
      <c r="AG125" s="104"/>
      <c r="AH125" s="104"/>
      <c r="AI125" s="104"/>
      <c r="AJ125" s="104"/>
      <c r="AK125" s="104"/>
      <c r="AL125" s="104"/>
      <c r="AM125" s="104"/>
      <c r="AN125" s="104"/>
      <c r="AO125" s="104"/>
      <c r="AP125" s="104"/>
      <c r="AQ125" s="104"/>
      <c r="AR125" s="104"/>
      <c r="AS125" s="104"/>
      <c r="AT125" s="104"/>
    </row>
    <row r="126" spans="2:46" x14ac:dyDescent="0.25">
      <c r="B126" s="40"/>
      <c r="C126" s="40"/>
      <c r="D126" s="40"/>
      <c r="E126" s="107"/>
      <c r="F126" s="107"/>
      <c r="G126" s="107"/>
      <c r="H126" s="107"/>
      <c r="I126" s="107"/>
      <c r="J126" s="107"/>
      <c r="K126" s="107"/>
      <c r="L126" s="107"/>
      <c r="M126" s="107"/>
      <c r="N126" s="107"/>
      <c r="O126" s="107"/>
      <c r="P126" s="107"/>
      <c r="T126" s="104"/>
      <c r="U126" s="104"/>
      <c r="V126" s="104"/>
      <c r="W126" s="104"/>
      <c r="X126" s="104"/>
      <c r="Y126" s="104"/>
      <c r="Z126" s="104"/>
      <c r="AA126" s="104"/>
      <c r="AB126" s="104"/>
      <c r="AC126" s="104"/>
      <c r="AD126" s="104"/>
      <c r="AE126" s="104"/>
      <c r="AF126" s="104"/>
      <c r="AG126" s="104"/>
      <c r="AH126" s="104"/>
      <c r="AI126" s="104"/>
      <c r="AJ126" s="104"/>
      <c r="AK126" s="104"/>
      <c r="AL126" s="104"/>
      <c r="AM126" s="104"/>
      <c r="AN126" s="104"/>
      <c r="AO126" s="104"/>
      <c r="AP126" s="104"/>
      <c r="AQ126" s="104"/>
      <c r="AR126" s="104"/>
      <c r="AS126" s="104"/>
      <c r="AT126" s="104"/>
    </row>
    <row r="127" spans="2:46" x14ac:dyDescent="0.25">
      <c r="B127" s="40"/>
      <c r="C127" s="40"/>
      <c r="D127" s="40"/>
      <c r="E127" s="107"/>
      <c r="F127" s="107"/>
      <c r="G127" s="107"/>
      <c r="H127" s="107"/>
      <c r="I127" s="107"/>
      <c r="J127" s="107"/>
      <c r="K127" s="107"/>
      <c r="L127" s="107"/>
      <c r="M127" s="107"/>
      <c r="N127" s="107"/>
      <c r="O127" s="107"/>
      <c r="P127" s="107"/>
      <c r="T127" s="104"/>
      <c r="U127" s="104"/>
      <c r="V127" s="104"/>
      <c r="W127" s="104"/>
      <c r="X127" s="104"/>
      <c r="Y127" s="104"/>
      <c r="Z127" s="104"/>
      <c r="AA127" s="104"/>
      <c r="AB127" s="104"/>
      <c r="AC127" s="104"/>
      <c r="AD127" s="104"/>
      <c r="AE127" s="104"/>
      <c r="AF127" s="104"/>
      <c r="AG127" s="104"/>
      <c r="AH127" s="104"/>
      <c r="AI127" s="104"/>
      <c r="AJ127" s="104"/>
      <c r="AK127" s="104"/>
      <c r="AL127" s="104"/>
      <c r="AM127" s="104"/>
      <c r="AN127" s="104"/>
      <c r="AO127" s="104"/>
      <c r="AP127" s="104"/>
      <c r="AQ127" s="104"/>
      <c r="AR127" s="104"/>
      <c r="AS127" s="104"/>
      <c r="AT127" s="104"/>
    </row>
    <row r="128" spans="2:46" x14ac:dyDescent="0.25">
      <c r="B128" s="40"/>
      <c r="C128" s="40"/>
      <c r="D128" s="40"/>
      <c r="E128" s="107"/>
      <c r="F128" s="107"/>
      <c r="G128" s="107"/>
      <c r="H128" s="107"/>
      <c r="I128" s="107"/>
      <c r="J128" s="107"/>
      <c r="K128" s="107"/>
      <c r="L128" s="107"/>
      <c r="M128" s="107"/>
      <c r="N128" s="107"/>
      <c r="O128" s="107"/>
      <c r="P128" s="107"/>
      <c r="T128" s="104"/>
      <c r="U128" s="104"/>
      <c r="V128" s="104"/>
      <c r="W128" s="104"/>
      <c r="X128" s="104"/>
      <c r="Y128" s="104"/>
      <c r="Z128" s="104"/>
      <c r="AA128" s="104"/>
      <c r="AB128" s="104"/>
      <c r="AC128" s="104"/>
      <c r="AD128" s="104"/>
      <c r="AE128" s="104"/>
      <c r="AF128" s="104"/>
      <c r="AG128" s="104"/>
      <c r="AH128" s="104"/>
      <c r="AI128" s="104"/>
      <c r="AJ128" s="104"/>
      <c r="AK128" s="104"/>
      <c r="AL128" s="104"/>
      <c r="AM128" s="104"/>
      <c r="AN128" s="104"/>
      <c r="AO128" s="104"/>
      <c r="AP128" s="104"/>
      <c r="AQ128" s="104"/>
      <c r="AR128" s="104"/>
      <c r="AS128" s="104"/>
      <c r="AT128" s="104"/>
    </row>
    <row r="129" spans="2:46" x14ac:dyDescent="0.25">
      <c r="B129" s="40"/>
      <c r="C129" s="40"/>
      <c r="D129" s="40"/>
      <c r="E129" s="107"/>
      <c r="F129" s="107"/>
      <c r="G129" s="107"/>
      <c r="H129" s="107"/>
      <c r="I129" s="107"/>
      <c r="J129" s="107"/>
      <c r="K129" s="107"/>
      <c r="L129" s="107"/>
      <c r="M129" s="107"/>
      <c r="N129" s="107"/>
      <c r="O129" s="107"/>
      <c r="P129" s="107"/>
      <c r="T129" s="104"/>
      <c r="U129" s="104"/>
      <c r="V129" s="104"/>
      <c r="W129" s="104"/>
      <c r="X129" s="104"/>
      <c r="Y129" s="104"/>
      <c r="Z129" s="104"/>
      <c r="AA129" s="104"/>
      <c r="AB129" s="104"/>
      <c r="AC129" s="104"/>
      <c r="AD129" s="104"/>
      <c r="AE129" s="104"/>
      <c r="AF129" s="104"/>
      <c r="AG129" s="104"/>
      <c r="AH129" s="104"/>
      <c r="AI129" s="104"/>
      <c r="AJ129" s="104"/>
      <c r="AK129" s="104"/>
      <c r="AL129" s="104"/>
      <c r="AM129" s="104"/>
      <c r="AN129" s="104"/>
      <c r="AO129" s="104"/>
      <c r="AP129" s="104"/>
      <c r="AQ129" s="104"/>
      <c r="AR129" s="104"/>
      <c r="AS129" s="104"/>
      <c r="AT129" s="104"/>
    </row>
    <row r="130" spans="2:46" x14ac:dyDescent="0.25">
      <c r="B130" s="40"/>
      <c r="C130" s="40"/>
      <c r="D130" s="40"/>
      <c r="E130" s="107"/>
      <c r="F130" s="107"/>
      <c r="G130" s="107"/>
      <c r="H130" s="107"/>
      <c r="I130" s="107"/>
      <c r="J130" s="107"/>
      <c r="K130" s="107"/>
      <c r="L130" s="107"/>
      <c r="M130" s="107"/>
      <c r="N130" s="107"/>
      <c r="O130" s="107"/>
      <c r="P130" s="107"/>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row>
    <row r="131" spans="2:46" x14ac:dyDescent="0.25">
      <c r="B131" s="40"/>
      <c r="C131" s="40"/>
      <c r="D131" s="40"/>
      <c r="E131" s="107"/>
      <c r="F131" s="107"/>
      <c r="G131" s="107"/>
      <c r="H131" s="107"/>
      <c r="I131" s="107"/>
      <c r="J131" s="107"/>
      <c r="K131" s="107"/>
      <c r="L131" s="107"/>
      <c r="M131" s="107"/>
      <c r="N131" s="107"/>
      <c r="O131" s="107"/>
      <c r="P131" s="107"/>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row>
    <row r="132" spans="2:46" x14ac:dyDescent="0.25">
      <c r="B132" s="40"/>
      <c r="C132" s="40"/>
      <c r="D132" s="40"/>
      <c r="E132" s="107"/>
      <c r="F132" s="107"/>
      <c r="G132" s="107"/>
      <c r="H132" s="107"/>
      <c r="I132" s="107"/>
      <c r="J132" s="107"/>
      <c r="K132" s="107"/>
      <c r="L132" s="107"/>
      <c r="M132" s="107"/>
      <c r="N132" s="107"/>
      <c r="O132" s="107"/>
      <c r="P132" s="107"/>
      <c r="T132" s="104"/>
      <c r="U132" s="104"/>
      <c r="V132" s="104"/>
      <c r="W132" s="104"/>
      <c r="X132" s="104"/>
      <c r="Y132" s="104"/>
      <c r="Z132" s="104"/>
      <c r="AA132" s="104"/>
      <c r="AB132" s="104"/>
      <c r="AC132" s="104"/>
      <c r="AD132" s="104"/>
      <c r="AE132" s="104"/>
      <c r="AF132" s="104"/>
      <c r="AG132" s="104"/>
      <c r="AH132" s="104"/>
      <c r="AI132" s="104"/>
      <c r="AJ132" s="104"/>
      <c r="AK132" s="104"/>
      <c r="AL132" s="104"/>
      <c r="AM132" s="104"/>
      <c r="AN132" s="104"/>
      <c r="AO132" s="104"/>
      <c r="AP132" s="104"/>
      <c r="AQ132" s="104"/>
      <c r="AR132" s="104"/>
      <c r="AS132" s="104"/>
      <c r="AT132" s="104"/>
    </row>
    <row r="133" spans="2:46" x14ac:dyDescent="0.25">
      <c r="B133" s="40"/>
      <c r="C133" s="40"/>
      <c r="D133" s="40"/>
      <c r="E133" s="107"/>
      <c r="F133" s="107"/>
      <c r="G133" s="107"/>
      <c r="H133" s="107"/>
      <c r="I133" s="107"/>
      <c r="J133" s="107"/>
      <c r="K133" s="107"/>
      <c r="L133" s="107"/>
      <c r="M133" s="107"/>
      <c r="N133" s="107"/>
      <c r="O133" s="107"/>
      <c r="P133" s="107"/>
      <c r="T133" s="104"/>
      <c r="U133" s="104"/>
      <c r="V133" s="104"/>
      <c r="W133" s="104"/>
      <c r="X133" s="104"/>
      <c r="Y133" s="104"/>
      <c r="Z133" s="104"/>
      <c r="AA133" s="104"/>
      <c r="AB133" s="104"/>
      <c r="AC133" s="104"/>
      <c r="AD133" s="104"/>
      <c r="AE133" s="104"/>
      <c r="AF133" s="104"/>
      <c r="AG133" s="104"/>
      <c r="AH133" s="104"/>
      <c r="AI133" s="104"/>
      <c r="AJ133" s="104"/>
      <c r="AK133" s="104"/>
      <c r="AL133" s="104"/>
      <c r="AM133" s="104"/>
      <c r="AN133" s="104"/>
      <c r="AO133" s="104"/>
      <c r="AP133" s="104"/>
      <c r="AQ133" s="104"/>
      <c r="AR133" s="104"/>
      <c r="AS133" s="104"/>
      <c r="AT133" s="104"/>
    </row>
    <row r="134" spans="2:46" x14ac:dyDescent="0.25">
      <c r="B134" s="40"/>
      <c r="C134" s="40"/>
      <c r="D134" s="40"/>
      <c r="E134" s="107"/>
      <c r="F134" s="107"/>
      <c r="G134" s="107"/>
      <c r="H134" s="107"/>
      <c r="I134" s="107"/>
      <c r="J134" s="107"/>
      <c r="K134" s="107"/>
      <c r="L134" s="107"/>
      <c r="M134" s="107"/>
      <c r="N134" s="107"/>
      <c r="O134" s="107"/>
      <c r="P134" s="107"/>
      <c r="T134" s="104"/>
      <c r="U134" s="104"/>
      <c r="V134" s="104"/>
      <c r="W134" s="104"/>
      <c r="X134" s="104"/>
      <c r="Y134" s="104"/>
      <c r="Z134" s="104"/>
      <c r="AA134" s="104"/>
      <c r="AB134" s="104"/>
      <c r="AC134" s="104"/>
      <c r="AD134" s="104"/>
      <c r="AE134" s="104"/>
      <c r="AF134" s="104"/>
      <c r="AG134" s="104"/>
      <c r="AH134" s="104"/>
      <c r="AI134" s="104"/>
      <c r="AJ134" s="104"/>
      <c r="AK134" s="104"/>
      <c r="AL134" s="104"/>
      <c r="AM134" s="104"/>
      <c r="AN134" s="104"/>
      <c r="AO134" s="104"/>
      <c r="AP134" s="104"/>
      <c r="AQ134" s="104"/>
      <c r="AR134" s="104"/>
      <c r="AS134" s="104"/>
      <c r="AT134" s="104"/>
    </row>
    <row r="135" spans="2:46" x14ac:dyDescent="0.25">
      <c r="B135" s="40"/>
      <c r="C135" s="40"/>
      <c r="D135" s="40"/>
      <c r="E135" s="107"/>
      <c r="F135" s="107"/>
      <c r="G135" s="107"/>
      <c r="H135" s="107"/>
      <c r="I135" s="107"/>
      <c r="J135" s="107"/>
      <c r="K135" s="107"/>
      <c r="L135" s="107"/>
      <c r="M135" s="107"/>
      <c r="N135" s="107"/>
      <c r="O135" s="107"/>
      <c r="P135" s="107"/>
      <c r="T135" s="104"/>
      <c r="U135" s="104"/>
      <c r="V135" s="104"/>
      <c r="W135" s="104"/>
      <c r="X135" s="104"/>
      <c r="Y135" s="104"/>
      <c r="Z135" s="104"/>
      <c r="AA135" s="104"/>
      <c r="AB135" s="104"/>
      <c r="AC135" s="104"/>
      <c r="AD135" s="104"/>
      <c r="AE135" s="104"/>
      <c r="AF135" s="104"/>
      <c r="AG135" s="104"/>
      <c r="AH135" s="104"/>
      <c r="AI135" s="104"/>
      <c r="AJ135" s="104"/>
      <c r="AK135" s="104"/>
      <c r="AL135" s="104"/>
      <c r="AM135" s="104"/>
      <c r="AN135" s="104"/>
      <c r="AO135" s="104"/>
      <c r="AP135" s="104"/>
      <c r="AQ135" s="104"/>
      <c r="AR135" s="104"/>
      <c r="AS135" s="104"/>
      <c r="AT135" s="104"/>
    </row>
    <row r="136" spans="2:46" x14ac:dyDescent="0.25">
      <c r="B136" s="40"/>
      <c r="C136" s="40"/>
      <c r="D136" s="40"/>
      <c r="E136" s="107"/>
      <c r="F136" s="107"/>
      <c r="G136" s="107"/>
      <c r="H136" s="107"/>
      <c r="I136" s="107"/>
      <c r="J136" s="107"/>
      <c r="K136" s="107"/>
      <c r="L136" s="107"/>
      <c r="M136" s="107"/>
      <c r="N136" s="107"/>
      <c r="O136" s="107"/>
      <c r="P136" s="107"/>
      <c r="T136" s="104"/>
      <c r="U136" s="104"/>
      <c r="V136" s="104"/>
      <c r="W136" s="104"/>
      <c r="X136" s="104"/>
      <c r="Y136" s="104"/>
      <c r="Z136" s="104"/>
      <c r="AA136" s="104"/>
      <c r="AB136" s="104"/>
      <c r="AC136" s="104"/>
      <c r="AD136" s="104"/>
      <c r="AE136" s="104"/>
      <c r="AF136" s="104"/>
      <c r="AG136" s="104"/>
      <c r="AH136" s="104"/>
      <c r="AI136" s="104"/>
      <c r="AJ136" s="104"/>
      <c r="AK136" s="104"/>
      <c r="AL136" s="104"/>
      <c r="AM136" s="104"/>
      <c r="AN136" s="104"/>
      <c r="AO136" s="104"/>
      <c r="AP136" s="104"/>
      <c r="AQ136" s="104"/>
      <c r="AR136" s="104"/>
      <c r="AS136" s="104"/>
      <c r="AT136" s="104"/>
    </row>
    <row r="137" spans="2:46" x14ac:dyDescent="0.25">
      <c r="B137" s="40"/>
      <c r="C137" s="40"/>
      <c r="D137" s="40"/>
      <c r="E137" s="107"/>
      <c r="F137" s="107"/>
      <c r="G137" s="107"/>
      <c r="H137" s="107"/>
      <c r="I137" s="107"/>
      <c r="J137" s="107"/>
      <c r="K137" s="107"/>
      <c r="L137" s="107"/>
      <c r="M137" s="107"/>
      <c r="N137" s="107"/>
      <c r="O137" s="107"/>
      <c r="P137" s="107"/>
      <c r="T137" s="104"/>
      <c r="U137" s="104"/>
      <c r="V137" s="104"/>
      <c r="W137" s="104"/>
      <c r="X137" s="104"/>
      <c r="Y137" s="104"/>
      <c r="Z137" s="104"/>
      <c r="AA137" s="104"/>
      <c r="AB137" s="104"/>
      <c r="AC137" s="104"/>
      <c r="AD137" s="104"/>
      <c r="AE137" s="104"/>
      <c r="AF137" s="104"/>
      <c r="AG137" s="104"/>
      <c r="AH137" s="104"/>
      <c r="AI137" s="104"/>
      <c r="AJ137" s="104"/>
      <c r="AK137" s="104"/>
      <c r="AL137" s="104"/>
      <c r="AM137" s="104"/>
      <c r="AN137" s="104"/>
      <c r="AO137" s="104"/>
      <c r="AP137" s="104"/>
      <c r="AQ137" s="104"/>
      <c r="AR137" s="104"/>
      <c r="AS137" s="104"/>
      <c r="AT137" s="104"/>
    </row>
    <row r="138" spans="2:46" x14ac:dyDescent="0.25">
      <c r="B138" s="40"/>
      <c r="C138" s="40"/>
      <c r="D138" s="40"/>
      <c r="E138" s="107"/>
      <c r="F138" s="107"/>
      <c r="G138" s="107"/>
      <c r="H138" s="107"/>
      <c r="I138" s="107"/>
      <c r="J138" s="107"/>
      <c r="K138" s="107"/>
      <c r="L138" s="107"/>
      <c r="M138" s="107"/>
      <c r="N138" s="107"/>
      <c r="O138" s="107"/>
      <c r="P138" s="107"/>
      <c r="T138" s="104"/>
      <c r="U138" s="104"/>
      <c r="V138" s="104"/>
      <c r="W138" s="104"/>
      <c r="X138" s="104"/>
      <c r="Y138" s="104"/>
      <c r="Z138" s="104"/>
      <c r="AA138" s="104"/>
      <c r="AB138" s="104"/>
      <c r="AC138" s="104"/>
      <c r="AD138" s="104"/>
      <c r="AE138" s="104"/>
      <c r="AF138" s="104"/>
      <c r="AG138" s="104"/>
      <c r="AH138" s="104"/>
      <c r="AI138" s="104"/>
      <c r="AJ138" s="104"/>
      <c r="AK138" s="104"/>
      <c r="AL138" s="104"/>
      <c r="AM138" s="104"/>
      <c r="AN138" s="104"/>
      <c r="AO138" s="104"/>
      <c r="AP138" s="104"/>
      <c r="AQ138" s="104"/>
      <c r="AR138" s="104"/>
      <c r="AS138" s="104"/>
      <c r="AT138" s="104"/>
    </row>
    <row r="139" spans="2:46" x14ac:dyDescent="0.25">
      <c r="B139" s="40"/>
      <c r="C139" s="40"/>
      <c r="D139" s="40"/>
      <c r="E139" s="107"/>
      <c r="F139" s="107"/>
      <c r="G139" s="107"/>
      <c r="H139" s="107"/>
      <c r="I139" s="107"/>
      <c r="J139" s="107"/>
      <c r="K139" s="107"/>
      <c r="L139" s="107"/>
      <c r="M139" s="107"/>
      <c r="N139" s="107"/>
      <c r="O139" s="107"/>
      <c r="P139" s="107"/>
      <c r="T139" s="104"/>
      <c r="U139" s="104"/>
      <c r="V139" s="104"/>
      <c r="W139" s="104"/>
      <c r="X139" s="104"/>
      <c r="Y139" s="104"/>
      <c r="Z139" s="104"/>
      <c r="AA139" s="104"/>
      <c r="AB139" s="104"/>
      <c r="AC139" s="104"/>
      <c r="AD139" s="104"/>
      <c r="AE139" s="104"/>
      <c r="AF139" s="104"/>
      <c r="AG139" s="104"/>
      <c r="AH139" s="104"/>
      <c r="AI139" s="104"/>
      <c r="AJ139" s="104"/>
      <c r="AK139" s="104"/>
      <c r="AL139" s="104"/>
      <c r="AM139" s="104"/>
      <c r="AN139" s="104"/>
      <c r="AO139" s="104"/>
      <c r="AP139" s="104"/>
      <c r="AQ139" s="104"/>
      <c r="AR139" s="104"/>
      <c r="AS139" s="104"/>
      <c r="AT139" s="104"/>
    </row>
    <row r="140" spans="2:46" x14ac:dyDescent="0.25">
      <c r="B140" s="40"/>
      <c r="C140" s="40"/>
      <c r="D140" s="40"/>
      <c r="E140" s="107"/>
      <c r="F140" s="107"/>
      <c r="G140" s="107"/>
      <c r="H140" s="107"/>
      <c r="I140" s="107"/>
      <c r="J140" s="107"/>
      <c r="K140" s="107"/>
      <c r="L140" s="107"/>
      <c r="M140" s="107"/>
      <c r="N140" s="107"/>
      <c r="O140" s="107"/>
      <c r="P140" s="107"/>
      <c r="T140" s="104"/>
      <c r="U140" s="104"/>
      <c r="V140" s="104"/>
      <c r="W140" s="104"/>
      <c r="X140" s="104"/>
      <c r="Y140" s="104"/>
      <c r="Z140" s="104"/>
      <c r="AA140" s="104"/>
      <c r="AB140" s="104"/>
      <c r="AC140" s="104"/>
      <c r="AD140" s="104"/>
      <c r="AE140" s="104"/>
      <c r="AF140" s="104"/>
      <c r="AG140" s="104"/>
      <c r="AH140" s="104"/>
      <c r="AI140" s="104"/>
      <c r="AJ140" s="104"/>
      <c r="AK140" s="104"/>
      <c r="AL140" s="104"/>
      <c r="AM140" s="104"/>
      <c r="AN140" s="104"/>
      <c r="AO140" s="104"/>
      <c r="AP140" s="104"/>
      <c r="AQ140" s="104"/>
      <c r="AR140" s="104"/>
      <c r="AS140" s="104"/>
      <c r="AT140" s="104"/>
    </row>
    <row r="141" spans="2:46" x14ac:dyDescent="0.25">
      <c r="B141" s="40"/>
      <c r="C141" s="40"/>
      <c r="D141" s="40"/>
      <c r="E141" s="107"/>
      <c r="F141" s="107"/>
      <c r="G141" s="107"/>
      <c r="H141" s="107"/>
      <c r="I141" s="107"/>
      <c r="J141" s="107"/>
      <c r="K141" s="107"/>
      <c r="L141" s="107"/>
      <c r="M141" s="107"/>
      <c r="N141" s="107"/>
      <c r="O141" s="107"/>
      <c r="P141" s="107"/>
      <c r="T141" s="104"/>
      <c r="U141" s="104"/>
      <c r="V141" s="104"/>
      <c r="W141" s="104"/>
      <c r="X141" s="104"/>
      <c r="Y141" s="104"/>
      <c r="Z141" s="104"/>
      <c r="AA141" s="104"/>
      <c r="AB141" s="104"/>
      <c r="AC141" s="104"/>
      <c r="AD141" s="104"/>
      <c r="AE141" s="104"/>
      <c r="AF141" s="104"/>
      <c r="AG141" s="104"/>
      <c r="AH141" s="104"/>
      <c r="AI141" s="104"/>
      <c r="AJ141" s="104"/>
      <c r="AK141" s="104"/>
      <c r="AL141" s="104"/>
      <c r="AM141" s="104"/>
      <c r="AN141" s="104"/>
      <c r="AO141" s="104"/>
      <c r="AP141" s="104"/>
      <c r="AQ141" s="104"/>
      <c r="AR141" s="104"/>
      <c r="AS141" s="104"/>
      <c r="AT141" s="104"/>
    </row>
    <row r="142" spans="2:46" x14ac:dyDescent="0.25">
      <c r="B142" s="40"/>
      <c r="C142" s="40"/>
      <c r="D142" s="40"/>
      <c r="E142" s="107"/>
      <c r="F142" s="107"/>
      <c r="G142" s="107"/>
      <c r="H142" s="107"/>
      <c r="I142" s="107"/>
      <c r="J142" s="107"/>
      <c r="K142" s="107"/>
      <c r="L142" s="107"/>
      <c r="M142" s="107"/>
      <c r="N142" s="107"/>
      <c r="O142" s="107"/>
      <c r="P142" s="107"/>
      <c r="T142" s="104"/>
      <c r="U142" s="104"/>
      <c r="V142" s="104"/>
      <c r="W142" s="104"/>
      <c r="X142" s="104"/>
      <c r="Y142" s="104"/>
      <c r="Z142" s="104"/>
      <c r="AA142" s="104"/>
      <c r="AB142" s="104"/>
      <c r="AC142" s="104"/>
      <c r="AD142" s="104"/>
      <c r="AE142" s="104"/>
      <c r="AF142" s="104"/>
      <c r="AG142" s="104"/>
      <c r="AH142" s="104"/>
      <c r="AI142" s="104"/>
      <c r="AJ142" s="104"/>
      <c r="AK142" s="104"/>
      <c r="AL142" s="104"/>
      <c r="AM142" s="104"/>
      <c r="AN142" s="104"/>
      <c r="AO142" s="104"/>
      <c r="AP142" s="104"/>
      <c r="AQ142" s="104"/>
      <c r="AR142" s="104"/>
      <c r="AS142" s="104"/>
      <c r="AT142" s="104"/>
    </row>
    <row r="143" spans="2:46" x14ac:dyDescent="0.25">
      <c r="B143" s="40"/>
      <c r="C143" s="40"/>
      <c r="D143" s="40"/>
      <c r="E143" s="107"/>
      <c r="F143" s="107"/>
      <c r="G143" s="107"/>
      <c r="H143" s="107"/>
      <c r="I143" s="107"/>
      <c r="J143" s="107"/>
      <c r="K143" s="107"/>
      <c r="L143" s="107"/>
      <c r="M143" s="107"/>
      <c r="N143" s="107"/>
      <c r="O143" s="107"/>
      <c r="P143" s="107"/>
      <c r="T143" s="104"/>
      <c r="U143" s="104"/>
      <c r="V143" s="104"/>
      <c r="W143" s="104"/>
      <c r="X143" s="104"/>
      <c r="Y143" s="104"/>
      <c r="Z143" s="104"/>
      <c r="AA143" s="104"/>
      <c r="AB143" s="104"/>
      <c r="AC143" s="104"/>
      <c r="AD143" s="104"/>
      <c r="AE143" s="104"/>
      <c r="AF143" s="104"/>
      <c r="AG143" s="104"/>
      <c r="AH143" s="104"/>
      <c r="AI143" s="104"/>
      <c r="AJ143" s="104"/>
      <c r="AK143" s="104"/>
      <c r="AL143" s="104"/>
      <c r="AM143" s="104"/>
      <c r="AN143" s="104"/>
      <c r="AO143" s="104"/>
      <c r="AP143" s="104"/>
      <c r="AQ143" s="104"/>
      <c r="AR143" s="104"/>
      <c r="AS143" s="104"/>
      <c r="AT143" s="104"/>
    </row>
    <row r="144" spans="2:46" x14ac:dyDescent="0.25">
      <c r="B144" s="40"/>
      <c r="C144" s="40"/>
      <c r="D144" s="40"/>
      <c r="E144" s="107"/>
      <c r="F144" s="107"/>
      <c r="G144" s="107"/>
      <c r="H144" s="107"/>
      <c r="I144" s="107"/>
      <c r="J144" s="107"/>
      <c r="K144" s="107"/>
      <c r="L144" s="107"/>
      <c r="M144" s="107"/>
      <c r="N144" s="107"/>
      <c r="O144" s="107"/>
      <c r="P144" s="107"/>
      <c r="T144" s="104"/>
      <c r="U144" s="104"/>
      <c r="V144" s="104"/>
      <c r="W144" s="104"/>
      <c r="X144" s="104"/>
      <c r="Y144" s="104"/>
      <c r="Z144" s="104"/>
      <c r="AA144" s="104"/>
      <c r="AB144" s="104"/>
      <c r="AC144" s="104"/>
      <c r="AD144" s="104"/>
      <c r="AE144" s="104"/>
      <c r="AF144" s="104"/>
      <c r="AG144" s="104"/>
      <c r="AH144" s="104"/>
      <c r="AI144" s="104"/>
      <c r="AJ144" s="104"/>
      <c r="AK144" s="104"/>
      <c r="AL144" s="104"/>
      <c r="AM144" s="104"/>
      <c r="AN144" s="104"/>
      <c r="AO144" s="104"/>
      <c r="AP144" s="104"/>
      <c r="AQ144" s="104"/>
      <c r="AR144" s="104"/>
      <c r="AS144" s="104"/>
      <c r="AT144" s="104"/>
    </row>
    <row r="145" spans="2:46" x14ac:dyDescent="0.25">
      <c r="B145" s="40"/>
      <c r="C145" s="40"/>
      <c r="D145" s="40"/>
      <c r="E145" s="107"/>
      <c r="F145" s="107"/>
      <c r="G145" s="107"/>
      <c r="H145" s="107"/>
      <c r="I145" s="107"/>
      <c r="J145" s="107"/>
      <c r="K145" s="107"/>
      <c r="L145" s="107"/>
      <c r="M145" s="107"/>
      <c r="N145" s="107"/>
      <c r="O145" s="107"/>
      <c r="P145" s="107"/>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row>
    <row r="146" spans="2:46" x14ac:dyDescent="0.25">
      <c r="B146" s="40"/>
      <c r="C146" s="40"/>
      <c r="D146" s="40"/>
      <c r="E146" s="107"/>
      <c r="F146" s="107"/>
      <c r="G146" s="107"/>
      <c r="H146" s="107"/>
      <c r="I146" s="107"/>
      <c r="J146" s="107"/>
      <c r="K146" s="107"/>
      <c r="L146" s="107"/>
      <c r="M146" s="107"/>
      <c r="N146" s="107"/>
      <c r="O146" s="107"/>
      <c r="P146" s="107"/>
      <c r="T146" s="104"/>
      <c r="U146" s="104"/>
      <c r="V146" s="104"/>
      <c r="W146" s="104"/>
      <c r="X146" s="104"/>
      <c r="Y146" s="104"/>
      <c r="Z146" s="104"/>
      <c r="AA146" s="104"/>
      <c r="AB146" s="104"/>
      <c r="AC146" s="104"/>
      <c r="AD146" s="104"/>
      <c r="AE146" s="104"/>
      <c r="AF146" s="104"/>
      <c r="AG146" s="104"/>
      <c r="AH146" s="104"/>
      <c r="AI146" s="104"/>
      <c r="AJ146" s="104"/>
      <c r="AK146" s="104"/>
      <c r="AL146" s="104"/>
      <c r="AM146" s="104"/>
      <c r="AN146" s="104"/>
      <c r="AO146" s="104"/>
      <c r="AP146" s="104"/>
      <c r="AQ146" s="104"/>
      <c r="AR146" s="104"/>
      <c r="AS146" s="104"/>
      <c r="AT146" s="104"/>
    </row>
    <row r="147" spans="2:46" x14ac:dyDescent="0.25">
      <c r="B147" s="40"/>
      <c r="C147" s="40"/>
      <c r="D147" s="40"/>
      <c r="E147" s="107"/>
      <c r="F147" s="107"/>
      <c r="G147" s="107"/>
      <c r="H147" s="107"/>
      <c r="I147" s="107"/>
      <c r="J147" s="107"/>
      <c r="K147" s="107"/>
      <c r="L147" s="107"/>
      <c r="M147" s="107"/>
      <c r="N147" s="107"/>
      <c r="O147" s="107"/>
      <c r="P147" s="107"/>
      <c r="T147" s="104"/>
      <c r="U147" s="104"/>
      <c r="V147" s="104"/>
      <c r="W147" s="104"/>
      <c r="X147" s="104"/>
      <c r="Y147" s="104"/>
      <c r="Z147" s="104"/>
      <c r="AA147" s="104"/>
      <c r="AB147" s="104"/>
      <c r="AC147" s="104"/>
      <c r="AD147" s="104"/>
      <c r="AE147" s="104"/>
      <c r="AF147" s="104"/>
      <c r="AG147" s="104"/>
      <c r="AH147" s="104"/>
      <c r="AI147" s="104"/>
      <c r="AJ147" s="104"/>
      <c r="AK147" s="104"/>
      <c r="AL147" s="104"/>
      <c r="AM147" s="104"/>
      <c r="AN147" s="104"/>
      <c r="AO147" s="104"/>
      <c r="AP147" s="104"/>
      <c r="AQ147" s="104"/>
      <c r="AR147" s="104"/>
      <c r="AS147" s="104"/>
      <c r="AT147" s="104"/>
    </row>
    <row r="148" spans="2:46" x14ac:dyDescent="0.25">
      <c r="B148" s="40"/>
      <c r="C148" s="40"/>
      <c r="D148" s="40"/>
      <c r="E148" s="107"/>
      <c r="F148" s="107"/>
      <c r="G148" s="107"/>
      <c r="H148" s="107"/>
      <c r="I148" s="107"/>
      <c r="J148" s="107"/>
      <c r="K148" s="107"/>
      <c r="L148" s="107"/>
      <c r="M148" s="107"/>
      <c r="N148" s="107"/>
      <c r="O148" s="107"/>
      <c r="P148" s="107"/>
      <c r="T148" s="104"/>
      <c r="U148" s="104"/>
      <c r="V148" s="104"/>
      <c r="W148" s="104"/>
      <c r="X148" s="104"/>
      <c r="Y148" s="104"/>
      <c r="Z148" s="104"/>
      <c r="AA148" s="104"/>
      <c r="AB148" s="104"/>
      <c r="AC148" s="104"/>
      <c r="AD148" s="104"/>
      <c r="AE148" s="104"/>
      <c r="AF148" s="104"/>
      <c r="AG148" s="104"/>
      <c r="AH148" s="104"/>
      <c r="AI148" s="104"/>
      <c r="AJ148" s="104"/>
      <c r="AK148" s="104"/>
      <c r="AL148" s="104"/>
      <c r="AM148" s="104"/>
      <c r="AN148" s="104"/>
      <c r="AO148" s="104"/>
      <c r="AP148" s="104"/>
      <c r="AQ148" s="104"/>
      <c r="AR148" s="104"/>
      <c r="AS148" s="104"/>
      <c r="AT148" s="104"/>
    </row>
    <row r="149" spans="2:46" x14ac:dyDescent="0.25">
      <c r="B149" s="40"/>
      <c r="C149" s="40"/>
      <c r="D149" s="40"/>
      <c r="E149" s="107"/>
      <c r="F149" s="107"/>
      <c r="G149" s="107"/>
      <c r="H149" s="107"/>
      <c r="I149" s="107"/>
      <c r="J149" s="107"/>
      <c r="K149" s="107"/>
      <c r="L149" s="107"/>
      <c r="M149" s="107"/>
      <c r="N149" s="107"/>
      <c r="O149" s="107"/>
      <c r="P149" s="107"/>
      <c r="T149" s="104"/>
      <c r="U149" s="104"/>
      <c r="V149" s="104"/>
      <c r="W149" s="104"/>
      <c r="X149" s="104"/>
      <c r="Y149" s="104"/>
      <c r="Z149" s="104"/>
      <c r="AA149" s="104"/>
      <c r="AB149" s="104"/>
      <c r="AC149" s="104"/>
      <c r="AD149" s="104"/>
      <c r="AE149" s="104"/>
      <c r="AF149" s="104"/>
      <c r="AG149" s="104"/>
      <c r="AH149" s="104"/>
      <c r="AI149" s="104"/>
      <c r="AJ149" s="104"/>
      <c r="AK149" s="104"/>
      <c r="AL149" s="104"/>
      <c r="AM149" s="104"/>
      <c r="AN149" s="104"/>
      <c r="AO149" s="104"/>
      <c r="AP149" s="104"/>
      <c r="AQ149" s="104"/>
      <c r="AR149" s="104"/>
      <c r="AS149" s="104"/>
      <c r="AT149" s="104"/>
    </row>
    <row r="150" spans="2:46" x14ac:dyDescent="0.25">
      <c r="B150" s="40"/>
      <c r="C150" s="40"/>
      <c r="D150" s="40"/>
      <c r="E150" s="107"/>
      <c r="F150" s="107"/>
      <c r="G150" s="107"/>
      <c r="H150" s="107"/>
      <c r="I150" s="107"/>
      <c r="J150" s="107"/>
      <c r="K150" s="107"/>
      <c r="L150" s="107"/>
      <c r="M150" s="107"/>
      <c r="N150" s="107"/>
      <c r="O150" s="107"/>
      <c r="P150" s="107"/>
      <c r="T150" s="104"/>
      <c r="U150" s="104"/>
      <c r="V150" s="104"/>
      <c r="W150" s="104"/>
      <c r="X150" s="104"/>
      <c r="Y150" s="104"/>
      <c r="Z150" s="104"/>
      <c r="AA150" s="104"/>
      <c r="AB150" s="104"/>
      <c r="AC150" s="104"/>
      <c r="AD150" s="104"/>
      <c r="AE150" s="104"/>
      <c r="AF150" s="104"/>
      <c r="AG150" s="104"/>
      <c r="AH150" s="104"/>
      <c r="AI150" s="104"/>
      <c r="AJ150" s="104"/>
      <c r="AK150" s="104"/>
      <c r="AL150" s="104"/>
      <c r="AM150" s="104"/>
      <c r="AN150" s="104"/>
      <c r="AO150" s="104"/>
      <c r="AP150" s="104"/>
      <c r="AQ150" s="104"/>
      <c r="AR150" s="104"/>
      <c r="AS150" s="104"/>
      <c r="AT150" s="104"/>
    </row>
    <row r="151" spans="2:46" x14ac:dyDescent="0.25">
      <c r="B151" s="40"/>
      <c r="C151" s="40"/>
      <c r="D151" s="40"/>
      <c r="E151" s="107"/>
      <c r="F151" s="107"/>
      <c r="G151" s="107"/>
      <c r="H151" s="107"/>
      <c r="I151" s="107"/>
      <c r="J151" s="107"/>
      <c r="K151" s="107"/>
      <c r="L151" s="107"/>
      <c r="M151" s="107"/>
      <c r="N151" s="107"/>
      <c r="O151" s="107"/>
      <c r="P151" s="107"/>
      <c r="T151" s="104"/>
      <c r="U151" s="104"/>
      <c r="V151" s="104"/>
      <c r="W151" s="104"/>
      <c r="X151" s="104"/>
      <c r="Y151" s="104"/>
      <c r="Z151" s="104"/>
      <c r="AA151" s="104"/>
      <c r="AB151" s="104"/>
      <c r="AC151" s="104"/>
      <c r="AD151" s="104"/>
      <c r="AE151" s="104"/>
      <c r="AF151" s="104"/>
      <c r="AG151" s="104"/>
      <c r="AH151" s="104"/>
      <c r="AI151" s="104"/>
      <c r="AJ151" s="104"/>
      <c r="AK151" s="104"/>
      <c r="AL151" s="104"/>
      <c r="AM151" s="104"/>
      <c r="AN151" s="104"/>
      <c r="AO151" s="104"/>
      <c r="AP151" s="104"/>
      <c r="AQ151" s="104"/>
      <c r="AR151" s="104"/>
      <c r="AS151" s="104"/>
      <c r="AT151" s="104"/>
    </row>
    <row r="152" spans="2:46" x14ac:dyDescent="0.25">
      <c r="B152" s="40"/>
      <c r="C152" s="40"/>
      <c r="D152" s="40"/>
      <c r="E152" s="107"/>
      <c r="F152" s="107"/>
      <c r="G152" s="107"/>
      <c r="H152" s="107"/>
      <c r="I152" s="107"/>
      <c r="J152" s="107"/>
      <c r="K152" s="107"/>
      <c r="L152" s="107"/>
      <c r="M152" s="107"/>
      <c r="N152" s="107"/>
      <c r="O152" s="107"/>
      <c r="P152" s="107"/>
      <c r="T152" s="104"/>
      <c r="U152" s="104"/>
      <c r="V152" s="104"/>
      <c r="W152" s="104"/>
      <c r="X152" s="104"/>
      <c r="Y152" s="104"/>
      <c r="Z152" s="104"/>
      <c r="AA152" s="104"/>
      <c r="AB152" s="104"/>
      <c r="AC152" s="104"/>
      <c r="AD152" s="104"/>
      <c r="AE152" s="104"/>
      <c r="AF152" s="104"/>
      <c r="AG152" s="104"/>
      <c r="AH152" s="104"/>
      <c r="AI152" s="104"/>
      <c r="AJ152" s="104"/>
      <c r="AK152" s="104"/>
      <c r="AL152" s="104"/>
      <c r="AM152" s="104"/>
      <c r="AN152" s="104"/>
      <c r="AO152" s="104"/>
      <c r="AP152" s="104"/>
      <c r="AQ152" s="104"/>
      <c r="AR152" s="104"/>
      <c r="AS152" s="104"/>
      <c r="AT152" s="104"/>
    </row>
    <row r="153" spans="2:46" x14ac:dyDescent="0.25">
      <c r="B153" s="40"/>
      <c r="C153" s="40"/>
      <c r="D153" s="40"/>
      <c r="E153" s="107"/>
      <c r="F153" s="107"/>
      <c r="G153" s="107"/>
      <c r="H153" s="107"/>
      <c r="I153" s="107"/>
      <c r="J153" s="107"/>
      <c r="K153" s="107"/>
      <c r="L153" s="107"/>
      <c r="M153" s="107"/>
      <c r="N153" s="107"/>
      <c r="O153" s="107"/>
      <c r="P153" s="107"/>
      <c r="T153" s="104"/>
      <c r="U153" s="104"/>
      <c r="V153" s="104"/>
      <c r="W153" s="104"/>
      <c r="X153" s="104"/>
      <c r="Y153" s="104"/>
      <c r="Z153" s="104"/>
      <c r="AA153" s="104"/>
      <c r="AB153" s="104"/>
      <c r="AC153" s="104"/>
      <c r="AD153" s="104"/>
      <c r="AE153" s="104"/>
      <c r="AF153" s="104"/>
      <c r="AG153" s="104"/>
      <c r="AH153" s="104"/>
      <c r="AI153" s="104"/>
      <c r="AJ153" s="104"/>
      <c r="AK153" s="104"/>
      <c r="AL153" s="104"/>
      <c r="AM153" s="104"/>
      <c r="AN153" s="104"/>
      <c r="AO153" s="104"/>
      <c r="AP153" s="104"/>
      <c r="AQ153" s="104"/>
      <c r="AR153" s="104"/>
      <c r="AS153" s="104"/>
      <c r="AT153" s="104"/>
    </row>
    <row r="154" spans="2:46" x14ac:dyDescent="0.25">
      <c r="B154" s="40"/>
      <c r="C154" s="40"/>
      <c r="D154" s="40"/>
      <c r="E154" s="107"/>
      <c r="F154" s="107"/>
      <c r="G154" s="107"/>
      <c r="H154" s="107"/>
      <c r="I154" s="107"/>
      <c r="J154" s="107"/>
      <c r="K154" s="107"/>
      <c r="L154" s="107"/>
      <c r="M154" s="107"/>
      <c r="N154" s="107"/>
      <c r="O154" s="107"/>
      <c r="P154" s="107"/>
      <c r="T154" s="104"/>
      <c r="U154" s="104"/>
      <c r="V154" s="104"/>
      <c r="W154" s="104"/>
      <c r="X154" s="104"/>
      <c r="Y154" s="104"/>
      <c r="Z154" s="104"/>
      <c r="AA154" s="104"/>
      <c r="AB154" s="104"/>
      <c r="AC154" s="104"/>
      <c r="AD154" s="104"/>
      <c r="AE154" s="104"/>
      <c r="AF154" s="104"/>
      <c r="AG154" s="104"/>
      <c r="AH154" s="104"/>
      <c r="AI154" s="104"/>
      <c r="AJ154" s="104"/>
      <c r="AK154" s="104"/>
      <c r="AL154" s="104"/>
      <c r="AM154" s="104"/>
      <c r="AN154" s="104"/>
      <c r="AO154" s="104"/>
      <c r="AP154" s="104"/>
      <c r="AQ154" s="104"/>
      <c r="AR154" s="104"/>
      <c r="AS154" s="104"/>
      <c r="AT154" s="104"/>
    </row>
    <row r="155" spans="2:46" x14ac:dyDescent="0.25">
      <c r="B155" s="40"/>
      <c r="C155" s="40"/>
      <c r="D155" s="40"/>
      <c r="E155" s="107"/>
      <c r="F155" s="107"/>
      <c r="G155" s="107"/>
      <c r="H155" s="107"/>
      <c r="I155" s="107"/>
      <c r="J155" s="107"/>
      <c r="K155" s="107"/>
      <c r="L155" s="107"/>
      <c r="M155" s="107"/>
      <c r="N155" s="107"/>
      <c r="O155" s="107"/>
      <c r="P155" s="107"/>
      <c r="T155" s="104"/>
      <c r="U155" s="104"/>
      <c r="V155" s="104"/>
      <c r="W155" s="104"/>
      <c r="X155" s="104"/>
      <c r="Y155" s="104"/>
      <c r="Z155" s="104"/>
      <c r="AA155" s="104"/>
      <c r="AB155" s="104"/>
      <c r="AC155" s="104"/>
      <c r="AD155" s="104"/>
      <c r="AE155" s="104"/>
      <c r="AF155" s="104"/>
      <c r="AG155" s="104"/>
      <c r="AH155" s="104"/>
      <c r="AI155" s="104"/>
      <c r="AJ155" s="104"/>
      <c r="AK155" s="104"/>
      <c r="AL155" s="104"/>
      <c r="AM155" s="104"/>
      <c r="AN155" s="104"/>
      <c r="AO155" s="104"/>
      <c r="AP155" s="104"/>
      <c r="AQ155" s="104"/>
      <c r="AR155" s="104"/>
      <c r="AS155" s="104"/>
      <c r="AT155" s="104"/>
    </row>
    <row r="156" spans="2:46" x14ac:dyDescent="0.25">
      <c r="B156" s="40"/>
      <c r="C156" s="40"/>
      <c r="D156" s="40"/>
      <c r="E156" s="107"/>
      <c r="F156" s="107"/>
      <c r="G156" s="107"/>
      <c r="H156" s="107"/>
      <c r="I156" s="107"/>
      <c r="J156" s="107"/>
      <c r="K156" s="107"/>
      <c r="L156" s="107"/>
      <c r="M156" s="107"/>
      <c r="N156" s="107"/>
      <c r="O156" s="107"/>
      <c r="P156" s="107"/>
      <c r="T156" s="104"/>
      <c r="U156" s="104"/>
      <c r="V156" s="104"/>
      <c r="W156" s="104"/>
      <c r="X156" s="104"/>
      <c r="Y156" s="104"/>
      <c r="Z156" s="104"/>
      <c r="AA156" s="104"/>
      <c r="AB156" s="104"/>
      <c r="AC156" s="104"/>
      <c r="AD156" s="104"/>
      <c r="AE156" s="104"/>
      <c r="AF156" s="104"/>
      <c r="AG156" s="104"/>
      <c r="AH156" s="104"/>
      <c r="AI156" s="104"/>
      <c r="AJ156" s="104"/>
      <c r="AK156" s="104"/>
      <c r="AL156" s="104"/>
      <c r="AM156" s="104"/>
      <c r="AN156" s="104"/>
      <c r="AO156" s="104"/>
      <c r="AP156" s="104"/>
      <c r="AQ156" s="104"/>
      <c r="AR156" s="104"/>
      <c r="AS156" s="104"/>
      <c r="AT156" s="104"/>
    </row>
    <row r="157" spans="2:46" x14ac:dyDescent="0.25">
      <c r="B157" s="40"/>
      <c r="C157" s="40"/>
      <c r="D157" s="40"/>
      <c r="E157" s="107"/>
      <c r="F157" s="107"/>
      <c r="G157" s="107"/>
      <c r="H157" s="107"/>
      <c r="I157" s="107"/>
      <c r="J157" s="107"/>
      <c r="K157" s="107"/>
      <c r="L157" s="107"/>
      <c r="M157" s="107"/>
      <c r="N157" s="107"/>
      <c r="O157" s="107"/>
      <c r="P157" s="107"/>
      <c r="T157" s="104"/>
      <c r="U157" s="104"/>
      <c r="V157" s="104"/>
      <c r="W157" s="104"/>
      <c r="X157" s="104"/>
      <c r="Y157" s="104"/>
      <c r="Z157" s="104"/>
      <c r="AA157" s="104"/>
      <c r="AB157" s="104"/>
      <c r="AC157" s="104"/>
      <c r="AD157" s="104"/>
      <c r="AE157" s="104"/>
      <c r="AF157" s="104"/>
      <c r="AG157" s="104"/>
      <c r="AH157" s="104"/>
      <c r="AI157" s="104"/>
      <c r="AJ157" s="104"/>
      <c r="AK157" s="104"/>
      <c r="AL157" s="104"/>
      <c r="AM157" s="104"/>
      <c r="AN157" s="104"/>
      <c r="AO157" s="104"/>
      <c r="AP157" s="104"/>
      <c r="AQ157" s="104"/>
      <c r="AR157" s="104"/>
      <c r="AS157" s="104"/>
      <c r="AT157" s="104"/>
    </row>
    <row r="158" spans="2:46" x14ac:dyDescent="0.25">
      <c r="B158" s="40"/>
      <c r="C158" s="40"/>
      <c r="D158" s="40"/>
      <c r="E158" s="107"/>
      <c r="F158" s="107"/>
      <c r="G158" s="107"/>
      <c r="H158" s="107"/>
      <c r="I158" s="107"/>
      <c r="J158" s="107"/>
      <c r="K158" s="107"/>
      <c r="L158" s="107"/>
      <c r="M158" s="107"/>
      <c r="N158" s="107"/>
      <c r="O158" s="107"/>
      <c r="P158" s="107"/>
      <c r="T158" s="104"/>
      <c r="U158" s="104"/>
      <c r="V158" s="104"/>
      <c r="W158" s="104"/>
      <c r="X158" s="104"/>
      <c r="Y158" s="104"/>
      <c r="Z158" s="104"/>
      <c r="AA158" s="104"/>
      <c r="AB158" s="104"/>
      <c r="AC158" s="104"/>
      <c r="AD158" s="104"/>
      <c r="AE158" s="104"/>
      <c r="AF158" s="104"/>
      <c r="AG158" s="104"/>
      <c r="AH158" s="104"/>
      <c r="AI158" s="104"/>
      <c r="AJ158" s="104"/>
      <c r="AK158" s="104"/>
      <c r="AL158" s="104"/>
      <c r="AM158" s="104"/>
      <c r="AN158" s="104"/>
      <c r="AO158" s="104"/>
      <c r="AP158" s="104"/>
      <c r="AQ158" s="104"/>
      <c r="AR158" s="104"/>
      <c r="AS158" s="104"/>
      <c r="AT158" s="104"/>
    </row>
    <row r="159" spans="2:46" x14ac:dyDescent="0.25">
      <c r="B159" s="40"/>
      <c r="C159" s="40"/>
      <c r="D159" s="40"/>
      <c r="E159" s="107"/>
      <c r="F159" s="107"/>
      <c r="G159" s="107"/>
      <c r="H159" s="107"/>
      <c r="I159" s="107"/>
      <c r="J159" s="107"/>
      <c r="K159" s="107"/>
      <c r="L159" s="107"/>
      <c r="M159" s="107"/>
      <c r="N159" s="107"/>
      <c r="O159" s="107"/>
      <c r="P159" s="107"/>
      <c r="T159" s="104"/>
      <c r="U159" s="104"/>
      <c r="V159" s="104"/>
      <c r="W159" s="104"/>
      <c r="X159" s="104"/>
      <c r="Y159" s="104"/>
      <c r="Z159" s="104"/>
      <c r="AA159" s="104"/>
      <c r="AB159" s="104"/>
      <c r="AC159" s="104"/>
      <c r="AD159" s="104"/>
      <c r="AE159" s="104"/>
      <c r="AF159" s="104"/>
      <c r="AG159" s="104"/>
      <c r="AH159" s="104"/>
      <c r="AI159" s="104"/>
      <c r="AJ159" s="104"/>
      <c r="AK159" s="104"/>
      <c r="AL159" s="104"/>
      <c r="AM159" s="104"/>
      <c r="AN159" s="104"/>
      <c r="AO159" s="104"/>
      <c r="AP159" s="104"/>
      <c r="AQ159" s="104"/>
      <c r="AR159" s="104"/>
      <c r="AS159" s="104"/>
      <c r="AT159" s="104"/>
    </row>
    <row r="160" spans="2:46" x14ac:dyDescent="0.25">
      <c r="B160" s="40"/>
      <c r="C160" s="40"/>
      <c r="D160" s="40"/>
      <c r="E160" s="107"/>
      <c r="F160" s="107"/>
      <c r="G160" s="107"/>
      <c r="H160" s="107"/>
      <c r="I160" s="107"/>
      <c r="J160" s="107"/>
      <c r="K160" s="107"/>
      <c r="L160" s="107"/>
      <c r="M160" s="107"/>
      <c r="N160" s="107"/>
      <c r="O160" s="107"/>
      <c r="P160" s="107"/>
      <c r="T160" s="104"/>
      <c r="U160" s="104"/>
      <c r="V160" s="104"/>
      <c r="W160" s="104"/>
      <c r="X160" s="104"/>
      <c r="Y160" s="104"/>
      <c r="Z160" s="104"/>
      <c r="AA160" s="104"/>
      <c r="AB160" s="104"/>
      <c r="AC160" s="104"/>
      <c r="AD160" s="104"/>
      <c r="AE160" s="104"/>
      <c r="AF160" s="104"/>
      <c r="AG160" s="104"/>
      <c r="AH160" s="104"/>
      <c r="AI160" s="104"/>
      <c r="AJ160" s="104"/>
      <c r="AK160" s="104"/>
      <c r="AL160" s="104"/>
      <c r="AM160" s="104"/>
      <c r="AN160" s="104"/>
      <c r="AO160" s="104"/>
      <c r="AP160" s="104"/>
      <c r="AQ160" s="104"/>
      <c r="AR160" s="104"/>
      <c r="AS160" s="104"/>
      <c r="AT160" s="104"/>
    </row>
    <row r="161" spans="2:46" x14ac:dyDescent="0.25">
      <c r="B161" s="40"/>
      <c r="C161" s="40"/>
      <c r="D161" s="40"/>
      <c r="E161" s="107"/>
      <c r="F161" s="107"/>
      <c r="G161" s="107"/>
      <c r="H161" s="107"/>
      <c r="I161" s="107"/>
      <c r="J161" s="107"/>
      <c r="K161" s="107"/>
      <c r="L161" s="107"/>
      <c r="M161" s="107"/>
      <c r="N161" s="107"/>
      <c r="O161" s="107"/>
      <c r="P161" s="107"/>
      <c r="T161" s="104"/>
      <c r="U161" s="104"/>
      <c r="V161" s="104"/>
      <c r="W161" s="104"/>
      <c r="X161" s="104"/>
      <c r="Y161" s="104"/>
      <c r="Z161" s="104"/>
      <c r="AA161" s="104"/>
      <c r="AB161" s="104"/>
      <c r="AC161" s="104"/>
      <c r="AD161" s="104"/>
      <c r="AE161" s="104"/>
      <c r="AF161" s="104"/>
      <c r="AG161" s="104"/>
      <c r="AH161" s="104"/>
      <c r="AI161" s="104"/>
      <c r="AJ161" s="104"/>
      <c r="AK161" s="104"/>
      <c r="AL161" s="104"/>
      <c r="AM161" s="104"/>
      <c r="AN161" s="104"/>
      <c r="AO161" s="104"/>
      <c r="AP161" s="104"/>
      <c r="AQ161" s="104"/>
      <c r="AR161" s="104"/>
      <c r="AS161" s="104"/>
      <c r="AT161" s="104"/>
    </row>
    <row r="162" spans="2:46" x14ac:dyDescent="0.25">
      <c r="B162" s="40"/>
      <c r="C162" s="40"/>
      <c r="D162" s="40"/>
      <c r="E162" s="107"/>
      <c r="F162" s="107"/>
      <c r="G162" s="107"/>
      <c r="H162" s="107"/>
      <c r="I162" s="107"/>
      <c r="J162" s="107"/>
      <c r="K162" s="107"/>
      <c r="L162" s="107"/>
      <c r="M162" s="107"/>
      <c r="N162" s="107"/>
      <c r="O162" s="107"/>
      <c r="P162" s="107"/>
      <c r="T162" s="104"/>
      <c r="U162" s="104"/>
      <c r="V162" s="104"/>
      <c r="W162" s="104"/>
      <c r="X162" s="104"/>
      <c r="Y162" s="104"/>
      <c r="Z162" s="104"/>
      <c r="AA162" s="104"/>
      <c r="AB162" s="104"/>
      <c r="AC162" s="104"/>
      <c r="AD162" s="104"/>
      <c r="AE162" s="104"/>
      <c r="AF162" s="104"/>
      <c r="AG162" s="104"/>
      <c r="AH162" s="104"/>
      <c r="AI162" s="104"/>
      <c r="AJ162" s="104"/>
      <c r="AK162" s="104"/>
      <c r="AL162" s="104"/>
      <c r="AM162" s="104"/>
      <c r="AN162" s="104"/>
      <c r="AO162" s="104"/>
      <c r="AP162" s="104"/>
      <c r="AQ162" s="104"/>
      <c r="AR162" s="104"/>
      <c r="AS162" s="104"/>
      <c r="AT162" s="104"/>
    </row>
    <row r="163" spans="2:46" x14ac:dyDescent="0.25">
      <c r="B163" s="40"/>
      <c r="C163" s="40"/>
      <c r="D163" s="40"/>
      <c r="E163" s="107"/>
      <c r="F163" s="107"/>
      <c r="G163" s="107"/>
      <c r="H163" s="107"/>
      <c r="I163" s="107"/>
      <c r="J163" s="107"/>
      <c r="K163" s="107"/>
      <c r="L163" s="107"/>
      <c r="M163" s="107"/>
      <c r="N163" s="107"/>
      <c r="O163" s="107"/>
      <c r="P163" s="107"/>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row>
    <row r="164" spans="2:46" x14ac:dyDescent="0.25">
      <c r="B164" s="40"/>
      <c r="C164" s="40"/>
      <c r="D164" s="40"/>
      <c r="E164" s="107"/>
      <c r="F164" s="107"/>
      <c r="G164" s="107"/>
      <c r="H164" s="107"/>
      <c r="I164" s="107"/>
      <c r="J164" s="107"/>
      <c r="K164" s="107"/>
      <c r="L164" s="107"/>
      <c r="M164" s="107"/>
      <c r="N164" s="107"/>
      <c r="O164" s="107"/>
      <c r="P164" s="107"/>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row>
    <row r="165" spans="2:46" x14ac:dyDescent="0.25">
      <c r="B165" s="40"/>
      <c r="C165" s="40"/>
      <c r="D165" s="40"/>
      <c r="E165" s="107"/>
      <c r="F165" s="107"/>
      <c r="G165" s="107"/>
      <c r="H165" s="107"/>
      <c r="I165" s="107"/>
      <c r="J165" s="107"/>
      <c r="K165" s="107"/>
      <c r="L165" s="107"/>
      <c r="M165" s="107"/>
      <c r="N165" s="107"/>
      <c r="O165" s="107"/>
      <c r="P165" s="107"/>
      <c r="T165" s="104"/>
      <c r="U165" s="104"/>
      <c r="V165" s="104"/>
      <c r="W165" s="104"/>
      <c r="X165" s="104"/>
      <c r="Y165" s="104"/>
      <c r="Z165" s="104"/>
      <c r="AA165" s="104"/>
      <c r="AB165" s="104"/>
      <c r="AC165" s="104"/>
      <c r="AD165" s="104"/>
      <c r="AE165" s="104"/>
      <c r="AF165" s="104"/>
      <c r="AG165" s="104"/>
      <c r="AH165" s="104"/>
      <c r="AI165" s="104"/>
      <c r="AJ165" s="104"/>
      <c r="AK165" s="104"/>
      <c r="AL165" s="104"/>
      <c r="AM165" s="104"/>
      <c r="AN165" s="104"/>
      <c r="AO165" s="104"/>
      <c r="AP165" s="104"/>
      <c r="AQ165" s="104"/>
      <c r="AR165" s="104"/>
      <c r="AS165" s="104"/>
      <c r="AT165" s="104"/>
    </row>
    <row r="166" spans="2:46" x14ac:dyDescent="0.25">
      <c r="B166" s="40"/>
      <c r="C166" s="40"/>
      <c r="D166" s="40"/>
      <c r="E166" s="107"/>
      <c r="F166" s="107"/>
      <c r="G166" s="107"/>
      <c r="H166" s="107"/>
      <c r="I166" s="107"/>
      <c r="J166" s="107"/>
      <c r="K166" s="107"/>
      <c r="L166" s="107"/>
      <c r="M166" s="107"/>
      <c r="N166" s="107"/>
      <c r="O166" s="107"/>
      <c r="P166" s="107"/>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row>
    <row r="167" spans="2:46" x14ac:dyDescent="0.25">
      <c r="B167" s="40"/>
      <c r="C167" s="40"/>
      <c r="D167" s="40"/>
      <c r="E167" s="107"/>
      <c r="F167" s="107"/>
      <c r="G167" s="107"/>
      <c r="H167" s="107"/>
      <c r="I167" s="107"/>
      <c r="J167" s="107"/>
      <c r="K167" s="107"/>
      <c r="L167" s="107"/>
      <c r="M167" s="107"/>
      <c r="N167" s="107"/>
      <c r="O167" s="107"/>
      <c r="P167" s="107"/>
      <c r="T167" s="104"/>
      <c r="U167" s="104"/>
      <c r="V167" s="104"/>
      <c r="W167" s="104"/>
      <c r="X167" s="104"/>
      <c r="Y167" s="104"/>
      <c r="Z167" s="104"/>
      <c r="AA167" s="104"/>
      <c r="AB167" s="104"/>
      <c r="AC167" s="104"/>
      <c r="AD167" s="104"/>
      <c r="AE167" s="104"/>
      <c r="AF167" s="104"/>
      <c r="AG167" s="104"/>
      <c r="AH167" s="104"/>
      <c r="AI167" s="104"/>
      <c r="AJ167" s="104"/>
      <c r="AK167" s="104"/>
      <c r="AL167" s="104"/>
      <c r="AM167" s="104"/>
      <c r="AN167" s="104"/>
      <c r="AO167" s="104"/>
      <c r="AP167" s="104"/>
      <c r="AQ167" s="104"/>
      <c r="AR167" s="104"/>
      <c r="AS167" s="104"/>
      <c r="AT167" s="104"/>
    </row>
    <row r="168" spans="2:46" x14ac:dyDescent="0.25">
      <c r="B168" s="40"/>
      <c r="C168" s="40"/>
      <c r="D168" s="40"/>
      <c r="E168" s="107"/>
      <c r="F168" s="107"/>
      <c r="G168" s="107"/>
      <c r="H168" s="107"/>
      <c r="I168" s="107"/>
      <c r="J168" s="107"/>
      <c r="K168" s="107"/>
      <c r="L168" s="107"/>
      <c r="M168" s="107"/>
      <c r="N168" s="107"/>
      <c r="O168" s="107"/>
      <c r="P168" s="107"/>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row>
    <row r="169" spans="2:46" x14ac:dyDescent="0.25">
      <c r="B169" s="40"/>
      <c r="C169" s="40"/>
      <c r="D169" s="40"/>
      <c r="E169" s="107"/>
      <c r="F169" s="107"/>
      <c r="G169" s="107"/>
      <c r="H169" s="107"/>
      <c r="I169" s="107"/>
      <c r="J169" s="107"/>
      <c r="K169" s="107"/>
      <c r="L169" s="107"/>
      <c r="M169" s="107"/>
      <c r="N169" s="107"/>
      <c r="O169" s="107"/>
      <c r="P169" s="107"/>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row>
    <row r="170" spans="2:46" x14ac:dyDescent="0.25">
      <c r="B170" s="40"/>
      <c r="C170" s="40"/>
      <c r="D170" s="40"/>
      <c r="E170" s="107"/>
      <c r="F170" s="107"/>
      <c r="G170" s="107"/>
      <c r="H170" s="107"/>
      <c r="I170" s="107"/>
      <c r="J170" s="107"/>
      <c r="K170" s="107"/>
      <c r="L170" s="107"/>
      <c r="M170" s="107"/>
      <c r="N170" s="107"/>
      <c r="O170" s="107"/>
      <c r="P170" s="107"/>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row>
    <row r="171" spans="2:46" x14ac:dyDescent="0.25">
      <c r="B171" s="40"/>
      <c r="C171" s="40"/>
      <c r="D171" s="40"/>
      <c r="E171" s="107"/>
      <c r="F171" s="107"/>
      <c r="G171" s="107"/>
      <c r="H171" s="107"/>
      <c r="I171" s="107"/>
      <c r="J171" s="107"/>
      <c r="K171" s="107"/>
      <c r="L171" s="107"/>
      <c r="M171" s="107"/>
      <c r="N171" s="107"/>
      <c r="O171" s="107"/>
      <c r="P171" s="107"/>
      <c r="T171" s="104"/>
      <c r="U171" s="104"/>
      <c r="V171" s="104"/>
      <c r="W171" s="104"/>
      <c r="X171" s="104"/>
      <c r="Y171" s="104"/>
      <c r="Z171" s="104"/>
      <c r="AA171" s="104"/>
      <c r="AB171" s="104"/>
      <c r="AC171" s="104"/>
      <c r="AD171" s="104"/>
      <c r="AE171" s="104"/>
      <c r="AF171" s="104"/>
      <c r="AG171" s="104"/>
      <c r="AH171" s="104"/>
      <c r="AI171" s="104"/>
      <c r="AJ171" s="104"/>
      <c r="AK171" s="104"/>
      <c r="AL171" s="104"/>
      <c r="AM171" s="104"/>
      <c r="AN171" s="104"/>
      <c r="AO171" s="104"/>
      <c r="AP171" s="104"/>
      <c r="AQ171" s="104"/>
      <c r="AR171" s="104"/>
      <c r="AS171" s="104"/>
      <c r="AT171" s="104"/>
    </row>
    <row r="172" spans="2:46" x14ac:dyDescent="0.25">
      <c r="B172" s="40"/>
      <c r="C172" s="40"/>
      <c r="D172" s="40"/>
      <c r="E172" s="107"/>
      <c r="F172" s="107"/>
      <c r="G172" s="107"/>
      <c r="H172" s="107"/>
      <c r="I172" s="107"/>
      <c r="J172" s="107"/>
      <c r="K172" s="107"/>
      <c r="L172" s="107"/>
      <c r="M172" s="107"/>
      <c r="N172" s="107"/>
      <c r="O172" s="107"/>
      <c r="P172" s="107"/>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104"/>
      <c r="AO172" s="104"/>
      <c r="AP172" s="104"/>
      <c r="AQ172" s="104"/>
      <c r="AR172" s="104"/>
      <c r="AS172" s="104"/>
      <c r="AT172" s="104"/>
    </row>
    <row r="173" spans="2:46" x14ac:dyDescent="0.25">
      <c r="B173" s="40"/>
      <c r="C173" s="40"/>
      <c r="D173" s="40"/>
      <c r="E173" s="107"/>
      <c r="F173" s="107"/>
      <c r="G173" s="107"/>
      <c r="H173" s="107"/>
      <c r="I173" s="107"/>
      <c r="J173" s="107"/>
      <c r="K173" s="107"/>
      <c r="L173" s="107"/>
      <c r="M173" s="107"/>
      <c r="N173" s="107"/>
      <c r="O173" s="107"/>
      <c r="P173" s="107"/>
      <c r="T173" s="104"/>
      <c r="U173" s="104"/>
      <c r="V173" s="104"/>
      <c r="W173" s="104"/>
      <c r="X173" s="104"/>
      <c r="Y173" s="104"/>
      <c r="Z173" s="104"/>
      <c r="AA173" s="104"/>
      <c r="AB173" s="104"/>
      <c r="AC173" s="104"/>
      <c r="AD173" s="104"/>
      <c r="AE173" s="104"/>
      <c r="AF173" s="104"/>
      <c r="AG173" s="104"/>
      <c r="AH173" s="104"/>
      <c r="AI173" s="104"/>
      <c r="AJ173" s="104"/>
      <c r="AK173" s="104"/>
      <c r="AL173" s="104"/>
      <c r="AM173" s="104"/>
      <c r="AN173" s="104"/>
      <c r="AO173" s="104"/>
      <c r="AP173" s="104"/>
      <c r="AQ173" s="104"/>
      <c r="AR173" s="104"/>
      <c r="AS173" s="104"/>
      <c r="AT173" s="104"/>
    </row>
    <row r="174" spans="2:46" x14ac:dyDescent="0.25">
      <c r="B174" s="40"/>
      <c r="C174" s="40"/>
      <c r="D174" s="40"/>
      <c r="E174" s="107"/>
      <c r="F174" s="107"/>
      <c r="G174" s="107"/>
      <c r="H174" s="107"/>
      <c r="I174" s="107"/>
      <c r="J174" s="107"/>
      <c r="K174" s="107"/>
      <c r="L174" s="107"/>
      <c r="M174" s="107"/>
      <c r="N174" s="107"/>
      <c r="O174" s="107"/>
      <c r="P174" s="107"/>
      <c r="T174" s="104"/>
      <c r="U174" s="104"/>
      <c r="V174" s="104"/>
      <c r="W174" s="104"/>
      <c r="X174" s="104"/>
      <c r="Y174" s="104"/>
      <c r="Z174" s="104"/>
      <c r="AA174" s="104"/>
      <c r="AB174" s="104"/>
      <c r="AC174" s="104"/>
      <c r="AD174" s="104"/>
      <c r="AE174" s="104"/>
      <c r="AF174" s="104"/>
      <c r="AG174" s="104"/>
      <c r="AH174" s="104"/>
      <c r="AI174" s="104"/>
      <c r="AJ174" s="104"/>
      <c r="AK174" s="104"/>
      <c r="AL174" s="104"/>
      <c r="AM174" s="104"/>
      <c r="AN174" s="104"/>
      <c r="AO174" s="104"/>
      <c r="AP174" s="104"/>
      <c r="AQ174" s="104"/>
      <c r="AR174" s="104"/>
      <c r="AS174" s="104"/>
      <c r="AT174" s="104"/>
    </row>
    <row r="175" spans="2:46" x14ac:dyDescent="0.25">
      <c r="B175" s="40"/>
      <c r="C175" s="40"/>
      <c r="D175" s="40"/>
      <c r="E175" s="107"/>
      <c r="F175" s="107"/>
      <c r="G175" s="107"/>
      <c r="H175" s="107"/>
      <c r="I175" s="107"/>
      <c r="J175" s="107"/>
      <c r="K175" s="107"/>
      <c r="L175" s="107"/>
      <c r="M175" s="107"/>
      <c r="N175" s="107"/>
      <c r="O175" s="107"/>
      <c r="P175" s="107"/>
      <c r="T175" s="104"/>
      <c r="U175" s="104"/>
      <c r="V175" s="104"/>
      <c r="W175" s="104"/>
      <c r="X175" s="104"/>
      <c r="Y175" s="104"/>
      <c r="Z175" s="104"/>
      <c r="AA175" s="104"/>
      <c r="AB175" s="104"/>
      <c r="AC175" s="104"/>
      <c r="AD175" s="104"/>
      <c r="AE175" s="104"/>
      <c r="AF175" s="104"/>
      <c r="AG175" s="104"/>
      <c r="AH175" s="104"/>
      <c r="AI175" s="104"/>
      <c r="AJ175" s="104"/>
      <c r="AK175" s="104"/>
      <c r="AL175" s="104"/>
      <c r="AM175" s="104"/>
      <c r="AN175" s="104"/>
      <c r="AO175" s="104"/>
      <c r="AP175" s="104"/>
      <c r="AQ175" s="104"/>
      <c r="AR175" s="104"/>
      <c r="AS175" s="104"/>
      <c r="AT175" s="104"/>
    </row>
    <row r="176" spans="2:46" x14ac:dyDescent="0.25">
      <c r="B176" s="40"/>
      <c r="C176" s="40"/>
      <c r="D176" s="40"/>
      <c r="E176" s="107"/>
      <c r="F176" s="107"/>
      <c r="G176" s="107"/>
      <c r="H176" s="107"/>
      <c r="I176" s="107"/>
      <c r="J176" s="107"/>
      <c r="K176" s="107"/>
      <c r="L176" s="107"/>
      <c r="M176" s="107"/>
      <c r="N176" s="107"/>
      <c r="O176" s="107"/>
      <c r="P176" s="107"/>
      <c r="T176" s="104"/>
      <c r="U176" s="104"/>
      <c r="V176" s="104"/>
      <c r="W176" s="104"/>
      <c r="X176" s="104"/>
      <c r="Y176" s="104"/>
      <c r="Z176" s="104"/>
      <c r="AA176" s="104"/>
      <c r="AB176" s="104"/>
      <c r="AC176" s="104"/>
      <c r="AD176" s="104"/>
      <c r="AE176" s="104"/>
      <c r="AF176" s="104"/>
      <c r="AG176" s="104"/>
      <c r="AH176" s="104"/>
      <c r="AI176" s="104"/>
      <c r="AJ176" s="104"/>
      <c r="AK176" s="104"/>
      <c r="AL176" s="104"/>
      <c r="AM176" s="104"/>
      <c r="AN176" s="104"/>
      <c r="AO176" s="104"/>
      <c r="AP176" s="104"/>
      <c r="AQ176" s="104"/>
      <c r="AR176" s="104"/>
      <c r="AS176" s="104"/>
      <c r="AT176" s="104"/>
    </row>
    <row r="177" spans="2:46" x14ac:dyDescent="0.25">
      <c r="B177" s="40"/>
      <c r="C177" s="40"/>
      <c r="D177" s="40"/>
      <c r="E177" s="107"/>
      <c r="F177" s="107"/>
      <c r="G177" s="107"/>
      <c r="H177" s="107"/>
      <c r="I177" s="107"/>
      <c r="J177" s="107"/>
      <c r="K177" s="107"/>
      <c r="L177" s="107"/>
      <c r="M177" s="107"/>
      <c r="N177" s="107"/>
      <c r="O177" s="107"/>
      <c r="P177" s="107"/>
      <c r="T177" s="104"/>
      <c r="U177" s="104"/>
      <c r="V177" s="104"/>
      <c r="W177" s="104"/>
      <c r="X177" s="104"/>
      <c r="Y177" s="104"/>
      <c r="Z177" s="104"/>
      <c r="AA177" s="104"/>
      <c r="AB177" s="104"/>
      <c r="AC177" s="104"/>
      <c r="AD177" s="104"/>
      <c r="AE177" s="104"/>
      <c r="AF177" s="104"/>
      <c r="AG177" s="104"/>
      <c r="AH177" s="104"/>
      <c r="AI177" s="104"/>
      <c r="AJ177" s="104"/>
      <c r="AK177" s="104"/>
      <c r="AL177" s="104"/>
      <c r="AM177" s="104"/>
      <c r="AN177" s="104"/>
      <c r="AO177" s="104"/>
      <c r="AP177" s="104"/>
      <c r="AQ177" s="104"/>
      <c r="AR177" s="104"/>
      <c r="AS177" s="104"/>
      <c r="AT177" s="104"/>
    </row>
    <row r="178" spans="2:46" x14ac:dyDescent="0.25">
      <c r="B178" s="40"/>
      <c r="C178" s="40"/>
      <c r="D178" s="40"/>
      <c r="E178" s="107"/>
      <c r="F178" s="107"/>
      <c r="G178" s="107"/>
      <c r="H178" s="107"/>
      <c r="I178" s="107"/>
      <c r="J178" s="107"/>
      <c r="K178" s="107"/>
      <c r="L178" s="107"/>
      <c r="M178" s="107"/>
      <c r="N178" s="107"/>
      <c r="O178" s="107"/>
      <c r="P178" s="107"/>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row>
    <row r="179" spans="2:46" x14ac:dyDescent="0.25">
      <c r="B179" s="40"/>
      <c r="C179" s="40"/>
      <c r="D179" s="40"/>
      <c r="E179" s="107"/>
      <c r="F179" s="107"/>
      <c r="G179" s="107"/>
      <c r="H179" s="107"/>
      <c r="I179" s="107"/>
      <c r="J179" s="107"/>
      <c r="K179" s="107"/>
      <c r="L179" s="107"/>
      <c r="M179" s="107"/>
      <c r="N179" s="107"/>
      <c r="O179" s="107"/>
      <c r="P179" s="107"/>
      <c r="T179" s="104"/>
      <c r="U179" s="104"/>
      <c r="V179" s="104"/>
      <c r="W179" s="104"/>
      <c r="X179" s="104"/>
      <c r="Y179" s="104"/>
      <c r="Z179" s="104"/>
      <c r="AA179" s="104"/>
      <c r="AB179" s="104"/>
      <c r="AC179" s="104"/>
      <c r="AD179" s="104"/>
      <c r="AE179" s="104"/>
      <c r="AF179" s="104"/>
      <c r="AG179" s="104"/>
      <c r="AH179" s="104"/>
      <c r="AI179" s="104"/>
      <c r="AJ179" s="104"/>
      <c r="AK179" s="104"/>
      <c r="AL179" s="104"/>
      <c r="AM179" s="104"/>
      <c r="AN179" s="104"/>
      <c r="AO179" s="104"/>
      <c r="AP179" s="104"/>
      <c r="AQ179" s="104"/>
      <c r="AR179" s="104"/>
      <c r="AS179" s="104"/>
      <c r="AT179" s="104"/>
    </row>
    <row r="180" spans="2:46" x14ac:dyDescent="0.25">
      <c r="B180" s="40"/>
      <c r="C180" s="40"/>
      <c r="D180" s="40"/>
      <c r="E180" s="107"/>
      <c r="F180" s="107"/>
      <c r="G180" s="107"/>
      <c r="H180" s="107"/>
      <c r="I180" s="107"/>
      <c r="J180" s="107"/>
      <c r="K180" s="107"/>
      <c r="L180" s="107"/>
      <c r="M180" s="107"/>
      <c r="N180" s="107"/>
      <c r="O180" s="107"/>
      <c r="P180" s="107"/>
      <c r="T180" s="104"/>
      <c r="U180" s="104"/>
      <c r="V180" s="104"/>
      <c r="W180" s="104"/>
      <c r="X180" s="104"/>
      <c r="Y180" s="104"/>
      <c r="Z180" s="104"/>
      <c r="AA180" s="104"/>
      <c r="AB180" s="104"/>
      <c r="AC180" s="104"/>
      <c r="AD180" s="104"/>
      <c r="AE180" s="104"/>
      <c r="AF180" s="104"/>
      <c r="AG180" s="104"/>
      <c r="AH180" s="104"/>
      <c r="AI180" s="104"/>
      <c r="AJ180" s="104"/>
      <c r="AK180" s="104"/>
      <c r="AL180" s="104"/>
      <c r="AM180" s="104"/>
      <c r="AN180" s="104"/>
      <c r="AO180" s="104"/>
      <c r="AP180" s="104"/>
      <c r="AQ180" s="104"/>
      <c r="AR180" s="104"/>
      <c r="AS180" s="104"/>
      <c r="AT180" s="104"/>
    </row>
    <row r="181" spans="2:46" x14ac:dyDescent="0.25">
      <c r="B181" s="40"/>
      <c r="C181" s="40"/>
      <c r="D181" s="40"/>
      <c r="E181" s="107"/>
      <c r="F181" s="107"/>
      <c r="G181" s="107"/>
      <c r="H181" s="107"/>
      <c r="I181" s="107"/>
      <c r="J181" s="107"/>
      <c r="K181" s="107"/>
      <c r="L181" s="107"/>
      <c r="M181" s="107"/>
      <c r="N181" s="107"/>
      <c r="O181" s="107"/>
      <c r="P181" s="107"/>
      <c r="T181" s="104"/>
      <c r="U181" s="104"/>
      <c r="V181" s="104"/>
      <c r="W181" s="104"/>
      <c r="X181" s="104"/>
      <c r="Y181" s="104"/>
      <c r="Z181" s="104"/>
      <c r="AA181" s="104"/>
      <c r="AB181" s="104"/>
      <c r="AC181" s="104"/>
      <c r="AD181" s="104"/>
      <c r="AE181" s="104"/>
      <c r="AF181" s="104"/>
      <c r="AG181" s="104"/>
      <c r="AH181" s="104"/>
      <c r="AI181" s="104"/>
      <c r="AJ181" s="104"/>
      <c r="AK181" s="104"/>
      <c r="AL181" s="104"/>
      <c r="AM181" s="104"/>
      <c r="AN181" s="104"/>
      <c r="AO181" s="104"/>
      <c r="AP181" s="104"/>
      <c r="AQ181" s="104"/>
      <c r="AR181" s="104"/>
      <c r="AS181" s="104"/>
      <c r="AT181" s="104"/>
    </row>
    <row r="182" spans="2:46" x14ac:dyDescent="0.25">
      <c r="B182" s="40"/>
      <c r="C182" s="40"/>
      <c r="D182" s="40"/>
      <c r="E182" s="107"/>
      <c r="F182" s="107"/>
      <c r="G182" s="107"/>
      <c r="H182" s="107"/>
      <c r="I182" s="107"/>
      <c r="J182" s="107"/>
      <c r="K182" s="107"/>
      <c r="L182" s="107"/>
      <c r="M182" s="107"/>
      <c r="N182" s="107"/>
      <c r="O182" s="107"/>
      <c r="P182" s="107"/>
      <c r="T182" s="104"/>
      <c r="U182" s="104"/>
      <c r="V182" s="104"/>
      <c r="W182" s="104"/>
      <c r="X182" s="104"/>
      <c r="Y182" s="104"/>
      <c r="Z182" s="104"/>
      <c r="AA182" s="104"/>
      <c r="AB182" s="104"/>
      <c r="AC182" s="104"/>
      <c r="AD182" s="104"/>
      <c r="AE182" s="104"/>
      <c r="AF182" s="104"/>
      <c r="AG182" s="104"/>
      <c r="AH182" s="104"/>
      <c r="AI182" s="104"/>
      <c r="AJ182" s="104"/>
      <c r="AK182" s="104"/>
      <c r="AL182" s="104"/>
      <c r="AM182" s="104"/>
      <c r="AN182" s="104"/>
      <c r="AO182" s="104"/>
      <c r="AP182" s="104"/>
      <c r="AQ182" s="104"/>
      <c r="AR182" s="104"/>
      <c r="AS182" s="104"/>
      <c r="AT182" s="104"/>
    </row>
    <row r="183" spans="2:46" x14ac:dyDescent="0.25">
      <c r="B183" s="40"/>
      <c r="C183" s="40"/>
      <c r="D183" s="40"/>
      <c r="E183" s="107"/>
      <c r="F183" s="107"/>
      <c r="G183" s="107"/>
      <c r="H183" s="107"/>
      <c r="I183" s="107"/>
      <c r="J183" s="107"/>
      <c r="K183" s="107"/>
      <c r="L183" s="107"/>
      <c r="M183" s="107"/>
      <c r="N183" s="107"/>
      <c r="O183" s="107"/>
      <c r="P183" s="107"/>
      <c r="T183" s="104"/>
      <c r="U183" s="104"/>
      <c r="V183" s="104"/>
      <c r="W183" s="104"/>
      <c r="X183" s="104"/>
      <c r="Y183" s="104"/>
      <c r="Z183" s="104"/>
      <c r="AA183" s="104"/>
      <c r="AB183" s="104"/>
      <c r="AC183" s="104"/>
      <c r="AD183" s="104"/>
      <c r="AE183" s="104"/>
      <c r="AF183" s="104"/>
      <c r="AG183" s="104"/>
      <c r="AH183" s="104"/>
      <c r="AI183" s="104"/>
      <c r="AJ183" s="104"/>
      <c r="AK183" s="104"/>
      <c r="AL183" s="104"/>
      <c r="AM183" s="104"/>
      <c r="AN183" s="104"/>
      <c r="AO183" s="104"/>
      <c r="AP183" s="104"/>
      <c r="AQ183" s="104"/>
      <c r="AR183" s="104"/>
      <c r="AS183" s="104"/>
      <c r="AT183" s="104"/>
    </row>
    <row r="184" spans="2:46" x14ac:dyDescent="0.25">
      <c r="B184" s="40"/>
      <c r="C184" s="40"/>
      <c r="D184" s="40"/>
      <c r="E184" s="107"/>
      <c r="F184" s="107"/>
      <c r="G184" s="107"/>
      <c r="H184" s="107"/>
      <c r="I184" s="107"/>
      <c r="J184" s="107"/>
      <c r="K184" s="107"/>
      <c r="L184" s="107"/>
      <c r="M184" s="107"/>
      <c r="N184" s="107"/>
      <c r="O184" s="107"/>
      <c r="P184" s="107"/>
      <c r="T184" s="104"/>
      <c r="U184" s="104"/>
      <c r="V184" s="104"/>
      <c r="W184" s="104"/>
      <c r="X184" s="104"/>
      <c r="Y184" s="104"/>
      <c r="Z184" s="104"/>
      <c r="AA184" s="104"/>
      <c r="AB184" s="104"/>
      <c r="AC184" s="104"/>
      <c r="AD184" s="104"/>
      <c r="AE184" s="104"/>
      <c r="AF184" s="104"/>
      <c r="AG184" s="104"/>
      <c r="AH184" s="104"/>
      <c r="AI184" s="104"/>
      <c r="AJ184" s="104"/>
      <c r="AK184" s="104"/>
      <c r="AL184" s="104"/>
      <c r="AM184" s="104"/>
      <c r="AN184" s="104"/>
      <c r="AO184" s="104"/>
      <c r="AP184" s="104"/>
      <c r="AQ184" s="104"/>
      <c r="AR184" s="104"/>
      <c r="AS184" s="104"/>
      <c r="AT184" s="104"/>
    </row>
    <row r="185" spans="2:46" x14ac:dyDescent="0.25">
      <c r="B185" s="40"/>
      <c r="C185" s="40"/>
      <c r="D185" s="40"/>
      <c r="E185" s="107"/>
      <c r="F185" s="107"/>
      <c r="G185" s="107"/>
      <c r="H185" s="107"/>
      <c r="I185" s="107"/>
      <c r="J185" s="107"/>
      <c r="K185" s="107"/>
      <c r="L185" s="107"/>
      <c r="M185" s="107"/>
      <c r="N185" s="107"/>
      <c r="O185" s="107"/>
      <c r="P185" s="107"/>
      <c r="T185" s="104"/>
      <c r="U185" s="104"/>
      <c r="V185" s="104"/>
      <c r="W185" s="104"/>
      <c r="X185" s="104"/>
      <c r="Y185" s="104"/>
      <c r="Z185" s="104"/>
      <c r="AA185" s="104"/>
      <c r="AB185" s="104"/>
      <c r="AC185" s="104"/>
      <c r="AD185" s="104"/>
      <c r="AE185" s="104"/>
      <c r="AF185" s="104"/>
      <c r="AG185" s="104"/>
      <c r="AH185" s="104"/>
      <c r="AI185" s="104"/>
      <c r="AJ185" s="104"/>
      <c r="AK185" s="104"/>
      <c r="AL185" s="104"/>
      <c r="AM185" s="104"/>
      <c r="AN185" s="104"/>
      <c r="AO185" s="104"/>
      <c r="AP185" s="104"/>
      <c r="AQ185" s="104"/>
      <c r="AR185" s="104"/>
      <c r="AS185" s="104"/>
      <c r="AT185" s="104"/>
    </row>
    <row r="186" spans="2:46" x14ac:dyDescent="0.25">
      <c r="B186" s="40"/>
      <c r="C186" s="40"/>
      <c r="D186" s="40"/>
      <c r="E186" s="107"/>
      <c r="F186" s="107"/>
      <c r="G186" s="107"/>
      <c r="H186" s="107"/>
      <c r="I186" s="107"/>
      <c r="J186" s="107"/>
      <c r="K186" s="107"/>
      <c r="L186" s="107"/>
      <c r="M186" s="107"/>
      <c r="N186" s="107"/>
      <c r="O186" s="107"/>
      <c r="P186" s="107"/>
      <c r="T186" s="104"/>
      <c r="U186" s="104"/>
      <c r="V186" s="104"/>
      <c r="W186" s="104"/>
      <c r="X186" s="104"/>
      <c r="Y186" s="104"/>
      <c r="Z186" s="104"/>
      <c r="AA186" s="104"/>
      <c r="AB186" s="104"/>
      <c r="AC186" s="104"/>
      <c r="AD186" s="104"/>
      <c r="AE186" s="104"/>
      <c r="AF186" s="104"/>
      <c r="AG186" s="104"/>
      <c r="AH186" s="104"/>
      <c r="AI186" s="104"/>
      <c r="AJ186" s="104"/>
      <c r="AK186" s="104"/>
      <c r="AL186" s="104"/>
      <c r="AM186" s="104"/>
      <c r="AN186" s="104"/>
      <c r="AO186" s="104"/>
      <c r="AP186" s="104"/>
      <c r="AQ186" s="104"/>
      <c r="AR186" s="104"/>
      <c r="AS186" s="104"/>
      <c r="AT186" s="104"/>
    </row>
    <row r="187" spans="2:46" x14ac:dyDescent="0.25">
      <c r="B187" s="40"/>
      <c r="C187" s="40"/>
      <c r="D187" s="40"/>
      <c r="E187" s="107"/>
      <c r="F187" s="107"/>
      <c r="G187" s="107"/>
      <c r="H187" s="107"/>
      <c r="I187" s="107"/>
      <c r="J187" s="107"/>
      <c r="K187" s="107"/>
      <c r="L187" s="107"/>
      <c r="M187" s="107"/>
      <c r="N187" s="107"/>
      <c r="O187" s="107"/>
      <c r="P187" s="107"/>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row>
    <row r="188" spans="2:46" x14ac:dyDescent="0.25">
      <c r="B188" s="40"/>
      <c r="C188" s="40"/>
      <c r="D188" s="40"/>
      <c r="E188" s="107"/>
      <c r="F188" s="107"/>
      <c r="G188" s="107"/>
      <c r="H188" s="107"/>
      <c r="I188" s="107"/>
      <c r="J188" s="107"/>
      <c r="K188" s="107"/>
      <c r="L188" s="107"/>
      <c r="M188" s="107"/>
      <c r="N188" s="107"/>
      <c r="O188" s="107"/>
      <c r="P188" s="107"/>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row>
    <row r="189" spans="2:46" x14ac:dyDescent="0.25">
      <c r="B189" s="40"/>
      <c r="C189" s="40"/>
      <c r="D189" s="40"/>
      <c r="E189" s="107"/>
      <c r="F189" s="107"/>
      <c r="G189" s="107"/>
      <c r="H189" s="107"/>
      <c r="I189" s="107"/>
      <c r="J189" s="107"/>
      <c r="K189" s="107"/>
      <c r="L189" s="107"/>
      <c r="M189" s="107"/>
      <c r="N189" s="107"/>
      <c r="O189" s="107"/>
      <c r="P189" s="107"/>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row>
    <row r="190" spans="2:46" x14ac:dyDescent="0.25">
      <c r="B190" s="40"/>
      <c r="C190" s="40"/>
      <c r="D190" s="40"/>
      <c r="E190" s="107"/>
      <c r="F190" s="107"/>
      <c r="G190" s="107"/>
      <c r="H190" s="107"/>
      <c r="I190" s="107"/>
      <c r="J190" s="107"/>
      <c r="K190" s="107"/>
      <c r="L190" s="107"/>
      <c r="M190" s="107"/>
      <c r="N190" s="107"/>
      <c r="O190" s="107"/>
      <c r="P190" s="107"/>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row>
    <row r="191" spans="2:46" x14ac:dyDescent="0.25">
      <c r="B191" s="40"/>
      <c r="C191" s="40"/>
      <c r="D191" s="40"/>
      <c r="E191" s="107"/>
      <c r="F191" s="107"/>
      <c r="G191" s="107"/>
      <c r="H191" s="107"/>
      <c r="I191" s="107"/>
      <c r="J191" s="107"/>
      <c r="K191" s="107"/>
      <c r="L191" s="107"/>
      <c r="M191" s="107"/>
      <c r="N191" s="107"/>
      <c r="O191" s="107"/>
      <c r="P191" s="107"/>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row>
    <row r="192" spans="2:46" x14ac:dyDescent="0.25">
      <c r="B192" s="40"/>
      <c r="C192" s="40"/>
      <c r="D192" s="40"/>
      <c r="E192" s="107"/>
      <c r="F192" s="107"/>
      <c r="G192" s="107"/>
      <c r="H192" s="107"/>
      <c r="I192" s="107"/>
      <c r="J192" s="107"/>
      <c r="K192" s="107"/>
      <c r="L192" s="107"/>
      <c r="M192" s="107"/>
      <c r="N192" s="107"/>
      <c r="O192" s="107"/>
      <c r="P192" s="107"/>
      <c r="T192" s="104"/>
      <c r="U192" s="104"/>
      <c r="V192" s="104"/>
      <c r="W192" s="104"/>
      <c r="X192" s="104"/>
      <c r="Y192" s="104"/>
      <c r="Z192" s="104"/>
      <c r="AA192" s="104"/>
      <c r="AB192" s="104"/>
      <c r="AC192" s="104"/>
      <c r="AD192" s="104"/>
      <c r="AE192" s="104"/>
      <c r="AF192" s="104"/>
      <c r="AG192" s="104"/>
      <c r="AH192" s="104"/>
      <c r="AI192" s="104"/>
      <c r="AJ192" s="104"/>
      <c r="AK192" s="104"/>
      <c r="AL192" s="104"/>
      <c r="AM192" s="104"/>
      <c r="AN192" s="104"/>
      <c r="AO192" s="104"/>
      <c r="AP192" s="104"/>
      <c r="AQ192" s="104"/>
      <c r="AR192" s="104"/>
      <c r="AS192" s="104"/>
      <c r="AT192" s="104"/>
    </row>
    <row r="193" spans="2:46" x14ac:dyDescent="0.25">
      <c r="B193" s="40"/>
      <c r="C193" s="40"/>
      <c r="D193" s="40"/>
      <c r="E193" s="107"/>
      <c r="F193" s="107"/>
      <c r="G193" s="107"/>
      <c r="H193" s="107"/>
      <c r="I193" s="107"/>
      <c r="J193" s="107"/>
      <c r="K193" s="107"/>
      <c r="L193" s="107"/>
      <c r="M193" s="107"/>
      <c r="N193" s="107"/>
      <c r="O193" s="107"/>
      <c r="P193" s="107"/>
      <c r="T193" s="104"/>
      <c r="U193" s="104"/>
      <c r="V193" s="104"/>
      <c r="W193" s="104"/>
      <c r="X193" s="104"/>
      <c r="Y193" s="104"/>
      <c r="Z193" s="104"/>
      <c r="AA193" s="104"/>
      <c r="AB193" s="104"/>
      <c r="AC193" s="104"/>
      <c r="AD193" s="104"/>
      <c r="AE193" s="104"/>
      <c r="AF193" s="104"/>
      <c r="AG193" s="104"/>
      <c r="AH193" s="104"/>
      <c r="AI193" s="104"/>
      <c r="AJ193" s="104"/>
      <c r="AK193" s="104"/>
      <c r="AL193" s="104"/>
      <c r="AM193" s="104"/>
      <c r="AN193" s="104"/>
      <c r="AO193" s="104"/>
      <c r="AP193" s="104"/>
      <c r="AQ193" s="104"/>
      <c r="AR193" s="104"/>
      <c r="AS193" s="104"/>
      <c r="AT193" s="104"/>
    </row>
    <row r="194" spans="2:46" x14ac:dyDescent="0.25">
      <c r="B194" s="40"/>
      <c r="C194" s="40"/>
      <c r="D194" s="40"/>
      <c r="E194" s="107"/>
      <c r="F194" s="107"/>
      <c r="G194" s="107"/>
      <c r="H194" s="107"/>
      <c r="I194" s="107"/>
      <c r="J194" s="107"/>
      <c r="K194" s="107"/>
      <c r="L194" s="107"/>
      <c r="M194" s="107"/>
      <c r="N194" s="107"/>
      <c r="O194" s="107"/>
      <c r="P194" s="107"/>
      <c r="T194" s="104"/>
      <c r="U194" s="104"/>
      <c r="V194" s="104"/>
      <c r="W194" s="104"/>
      <c r="X194" s="104"/>
      <c r="Y194" s="104"/>
      <c r="Z194" s="104"/>
      <c r="AA194" s="104"/>
      <c r="AB194" s="104"/>
      <c r="AC194" s="104"/>
      <c r="AD194" s="104"/>
      <c r="AE194" s="104"/>
      <c r="AF194" s="104"/>
      <c r="AG194" s="104"/>
      <c r="AH194" s="104"/>
      <c r="AI194" s="104"/>
      <c r="AJ194" s="104"/>
      <c r="AK194" s="104"/>
      <c r="AL194" s="104"/>
      <c r="AM194" s="104"/>
      <c r="AN194" s="104"/>
      <c r="AO194" s="104"/>
      <c r="AP194" s="104"/>
      <c r="AQ194" s="104"/>
      <c r="AR194" s="104"/>
      <c r="AS194" s="104"/>
      <c r="AT194" s="104"/>
    </row>
    <row r="195" spans="2:46" x14ac:dyDescent="0.25">
      <c r="B195" s="40"/>
      <c r="C195" s="40"/>
      <c r="D195" s="40"/>
      <c r="E195" s="107"/>
      <c r="F195" s="107"/>
      <c r="G195" s="107"/>
      <c r="H195" s="107"/>
      <c r="I195" s="107"/>
      <c r="J195" s="107"/>
      <c r="K195" s="107"/>
      <c r="L195" s="107"/>
      <c r="M195" s="107"/>
      <c r="N195" s="107"/>
      <c r="O195" s="107"/>
      <c r="P195" s="107"/>
      <c r="T195" s="104"/>
      <c r="U195" s="104"/>
      <c r="V195" s="104"/>
      <c r="W195" s="104"/>
      <c r="X195" s="104"/>
      <c r="Y195" s="104"/>
      <c r="Z195" s="104"/>
      <c r="AA195" s="104"/>
      <c r="AB195" s="104"/>
      <c r="AC195" s="104"/>
      <c r="AD195" s="104"/>
      <c r="AE195" s="104"/>
      <c r="AF195" s="104"/>
      <c r="AG195" s="104"/>
      <c r="AH195" s="104"/>
      <c r="AI195" s="104"/>
      <c r="AJ195" s="104"/>
      <c r="AK195" s="104"/>
      <c r="AL195" s="104"/>
      <c r="AM195" s="104"/>
      <c r="AN195" s="104"/>
      <c r="AO195" s="104"/>
      <c r="AP195" s="104"/>
      <c r="AQ195" s="104"/>
      <c r="AR195" s="104"/>
      <c r="AS195" s="104"/>
      <c r="AT195" s="104"/>
    </row>
    <row r="196" spans="2:46" x14ac:dyDescent="0.25">
      <c r="B196" s="40"/>
      <c r="C196" s="40"/>
      <c r="D196" s="40"/>
      <c r="E196" s="107"/>
      <c r="F196" s="107"/>
      <c r="G196" s="107"/>
      <c r="H196" s="107"/>
      <c r="I196" s="107"/>
      <c r="J196" s="107"/>
      <c r="K196" s="107"/>
      <c r="L196" s="107"/>
      <c r="M196" s="107"/>
      <c r="N196" s="107"/>
      <c r="O196" s="107"/>
      <c r="P196" s="107"/>
      <c r="T196" s="104"/>
      <c r="U196" s="104"/>
      <c r="V196" s="104"/>
      <c r="W196" s="104"/>
      <c r="X196" s="104"/>
      <c r="Y196" s="104"/>
      <c r="Z196" s="104"/>
      <c r="AA196" s="104"/>
      <c r="AB196" s="104"/>
      <c r="AC196" s="104"/>
      <c r="AD196" s="104"/>
      <c r="AE196" s="104"/>
      <c r="AF196" s="104"/>
      <c r="AG196" s="104"/>
      <c r="AH196" s="104"/>
      <c r="AI196" s="104"/>
      <c r="AJ196" s="104"/>
      <c r="AK196" s="104"/>
      <c r="AL196" s="104"/>
      <c r="AM196" s="104"/>
      <c r="AN196" s="104"/>
      <c r="AO196" s="104"/>
      <c r="AP196" s="104"/>
      <c r="AQ196" s="104"/>
      <c r="AR196" s="104"/>
      <c r="AS196" s="104"/>
      <c r="AT196" s="104"/>
    </row>
    <row r="197" spans="2:46" x14ac:dyDescent="0.25">
      <c r="B197" s="40"/>
      <c r="C197" s="40"/>
      <c r="D197" s="40"/>
      <c r="E197" s="107"/>
      <c r="F197" s="107"/>
      <c r="G197" s="107"/>
      <c r="H197" s="107"/>
      <c r="I197" s="107"/>
      <c r="J197" s="107"/>
      <c r="K197" s="107"/>
      <c r="L197" s="107"/>
      <c r="M197" s="107"/>
      <c r="N197" s="107"/>
      <c r="O197" s="107"/>
      <c r="P197" s="107"/>
      <c r="T197" s="104"/>
      <c r="U197" s="104"/>
      <c r="V197" s="104"/>
      <c r="W197" s="104"/>
      <c r="X197" s="104"/>
      <c r="Y197" s="104"/>
      <c r="Z197" s="104"/>
      <c r="AA197" s="104"/>
      <c r="AB197" s="104"/>
      <c r="AC197" s="104"/>
      <c r="AD197" s="104"/>
      <c r="AE197" s="104"/>
      <c r="AF197" s="104"/>
      <c r="AG197" s="104"/>
      <c r="AH197" s="104"/>
      <c r="AI197" s="104"/>
      <c r="AJ197" s="104"/>
      <c r="AK197" s="104"/>
      <c r="AL197" s="104"/>
      <c r="AM197" s="104"/>
      <c r="AN197" s="104"/>
      <c r="AO197" s="104"/>
      <c r="AP197" s="104"/>
      <c r="AQ197" s="104"/>
      <c r="AR197" s="104"/>
      <c r="AS197" s="104"/>
      <c r="AT197" s="104"/>
    </row>
    <row r="198" spans="2:46" x14ac:dyDescent="0.25">
      <c r="B198" s="40"/>
      <c r="C198" s="40"/>
      <c r="D198" s="40"/>
      <c r="E198" s="107"/>
      <c r="F198" s="107"/>
      <c r="G198" s="107"/>
      <c r="H198" s="107"/>
      <c r="I198" s="107"/>
      <c r="J198" s="107"/>
      <c r="K198" s="107"/>
      <c r="L198" s="107"/>
      <c r="M198" s="107"/>
      <c r="N198" s="107"/>
      <c r="O198" s="107"/>
      <c r="P198" s="107"/>
      <c r="T198" s="104"/>
      <c r="U198" s="104"/>
      <c r="V198" s="104"/>
      <c r="W198" s="104"/>
      <c r="X198" s="104"/>
      <c r="Y198" s="104"/>
      <c r="Z198" s="104"/>
      <c r="AA198" s="104"/>
      <c r="AB198" s="104"/>
      <c r="AC198" s="104"/>
      <c r="AD198" s="104"/>
      <c r="AE198" s="104"/>
      <c r="AF198" s="104"/>
      <c r="AG198" s="104"/>
      <c r="AH198" s="104"/>
      <c r="AI198" s="104"/>
      <c r="AJ198" s="104"/>
      <c r="AK198" s="104"/>
      <c r="AL198" s="104"/>
      <c r="AM198" s="104"/>
      <c r="AN198" s="104"/>
      <c r="AO198" s="104"/>
      <c r="AP198" s="104"/>
      <c r="AQ198" s="104"/>
      <c r="AR198" s="104"/>
      <c r="AS198" s="104"/>
      <c r="AT198" s="104"/>
    </row>
    <row r="199" spans="2:46" x14ac:dyDescent="0.25">
      <c r="B199" s="40"/>
      <c r="C199" s="40"/>
      <c r="D199" s="40"/>
      <c r="E199" s="107"/>
      <c r="F199" s="107"/>
      <c r="G199" s="107"/>
      <c r="H199" s="107"/>
      <c r="I199" s="107"/>
      <c r="J199" s="107"/>
      <c r="K199" s="107"/>
      <c r="L199" s="107"/>
      <c r="M199" s="107"/>
      <c r="N199" s="107"/>
      <c r="O199" s="107"/>
      <c r="P199" s="107"/>
      <c r="T199" s="104"/>
      <c r="U199" s="104"/>
      <c r="V199" s="104"/>
      <c r="W199" s="104"/>
      <c r="X199" s="104"/>
      <c r="Y199" s="104"/>
      <c r="Z199" s="104"/>
      <c r="AA199" s="104"/>
      <c r="AB199" s="104"/>
      <c r="AC199" s="104"/>
      <c r="AD199" s="104"/>
      <c r="AE199" s="104"/>
      <c r="AF199" s="104"/>
      <c r="AG199" s="104"/>
      <c r="AH199" s="104"/>
      <c r="AI199" s="104"/>
      <c r="AJ199" s="104"/>
      <c r="AK199" s="104"/>
      <c r="AL199" s="104"/>
      <c r="AM199" s="104"/>
      <c r="AN199" s="104"/>
      <c r="AO199" s="104"/>
      <c r="AP199" s="104"/>
      <c r="AQ199" s="104"/>
      <c r="AR199" s="104"/>
      <c r="AS199" s="104"/>
      <c r="AT199" s="104"/>
    </row>
    <row r="200" spans="2:46" x14ac:dyDescent="0.25">
      <c r="B200" s="40"/>
      <c r="C200" s="40"/>
      <c r="D200" s="40"/>
      <c r="E200" s="107"/>
      <c r="F200" s="107"/>
      <c r="G200" s="107"/>
      <c r="H200" s="107"/>
      <c r="I200" s="107"/>
      <c r="J200" s="107"/>
      <c r="K200" s="107"/>
      <c r="L200" s="107"/>
      <c r="M200" s="107"/>
      <c r="N200" s="107"/>
      <c r="O200" s="107"/>
      <c r="P200" s="107"/>
      <c r="T200" s="104"/>
      <c r="U200" s="104"/>
      <c r="V200" s="104"/>
      <c r="W200" s="104"/>
      <c r="X200" s="104"/>
      <c r="Y200" s="104"/>
      <c r="Z200" s="104"/>
      <c r="AA200" s="104"/>
      <c r="AB200" s="104"/>
      <c r="AC200" s="104"/>
      <c r="AD200" s="104"/>
      <c r="AE200" s="104"/>
      <c r="AF200" s="104"/>
      <c r="AG200" s="104"/>
      <c r="AH200" s="104"/>
      <c r="AI200" s="104"/>
      <c r="AJ200" s="104"/>
      <c r="AK200" s="104"/>
      <c r="AL200" s="104"/>
      <c r="AM200" s="104"/>
      <c r="AN200" s="104"/>
      <c r="AO200" s="104"/>
      <c r="AP200" s="104"/>
      <c r="AQ200" s="104"/>
      <c r="AR200" s="104"/>
      <c r="AS200" s="104"/>
      <c r="AT200" s="104"/>
    </row>
    <row r="201" spans="2:46" x14ac:dyDescent="0.25">
      <c r="B201" s="40"/>
      <c r="C201" s="40"/>
      <c r="D201" s="40"/>
      <c r="E201" s="107"/>
      <c r="F201" s="107"/>
      <c r="G201" s="107"/>
      <c r="H201" s="107"/>
      <c r="I201" s="107"/>
      <c r="J201" s="107"/>
      <c r="K201" s="107"/>
      <c r="L201" s="107"/>
      <c r="M201" s="107"/>
      <c r="N201" s="107"/>
      <c r="O201" s="107"/>
      <c r="P201" s="107"/>
      <c r="T201" s="104"/>
      <c r="U201" s="104"/>
      <c r="V201" s="104"/>
      <c r="W201" s="104"/>
      <c r="X201" s="104"/>
      <c r="Y201" s="104"/>
      <c r="Z201" s="104"/>
      <c r="AA201" s="104"/>
      <c r="AB201" s="104"/>
      <c r="AC201" s="104"/>
      <c r="AD201" s="104"/>
      <c r="AE201" s="104"/>
      <c r="AF201" s="104"/>
      <c r="AG201" s="104"/>
      <c r="AH201" s="104"/>
      <c r="AI201" s="104"/>
      <c r="AJ201" s="104"/>
      <c r="AK201" s="104"/>
      <c r="AL201" s="104"/>
      <c r="AM201" s="104"/>
      <c r="AN201" s="104"/>
      <c r="AO201" s="104"/>
      <c r="AP201" s="104"/>
      <c r="AQ201" s="104"/>
      <c r="AR201" s="104"/>
      <c r="AS201" s="104"/>
      <c r="AT201" s="104"/>
    </row>
    <row r="202" spans="2:46" x14ac:dyDescent="0.25">
      <c r="B202" s="40"/>
      <c r="C202" s="40"/>
      <c r="D202" s="40"/>
      <c r="E202" s="107"/>
      <c r="F202" s="107"/>
      <c r="G202" s="107"/>
      <c r="H202" s="107"/>
      <c r="I202" s="107"/>
      <c r="J202" s="107"/>
      <c r="K202" s="107"/>
      <c r="L202" s="107"/>
      <c r="M202" s="107"/>
      <c r="N202" s="107"/>
      <c r="O202" s="107"/>
      <c r="P202" s="107"/>
      <c r="T202" s="104"/>
      <c r="U202" s="104"/>
      <c r="V202" s="104"/>
      <c r="W202" s="104"/>
      <c r="X202" s="104"/>
      <c r="Y202" s="104"/>
      <c r="Z202" s="104"/>
      <c r="AA202" s="104"/>
      <c r="AB202" s="104"/>
      <c r="AC202" s="104"/>
      <c r="AD202" s="104"/>
      <c r="AE202" s="104"/>
      <c r="AF202" s="104"/>
      <c r="AG202" s="104"/>
      <c r="AH202" s="104"/>
      <c r="AI202" s="104"/>
      <c r="AJ202" s="104"/>
      <c r="AK202" s="104"/>
      <c r="AL202" s="104"/>
      <c r="AM202" s="104"/>
      <c r="AN202" s="104"/>
      <c r="AO202" s="104"/>
      <c r="AP202" s="104"/>
      <c r="AQ202" s="104"/>
      <c r="AR202" s="104"/>
      <c r="AS202" s="104"/>
      <c r="AT202" s="104"/>
    </row>
    <row r="203" spans="2:46" x14ac:dyDescent="0.25">
      <c r="B203" s="40"/>
      <c r="C203" s="40"/>
      <c r="D203" s="40"/>
      <c r="E203" s="107"/>
      <c r="F203" s="107"/>
      <c r="G203" s="107"/>
      <c r="H203" s="107"/>
      <c r="I203" s="107"/>
      <c r="J203" s="107"/>
      <c r="K203" s="107"/>
      <c r="L203" s="107"/>
      <c r="M203" s="107"/>
      <c r="N203" s="107"/>
      <c r="O203" s="107"/>
      <c r="P203" s="107"/>
      <c r="T203" s="104"/>
      <c r="U203" s="104"/>
      <c r="V203" s="104"/>
      <c r="W203" s="104"/>
      <c r="X203" s="104"/>
      <c r="Y203" s="104"/>
      <c r="Z203" s="104"/>
      <c r="AA203" s="104"/>
      <c r="AB203" s="104"/>
      <c r="AC203" s="104"/>
      <c r="AD203" s="104"/>
      <c r="AE203" s="104"/>
      <c r="AF203" s="104"/>
      <c r="AG203" s="104"/>
      <c r="AH203" s="104"/>
      <c r="AI203" s="104"/>
      <c r="AJ203" s="104"/>
      <c r="AK203" s="104"/>
      <c r="AL203" s="104"/>
      <c r="AM203" s="104"/>
      <c r="AN203" s="104"/>
      <c r="AO203" s="104"/>
      <c r="AP203" s="104"/>
      <c r="AQ203" s="104"/>
      <c r="AR203" s="104"/>
      <c r="AS203" s="104"/>
      <c r="AT203" s="104"/>
    </row>
    <row r="204" spans="2:46" x14ac:dyDescent="0.25">
      <c r="B204" s="40"/>
      <c r="C204" s="40"/>
      <c r="D204" s="40"/>
      <c r="E204" s="107"/>
      <c r="F204" s="107"/>
      <c r="G204" s="107"/>
      <c r="H204" s="107"/>
      <c r="I204" s="107"/>
      <c r="J204" s="107"/>
      <c r="K204" s="107"/>
      <c r="L204" s="107"/>
      <c r="M204" s="107"/>
      <c r="N204" s="107"/>
      <c r="O204" s="107"/>
      <c r="P204" s="107"/>
      <c r="T204" s="104"/>
      <c r="U204" s="104"/>
      <c r="V204" s="104"/>
      <c r="W204" s="104"/>
      <c r="X204" s="104"/>
      <c r="Y204" s="104"/>
      <c r="Z204" s="104"/>
      <c r="AA204" s="104"/>
      <c r="AB204" s="104"/>
      <c r="AC204" s="104"/>
      <c r="AD204" s="104"/>
      <c r="AE204" s="104"/>
      <c r="AF204" s="104"/>
      <c r="AG204" s="104"/>
      <c r="AH204" s="104"/>
      <c r="AI204" s="104"/>
      <c r="AJ204" s="104"/>
      <c r="AK204" s="104"/>
      <c r="AL204" s="104"/>
      <c r="AM204" s="104"/>
      <c r="AN204" s="104"/>
      <c r="AO204" s="104"/>
      <c r="AP204" s="104"/>
      <c r="AQ204" s="104"/>
      <c r="AR204" s="104"/>
      <c r="AS204" s="104"/>
      <c r="AT204" s="104"/>
    </row>
    <row r="205" spans="2:46" x14ac:dyDescent="0.25">
      <c r="B205" s="40"/>
      <c r="C205" s="40"/>
      <c r="D205" s="40"/>
      <c r="E205" s="107"/>
      <c r="F205" s="107"/>
      <c r="G205" s="107"/>
      <c r="H205" s="107"/>
      <c r="I205" s="107"/>
      <c r="J205" s="107"/>
      <c r="K205" s="107"/>
      <c r="L205" s="107"/>
      <c r="M205" s="107"/>
      <c r="N205" s="107"/>
      <c r="O205" s="107"/>
      <c r="P205" s="107"/>
      <c r="T205" s="104"/>
      <c r="U205" s="104"/>
      <c r="V205" s="104"/>
      <c r="W205" s="104"/>
      <c r="X205" s="104"/>
      <c r="Y205" s="104"/>
      <c r="Z205" s="104"/>
      <c r="AA205" s="104"/>
      <c r="AB205" s="104"/>
      <c r="AC205" s="104"/>
      <c r="AD205" s="104"/>
      <c r="AE205" s="104"/>
      <c r="AF205" s="104"/>
      <c r="AG205" s="104"/>
      <c r="AH205" s="104"/>
      <c r="AI205" s="104"/>
      <c r="AJ205" s="104"/>
      <c r="AK205" s="104"/>
      <c r="AL205" s="104"/>
      <c r="AM205" s="104"/>
      <c r="AN205" s="104"/>
      <c r="AO205" s="104"/>
      <c r="AP205" s="104"/>
      <c r="AQ205" s="104"/>
      <c r="AR205" s="104"/>
      <c r="AS205" s="104"/>
      <c r="AT205" s="104"/>
    </row>
    <row r="206" spans="2:46" x14ac:dyDescent="0.25">
      <c r="B206" s="40"/>
      <c r="C206" s="40"/>
      <c r="D206" s="40"/>
      <c r="E206" s="107"/>
      <c r="F206" s="107"/>
      <c r="G206" s="107"/>
      <c r="H206" s="107"/>
      <c r="I206" s="107"/>
      <c r="J206" s="107"/>
      <c r="K206" s="107"/>
      <c r="L206" s="107"/>
      <c r="M206" s="107"/>
      <c r="N206" s="107"/>
      <c r="O206" s="107"/>
      <c r="P206" s="107"/>
      <c r="T206" s="104"/>
      <c r="U206" s="104"/>
      <c r="V206" s="104"/>
      <c r="W206" s="104"/>
      <c r="X206" s="104"/>
      <c r="Y206" s="104"/>
      <c r="Z206" s="104"/>
      <c r="AA206" s="104"/>
      <c r="AB206" s="104"/>
      <c r="AC206" s="104"/>
      <c r="AD206" s="104"/>
      <c r="AE206" s="104"/>
      <c r="AF206" s="104"/>
      <c r="AG206" s="104"/>
      <c r="AH206" s="104"/>
      <c r="AI206" s="104"/>
      <c r="AJ206" s="104"/>
      <c r="AK206" s="104"/>
      <c r="AL206" s="104"/>
      <c r="AM206" s="104"/>
      <c r="AN206" s="104"/>
      <c r="AO206" s="104"/>
      <c r="AP206" s="104"/>
      <c r="AQ206" s="104"/>
      <c r="AR206" s="104"/>
      <c r="AS206" s="104"/>
      <c r="AT206" s="104"/>
    </row>
    <row r="207" spans="2:46" x14ac:dyDescent="0.25">
      <c r="B207" s="40"/>
      <c r="C207" s="40"/>
      <c r="D207" s="40"/>
      <c r="E207" s="107"/>
      <c r="F207" s="107"/>
      <c r="G207" s="107"/>
      <c r="H207" s="107"/>
      <c r="I207" s="107"/>
      <c r="J207" s="107"/>
      <c r="K207" s="107"/>
      <c r="L207" s="107"/>
      <c r="M207" s="107"/>
      <c r="N207" s="107"/>
      <c r="O207" s="107"/>
      <c r="P207" s="107"/>
      <c r="T207" s="104"/>
      <c r="U207" s="104"/>
      <c r="V207" s="104"/>
      <c r="W207" s="104"/>
      <c r="X207" s="104"/>
      <c r="Y207" s="104"/>
      <c r="Z207" s="104"/>
      <c r="AA207" s="104"/>
      <c r="AB207" s="104"/>
      <c r="AC207" s="104"/>
      <c r="AD207" s="104"/>
      <c r="AE207" s="104"/>
      <c r="AF207" s="104"/>
      <c r="AG207" s="104"/>
      <c r="AH207" s="104"/>
      <c r="AI207" s="104"/>
      <c r="AJ207" s="104"/>
      <c r="AK207" s="104"/>
      <c r="AL207" s="104"/>
      <c r="AM207" s="104"/>
      <c r="AN207" s="104"/>
      <c r="AO207" s="104"/>
      <c r="AP207" s="104"/>
      <c r="AQ207" s="104"/>
      <c r="AR207" s="104"/>
      <c r="AS207" s="104"/>
      <c r="AT207" s="104"/>
    </row>
    <row r="208" spans="2:46" x14ac:dyDescent="0.25">
      <c r="B208" s="40"/>
      <c r="C208" s="40"/>
      <c r="D208" s="40"/>
      <c r="E208" s="107"/>
      <c r="F208" s="107"/>
      <c r="G208" s="107"/>
      <c r="H208" s="107"/>
      <c r="I208" s="107"/>
      <c r="J208" s="107"/>
      <c r="K208" s="107"/>
      <c r="L208" s="107"/>
      <c r="M208" s="107"/>
      <c r="N208" s="107"/>
      <c r="O208" s="107"/>
      <c r="P208" s="107"/>
      <c r="T208" s="104"/>
      <c r="U208" s="104"/>
      <c r="V208" s="104"/>
      <c r="W208" s="104"/>
      <c r="X208" s="104"/>
      <c r="Y208" s="104"/>
      <c r="Z208" s="104"/>
      <c r="AA208" s="104"/>
      <c r="AB208" s="104"/>
      <c r="AC208" s="104"/>
      <c r="AD208" s="104"/>
      <c r="AE208" s="104"/>
      <c r="AF208" s="104"/>
      <c r="AG208" s="104"/>
      <c r="AH208" s="104"/>
      <c r="AI208" s="104"/>
      <c r="AJ208" s="104"/>
      <c r="AK208" s="104"/>
      <c r="AL208" s="104"/>
      <c r="AM208" s="104"/>
      <c r="AN208" s="104"/>
      <c r="AO208" s="104"/>
      <c r="AP208" s="104"/>
      <c r="AQ208" s="104"/>
      <c r="AR208" s="104"/>
      <c r="AS208" s="104"/>
      <c r="AT208" s="104"/>
    </row>
    <row r="209" spans="2:46" x14ac:dyDescent="0.25">
      <c r="B209" s="40"/>
      <c r="C209" s="40"/>
      <c r="D209" s="40"/>
      <c r="E209" s="107"/>
      <c r="F209" s="107"/>
      <c r="G209" s="107"/>
      <c r="H209" s="107"/>
      <c r="I209" s="107"/>
      <c r="J209" s="107"/>
      <c r="K209" s="107"/>
      <c r="L209" s="107"/>
      <c r="M209" s="107"/>
      <c r="N209" s="107"/>
      <c r="O209" s="107"/>
      <c r="P209" s="107"/>
      <c r="T209" s="104"/>
      <c r="U209" s="104"/>
      <c r="V209" s="104"/>
      <c r="W209" s="104"/>
      <c r="X209" s="104"/>
      <c r="Y209" s="104"/>
      <c r="Z209" s="104"/>
      <c r="AA209" s="104"/>
      <c r="AB209" s="104"/>
      <c r="AC209" s="104"/>
      <c r="AD209" s="104"/>
      <c r="AE209" s="104"/>
      <c r="AF209" s="104"/>
      <c r="AG209" s="104"/>
      <c r="AH209" s="104"/>
      <c r="AI209" s="104"/>
      <c r="AJ209" s="104"/>
      <c r="AK209" s="104"/>
      <c r="AL209" s="104"/>
      <c r="AM209" s="104"/>
      <c r="AN209" s="104"/>
      <c r="AO209" s="104"/>
      <c r="AP209" s="104"/>
      <c r="AQ209" s="104"/>
      <c r="AR209" s="104"/>
      <c r="AS209" s="104"/>
      <c r="AT209" s="104"/>
    </row>
    <row r="210" spans="2:46" x14ac:dyDescent="0.25">
      <c r="B210" s="40"/>
      <c r="C210" s="40"/>
      <c r="D210" s="40"/>
      <c r="E210" s="107"/>
      <c r="F210" s="107"/>
      <c r="G210" s="107"/>
      <c r="H210" s="107"/>
      <c r="I210" s="107"/>
      <c r="J210" s="107"/>
      <c r="K210" s="107"/>
      <c r="L210" s="107"/>
      <c r="M210" s="107"/>
      <c r="N210" s="107"/>
      <c r="O210" s="107"/>
      <c r="P210" s="107"/>
      <c r="T210" s="104"/>
      <c r="U210" s="104"/>
      <c r="V210" s="104"/>
      <c r="W210" s="104"/>
      <c r="X210" s="104"/>
      <c r="Y210" s="104"/>
      <c r="Z210" s="104"/>
      <c r="AA210" s="104"/>
      <c r="AB210" s="104"/>
      <c r="AC210" s="104"/>
      <c r="AD210" s="104"/>
      <c r="AE210" s="104"/>
      <c r="AF210" s="104"/>
      <c r="AG210" s="104"/>
      <c r="AH210" s="104"/>
      <c r="AI210" s="104"/>
      <c r="AJ210" s="104"/>
      <c r="AK210" s="104"/>
      <c r="AL210" s="104"/>
      <c r="AM210" s="104"/>
      <c r="AN210" s="104"/>
      <c r="AO210" s="104"/>
      <c r="AP210" s="104"/>
      <c r="AQ210" s="104"/>
      <c r="AR210" s="104"/>
      <c r="AS210" s="104"/>
      <c r="AT210" s="104"/>
    </row>
    <row r="211" spans="2:46" x14ac:dyDescent="0.25">
      <c r="B211" s="40"/>
      <c r="C211" s="40"/>
      <c r="D211" s="40"/>
      <c r="E211" s="107"/>
      <c r="F211" s="107"/>
      <c r="G211" s="107"/>
      <c r="H211" s="107"/>
      <c r="I211" s="107"/>
      <c r="J211" s="107"/>
      <c r="K211" s="107"/>
      <c r="L211" s="107"/>
      <c r="M211" s="107"/>
      <c r="N211" s="107"/>
      <c r="O211" s="107"/>
      <c r="P211" s="107"/>
      <c r="T211" s="104"/>
      <c r="U211" s="104"/>
      <c r="V211" s="104"/>
      <c r="W211" s="104"/>
      <c r="X211" s="104"/>
      <c r="Y211" s="104"/>
      <c r="Z211" s="104"/>
      <c r="AA211" s="104"/>
      <c r="AB211" s="104"/>
      <c r="AC211" s="104"/>
      <c r="AD211" s="104"/>
      <c r="AE211" s="104"/>
      <c r="AF211" s="104"/>
      <c r="AG211" s="104"/>
      <c r="AH211" s="104"/>
      <c r="AI211" s="104"/>
      <c r="AJ211" s="104"/>
      <c r="AK211" s="104"/>
      <c r="AL211" s="104"/>
      <c r="AM211" s="104"/>
      <c r="AN211" s="104"/>
      <c r="AO211" s="104"/>
      <c r="AP211" s="104"/>
      <c r="AQ211" s="104"/>
      <c r="AR211" s="104"/>
      <c r="AS211" s="104"/>
      <c r="AT211" s="104"/>
    </row>
    <row r="212" spans="2:46" x14ac:dyDescent="0.25">
      <c r="B212" s="40"/>
      <c r="C212" s="40"/>
      <c r="D212" s="40"/>
      <c r="E212" s="107"/>
      <c r="F212" s="107"/>
      <c r="G212" s="107"/>
      <c r="H212" s="107"/>
      <c r="I212" s="107"/>
      <c r="J212" s="107"/>
      <c r="K212" s="107"/>
      <c r="L212" s="107"/>
      <c r="M212" s="107"/>
      <c r="N212" s="107"/>
      <c r="O212" s="107"/>
      <c r="P212" s="107"/>
      <c r="T212" s="104"/>
      <c r="U212" s="104"/>
      <c r="V212" s="104"/>
      <c r="W212" s="104"/>
      <c r="X212" s="104"/>
      <c r="Y212" s="104"/>
      <c r="Z212" s="104"/>
      <c r="AA212" s="104"/>
      <c r="AB212" s="104"/>
      <c r="AC212" s="104"/>
      <c r="AD212" s="104"/>
      <c r="AE212" s="104"/>
      <c r="AF212" s="104"/>
      <c r="AG212" s="104"/>
      <c r="AH212" s="104"/>
      <c r="AI212" s="104"/>
      <c r="AJ212" s="104"/>
      <c r="AK212" s="104"/>
      <c r="AL212" s="104"/>
      <c r="AM212" s="104"/>
      <c r="AN212" s="104"/>
      <c r="AO212" s="104"/>
      <c r="AP212" s="104"/>
      <c r="AQ212" s="104"/>
      <c r="AR212" s="104"/>
      <c r="AS212" s="104"/>
      <c r="AT212" s="104"/>
    </row>
    <row r="213" spans="2:46" x14ac:dyDescent="0.25">
      <c r="B213" s="40"/>
      <c r="C213" s="40"/>
      <c r="D213" s="40"/>
      <c r="E213" s="107"/>
      <c r="F213" s="107"/>
      <c r="G213" s="107"/>
      <c r="H213" s="107"/>
      <c r="I213" s="107"/>
      <c r="J213" s="107"/>
      <c r="K213" s="107"/>
      <c r="L213" s="107"/>
      <c r="M213" s="107"/>
      <c r="N213" s="107"/>
      <c r="O213" s="107"/>
      <c r="P213" s="107"/>
      <c r="T213" s="104"/>
      <c r="U213" s="104"/>
      <c r="V213" s="104"/>
      <c r="W213" s="104"/>
      <c r="X213" s="104"/>
      <c r="Y213" s="104"/>
      <c r="Z213" s="104"/>
      <c r="AA213" s="104"/>
      <c r="AB213" s="104"/>
      <c r="AC213" s="104"/>
      <c r="AD213" s="104"/>
      <c r="AE213" s="104"/>
      <c r="AF213" s="104"/>
      <c r="AG213" s="104"/>
      <c r="AH213" s="104"/>
      <c r="AI213" s="104"/>
      <c r="AJ213" s="104"/>
      <c r="AK213" s="104"/>
      <c r="AL213" s="104"/>
      <c r="AM213" s="104"/>
      <c r="AN213" s="104"/>
      <c r="AO213" s="104"/>
      <c r="AP213" s="104"/>
      <c r="AQ213" s="104"/>
      <c r="AR213" s="104"/>
      <c r="AS213" s="104"/>
      <c r="AT213" s="104"/>
    </row>
    <row r="214" spans="2:46" x14ac:dyDescent="0.25">
      <c r="B214" s="40"/>
      <c r="C214" s="40"/>
      <c r="D214" s="40"/>
      <c r="E214" s="107"/>
      <c r="F214" s="107"/>
      <c r="G214" s="107"/>
      <c r="H214" s="107"/>
      <c r="I214" s="107"/>
      <c r="J214" s="107"/>
      <c r="K214" s="107"/>
      <c r="L214" s="107"/>
      <c r="M214" s="107"/>
      <c r="N214" s="107"/>
      <c r="O214" s="107"/>
      <c r="P214" s="107"/>
      <c r="T214" s="104"/>
      <c r="U214" s="104"/>
      <c r="V214" s="104"/>
      <c r="W214" s="104"/>
      <c r="X214" s="104"/>
      <c r="Y214" s="104"/>
      <c r="Z214" s="104"/>
      <c r="AA214" s="104"/>
      <c r="AB214" s="104"/>
      <c r="AC214" s="104"/>
      <c r="AD214" s="104"/>
      <c r="AE214" s="104"/>
      <c r="AF214" s="104"/>
      <c r="AG214" s="104"/>
      <c r="AH214" s="104"/>
      <c r="AI214" s="104"/>
      <c r="AJ214" s="104"/>
      <c r="AK214" s="104"/>
      <c r="AL214" s="104"/>
      <c r="AM214" s="104"/>
      <c r="AN214" s="104"/>
      <c r="AO214" s="104"/>
      <c r="AP214" s="104"/>
      <c r="AQ214" s="104"/>
      <c r="AR214" s="104"/>
      <c r="AS214" s="104"/>
      <c r="AT214" s="104"/>
    </row>
    <row r="215" spans="2:46" x14ac:dyDescent="0.25">
      <c r="B215" s="40"/>
      <c r="C215" s="40"/>
      <c r="D215" s="40"/>
      <c r="E215" s="107"/>
      <c r="F215" s="107"/>
      <c r="G215" s="107"/>
      <c r="H215" s="107"/>
      <c r="I215" s="107"/>
      <c r="J215" s="107"/>
      <c r="K215" s="107"/>
      <c r="L215" s="107"/>
      <c r="M215" s="107"/>
      <c r="N215" s="107"/>
      <c r="O215" s="107"/>
      <c r="P215" s="107"/>
      <c r="T215" s="104"/>
      <c r="U215" s="104"/>
      <c r="V215" s="104"/>
      <c r="W215" s="104"/>
      <c r="X215" s="104"/>
      <c r="Y215" s="104"/>
      <c r="Z215" s="104"/>
      <c r="AA215" s="104"/>
      <c r="AB215" s="104"/>
      <c r="AC215" s="104"/>
      <c r="AD215" s="104"/>
      <c r="AE215" s="104"/>
      <c r="AF215" s="104"/>
      <c r="AG215" s="104"/>
      <c r="AH215" s="104"/>
      <c r="AI215" s="104"/>
      <c r="AJ215" s="104"/>
      <c r="AK215" s="104"/>
      <c r="AL215" s="104"/>
      <c r="AM215" s="104"/>
      <c r="AN215" s="104"/>
      <c r="AO215" s="104"/>
      <c r="AP215" s="104"/>
      <c r="AQ215" s="104"/>
      <c r="AR215" s="104"/>
      <c r="AS215" s="104"/>
      <c r="AT215" s="104"/>
    </row>
    <row r="216" spans="2:46" x14ac:dyDescent="0.25">
      <c r="B216" s="40"/>
      <c r="C216" s="40"/>
      <c r="D216" s="40"/>
      <c r="E216" s="107"/>
      <c r="F216" s="107"/>
      <c r="G216" s="107"/>
      <c r="H216" s="107"/>
      <c r="I216" s="107"/>
      <c r="J216" s="107"/>
      <c r="K216" s="107"/>
      <c r="L216" s="107"/>
      <c r="M216" s="107"/>
      <c r="N216" s="107"/>
      <c r="O216" s="107"/>
      <c r="P216" s="107"/>
      <c r="T216" s="104"/>
      <c r="U216" s="104"/>
      <c r="V216" s="104"/>
      <c r="W216" s="104"/>
      <c r="X216" s="104"/>
      <c r="Y216" s="104"/>
      <c r="Z216" s="104"/>
      <c r="AA216" s="104"/>
      <c r="AB216" s="104"/>
      <c r="AC216" s="104"/>
      <c r="AD216" s="104"/>
      <c r="AE216" s="104"/>
      <c r="AF216" s="104"/>
      <c r="AG216" s="104"/>
      <c r="AH216" s="104"/>
      <c r="AI216" s="104"/>
      <c r="AJ216" s="104"/>
      <c r="AK216" s="104"/>
      <c r="AL216" s="104"/>
      <c r="AM216" s="104"/>
      <c r="AN216" s="104"/>
      <c r="AO216" s="104"/>
      <c r="AP216" s="104"/>
      <c r="AQ216" s="104"/>
      <c r="AR216" s="104"/>
      <c r="AS216" s="104"/>
      <c r="AT216" s="104"/>
    </row>
    <row r="217" spans="2:46" x14ac:dyDescent="0.25">
      <c r="B217" s="40"/>
      <c r="C217" s="40"/>
      <c r="D217" s="40"/>
      <c r="E217" s="107"/>
      <c r="F217" s="107"/>
      <c r="G217" s="107"/>
      <c r="H217" s="107"/>
      <c r="I217" s="107"/>
      <c r="J217" s="107"/>
      <c r="K217" s="107"/>
      <c r="L217" s="107"/>
      <c r="M217" s="107"/>
      <c r="N217" s="107"/>
      <c r="O217" s="107"/>
      <c r="P217" s="107"/>
      <c r="T217" s="104"/>
      <c r="U217" s="104"/>
      <c r="V217" s="104"/>
      <c r="W217" s="104"/>
      <c r="X217" s="104"/>
      <c r="Y217" s="104"/>
      <c r="Z217" s="104"/>
      <c r="AA217" s="104"/>
      <c r="AB217" s="104"/>
      <c r="AC217" s="104"/>
      <c r="AD217" s="104"/>
      <c r="AE217" s="104"/>
      <c r="AF217" s="104"/>
      <c r="AG217" s="104"/>
      <c r="AH217" s="104"/>
      <c r="AI217" s="104"/>
      <c r="AJ217" s="104"/>
      <c r="AK217" s="104"/>
      <c r="AL217" s="104"/>
      <c r="AM217" s="104"/>
      <c r="AN217" s="104"/>
      <c r="AO217" s="104"/>
      <c r="AP217" s="104"/>
      <c r="AQ217" s="104"/>
      <c r="AR217" s="104"/>
      <c r="AS217" s="104"/>
      <c r="AT217" s="104"/>
    </row>
    <row r="218" spans="2:46" x14ac:dyDescent="0.25">
      <c r="B218" s="40"/>
      <c r="C218" s="40"/>
      <c r="D218" s="40"/>
      <c r="E218" s="107"/>
      <c r="F218" s="107"/>
      <c r="G218" s="107"/>
      <c r="H218" s="107"/>
      <c r="I218" s="107"/>
      <c r="J218" s="107"/>
      <c r="K218" s="107"/>
      <c r="L218" s="107"/>
      <c r="M218" s="107"/>
      <c r="N218" s="107"/>
      <c r="O218" s="107"/>
      <c r="P218" s="107"/>
      <c r="T218" s="104"/>
      <c r="U218" s="104"/>
      <c r="V218" s="104"/>
      <c r="W218" s="104"/>
      <c r="X218" s="104"/>
      <c r="Y218" s="104"/>
      <c r="Z218" s="104"/>
      <c r="AA218" s="104"/>
      <c r="AB218" s="104"/>
      <c r="AC218" s="104"/>
      <c r="AD218" s="104"/>
      <c r="AE218" s="104"/>
      <c r="AF218" s="104"/>
      <c r="AG218" s="104"/>
      <c r="AH218" s="104"/>
      <c r="AI218" s="104"/>
      <c r="AJ218" s="104"/>
      <c r="AK218" s="104"/>
      <c r="AL218" s="104"/>
      <c r="AM218" s="104"/>
      <c r="AN218" s="104"/>
      <c r="AO218" s="104"/>
      <c r="AP218" s="104"/>
      <c r="AQ218" s="104"/>
      <c r="AR218" s="104"/>
      <c r="AS218" s="104"/>
      <c r="AT218" s="104"/>
    </row>
    <row r="219" spans="2:46" x14ac:dyDescent="0.25">
      <c r="B219" s="40"/>
      <c r="C219" s="40"/>
      <c r="D219" s="40"/>
      <c r="E219" s="107"/>
      <c r="F219" s="107"/>
      <c r="G219" s="107"/>
      <c r="H219" s="107"/>
      <c r="I219" s="107"/>
      <c r="J219" s="107"/>
      <c r="K219" s="107"/>
      <c r="L219" s="107"/>
      <c r="M219" s="107"/>
      <c r="N219" s="107"/>
      <c r="O219" s="107"/>
      <c r="P219" s="107"/>
      <c r="T219" s="104"/>
      <c r="U219" s="104"/>
      <c r="V219" s="104"/>
      <c r="W219" s="104"/>
      <c r="X219" s="104"/>
      <c r="Y219" s="104"/>
      <c r="Z219" s="104"/>
      <c r="AA219" s="104"/>
      <c r="AB219" s="104"/>
      <c r="AC219" s="104"/>
      <c r="AD219" s="104"/>
      <c r="AE219" s="104"/>
      <c r="AF219" s="104"/>
      <c r="AG219" s="104"/>
      <c r="AH219" s="104"/>
      <c r="AI219" s="104"/>
      <c r="AJ219" s="104"/>
      <c r="AK219" s="104"/>
      <c r="AL219" s="104"/>
      <c r="AM219" s="104"/>
      <c r="AN219" s="104"/>
      <c r="AO219" s="104"/>
      <c r="AP219" s="104"/>
      <c r="AQ219" s="104"/>
      <c r="AR219" s="104"/>
      <c r="AS219" s="104"/>
      <c r="AT219" s="104"/>
    </row>
    <row r="220" spans="2:46" x14ac:dyDescent="0.25">
      <c r="B220" s="40"/>
      <c r="C220" s="40"/>
      <c r="D220" s="40"/>
      <c r="E220" s="107"/>
      <c r="F220" s="107"/>
      <c r="G220" s="107"/>
      <c r="H220" s="107"/>
      <c r="I220" s="107"/>
      <c r="J220" s="107"/>
      <c r="K220" s="107"/>
      <c r="L220" s="107"/>
      <c r="M220" s="107"/>
      <c r="N220" s="107"/>
      <c r="O220" s="107"/>
      <c r="P220" s="107"/>
      <c r="T220" s="104"/>
      <c r="U220" s="104"/>
      <c r="V220" s="104"/>
      <c r="W220" s="104"/>
      <c r="X220" s="104"/>
      <c r="Y220" s="104"/>
      <c r="Z220" s="104"/>
      <c r="AA220" s="104"/>
      <c r="AB220" s="104"/>
      <c r="AC220" s="104"/>
      <c r="AD220" s="104"/>
      <c r="AE220" s="104"/>
      <c r="AF220" s="104"/>
      <c r="AG220" s="104"/>
      <c r="AH220" s="104"/>
      <c r="AI220" s="104"/>
      <c r="AJ220" s="104"/>
      <c r="AK220" s="104"/>
      <c r="AL220" s="104"/>
      <c r="AM220" s="104"/>
      <c r="AN220" s="104"/>
      <c r="AO220" s="104"/>
      <c r="AP220" s="104"/>
      <c r="AQ220" s="104"/>
      <c r="AR220" s="104"/>
      <c r="AS220" s="104"/>
      <c r="AT220" s="104"/>
    </row>
    <row r="221" spans="2:46" x14ac:dyDescent="0.25">
      <c r="B221" s="40"/>
      <c r="C221" s="40"/>
      <c r="D221" s="40"/>
      <c r="E221" s="107"/>
      <c r="F221" s="107"/>
      <c r="G221" s="107"/>
      <c r="H221" s="107"/>
      <c r="I221" s="107"/>
      <c r="J221" s="107"/>
      <c r="K221" s="107"/>
      <c r="L221" s="107"/>
      <c r="M221" s="107"/>
      <c r="N221" s="107"/>
      <c r="O221" s="107"/>
      <c r="P221" s="107"/>
      <c r="T221" s="104"/>
      <c r="U221" s="104"/>
      <c r="V221" s="104"/>
      <c r="W221" s="104"/>
      <c r="X221" s="104"/>
      <c r="Y221" s="104"/>
      <c r="Z221" s="104"/>
      <c r="AA221" s="104"/>
      <c r="AB221" s="104"/>
      <c r="AC221" s="104"/>
      <c r="AD221" s="104"/>
      <c r="AE221" s="104"/>
      <c r="AF221" s="104"/>
      <c r="AG221" s="104"/>
      <c r="AH221" s="104"/>
      <c r="AI221" s="104"/>
      <c r="AJ221" s="104"/>
      <c r="AK221" s="104"/>
      <c r="AL221" s="104"/>
      <c r="AM221" s="104"/>
      <c r="AN221" s="104"/>
      <c r="AO221" s="104"/>
      <c r="AP221" s="104"/>
      <c r="AQ221" s="104"/>
      <c r="AR221" s="104"/>
      <c r="AS221" s="104"/>
      <c r="AT221" s="104"/>
    </row>
    <row r="222" spans="2:46" x14ac:dyDescent="0.25">
      <c r="B222" s="40"/>
      <c r="C222" s="40"/>
      <c r="D222" s="40"/>
      <c r="E222" s="107"/>
      <c r="F222" s="107"/>
      <c r="G222" s="107"/>
      <c r="H222" s="107"/>
      <c r="I222" s="107"/>
      <c r="J222" s="107"/>
      <c r="K222" s="107"/>
      <c r="L222" s="107"/>
      <c r="M222" s="107"/>
      <c r="N222" s="107"/>
      <c r="O222" s="107"/>
      <c r="P222" s="107"/>
      <c r="T222" s="104"/>
      <c r="U222" s="104"/>
      <c r="V222" s="104"/>
      <c r="W222" s="104"/>
      <c r="X222" s="104"/>
      <c r="Y222" s="104"/>
      <c r="Z222" s="104"/>
      <c r="AA222" s="104"/>
      <c r="AB222" s="104"/>
      <c r="AC222" s="104"/>
      <c r="AD222" s="104"/>
      <c r="AE222" s="104"/>
      <c r="AF222" s="104"/>
      <c r="AG222" s="104"/>
      <c r="AH222" s="104"/>
      <c r="AI222" s="104"/>
      <c r="AJ222" s="104"/>
      <c r="AK222" s="104"/>
      <c r="AL222" s="104"/>
      <c r="AM222" s="104"/>
      <c r="AN222" s="104"/>
      <c r="AO222" s="104"/>
      <c r="AP222" s="104"/>
      <c r="AQ222" s="104"/>
      <c r="AR222" s="104"/>
      <c r="AS222" s="104"/>
      <c r="AT222" s="104"/>
    </row>
    <row r="223" spans="2:46" x14ac:dyDescent="0.25">
      <c r="B223" s="40"/>
      <c r="C223" s="40"/>
      <c r="D223" s="40"/>
      <c r="E223" s="107"/>
      <c r="F223" s="107"/>
      <c r="G223" s="107"/>
      <c r="H223" s="107"/>
      <c r="I223" s="107"/>
      <c r="J223" s="107"/>
      <c r="K223" s="107"/>
      <c r="L223" s="107"/>
      <c r="M223" s="107"/>
      <c r="N223" s="107"/>
      <c r="O223" s="107"/>
      <c r="P223" s="107"/>
      <c r="T223" s="104"/>
      <c r="U223" s="104"/>
      <c r="V223" s="104"/>
      <c r="W223" s="104"/>
      <c r="X223" s="104"/>
      <c r="Y223" s="104"/>
      <c r="Z223" s="104"/>
      <c r="AA223" s="104"/>
      <c r="AB223" s="104"/>
      <c r="AC223" s="104"/>
      <c r="AD223" s="104"/>
      <c r="AE223" s="104"/>
      <c r="AF223" s="104"/>
      <c r="AG223" s="104"/>
      <c r="AH223" s="104"/>
      <c r="AI223" s="104"/>
      <c r="AJ223" s="104"/>
      <c r="AK223" s="104"/>
      <c r="AL223" s="104"/>
      <c r="AM223" s="104"/>
      <c r="AN223" s="104"/>
      <c r="AO223" s="104"/>
      <c r="AP223" s="104"/>
      <c r="AQ223" s="104"/>
      <c r="AR223" s="104"/>
      <c r="AS223" s="104"/>
      <c r="AT223" s="104"/>
    </row>
    <row r="224" spans="2:46" x14ac:dyDescent="0.25">
      <c r="B224" s="40"/>
      <c r="C224" s="40"/>
      <c r="D224" s="40"/>
      <c r="E224" s="107"/>
      <c r="F224" s="107"/>
      <c r="G224" s="107"/>
      <c r="H224" s="107"/>
      <c r="I224" s="107"/>
      <c r="J224" s="107"/>
      <c r="K224" s="107"/>
      <c r="L224" s="107"/>
      <c r="M224" s="107"/>
      <c r="N224" s="107"/>
      <c r="O224" s="107"/>
      <c r="P224" s="107"/>
      <c r="T224" s="104"/>
      <c r="U224" s="104"/>
      <c r="V224" s="104"/>
      <c r="W224" s="104"/>
      <c r="X224" s="104"/>
      <c r="Y224" s="104"/>
      <c r="Z224" s="104"/>
      <c r="AA224" s="104"/>
      <c r="AB224" s="104"/>
      <c r="AC224" s="104"/>
      <c r="AD224" s="104"/>
      <c r="AE224" s="104"/>
      <c r="AF224" s="104"/>
      <c r="AG224" s="104"/>
      <c r="AH224" s="104"/>
      <c r="AI224" s="104"/>
      <c r="AJ224" s="104"/>
      <c r="AK224" s="104"/>
      <c r="AL224" s="104"/>
      <c r="AM224" s="104"/>
      <c r="AN224" s="104"/>
      <c r="AO224" s="104"/>
      <c r="AP224" s="104"/>
      <c r="AQ224" s="104"/>
      <c r="AR224" s="104"/>
      <c r="AS224" s="104"/>
      <c r="AT224" s="104"/>
    </row>
    <row r="225" spans="2:46" x14ac:dyDescent="0.25">
      <c r="B225" s="40"/>
      <c r="C225" s="40"/>
      <c r="D225" s="40"/>
      <c r="E225" s="107"/>
      <c r="F225" s="107"/>
      <c r="G225" s="107"/>
      <c r="H225" s="107"/>
      <c r="I225" s="107"/>
      <c r="J225" s="107"/>
      <c r="K225" s="107"/>
      <c r="L225" s="107"/>
      <c r="M225" s="107"/>
      <c r="N225" s="107"/>
      <c r="O225" s="107"/>
      <c r="P225" s="107"/>
      <c r="T225" s="104"/>
      <c r="U225" s="104"/>
      <c r="V225" s="104"/>
      <c r="W225" s="104"/>
      <c r="X225" s="104"/>
      <c r="Y225" s="104"/>
      <c r="Z225" s="104"/>
      <c r="AA225" s="104"/>
      <c r="AB225" s="104"/>
      <c r="AC225" s="104"/>
      <c r="AD225" s="104"/>
      <c r="AE225" s="104"/>
      <c r="AF225" s="104"/>
      <c r="AG225" s="104"/>
      <c r="AH225" s="104"/>
      <c r="AI225" s="104"/>
      <c r="AJ225" s="104"/>
      <c r="AK225" s="104"/>
      <c r="AL225" s="104"/>
      <c r="AM225" s="104"/>
      <c r="AN225" s="104"/>
      <c r="AO225" s="104"/>
      <c r="AP225" s="104"/>
      <c r="AQ225" s="104"/>
      <c r="AR225" s="104"/>
      <c r="AS225" s="104"/>
      <c r="AT225" s="104"/>
    </row>
    <row r="226" spans="2:46" x14ac:dyDescent="0.25">
      <c r="B226" s="40"/>
      <c r="C226" s="40"/>
      <c r="D226" s="40"/>
      <c r="E226" s="107"/>
      <c r="F226" s="107"/>
      <c r="G226" s="107"/>
      <c r="H226" s="107"/>
      <c r="I226" s="107"/>
      <c r="J226" s="107"/>
      <c r="K226" s="107"/>
      <c r="L226" s="107"/>
      <c r="M226" s="107"/>
      <c r="N226" s="107"/>
      <c r="O226" s="107"/>
      <c r="P226" s="107"/>
      <c r="T226" s="104"/>
      <c r="U226" s="104"/>
      <c r="V226" s="104"/>
      <c r="W226" s="104"/>
      <c r="X226" s="104"/>
      <c r="Y226" s="104"/>
      <c r="Z226" s="104"/>
      <c r="AA226" s="104"/>
      <c r="AB226" s="104"/>
      <c r="AC226" s="104"/>
      <c r="AD226" s="104"/>
      <c r="AE226" s="104"/>
      <c r="AF226" s="104"/>
      <c r="AG226" s="104"/>
      <c r="AH226" s="104"/>
      <c r="AI226" s="104"/>
      <c r="AJ226" s="104"/>
      <c r="AK226" s="104"/>
      <c r="AL226" s="104"/>
      <c r="AM226" s="104"/>
      <c r="AN226" s="104"/>
      <c r="AO226" s="104"/>
      <c r="AP226" s="104"/>
      <c r="AQ226" s="104"/>
      <c r="AR226" s="104"/>
      <c r="AS226" s="104"/>
      <c r="AT226" s="104"/>
    </row>
    <row r="227" spans="2:46" x14ac:dyDescent="0.25">
      <c r="B227" s="40"/>
      <c r="C227" s="40"/>
      <c r="D227" s="40"/>
      <c r="E227" s="107"/>
      <c r="F227" s="107"/>
      <c r="G227" s="107"/>
      <c r="H227" s="107"/>
      <c r="I227" s="107"/>
      <c r="J227" s="107"/>
      <c r="K227" s="107"/>
      <c r="L227" s="107"/>
      <c r="M227" s="107"/>
      <c r="N227" s="107"/>
      <c r="O227" s="107"/>
      <c r="P227" s="107"/>
      <c r="T227" s="104"/>
      <c r="U227" s="104"/>
      <c r="V227" s="104"/>
      <c r="W227" s="104"/>
      <c r="X227" s="104"/>
      <c r="Y227" s="104"/>
      <c r="Z227" s="104"/>
      <c r="AA227" s="104"/>
      <c r="AB227" s="104"/>
      <c r="AC227" s="104"/>
      <c r="AD227" s="104"/>
      <c r="AE227" s="104"/>
      <c r="AF227" s="104"/>
      <c r="AG227" s="104"/>
      <c r="AH227" s="104"/>
      <c r="AI227" s="104"/>
      <c r="AJ227" s="104"/>
      <c r="AK227" s="104"/>
      <c r="AL227" s="104"/>
      <c r="AM227" s="104"/>
      <c r="AN227" s="104"/>
      <c r="AO227" s="104"/>
      <c r="AP227" s="104"/>
      <c r="AQ227" s="104"/>
      <c r="AR227" s="104"/>
      <c r="AS227" s="104"/>
      <c r="AT227" s="104"/>
    </row>
    <row r="228" spans="2:46" x14ac:dyDescent="0.25">
      <c r="B228" s="40"/>
      <c r="C228" s="40"/>
      <c r="D228" s="40"/>
      <c r="E228" s="107"/>
      <c r="F228" s="107"/>
      <c r="G228" s="107"/>
      <c r="H228" s="107"/>
      <c r="I228" s="107"/>
      <c r="J228" s="107"/>
      <c r="K228" s="107"/>
      <c r="L228" s="107"/>
      <c r="M228" s="107"/>
      <c r="N228" s="107"/>
      <c r="O228" s="107"/>
      <c r="P228" s="107"/>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row>
    <row r="229" spans="2:46" x14ac:dyDescent="0.25">
      <c r="B229" s="40"/>
      <c r="C229" s="40"/>
      <c r="D229" s="40"/>
      <c r="E229" s="107"/>
      <c r="F229" s="107"/>
      <c r="G229" s="107"/>
      <c r="H229" s="107"/>
      <c r="I229" s="107"/>
      <c r="J229" s="107"/>
      <c r="K229" s="107"/>
      <c r="L229" s="107"/>
      <c r="M229" s="107"/>
      <c r="N229" s="107"/>
      <c r="O229" s="107"/>
      <c r="P229" s="107"/>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row>
    <row r="230" spans="2:46" x14ac:dyDescent="0.25">
      <c r="B230" s="40"/>
      <c r="C230" s="40"/>
      <c r="D230" s="40"/>
      <c r="E230" s="107"/>
      <c r="F230" s="107"/>
      <c r="G230" s="107"/>
      <c r="H230" s="107"/>
      <c r="I230" s="107"/>
      <c r="J230" s="107"/>
      <c r="K230" s="107"/>
      <c r="L230" s="107"/>
      <c r="M230" s="107"/>
      <c r="N230" s="107"/>
      <c r="O230" s="107"/>
      <c r="P230" s="107"/>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row>
    <row r="231" spans="2:46" x14ac:dyDescent="0.25">
      <c r="B231" s="40"/>
      <c r="C231" s="40"/>
      <c r="D231" s="40"/>
      <c r="E231" s="107"/>
      <c r="F231" s="107"/>
      <c r="G231" s="107"/>
      <c r="H231" s="107"/>
      <c r="I231" s="107"/>
      <c r="J231" s="107"/>
      <c r="K231" s="107"/>
      <c r="L231" s="107"/>
      <c r="M231" s="107"/>
      <c r="N231" s="107"/>
      <c r="O231" s="107"/>
      <c r="P231" s="107"/>
      <c r="T231" s="104"/>
      <c r="U231" s="104"/>
      <c r="V231" s="104"/>
      <c r="W231" s="104"/>
      <c r="X231" s="104"/>
      <c r="Y231" s="104"/>
      <c r="Z231" s="104"/>
      <c r="AA231" s="104"/>
      <c r="AB231" s="104"/>
      <c r="AC231" s="104"/>
      <c r="AD231" s="104"/>
      <c r="AE231" s="104"/>
      <c r="AF231" s="104"/>
      <c r="AG231" s="104"/>
      <c r="AH231" s="104"/>
      <c r="AI231" s="104"/>
      <c r="AJ231" s="104"/>
      <c r="AK231" s="104"/>
      <c r="AL231" s="104"/>
      <c r="AM231" s="104"/>
      <c r="AN231" s="104"/>
      <c r="AO231" s="104"/>
      <c r="AP231" s="104"/>
      <c r="AQ231" s="104"/>
      <c r="AR231" s="104"/>
      <c r="AS231" s="104"/>
      <c r="AT231" s="104"/>
    </row>
    <row r="232" spans="2:46" x14ac:dyDescent="0.25">
      <c r="B232" s="40"/>
      <c r="C232" s="40"/>
      <c r="D232" s="40"/>
      <c r="E232" s="107"/>
      <c r="F232" s="107"/>
      <c r="G232" s="107"/>
      <c r="H232" s="107"/>
      <c r="I232" s="107"/>
      <c r="J232" s="107"/>
      <c r="K232" s="107"/>
      <c r="L232" s="107"/>
      <c r="M232" s="107"/>
      <c r="N232" s="107"/>
      <c r="O232" s="107"/>
      <c r="P232" s="107"/>
      <c r="T232" s="104"/>
      <c r="U232" s="104"/>
      <c r="V232" s="104"/>
      <c r="W232" s="104"/>
      <c r="X232" s="104"/>
      <c r="Y232" s="104"/>
      <c r="Z232" s="104"/>
      <c r="AA232" s="104"/>
      <c r="AB232" s="104"/>
      <c r="AC232" s="104"/>
      <c r="AD232" s="104"/>
      <c r="AE232" s="104"/>
      <c r="AF232" s="104"/>
      <c r="AG232" s="104"/>
      <c r="AH232" s="104"/>
      <c r="AI232" s="104"/>
      <c r="AJ232" s="104"/>
      <c r="AK232" s="104"/>
      <c r="AL232" s="104"/>
      <c r="AM232" s="104"/>
      <c r="AN232" s="104"/>
      <c r="AO232" s="104"/>
      <c r="AP232" s="104"/>
      <c r="AQ232" s="104"/>
      <c r="AR232" s="104"/>
      <c r="AS232" s="104"/>
      <c r="AT232" s="104"/>
    </row>
    <row r="233" spans="2:46" x14ac:dyDescent="0.25">
      <c r="B233" s="40"/>
      <c r="C233" s="40"/>
      <c r="D233" s="40"/>
      <c r="E233" s="107"/>
      <c r="F233" s="107"/>
      <c r="G233" s="107"/>
      <c r="H233" s="107"/>
      <c r="I233" s="107"/>
      <c r="J233" s="107"/>
      <c r="K233" s="107"/>
      <c r="L233" s="107"/>
      <c r="M233" s="107"/>
      <c r="N233" s="107"/>
      <c r="O233" s="107"/>
      <c r="P233" s="107"/>
      <c r="T233" s="104"/>
      <c r="U233" s="104"/>
      <c r="V233" s="104"/>
      <c r="W233" s="104"/>
      <c r="X233" s="104"/>
      <c r="Y233" s="104"/>
      <c r="Z233" s="104"/>
      <c r="AA233" s="104"/>
      <c r="AB233" s="104"/>
      <c r="AC233" s="104"/>
      <c r="AD233" s="104"/>
      <c r="AE233" s="104"/>
      <c r="AF233" s="104"/>
      <c r="AG233" s="104"/>
      <c r="AH233" s="104"/>
      <c r="AI233" s="104"/>
      <c r="AJ233" s="104"/>
      <c r="AK233" s="104"/>
      <c r="AL233" s="104"/>
      <c r="AM233" s="104"/>
      <c r="AN233" s="104"/>
      <c r="AO233" s="104"/>
      <c r="AP233" s="104"/>
      <c r="AQ233" s="104"/>
      <c r="AR233" s="104"/>
      <c r="AS233" s="104"/>
      <c r="AT233" s="104"/>
    </row>
    <row r="234" spans="2:46" x14ac:dyDescent="0.25">
      <c r="B234" s="40"/>
      <c r="C234" s="40"/>
      <c r="D234" s="40"/>
      <c r="E234" s="107"/>
      <c r="F234" s="107"/>
      <c r="G234" s="107"/>
      <c r="H234" s="107"/>
      <c r="I234" s="107"/>
      <c r="J234" s="107"/>
      <c r="K234" s="107"/>
      <c r="L234" s="107"/>
      <c r="M234" s="107"/>
      <c r="N234" s="107"/>
      <c r="O234" s="107"/>
      <c r="P234" s="107"/>
      <c r="T234" s="104"/>
      <c r="U234" s="104"/>
      <c r="V234" s="104"/>
      <c r="W234" s="104"/>
      <c r="X234" s="104"/>
      <c r="Y234" s="104"/>
      <c r="Z234" s="104"/>
      <c r="AA234" s="104"/>
      <c r="AB234" s="104"/>
      <c r="AC234" s="104"/>
      <c r="AD234" s="104"/>
      <c r="AE234" s="104"/>
      <c r="AF234" s="104"/>
      <c r="AG234" s="104"/>
      <c r="AH234" s="104"/>
      <c r="AI234" s="104"/>
      <c r="AJ234" s="104"/>
      <c r="AK234" s="104"/>
      <c r="AL234" s="104"/>
      <c r="AM234" s="104"/>
      <c r="AN234" s="104"/>
      <c r="AO234" s="104"/>
      <c r="AP234" s="104"/>
      <c r="AQ234" s="104"/>
      <c r="AR234" s="104"/>
      <c r="AS234" s="104"/>
      <c r="AT234" s="104"/>
    </row>
    <row r="235" spans="2:46" x14ac:dyDescent="0.25">
      <c r="B235" s="40"/>
      <c r="C235" s="40"/>
      <c r="D235" s="40"/>
      <c r="E235" s="107"/>
      <c r="F235" s="107"/>
      <c r="G235" s="107"/>
      <c r="H235" s="107"/>
      <c r="I235" s="107"/>
      <c r="J235" s="107"/>
      <c r="K235" s="107"/>
      <c r="L235" s="107"/>
      <c r="M235" s="107"/>
      <c r="N235" s="107"/>
      <c r="O235" s="107"/>
      <c r="P235" s="107"/>
      <c r="T235" s="104"/>
      <c r="U235" s="104"/>
      <c r="V235" s="104"/>
      <c r="W235" s="104"/>
      <c r="X235" s="104"/>
      <c r="Y235" s="104"/>
      <c r="Z235" s="104"/>
      <c r="AA235" s="104"/>
      <c r="AB235" s="104"/>
      <c r="AC235" s="104"/>
      <c r="AD235" s="104"/>
      <c r="AE235" s="104"/>
      <c r="AF235" s="104"/>
      <c r="AG235" s="104"/>
      <c r="AH235" s="104"/>
      <c r="AI235" s="104"/>
      <c r="AJ235" s="104"/>
      <c r="AK235" s="104"/>
      <c r="AL235" s="104"/>
      <c r="AM235" s="104"/>
      <c r="AN235" s="104"/>
      <c r="AO235" s="104"/>
      <c r="AP235" s="104"/>
      <c r="AQ235" s="104"/>
      <c r="AR235" s="104"/>
      <c r="AS235" s="104"/>
      <c r="AT235" s="104"/>
    </row>
    <row r="236" spans="2:46" x14ac:dyDescent="0.25">
      <c r="B236" s="40"/>
      <c r="C236" s="40"/>
      <c r="D236" s="40"/>
      <c r="E236" s="107"/>
      <c r="F236" s="107"/>
      <c r="G236" s="107"/>
      <c r="H236" s="107"/>
      <c r="I236" s="107"/>
      <c r="J236" s="107"/>
      <c r="K236" s="107"/>
      <c r="L236" s="107"/>
      <c r="M236" s="107"/>
      <c r="N236" s="107"/>
      <c r="O236" s="107"/>
      <c r="P236" s="107"/>
      <c r="T236" s="104"/>
      <c r="U236" s="104"/>
      <c r="V236" s="104"/>
      <c r="W236" s="104"/>
      <c r="X236" s="104"/>
      <c r="Y236" s="104"/>
      <c r="Z236" s="104"/>
      <c r="AA236" s="104"/>
      <c r="AB236" s="104"/>
      <c r="AC236" s="104"/>
      <c r="AD236" s="104"/>
      <c r="AE236" s="104"/>
      <c r="AF236" s="104"/>
      <c r="AG236" s="104"/>
      <c r="AH236" s="104"/>
      <c r="AI236" s="104"/>
      <c r="AJ236" s="104"/>
      <c r="AK236" s="104"/>
      <c r="AL236" s="104"/>
      <c r="AM236" s="104"/>
      <c r="AN236" s="104"/>
      <c r="AO236" s="104"/>
      <c r="AP236" s="104"/>
      <c r="AQ236" s="104"/>
      <c r="AR236" s="104"/>
      <c r="AS236" s="104"/>
      <c r="AT236" s="104"/>
    </row>
    <row r="237" spans="2:46" x14ac:dyDescent="0.25">
      <c r="B237" s="40"/>
      <c r="C237" s="40"/>
      <c r="D237" s="40"/>
      <c r="E237" s="107"/>
      <c r="F237" s="107"/>
      <c r="G237" s="107"/>
      <c r="H237" s="107"/>
      <c r="I237" s="107"/>
      <c r="J237" s="107"/>
      <c r="K237" s="107"/>
      <c r="L237" s="107"/>
      <c r="M237" s="107"/>
      <c r="N237" s="107"/>
      <c r="O237" s="107"/>
      <c r="P237" s="107"/>
      <c r="T237" s="104"/>
      <c r="U237" s="104"/>
      <c r="V237" s="104"/>
      <c r="W237" s="104"/>
      <c r="X237" s="104"/>
      <c r="Y237" s="104"/>
      <c r="Z237" s="104"/>
      <c r="AA237" s="104"/>
      <c r="AB237" s="104"/>
      <c r="AC237" s="104"/>
      <c r="AD237" s="104"/>
      <c r="AE237" s="104"/>
      <c r="AF237" s="104"/>
      <c r="AG237" s="104"/>
      <c r="AH237" s="104"/>
      <c r="AI237" s="104"/>
      <c r="AJ237" s="104"/>
      <c r="AK237" s="104"/>
      <c r="AL237" s="104"/>
      <c r="AM237" s="104"/>
      <c r="AN237" s="104"/>
      <c r="AO237" s="104"/>
      <c r="AP237" s="104"/>
      <c r="AQ237" s="104"/>
      <c r="AR237" s="104"/>
      <c r="AS237" s="104"/>
      <c r="AT237" s="104"/>
    </row>
    <row r="238" spans="2:46" x14ac:dyDescent="0.25">
      <c r="B238" s="40"/>
      <c r="C238" s="40"/>
      <c r="D238" s="40"/>
      <c r="E238" s="107"/>
      <c r="F238" s="107"/>
      <c r="G238" s="107"/>
      <c r="H238" s="107"/>
      <c r="I238" s="107"/>
      <c r="J238" s="107"/>
      <c r="K238" s="107"/>
      <c r="L238" s="107"/>
      <c r="M238" s="107"/>
      <c r="N238" s="107"/>
      <c r="O238" s="107"/>
      <c r="P238" s="107"/>
      <c r="T238" s="104"/>
      <c r="U238" s="104"/>
      <c r="V238" s="104"/>
      <c r="W238" s="104"/>
      <c r="X238" s="104"/>
      <c r="Y238" s="104"/>
      <c r="Z238" s="104"/>
      <c r="AA238" s="104"/>
      <c r="AB238" s="104"/>
      <c r="AC238" s="104"/>
      <c r="AD238" s="104"/>
      <c r="AE238" s="104"/>
      <c r="AF238" s="104"/>
      <c r="AG238" s="104"/>
      <c r="AH238" s="104"/>
      <c r="AI238" s="104"/>
      <c r="AJ238" s="104"/>
      <c r="AK238" s="104"/>
      <c r="AL238" s="104"/>
      <c r="AM238" s="104"/>
      <c r="AN238" s="104"/>
      <c r="AO238" s="104"/>
      <c r="AP238" s="104"/>
      <c r="AQ238" s="104"/>
      <c r="AR238" s="104"/>
      <c r="AS238" s="104"/>
      <c r="AT238" s="104"/>
    </row>
    <row r="239" spans="2:46" x14ac:dyDescent="0.25">
      <c r="B239" s="40"/>
      <c r="C239" s="40"/>
      <c r="D239" s="40"/>
      <c r="E239" s="107"/>
      <c r="F239" s="107"/>
      <c r="G239" s="107"/>
      <c r="H239" s="107"/>
      <c r="I239" s="107"/>
      <c r="J239" s="107"/>
      <c r="K239" s="107"/>
      <c r="L239" s="107"/>
      <c r="M239" s="107"/>
      <c r="N239" s="107"/>
      <c r="O239" s="107"/>
      <c r="P239" s="107"/>
      <c r="T239" s="104"/>
      <c r="U239" s="104"/>
      <c r="V239" s="104"/>
      <c r="W239" s="104"/>
      <c r="X239" s="104"/>
      <c r="Y239" s="104"/>
      <c r="Z239" s="104"/>
      <c r="AA239" s="104"/>
      <c r="AB239" s="104"/>
      <c r="AC239" s="104"/>
      <c r="AD239" s="104"/>
      <c r="AE239" s="104"/>
      <c r="AF239" s="104"/>
      <c r="AG239" s="104"/>
      <c r="AH239" s="104"/>
      <c r="AI239" s="104"/>
      <c r="AJ239" s="104"/>
      <c r="AK239" s="104"/>
      <c r="AL239" s="104"/>
      <c r="AM239" s="104"/>
      <c r="AN239" s="104"/>
      <c r="AO239" s="104"/>
      <c r="AP239" s="104"/>
      <c r="AQ239" s="104"/>
      <c r="AR239" s="104"/>
      <c r="AS239" s="104"/>
      <c r="AT239" s="104"/>
    </row>
    <row r="240" spans="2:46" x14ac:dyDescent="0.25">
      <c r="B240" s="40"/>
      <c r="C240" s="40"/>
      <c r="D240" s="40"/>
      <c r="E240" s="107"/>
      <c r="F240" s="107"/>
      <c r="G240" s="107"/>
      <c r="H240" s="107"/>
      <c r="I240" s="107"/>
      <c r="J240" s="107"/>
      <c r="K240" s="107"/>
      <c r="L240" s="107"/>
      <c r="M240" s="107"/>
      <c r="N240" s="107"/>
      <c r="O240" s="107"/>
      <c r="P240" s="107"/>
      <c r="T240" s="104"/>
      <c r="U240" s="104"/>
      <c r="V240" s="104"/>
      <c r="W240" s="104"/>
      <c r="X240" s="104"/>
      <c r="Y240" s="104"/>
      <c r="Z240" s="104"/>
      <c r="AA240" s="104"/>
      <c r="AB240" s="104"/>
      <c r="AC240" s="104"/>
      <c r="AD240" s="104"/>
      <c r="AE240" s="104"/>
      <c r="AF240" s="104"/>
      <c r="AG240" s="104"/>
      <c r="AH240" s="104"/>
      <c r="AI240" s="104"/>
      <c r="AJ240" s="104"/>
      <c r="AK240" s="104"/>
      <c r="AL240" s="104"/>
      <c r="AM240" s="104"/>
      <c r="AN240" s="104"/>
      <c r="AO240" s="104"/>
      <c r="AP240" s="104"/>
      <c r="AQ240" s="104"/>
      <c r="AR240" s="104"/>
      <c r="AS240" s="104"/>
      <c r="AT240" s="104"/>
    </row>
    <row r="241" spans="2:46" x14ac:dyDescent="0.25">
      <c r="B241" s="40"/>
      <c r="C241" s="40"/>
      <c r="D241" s="40"/>
      <c r="E241" s="107"/>
      <c r="F241" s="107"/>
      <c r="G241" s="107"/>
      <c r="H241" s="107"/>
      <c r="I241" s="107"/>
      <c r="J241" s="107"/>
      <c r="K241" s="107"/>
      <c r="L241" s="107"/>
      <c r="M241" s="107"/>
      <c r="N241" s="107"/>
      <c r="O241" s="107"/>
      <c r="P241" s="107"/>
      <c r="T241" s="104"/>
      <c r="U241" s="104"/>
      <c r="V241" s="104"/>
      <c r="W241" s="104"/>
      <c r="X241" s="104"/>
      <c r="Y241" s="104"/>
      <c r="Z241" s="104"/>
      <c r="AA241" s="104"/>
      <c r="AB241" s="104"/>
      <c r="AC241" s="104"/>
      <c r="AD241" s="104"/>
      <c r="AE241" s="104"/>
      <c r="AF241" s="104"/>
      <c r="AG241" s="104"/>
      <c r="AH241" s="104"/>
      <c r="AI241" s="104"/>
      <c r="AJ241" s="104"/>
      <c r="AK241" s="104"/>
      <c r="AL241" s="104"/>
      <c r="AM241" s="104"/>
      <c r="AN241" s="104"/>
      <c r="AO241" s="104"/>
      <c r="AP241" s="104"/>
      <c r="AQ241" s="104"/>
      <c r="AR241" s="104"/>
      <c r="AS241" s="104"/>
      <c r="AT241" s="104"/>
    </row>
    <row r="242" spans="2:46" x14ac:dyDescent="0.25">
      <c r="B242" s="40"/>
      <c r="C242" s="40"/>
      <c r="D242" s="40"/>
      <c r="E242" s="107"/>
      <c r="F242" s="107"/>
      <c r="G242" s="107"/>
      <c r="H242" s="107"/>
      <c r="I242" s="107"/>
      <c r="J242" s="107"/>
      <c r="K242" s="107"/>
      <c r="L242" s="107"/>
      <c r="M242" s="107"/>
      <c r="N242" s="107"/>
      <c r="O242" s="107"/>
      <c r="P242" s="107"/>
      <c r="T242" s="104"/>
      <c r="U242" s="104"/>
      <c r="V242" s="104"/>
      <c r="W242" s="104"/>
      <c r="X242" s="104"/>
      <c r="Y242" s="104"/>
      <c r="Z242" s="104"/>
      <c r="AA242" s="104"/>
      <c r="AB242" s="104"/>
      <c r="AC242" s="104"/>
      <c r="AD242" s="104"/>
      <c r="AE242" s="104"/>
      <c r="AF242" s="104"/>
      <c r="AG242" s="104"/>
      <c r="AH242" s="104"/>
      <c r="AI242" s="104"/>
      <c r="AJ242" s="104"/>
      <c r="AK242" s="104"/>
      <c r="AL242" s="104"/>
      <c r="AM242" s="104"/>
      <c r="AN242" s="104"/>
      <c r="AO242" s="104"/>
      <c r="AP242" s="104"/>
      <c r="AQ242" s="104"/>
      <c r="AR242" s="104"/>
      <c r="AS242" s="104"/>
      <c r="AT242" s="104"/>
    </row>
    <row r="243" spans="2:46" x14ac:dyDescent="0.25">
      <c r="B243" s="40"/>
      <c r="C243" s="40"/>
      <c r="D243" s="40"/>
      <c r="E243" s="107"/>
      <c r="F243" s="107"/>
      <c r="G243" s="107"/>
      <c r="H243" s="107"/>
      <c r="I243" s="107"/>
      <c r="J243" s="107"/>
      <c r="K243" s="107"/>
      <c r="L243" s="107"/>
      <c r="M243" s="107"/>
      <c r="N243" s="107"/>
      <c r="O243" s="107"/>
      <c r="P243" s="107"/>
      <c r="T243" s="104"/>
      <c r="U243" s="104"/>
      <c r="V243" s="104"/>
      <c r="W243" s="104"/>
      <c r="X243" s="104"/>
      <c r="Y243" s="104"/>
      <c r="Z243" s="104"/>
      <c r="AA243" s="104"/>
      <c r="AB243" s="104"/>
      <c r="AC243" s="104"/>
      <c r="AD243" s="104"/>
      <c r="AE243" s="104"/>
      <c r="AF243" s="104"/>
      <c r="AG243" s="104"/>
      <c r="AH243" s="104"/>
      <c r="AI243" s="104"/>
      <c r="AJ243" s="104"/>
      <c r="AK243" s="104"/>
      <c r="AL243" s="104"/>
      <c r="AM243" s="104"/>
      <c r="AN243" s="104"/>
      <c r="AO243" s="104"/>
      <c r="AP243" s="104"/>
      <c r="AQ243" s="104"/>
      <c r="AR243" s="104"/>
      <c r="AS243" s="104"/>
      <c r="AT243" s="104"/>
    </row>
    <row r="244" spans="2:46" x14ac:dyDescent="0.25">
      <c r="B244" s="40"/>
      <c r="C244" s="40"/>
      <c r="D244" s="40"/>
      <c r="E244" s="107"/>
      <c r="F244" s="107"/>
      <c r="G244" s="107"/>
      <c r="H244" s="107"/>
      <c r="I244" s="107"/>
      <c r="J244" s="107"/>
      <c r="K244" s="107"/>
      <c r="L244" s="107"/>
      <c r="M244" s="107"/>
      <c r="N244" s="107"/>
      <c r="O244" s="107"/>
      <c r="P244" s="107"/>
      <c r="T244" s="104"/>
      <c r="U244" s="104"/>
      <c r="V244" s="104"/>
      <c r="W244" s="104"/>
      <c r="X244" s="104"/>
      <c r="Y244" s="104"/>
      <c r="Z244" s="104"/>
      <c r="AA244" s="104"/>
      <c r="AB244" s="104"/>
      <c r="AC244" s="104"/>
      <c r="AD244" s="104"/>
      <c r="AE244" s="104"/>
      <c r="AF244" s="104"/>
      <c r="AG244" s="104"/>
      <c r="AH244" s="104"/>
      <c r="AI244" s="104"/>
      <c r="AJ244" s="104"/>
      <c r="AK244" s="104"/>
      <c r="AL244" s="104"/>
      <c r="AM244" s="104"/>
      <c r="AN244" s="104"/>
      <c r="AO244" s="104"/>
      <c r="AP244" s="104"/>
      <c r="AQ244" s="104"/>
      <c r="AR244" s="104"/>
      <c r="AS244" s="104"/>
      <c r="AT244" s="104"/>
    </row>
    <row r="245" spans="2:46" x14ac:dyDescent="0.25">
      <c r="B245" s="40"/>
      <c r="C245" s="40"/>
      <c r="D245" s="40"/>
      <c r="E245" s="107"/>
      <c r="F245" s="107"/>
      <c r="G245" s="107"/>
      <c r="H245" s="107"/>
      <c r="I245" s="107"/>
      <c r="J245" s="107"/>
      <c r="K245" s="107"/>
      <c r="L245" s="107"/>
      <c r="M245" s="107"/>
      <c r="N245" s="107"/>
      <c r="O245" s="107"/>
      <c r="P245" s="107"/>
      <c r="T245" s="104"/>
      <c r="U245" s="104"/>
      <c r="V245" s="104"/>
      <c r="W245" s="104"/>
      <c r="X245" s="104"/>
      <c r="Y245" s="104"/>
      <c r="Z245" s="104"/>
      <c r="AA245" s="104"/>
      <c r="AB245" s="104"/>
      <c r="AC245" s="104"/>
      <c r="AD245" s="104"/>
      <c r="AE245" s="104"/>
      <c r="AF245" s="104"/>
      <c r="AG245" s="104"/>
      <c r="AH245" s="104"/>
      <c r="AI245" s="104"/>
      <c r="AJ245" s="104"/>
      <c r="AK245" s="104"/>
      <c r="AL245" s="104"/>
      <c r="AM245" s="104"/>
      <c r="AN245" s="104"/>
      <c r="AO245" s="104"/>
      <c r="AP245" s="104"/>
      <c r="AQ245" s="104"/>
      <c r="AR245" s="104"/>
      <c r="AS245" s="104"/>
      <c r="AT245" s="104"/>
    </row>
    <row r="246" spans="2:46" x14ac:dyDescent="0.25">
      <c r="B246" s="40"/>
      <c r="C246" s="40"/>
      <c r="D246" s="40"/>
      <c r="E246" s="107"/>
      <c r="F246" s="107"/>
      <c r="G246" s="107"/>
      <c r="H246" s="107"/>
      <c r="I246" s="107"/>
      <c r="J246" s="107"/>
      <c r="K246" s="107"/>
      <c r="L246" s="107"/>
      <c r="M246" s="107"/>
      <c r="N246" s="107"/>
      <c r="O246" s="107"/>
      <c r="P246" s="107"/>
      <c r="T246" s="104"/>
      <c r="U246" s="104"/>
      <c r="V246" s="104"/>
      <c r="W246" s="104"/>
      <c r="X246" s="104"/>
      <c r="Y246" s="104"/>
      <c r="Z246" s="104"/>
      <c r="AA246" s="104"/>
      <c r="AB246" s="104"/>
      <c r="AC246" s="104"/>
      <c r="AD246" s="104"/>
      <c r="AE246" s="104"/>
      <c r="AF246" s="104"/>
      <c r="AG246" s="104"/>
      <c r="AH246" s="104"/>
      <c r="AI246" s="104"/>
      <c r="AJ246" s="104"/>
      <c r="AK246" s="104"/>
      <c r="AL246" s="104"/>
      <c r="AM246" s="104"/>
      <c r="AN246" s="104"/>
      <c r="AO246" s="104"/>
      <c r="AP246" s="104"/>
      <c r="AQ246" s="104"/>
      <c r="AR246" s="104"/>
      <c r="AS246" s="104"/>
      <c r="AT246" s="104"/>
    </row>
    <row r="247" spans="2:46" x14ac:dyDescent="0.25">
      <c r="B247" s="40"/>
      <c r="C247" s="40"/>
      <c r="D247" s="40"/>
      <c r="E247" s="107"/>
      <c r="F247" s="107"/>
      <c r="G247" s="107"/>
      <c r="H247" s="107"/>
      <c r="I247" s="107"/>
      <c r="J247" s="107"/>
      <c r="K247" s="107"/>
      <c r="L247" s="107"/>
      <c r="M247" s="107"/>
      <c r="N247" s="107"/>
      <c r="O247" s="107"/>
      <c r="P247" s="107"/>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row>
    <row r="248" spans="2:46" x14ac:dyDescent="0.25">
      <c r="B248" s="40"/>
      <c r="C248" s="40"/>
      <c r="D248" s="40"/>
      <c r="E248" s="107"/>
      <c r="F248" s="107"/>
      <c r="G248" s="107"/>
      <c r="H248" s="107"/>
      <c r="I248" s="107"/>
      <c r="J248" s="107"/>
      <c r="K248" s="107"/>
      <c r="L248" s="107"/>
      <c r="M248" s="107"/>
      <c r="N248" s="107"/>
      <c r="O248" s="107"/>
      <c r="P248" s="107"/>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row>
    <row r="249" spans="2:46" x14ac:dyDescent="0.25">
      <c r="B249" s="40"/>
      <c r="C249" s="40"/>
      <c r="D249" s="40"/>
      <c r="E249" s="107"/>
      <c r="F249" s="107"/>
      <c r="G249" s="107"/>
      <c r="H249" s="107"/>
      <c r="I249" s="107"/>
      <c r="J249" s="107"/>
      <c r="K249" s="107"/>
      <c r="L249" s="107"/>
      <c r="M249" s="107"/>
      <c r="N249" s="107"/>
      <c r="O249" s="107"/>
      <c r="P249" s="107"/>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row>
    <row r="250" spans="2:46" x14ac:dyDescent="0.25">
      <c r="B250" s="40"/>
      <c r="C250" s="40"/>
      <c r="D250" s="40"/>
      <c r="E250" s="107"/>
      <c r="F250" s="107"/>
      <c r="G250" s="107"/>
      <c r="H250" s="107"/>
      <c r="I250" s="107"/>
      <c r="J250" s="107"/>
      <c r="K250" s="107"/>
      <c r="L250" s="107"/>
      <c r="M250" s="107"/>
      <c r="N250" s="107"/>
      <c r="O250" s="107"/>
      <c r="P250" s="107"/>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row>
    <row r="251" spans="2:46" x14ac:dyDescent="0.25">
      <c r="B251" s="40"/>
      <c r="C251" s="40"/>
      <c r="D251" s="40"/>
      <c r="E251" s="107"/>
      <c r="F251" s="107"/>
      <c r="G251" s="107"/>
      <c r="H251" s="107"/>
      <c r="I251" s="107"/>
      <c r="J251" s="107"/>
      <c r="K251" s="107"/>
      <c r="L251" s="107"/>
      <c r="M251" s="107"/>
      <c r="N251" s="107"/>
      <c r="O251" s="107"/>
      <c r="P251" s="107"/>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row>
    <row r="252" spans="2:46" x14ac:dyDescent="0.25">
      <c r="B252" s="40"/>
      <c r="C252" s="40"/>
      <c r="D252" s="40"/>
      <c r="E252" s="107"/>
      <c r="F252" s="107"/>
      <c r="G252" s="107"/>
      <c r="H252" s="107"/>
      <c r="I252" s="107"/>
      <c r="J252" s="107"/>
      <c r="K252" s="107"/>
      <c r="L252" s="107"/>
      <c r="M252" s="107"/>
      <c r="N252" s="107"/>
      <c r="O252" s="107"/>
      <c r="P252" s="107"/>
      <c r="T252" s="104"/>
      <c r="U252" s="104"/>
      <c r="V252" s="104"/>
      <c r="W252" s="104"/>
      <c r="X252" s="104"/>
      <c r="Y252" s="104"/>
      <c r="Z252" s="104"/>
      <c r="AA252" s="104"/>
      <c r="AB252" s="104"/>
      <c r="AC252" s="104"/>
      <c r="AD252" s="104"/>
      <c r="AE252" s="104"/>
      <c r="AF252" s="104"/>
      <c r="AG252" s="104"/>
      <c r="AH252" s="104"/>
      <c r="AI252" s="104"/>
      <c r="AJ252" s="104"/>
      <c r="AK252" s="104"/>
      <c r="AL252" s="104"/>
      <c r="AM252" s="104"/>
      <c r="AN252" s="104"/>
      <c r="AO252" s="104"/>
      <c r="AP252" s="104"/>
      <c r="AQ252" s="104"/>
      <c r="AR252" s="104"/>
      <c r="AS252" s="104"/>
      <c r="AT252" s="104"/>
    </row>
    <row r="253" spans="2:46" x14ac:dyDescent="0.25">
      <c r="B253" s="40"/>
      <c r="C253" s="40"/>
      <c r="D253" s="40"/>
      <c r="E253" s="107"/>
      <c r="F253" s="107"/>
      <c r="G253" s="107"/>
      <c r="H253" s="107"/>
      <c r="I253" s="107"/>
      <c r="J253" s="107"/>
      <c r="K253" s="107"/>
      <c r="L253" s="107"/>
      <c r="M253" s="107"/>
      <c r="N253" s="107"/>
      <c r="O253" s="107"/>
      <c r="P253" s="107"/>
      <c r="T253" s="104"/>
      <c r="U253" s="104"/>
      <c r="V253" s="104"/>
      <c r="W253" s="104"/>
      <c r="X253" s="104"/>
      <c r="Y253" s="104"/>
      <c r="Z253" s="104"/>
      <c r="AA253" s="104"/>
      <c r="AB253" s="104"/>
      <c r="AC253" s="104"/>
      <c r="AD253" s="104"/>
      <c r="AE253" s="104"/>
      <c r="AF253" s="104"/>
      <c r="AG253" s="104"/>
      <c r="AH253" s="104"/>
      <c r="AI253" s="104"/>
      <c r="AJ253" s="104"/>
      <c r="AK253" s="104"/>
      <c r="AL253" s="104"/>
      <c r="AM253" s="104"/>
      <c r="AN253" s="104"/>
      <c r="AO253" s="104"/>
      <c r="AP253" s="104"/>
      <c r="AQ253" s="104"/>
      <c r="AR253" s="104"/>
      <c r="AS253" s="104"/>
      <c r="AT253" s="104"/>
    </row>
    <row r="254" spans="2:46" x14ac:dyDescent="0.25">
      <c r="B254" s="40"/>
      <c r="C254" s="40"/>
      <c r="D254" s="40"/>
      <c r="E254" s="107"/>
      <c r="F254" s="107"/>
      <c r="G254" s="107"/>
      <c r="H254" s="107"/>
      <c r="I254" s="107"/>
      <c r="J254" s="107"/>
      <c r="K254" s="107"/>
      <c r="L254" s="107"/>
      <c r="M254" s="107"/>
      <c r="N254" s="107"/>
      <c r="O254" s="107"/>
      <c r="P254" s="107"/>
      <c r="T254" s="104"/>
      <c r="U254" s="104"/>
      <c r="V254" s="104"/>
      <c r="W254" s="104"/>
      <c r="X254" s="104"/>
      <c r="Y254" s="104"/>
      <c r="Z254" s="104"/>
      <c r="AA254" s="104"/>
      <c r="AB254" s="104"/>
      <c r="AC254" s="104"/>
      <c r="AD254" s="104"/>
      <c r="AE254" s="104"/>
      <c r="AF254" s="104"/>
      <c r="AG254" s="104"/>
      <c r="AH254" s="104"/>
      <c r="AI254" s="104"/>
      <c r="AJ254" s="104"/>
      <c r="AK254" s="104"/>
      <c r="AL254" s="104"/>
      <c r="AM254" s="104"/>
      <c r="AN254" s="104"/>
      <c r="AO254" s="104"/>
      <c r="AP254" s="104"/>
      <c r="AQ254" s="104"/>
      <c r="AR254" s="104"/>
      <c r="AS254" s="104"/>
      <c r="AT254" s="104"/>
    </row>
    <row r="255" spans="2:46" x14ac:dyDescent="0.25">
      <c r="B255" s="40"/>
      <c r="C255" s="40"/>
      <c r="D255" s="40"/>
      <c r="E255" s="107"/>
      <c r="F255" s="107"/>
      <c r="G255" s="107"/>
      <c r="H255" s="107"/>
      <c r="I255" s="107"/>
      <c r="J255" s="107"/>
      <c r="K255" s="107"/>
      <c r="L255" s="107"/>
      <c r="M255" s="107"/>
      <c r="N255" s="107"/>
      <c r="O255" s="107"/>
      <c r="P255" s="107"/>
      <c r="T255" s="104"/>
      <c r="U255" s="104"/>
      <c r="V255" s="104"/>
      <c r="W255" s="104"/>
      <c r="X255" s="104"/>
      <c r="Y255" s="104"/>
      <c r="Z255" s="104"/>
      <c r="AA255" s="104"/>
      <c r="AB255" s="104"/>
      <c r="AC255" s="104"/>
      <c r="AD255" s="104"/>
      <c r="AE255" s="104"/>
      <c r="AF255" s="104"/>
      <c r="AG255" s="104"/>
      <c r="AH255" s="104"/>
      <c r="AI255" s="104"/>
      <c r="AJ255" s="104"/>
      <c r="AK255" s="104"/>
      <c r="AL255" s="104"/>
      <c r="AM255" s="104"/>
      <c r="AN255" s="104"/>
      <c r="AO255" s="104"/>
      <c r="AP255" s="104"/>
      <c r="AQ255" s="104"/>
      <c r="AR255" s="104"/>
      <c r="AS255" s="104"/>
      <c r="AT255" s="104"/>
    </row>
    <row r="256" spans="2:46" x14ac:dyDescent="0.25">
      <c r="B256" s="40"/>
      <c r="C256" s="40"/>
      <c r="D256" s="40"/>
      <c r="E256" s="107"/>
      <c r="F256" s="107"/>
      <c r="G256" s="107"/>
      <c r="H256" s="107"/>
      <c r="I256" s="107"/>
      <c r="J256" s="107"/>
      <c r="K256" s="107"/>
      <c r="L256" s="107"/>
      <c r="M256" s="107"/>
      <c r="N256" s="107"/>
      <c r="O256" s="107"/>
      <c r="P256" s="107"/>
      <c r="T256" s="104"/>
      <c r="U256" s="104"/>
      <c r="V256" s="104"/>
      <c r="W256" s="104"/>
      <c r="X256" s="104"/>
      <c r="Y256" s="104"/>
      <c r="Z256" s="104"/>
      <c r="AA256" s="104"/>
      <c r="AB256" s="104"/>
      <c r="AC256" s="104"/>
      <c r="AD256" s="104"/>
      <c r="AE256" s="104"/>
      <c r="AF256" s="104"/>
      <c r="AG256" s="104"/>
      <c r="AH256" s="104"/>
      <c r="AI256" s="104"/>
      <c r="AJ256" s="104"/>
      <c r="AK256" s="104"/>
      <c r="AL256" s="104"/>
      <c r="AM256" s="104"/>
      <c r="AN256" s="104"/>
      <c r="AO256" s="104"/>
      <c r="AP256" s="104"/>
      <c r="AQ256" s="104"/>
      <c r="AR256" s="104"/>
      <c r="AS256" s="104"/>
      <c r="AT256" s="104"/>
    </row>
    <row r="257" spans="2:46" x14ac:dyDescent="0.25">
      <c r="B257" s="40"/>
      <c r="C257" s="40"/>
      <c r="D257" s="40"/>
      <c r="E257" s="107"/>
      <c r="F257" s="107"/>
      <c r="G257" s="107"/>
      <c r="H257" s="107"/>
      <c r="I257" s="107"/>
      <c r="J257" s="107"/>
      <c r="K257" s="107"/>
      <c r="L257" s="107"/>
      <c r="M257" s="107"/>
      <c r="N257" s="107"/>
      <c r="O257" s="107"/>
      <c r="P257" s="107"/>
      <c r="T257" s="104"/>
      <c r="U257" s="104"/>
      <c r="V257" s="104"/>
      <c r="W257" s="104"/>
      <c r="X257" s="104"/>
      <c r="Y257" s="104"/>
      <c r="Z257" s="104"/>
      <c r="AA257" s="104"/>
      <c r="AB257" s="104"/>
      <c r="AC257" s="104"/>
      <c r="AD257" s="104"/>
      <c r="AE257" s="104"/>
      <c r="AF257" s="104"/>
      <c r="AG257" s="104"/>
      <c r="AH257" s="104"/>
      <c r="AI257" s="104"/>
      <c r="AJ257" s="104"/>
      <c r="AK257" s="104"/>
      <c r="AL257" s="104"/>
      <c r="AM257" s="104"/>
      <c r="AN257" s="104"/>
      <c r="AO257" s="104"/>
      <c r="AP257" s="104"/>
      <c r="AQ257" s="104"/>
      <c r="AR257" s="104"/>
      <c r="AS257" s="104"/>
      <c r="AT257" s="104"/>
    </row>
    <row r="258" spans="2:46" x14ac:dyDescent="0.25">
      <c r="B258" s="40"/>
      <c r="C258" s="40"/>
      <c r="D258" s="40"/>
      <c r="E258" s="107"/>
      <c r="F258" s="107"/>
      <c r="G258" s="107"/>
      <c r="H258" s="107"/>
      <c r="I258" s="107"/>
      <c r="J258" s="107"/>
      <c r="K258" s="107"/>
      <c r="L258" s="107"/>
      <c r="M258" s="107"/>
      <c r="N258" s="107"/>
      <c r="O258" s="107"/>
      <c r="P258" s="107"/>
      <c r="T258" s="104"/>
      <c r="U258" s="104"/>
      <c r="V258" s="104"/>
      <c r="W258" s="104"/>
      <c r="X258" s="104"/>
      <c r="Y258" s="104"/>
      <c r="Z258" s="104"/>
      <c r="AA258" s="104"/>
      <c r="AB258" s="104"/>
      <c r="AC258" s="104"/>
      <c r="AD258" s="104"/>
      <c r="AE258" s="104"/>
      <c r="AF258" s="104"/>
      <c r="AG258" s="104"/>
      <c r="AH258" s="104"/>
      <c r="AI258" s="104"/>
      <c r="AJ258" s="104"/>
      <c r="AK258" s="104"/>
      <c r="AL258" s="104"/>
      <c r="AM258" s="104"/>
      <c r="AN258" s="104"/>
      <c r="AO258" s="104"/>
      <c r="AP258" s="104"/>
      <c r="AQ258" s="104"/>
      <c r="AR258" s="104"/>
      <c r="AS258" s="104"/>
      <c r="AT258" s="104"/>
    </row>
    <row r="259" spans="2:46" x14ac:dyDescent="0.25">
      <c r="B259" s="40"/>
      <c r="C259" s="40"/>
      <c r="D259" s="40"/>
      <c r="E259" s="107"/>
      <c r="F259" s="107"/>
      <c r="G259" s="107"/>
      <c r="H259" s="107"/>
      <c r="I259" s="107"/>
      <c r="J259" s="107"/>
      <c r="K259" s="107"/>
      <c r="L259" s="107"/>
      <c r="M259" s="107"/>
      <c r="N259" s="107"/>
      <c r="O259" s="107"/>
      <c r="P259" s="107"/>
      <c r="T259" s="104"/>
      <c r="U259" s="104"/>
      <c r="V259" s="104"/>
      <c r="W259" s="104"/>
      <c r="X259" s="104"/>
      <c r="Y259" s="104"/>
      <c r="Z259" s="104"/>
      <c r="AA259" s="104"/>
      <c r="AB259" s="104"/>
      <c r="AC259" s="104"/>
      <c r="AD259" s="104"/>
      <c r="AE259" s="104"/>
      <c r="AF259" s="104"/>
      <c r="AG259" s="104"/>
      <c r="AH259" s="104"/>
      <c r="AI259" s="104"/>
      <c r="AJ259" s="104"/>
      <c r="AK259" s="104"/>
      <c r="AL259" s="104"/>
      <c r="AM259" s="104"/>
      <c r="AN259" s="104"/>
      <c r="AO259" s="104"/>
      <c r="AP259" s="104"/>
      <c r="AQ259" s="104"/>
      <c r="AR259" s="104"/>
      <c r="AS259" s="104"/>
      <c r="AT259" s="104"/>
    </row>
    <row r="260" spans="2:46" x14ac:dyDescent="0.25">
      <c r="B260" s="40"/>
      <c r="C260" s="40"/>
      <c r="D260" s="40"/>
      <c r="E260" s="107"/>
      <c r="F260" s="107"/>
      <c r="G260" s="107"/>
      <c r="H260" s="107"/>
      <c r="I260" s="107"/>
      <c r="J260" s="107"/>
      <c r="K260" s="107"/>
      <c r="L260" s="107"/>
      <c r="M260" s="107"/>
      <c r="N260" s="107"/>
      <c r="O260" s="107"/>
      <c r="P260" s="107"/>
      <c r="T260" s="104"/>
      <c r="U260" s="104"/>
      <c r="V260" s="104"/>
      <c r="W260" s="104"/>
      <c r="X260" s="104"/>
      <c r="Y260" s="104"/>
      <c r="Z260" s="104"/>
      <c r="AA260" s="104"/>
      <c r="AB260" s="104"/>
      <c r="AC260" s="104"/>
      <c r="AD260" s="104"/>
      <c r="AE260" s="104"/>
      <c r="AF260" s="104"/>
      <c r="AG260" s="104"/>
      <c r="AH260" s="104"/>
      <c r="AI260" s="104"/>
      <c r="AJ260" s="104"/>
      <c r="AK260" s="104"/>
      <c r="AL260" s="104"/>
      <c r="AM260" s="104"/>
      <c r="AN260" s="104"/>
      <c r="AO260" s="104"/>
      <c r="AP260" s="104"/>
      <c r="AQ260" s="104"/>
      <c r="AR260" s="104"/>
      <c r="AS260" s="104"/>
      <c r="AT260" s="104"/>
    </row>
    <row r="261" spans="2:46" x14ac:dyDescent="0.25">
      <c r="B261" s="40"/>
      <c r="C261" s="40"/>
      <c r="D261" s="40"/>
      <c r="E261" s="107"/>
      <c r="F261" s="107"/>
      <c r="G261" s="107"/>
      <c r="H261" s="107"/>
      <c r="I261" s="107"/>
      <c r="J261" s="107"/>
      <c r="K261" s="107"/>
      <c r="L261" s="107"/>
      <c r="M261" s="107"/>
      <c r="N261" s="107"/>
      <c r="O261" s="107"/>
      <c r="P261" s="107"/>
      <c r="T261" s="104"/>
      <c r="U261" s="104"/>
      <c r="V261" s="104"/>
      <c r="W261" s="104"/>
      <c r="X261" s="104"/>
      <c r="Y261" s="104"/>
      <c r="Z261" s="104"/>
      <c r="AA261" s="104"/>
      <c r="AB261" s="104"/>
      <c r="AC261" s="104"/>
      <c r="AD261" s="104"/>
      <c r="AE261" s="104"/>
      <c r="AF261" s="104"/>
      <c r="AG261" s="104"/>
      <c r="AH261" s="104"/>
      <c r="AI261" s="104"/>
      <c r="AJ261" s="104"/>
      <c r="AK261" s="104"/>
      <c r="AL261" s="104"/>
      <c r="AM261" s="104"/>
      <c r="AN261" s="104"/>
      <c r="AO261" s="104"/>
      <c r="AP261" s="104"/>
      <c r="AQ261" s="104"/>
      <c r="AR261" s="104"/>
      <c r="AS261" s="104"/>
      <c r="AT261" s="104"/>
    </row>
    <row r="262" spans="2:46" x14ac:dyDescent="0.25">
      <c r="B262" s="40"/>
      <c r="C262" s="40"/>
      <c r="D262" s="40"/>
      <c r="E262" s="107"/>
      <c r="F262" s="107"/>
      <c r="G262" s="107"/>
      <c r="H262" s="107"/>
      <c r="I262" s="107"/>
      <c r="J262" s="107"/>
      <c r="K262" s="107"/>
      <c r="L262" s="107"/>
      <c r="M262" s="107"/>
      <c r="N262" s="107"/>
      <c r="O262" s="107"/>
      <c r="P262" s="107"/>
      <c r="T262" s="104"/>
      <c r="U262" s="104"/>
      <c r="V262" s="104"/>
      <c r="W262" s="104"/>
      <c r="X262" s="104"/>
      <c r="Y262" s="104"/>
      <c r="Z262" s="104"/>
      <c r="AA262" s="104"/>
      <c r="AB262" s="104"/>
      <c r="AC262" s="104"/>
      <c r="AD262" s="104"/>
      <c r="AE262" s="104"/>
      <c r="AF262" s="104"/>
      <c r="AG262" s="104"/>
      <c r="AH262" s="104"/>
      <c r="AI262" s="104"/>
      <c r="AJ262" s="104"/>
      <c r="AK262" s="104"/>
      <c r="AL262" s="104"/>
      <c r="AM262" s="104"/>
      <c r="AN262" s="104"/>
      <c r="AO262" s="104"/>
      <c r="AP262" s="104"/>
      <c r="AQ262" s="104"/>
      <c r="AR262" s="104"/>
      <c r="AS262" s="104"/>
      <c r="AT262" s="104"/>
    </row>
    <row r="263" spans="2:46" x14ac:dyDescent="0.25">
      <c r="B263" s="40"/>
      <c r="C263" s="40"/>
      <c r="D263" s="40"/>
      <c r="E263" s="107"/>
      <c r="F263" s="107"/>
      <c r="G263" s="107"/>
      <c r="H263" s="107"/>
      <c r="I263" s="107"/>
      <c r="J263" s="107"/>
      <c r="K263" s="107"/>
      <c r="L263" s="107"/>
      <c r="M263" s="107"/>
      <c r="N263" s="107"/>
      <c r="O263" s="107"/>
      <c r="P263" s="107"/>
      <c r="T263" s="104"/>
      <c r="U263" s="104"/>
      <c r="V263" s="104"/>
      <c r="W263" s="104"/>
      <c r="X263" s="104"/>
      <c r="Y263" s="104"/>
      <c r="Z263" s="104"/>
      <c r="AA263" s="104"/>
      <c r="AB263" s="104"/>
      <c r="AC263" s="104"/>
      <c r="AD263" s="104"/>
      <c r="AE263" s="104"/>
      <c r="AF263" s="104"/>
      <c r="AG263" s="104"/>
      <c r="AH263" s="104"/>
      <c r="AI263" s="104"/>
      <c r="AJ263" s="104"/>
      <c r="AK263" s="104"/>
      <c r="AL263" s="104"/>
      <c r="AM263" s="104"/>
      <c r="AN263" s="104"/>
      <c r="AO263" s="104"/>
      <c r="AP263" s="104"/>
      <c r="AQ263" s="104"/>
      <c r="AR263" s="104"/>
      <c r="AS263" s="104"/>
      <c r="AT263" s="104"/>
    </row>
    <row r="264" spans="2:46" x14ac:dyDescent="0.25">
      <c r="B264" s="40"/>
      <c r="C264" s="40"/>
      <c r="D264" s="40"/>
      <c r="E264" s="107"/>
      <c r="F264" s="107"/>
      <c r="G264" s="107"/>
      <c r="H264" s="107"/>
      <c r="I264" s="107"/>
      <c r="J264" s="107"/>
      <c r="K264" s="107"/>
      <c r="L264" s="107"/>
      <c r="M264" s="107"/>
      <c r="N264" s="107"/>
      <c r="O264" s="107"/>
      <c r="P264" s="107"/>
      <c r="T264" s="104"/>
      <c r="U264" s="104"/>
      <c r="V264" s="104"/>
      <c r="W264" s="104"/>
      <c r="X264" s="104"/>
      <c r="Y264" s="104"/>
      <c r="Z264" s="104"/>
      <c r="AA264" s="104"/>
      <c r="AB264" s="104"/>
      <c r="AC264" s="104"/>
      <c r="AD264" s="104"/>
      <c r="AE264" s="104"/>
      <c r="AF264" s="104"/>
      <c r="AG264" s="104"/>
      <c r="AH264" s="104"/>
      <c r="AI264" s="104"/>
      <c r="AJ264" s="104"/>
      <c r="AK264" s="104"/>
      <c r="AL264" s="104"/>
      <c r="AM264" s="104"/>
      <c r="AN264" s="104"/>
      <c r="AO264" s="104"/>
      <c r="AP264" s="104"/>
      <c r="AQ264" s="104"/>
      <c r="AR264" s="104"/>
      <c r="AS264" s="104"/>
      <c r="AT264" s="104"/>
    </row>
    <row r="265" spans="2:46" x14ac:dyDescent="0.25">
      <c r="B265" s="40"/>
      <c r="C265" s="40"/>
      <c r="D265" s="40"/>
      <c r="E265" s="107"/>
      <c r="F265" s="107"/>
      <c r="G265" s="107"/>
      <c r="H265" s="107"/>
      <c r="I265" s="107"/>
      <c r="J265" s="107"/>
      <c r="K265" s="107"/>
      <c r="L265" s="107"/>
      <c r="M265" s="107"/>
      <c r="N265" s="107"/>
      <c r="O265" s="107"/>
      <c r="P265" s="107"/>
      <c r="T265" s="104"/>
      <c r="U265" s="104"/>
      <c r="V265" s="104"/>
      <c r="W265" s="104"/>
      <c r="X265" s="104"/>
      <c r="Y265" s="104"/>
      <c r="Z265" s="104"/>
      <c r="AA265" s="104"/>
      <c r="AB265" s="104"/>
      <c r="AC265" s="104"/>
      <c r="AD265" s="104"/>
      <c r="AE265" s="104"/>
      <c r="AF265" s="104"/>
      <c r="AG265" s="104"/>
      <c r="AH265" s="104"/>
      <c r="AI265" s="104"/>
      <c r="AJ265" s="104"/>
      <c r="AK265" s="104"/>
      <c r="AL265" s="104"/>
      <c r="AM265" s="104"/>
      <c r="AN265" s="104"/>
      <c r="AO265" s="104"/>
      <c r="AP265" s="104"/>
      <c r="AQ265" s="104"/>
      <c r="AR265" s="104"/>
      <c r="AS265" s="104"/>
      <c r="AT265" s="104"/>
    </row>
    <row r="266" spans="2:46" x14ac:dyDescent="0.25">
      <c r="B266" s="40"/>
      <c r="C266" s="40"/>
      <c r="D266" s="40"/>
      <c r="E266" s="107"/>
      <c r="F266" s="107"/>
      <c r="G266" s="107"/>
      <c r="H266" s="107"/>
      <c r="I266" s="107"/>
      <c r="J266" s="107"/>
      <c r="K266" s="107"/>
      <c r="L266" s="107"/>
      <c r="M266" s="107"/>
      <c r="N266" s="107"/>
      <c r="O266" s="107"/>
      <c r="P266" s="107"/>
      <c r="T266" s="104"/>
      <c r="U266" s="104"/>
      <c r="V266" s="104"/>
      <c r="W266" s="104"/>
      <c r="X266" s="104"/>
      <c r="Y266" s="104"/>
      <c r="Z266" s="104"/>
      <c r="AA266" s="104"/>
      <c r="AB266" s="104"/>
      <c r="AC266" s="104"/>
      <c r="AD266" s="104"/>
      <c r="AE266" s="104"/>
      <c r="AF266" s="104"/>
      <c r="AG266" s="104"/>
      <c r="AH266" s="104"/>
      <c r="AI266" s="104"/>
      <c r="AJ266" s="104"/>
      <c r="AK266" s="104"/>
      <c r="AL266" s="104"/>
      <c r="AM266" s="104"/>
      <c r="AN266" s="104"/>
      <c r="AO266" s="104"/>
      <c r="AP266" s="104"/>
      <c r="AQ266" s="104"/>
      <c r="AR266" s="104"/>
      <c r="AS266" s="104"/>
      <c r="AT266" s="104"/>
    </row>
    <row r="267" spans="2:46" x14ac:dyDescent="0.25">
      <c r="B267" s="40"/>
      <c r="C267" s="40"/>
      <c r="D267" s="40"/>
      <c r="E267" s="107"/>
      <c r="F267" s="107"/>
      <c r="G267" s="107"/>
      <c r="H267" s="107"/>
      <c r="I267" s="107"/>
      <c r="J267" s="107"/>
      <c r="K267" s="107"/>
      <c r="L267" s="107"/>
      <c r="M267" s="107"/>
      <c r="N267" s="107"/>
      <c r="O267" s="107"/>
      <c r="P267" s="107"/>
      <c r="T267" s="104"/>
      <c r="U267" s="104"/>
      <c r="V267" s="104"/>
      <c r="W267" s="104"/>
      <c r="X267" s="104"/>
      <c r="Y267" s="104"/>
      <c r="Z267" s="104"/>
      <c r="AA267" s="104"/>
      <c r="AB267" s="104"/>
      <c r="AC267" s="104"/>
      <c r="AD267" s="104"/>
      <c r="AE267" s="104"/>
      <c r="AF267" s="104"/>
      <c r="AG267" s="104"/>
      <c r="AH267" s="104"/>
      <c r="AI267" s="104"/>
      <c r="AJ267" s="104"/>
      <c r="AK267" s="104"/>
      <c r="AL267" s="104"/>
      <c r="AM267" s="104"/>
      <c r="AN267" s="104"/>
      <c r="AO267" s="104"/>
      <c r="AP267" s="104"/>
      <c r="AQ267" s="104"/>
      <c r="AR267" s="104"/>
      <c r="AS267" s="104"/>
      <c r="AT267" s="104"/>
    </row>
    <row r="268" spans="2:46" x14ac:dyDescent="0.25">
      <c r="B268" s="40"/>
      <c r="C268" s="40"/>
      <c r="D268" s="40"/>
      <c r="E268" s="107"/>
      <c r="F268" s="107"/>
      <c r="G268" s="107"/>
      <c r="H268" s="107"/>
      <c r="I268" s="107"/>
      <c r="J268" s="107"/>
      <c r="K268" s="107"/>
      <c r="L268" s="107"/>
      <c r="M268" s="107"/>
      <c r="N268" s="107"/>
      <c r="O268" s="107"/>
      <c r="P268" s="107"/>
      <c r="T268" s="104"/>
      <c r="U268" s="104"/>
      <c r="V268" s="104"/>
      <c r="W268" s="104"/>
      <c r="X268" s="104"/>
      <c r="Y268" s="104"/>
      <c r="Z268" s="104"/>
      <c r="AA268" s="104"/>
      <c r="AB268" s="104"/>
      <c r="AC268" s="104"/>
      <c r="AD268" s="104"/>
      <c r="AE268" s="104"/>
      <c r="AF268" s="104"/>
      <c r="AG268" s="104"/>
      <c r="AH268" s="104"/>
      <c r="AI268" s="104"/>
      <c r="AJ268" s="104"/>
      <c r="AK268" s="104"/>
      <c r="AL268" s="104"/>
      <c r="AM268" s="104"/>
      <c r="AN268" s="104"/>
      <c r="AO268" s="104"/>
      <c r="AP268" s="104"/>
      <c r="AQ268" s="104"/>
      <c r="AR268" s="104"/>
      <c r="AS268" s="104"/>
      <c r="AT268" s="104"/>
    </row>
    <row r="269" spans="2:46" x14ac:dyDescent="0.25">
      <c r="B269" s="40"/>
      <c r="C269" s="40"/>
      <c r="D269" s="40"/>
      <c r="E269" s="107"/>
      <c r="F269" s="107"/>
      <c r="G269" s="107"/>
      <c r="H269" s="107"/>
      <c r="I269" s="107"/>
      <c r="J269" s="107"/>
      <c r="K269" s="107"/>
      <c r="L269" s="107"/>
      <c r="M269" s="107"/>
      <c r="N269" s="107"/>
      <c r="O269" s="107"/>
      <c r="P269" s="107"/>
      <c r="T269" s="104"/>
      <c r="U269" s="104"/>
      <c r="V269" s="104"/>
      <c r="W269" s="104"/>
      <c r="X269" s="104"/>
      <c r="Y269" s="104"/>
      <c r="Z269" s="104"/>
      <c r="AA269" s="104"/>
      <c r="AB269" s="104"/>
      <c r="AC269" s="104"/>
      <c r="AD269" s="104"/>
      <c r="AE269" s="104"/>
      <c r="AF269" s="104"/>
      <c r="AG269" s="104"/>
      <c r="AH269" s="104"/>
      <c r="AI269" s="104"/>
      <c r="AJ269" s="104"/>
      <c r="AK269" s="104"/>
      <c r="AL269" s="104"/>
      <c r="AM269" s="104"/>
      <c r="AN269" s="104"/>
      <c r="AO269" s="104"/>
      <c r="AP269" s="104"/>
      <c r="AQ269" s="104"/>
      <c r="AR269" s="104"/>
      <c r="AS269" s="104"/>
      <c r="AT269" s="104"/>
    </row>
    <row r="270" spans="2:46" x14ac:dyDescent="0.25">
      <c r="B270" s="40"/>
      <c r="C270" s="40"/>
      <c r="D270" s="40"/>
      <c r="E270" s="107"/>
      <c r="F270" s="107"/>
      <c r="G270" s="107"/>
      <c r="H270" s="107"/>
      <c r="I270" s="107"/>
      <c r="J270" s="107"/>
      <c r="K270" s="107"/>
      <c r="L270" s="107"/>
      <c r="M270" s="107"/>
      <c r="N270" s="107"/>
      <c r="O270" s="107"/>
      <c r="P270" s="107"/>
      <c r="T270" s="104"/>
      <c r="U270" s="104"/>
      <c r="V270" s="104"/>
      <c r="W270" s="104"/>
      <c r="X270" s="104"/>
      <c r="Y270" s="104"/>
      <c r="Z270" s="104"/>
      <c r="AA270" s="104"/>
      <c r="AB270" s="104"/>
      <c r="AC270" s="104"/>
      <c r="AD270" s="104"/>
      <c r="AE270" s="104"/>
      <c r="AF270" s="104"/>
      <c r="AG270" s="104"/>
      <c r="AH270" s="104"/>
      <c r="AI270" s="104"/>
      <c r="AJ270" s="104"/>
      <c r="AK270" s="104"/>
      <c r="AL270" s="104"/>
      <c r="AM270" s="104"/>
      <c r="AN270" s="104"/>
      <c r="AO270" s="104"/>
      <c r="AP270" s="104"/>
      <c r="AQ270" s="104"/>
      <c r="AR270" s="104"/>
      <c r="AS270" s="104"/>
      <c r="AT270" s="104"/>
    </row>
    <row r="271" spans="2:46" x14ac:dyDescent="0.25">
      <c r="B271" s="40"/>
      <c r="C271" s="40"/>
      <c r="D271" s="40"/>
      <c r="E271" s="107"/>
      <c r="F271" s="107"/>
      <c r="G271" s="107"/>
      <c r="H271" s="107"/>
      <c r="I271" s="107"/>
      <c r="J271" s="107"/>
      <c r="K271" s="107"/>
      <c r="L271" s="107"/>
      <c r="M271" s="107"/>
      <c r="N271" s="107"/>
      <c r="O271" s="107"/>
      <c r="P271" s="107"/>
      <c r="T271" s="104"/>
      <c r="U271" s="104"/>
      <c r="V271" s="104"/>
      <c r="W271" s="104"/>
      <c r="X271" s="104"/>
      <c r="Y271" s="104"/>
      <c r="Z271" s="104"/>
      <c r="AA271" s="104"/>
      <c r="AB271" s="104"/>
      <c r="AC271" s="104"/>
      <c r="AD271" s="104"/>
      <c r="AE271" s="104"/>
      <c r="AF271" s="104"/>
      <c r="AG271" s="104"/>
      <c r="AH271" s="104"/>
      <c r="AI271" s="104"/>
      <c r="AJ271" s="104"/>
      <c r="AK271" s="104"/>
      <c r="AL271" s="104"/>
      <c r="AM271" s="104"/>
      <c r="AN271" s="104"/>
      <c r="AO271" s="104"/>
      <c r="AP271" s="104"/>
      <c r="AQ271" s="104"/>
      <c r="AR271" s="104"/>
      <c r="AS271" s="104"/>
      <c r="AT271" s="104"/>
    </row>
    <row r="272" spans="2:46" x14ac:dyDescent="0.25">
      <c r="B272" s="40"/>
      <c r="C272" s="40"/>
      <c r="D272" s="40"/>
      <c r="E272" s="107"/>
      <c r="F272" s="107"/>
      <c r="G272" s="107"/>
      <c r="H272" s="107"/>
      <c r="I272" s="107"/>
      <c r="J272" s="107"/>
      <c r="K272" s="107"/>
      <c r="L272" s="107"/>
      <c r="M272" s="107"/>
      <c r="N272" s="107"/>
      <c r="O272" s="107"/>
      <c r="P272" s="107"/>
      <c r="T272" s="104"/>
      <c r="U272" s="104"/>
      <c r="V272" s="104"/>
      <c r="W272" s="104"/>
      <c r="X272" s="104"/>
      <c r="Y272" s="104"/>
      <c r="Z272" s="104"/>
      <c r="AA272" s="104"/>
      <c r="AB272" s="104"/>
      <c r="AC272" s="104"/>
      <c r="AD272" s="104"/>
      <c r="AE272" s="104"/>
      <c r="AF272" s="104"/>
      <c r="AG272" s="104"/>
      <c r="AH272" s="104"/>
      <c r="AI272" s="104"/>
      <c r="AJ272" s="104"/>
      <c r="AK272" s="104"/>
      <c r="AL272" s="104"/>
      <c r="AM272" s="104"/>
      <c r="AN272" s="104"/>
      <c r="AO272" s="104"/>
      <c r="AP272" s="104"/>
      <c r="AQ272" s="104"/>
      <c r="AR272" s="104"/>
      <c r="AS272" s="104"/>
      <c r="AT272" s="104"/>
    </row>
    <row r="273" spans="2:46" x14ac:dyDescent="0.25">
      <c r="B273" s="40"/>
      <c r="C273" s="40"/>
      <c r="D273" s="40"/>
      <c r="E273" s="107"/>
      <c r="F273" s="107"/>
      <c r="G273" s="107"/>
      <c r="H273" s="107"/>
      <c r="I273" s="107"/>
      <c r="J273" s="107"/>
      <c r="K273" s="107"/>
      <c r="L273" s="107"/>
      <c r="M273" s="107"/>
      <c r="N273" s="107"/>
      <c r="O273" s="107"/>
      <c r="P273" s="107"/>
      <c r="T273" s="104"/>
      <c r="U273" s="104"/>
      <c r="V273" s="104"/>
      <c r="W273" s="104"/>
      <c r="X273" s="104"/>
      <c r="Y273" s="104"/>
      <c r="Z273" s="104"/>
      <c r="AA273" s="104"/>
      <c r="AB273" s="104"/>
      <c r="AC273" s="104"/>
      <c r="AD273" s="104"/>
      <c r="AE273" s="104"/>
      <c r="AF273" s="104"/>
      <c r="AG273" s="104"/>
      <c r="AH273" s="104"/>
      <c r="AI273" s="104"/>
      <c r="AJ273" s="104"/>
      <c r="AK273" s="104"/>
      <c r="AL273" s="104"/>
      <c r="AM273" s="104"/>
      <c r="AN273" s="104"/>
      <c r="AO273" s="104"/>
      <c r="AP273" s="104"/>
      <c r="AQ273" s="104"/>
      <c r="AR273" s="104"/>
      <c r="AS273" s="104"/>
      <c r="AT273" s="104"/>
    </row>
    <row r="274" spans="2:46" x14ac:dyDescent="0.25">
      <c r="B274" s="40"/>
      <c r="C274" s="40"/>
      <c r="D274" s="40"/>
      <c r="E274" s="107"/>
      <c r="F274" s="107"/>
      <c r="G274" s="107"/>
      <c r="H274" s="107"/>
      <c r="I274" s="107"/>
      <c r="J274" s="107"/>
      <c r="K274" s="107"/>
      <c r="L274" s="107"/>
      <c r="M274" s="107"/>
      <c r="N274" s="107"/>
      <c r="O274" s="107"/>
      <c r="P274" s="107"/>
      <c r="T274" s="104"/>
      <c r="U274" s="104"/>
      <c r="V274" s="104"/>
      <c r="W274" s="104"/>
      <c r="X274" s="104"/>
      <c r="Y274" s="104"/>
      <c r="Z274" s="104"/>
      <c r="AA274" s="104"/>
      <c r="AB274" s="104"/>
      <c r="AC274" s="104"/>
      <c r="AD274" s="104"/>
      <c r="AE274" s="104"/>
      <c r="AF274" s="104"/>
      <c r="AG274" s="104"/>
      <c r="AH274" s="104"/>
      <c r="AI274" s="104"/>
      <c r="AJ274" s="104"/>
      <c r="AK274" s="104"/>
      <c r="AL274" s="104"/>
      <c r="AM274" s="104"/>
      <c r="AN274" s="104"/>
      <c r="AO274" s="104"/>
      <c r="AP274" s="104"/>
      <c r="AQ274" s="104"/>
      <c r="AR274" s="104"/>
      <c r="AS274" s="104"/>
      <c r="AT274" s="104"/>
    </row>
    <row r="275" spans="2:46" x14ac:dyDescent="0.25">
      <c r="B275" s="40"/>
      <c r="C275" s="40"/>
      <c r="D275" s="40"/>
      <c r="E275" s="107"/>
      <c r="F275" s="107"/>
      <c r="G275" s="107"/>
      <c r="H275" s="107"/>
      <c r="I275" s="107"/>
      <c r="J275" s="107"/>
      <c r="K275" s="107"/>
      <c r="L275" s="107"/>
      <c r="M275" s="107"/>
      <c r="N275" s="107"/>
      <c r="O275" s="107"/>
      <c r="P275" s="107"/>
      <c r="T275" s="104"/>
      <c r="U275" s="104"/>
      <c r="V275" s="104"/>
      <c r="W275" s="104"/>
      <c r="X275" s="104"/>
      <c r="Y275" s="104"/>
      <c r="Z275" s="104"/>
      <c r="AA275" s="104"/>
      <c r="AB275" s="104"/>
      <c r="AC275" s="104"/>
      <c r="AD275" s="104"/>
      <c r="AE275" s="104"/>
      <c r="AF275" s="104"/>
      <c r="AG275" s="104"/>
      <c r="AH275" s="104"/>
      <c r="AI275" s="104"/>
      <c r="AJ275" s="104"/>
      <c r="AK275" s="104"/>
      <c r="AL275" s="104"/>
      <c r="AM275" s="104"/>
      <c r="AN275" s="104"/>
      <c r="AO275" s="104"/>
      <c r="AP275" s="104"/>
      <c r="AQ275" s="104"/>
      <c r="AR275" s="104"/>
      <c r="AS275" s="104"/>
      <c r="AT275" s="104"/>
    </row>
    <row r="276" spans="2:46" x14ac:dyDescent="0.25">
      <c r="B276" s="40"/>
      <c r="C276" s="40"/>
      <c r="D276" s="40"/>
      <c r="E276" s="107"/>
      <c r="F276" s="107"/>
      <c r="G276" s="107"/>
      <c r="H276" s="107"/>
      <c r="I276" s="107"/>
      <c r="J276" s="107"/>
      <c r="K276" s="107"/>
      <c r="L276" s="107"/>
      <c r="M276" s="107"/>
      <c r="N276" s="107"/>
      <c r="O276" s="107"/>
      <c r="P276" s="107"/>
      <c r="T276" s="104"/>
      <c r="U276" s="104"/>
      <c r="V276" s="104"/>
      <c r="W276" s="104"/>
      <c r="X276" s="104"/>
      <c r="Y276" s="104"/>
      <c r="Z276" s="104"/>
      <c r="AA276" s="104"/>
      <c r="AB276" s="104"/>
      <c r="AC276" s="104"/>
      <c r="AD276" s="104"/>
      <c r="AE276" s="104"/>
      <c r="AF276" s="104"/>
      <c r="AG276" s="104"/>
      <c r="AH276" s="104"/>
      <c r="AI276" s="104"/>
      <c r="AJ276" s="104"/>
      <c r="AK276" s="104"/>
      <c r="AL276" s="104"/>
      <c r="AM276" s="104"/>
      <c r="AN276" s="104"/>
      <c r="AO276" s="104"/>
      <c r="AP276" s="104"/>
      <c r="AQ276" s="104"/>
      <c r="AR276" s="104"/>
      <c r="AS276" s="104"/>
      <c r="AT276" s="104"/>
    </row>
    <row r="277" spans="2:46" x14ac:dyDescent="0.25">
      <c r="B277" s="40"/>
      <c r="C277" s="40"/>
      <c r="D277" s="40"/>
      <c r="E277" s="107"/>
      <c r="F277" s="107"/>
      <c r="G277" s="107"/>
      <c r="H277" s="107"/>
      <c r="I277" s="107"/>
      <c r="J277" s="107"/>
      <c r="K277" s="107"/>
      <c r="L277" s="107"/>
      <c r="M277" s="107"/>
      <c r="N277" s="107"/>
      <c r="O277" s="107"/>
      <c r="P277" s="107"/>
      <c r="T277" s="104"/>
      <c r="U277" s="104"/>
      <c r="V277" s="104"/>
      <c r="W277" s="104"/>
      <c r="X277" s="104"/>
      <c r="Y277" s="104"/>
      <c r="Z277" s="104"/>
      <c r="AA277" s="104"/>
      <c r="AB277" s="104"/>
      <c r="AC277" s="104"/>
      <c r="AD277" s="104"/>
      <c r="AE277" s="104"/>
      <c r="AF277" s="104"/>
      <c r="AG277" s="104"/>
      <c r="AH277" s="104"/>
      <c r="AI277" s="104"/>
      <c r="AJ277" s="104"/>
      <c r="AK277" s="104"/>
      <c r="AL277" s="104"/>
      <c r="AM277" s="104"/>
      <c r="AN277" s="104"/>
      <c r="AO277" s="104"/>
      <c r="AP277" s="104"/>
      <c r="AQ277" s="104"/>
      <c r="AR277" s="104"/>
      <c r="AS277" s="104"/>
      <c r="AT277" s="104"/>
    </row>
    <row r="278" spans="2:46" x14ac:dyDescent="0.25">
      <c r="B278" s="40"/>
      <c r="C278" s="40"/>
      <c r="D278" s="40"/>
      <c r="E278" s="107"/>
      <c r="F278" s="107"/>
      <c r="G278" s="107"/>
      <c r="H278" s="107"/>
      <c r="I278" s="107"/>
      <c r="J278" s="107"/>
      <c r="K278" s="107"/>
      <c r="L278" s="107"/>
      <c r="M278" s="107"/>
      <c r="N278" s="107"/>
      <c r="O278" s="107"/>
      <c r="P278" s="107"/>
      <c r="T278" s="104"/>
      <c r="U278" s="104"/>
      <c r="V278" s="104"/>
      <c r="W278" s="104"/>
      <c r="X278" s="104"/>
      <c r="Y278" s="104"/>
      <c r="Z278" s="104"/>
      <c r="AA278" s="104"/>
      <c r="AB278" s="104"/>
      <c r="AC278" s="104"/>
      <c r="AD278" s="104"/>
      <c r="AE278" s="104"/>
      <c r="AF278" s="104"/>
      <c r="AG278" s="104"/>
      <c r="AH278" s="104"/>
      <c r="AI278" s="104"/>
      <c r="AJ278" s="104"/>
      <c r="AK278" s="104"/>
      <c r="AL278" s="104"/>
      <c r="AM278" s="104"/>
      <c r="AN278" s="104"/>
      <c r="AO278" s="104"/>
      <c r="AP278" s="104"/>
      <c r="AQ278" s="104"/>
      <c r="AR278" s="104"/>
      <c r="AS278" s="104"/>
      <c r="AT278" s="104"/>
    </row>
    <row r="279" spans="2:46" x14ac:dyDescent="0.25">
      <c r="B279" s="40"/>
      <c r="C279" s="40"/>
      <c r="D279" s="40"/>
      <c r="E279" s="107"/>
      <c r="F279" s="107"/>
      <c r="G279" s="107"/>
      <c r="H279" s="107"/>
      <c r="I279" s="107"/>
      <c r="J279" s="107"/>
      <c r="K279" s="107"/>
      <c r="L279" s="107"/>
      <c r="M279" s="107"/>
      <c r="N279" s="107"/>
      <c r="O279" s="107"/>
      <c r="P279" s="107"/>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row>
    <row r="280" spans="2:46" x14ac:dyDescent="0.25">
      <c r="B280" s="40"/>
      <c r="C280" s="40"/>
      <c r="D280" s="40"/>
      <c r="E280" s="107"/>
      <c r="F280" s="107"/>
      <c r="G280" s="107"/>
      <c r="H280" s="107"/>
      <c r="I280" s="107"/>
      <c r="J280" s="107"/>
      <c r="K280" s="107"/>
      <c r="L280" s="107"/>
      <c r="M280" s="107"/>
      <c r="N280" s="107"/>
      <c r="O280" s="107"/>
      <c r="P280" s="107"/>
      <c r="T280" s="104"/>
      <c r="U280" s="104"/>
      <c r="V280" s="104"/>
      <c r="W280" s="104"/>
      <c r="X280" s="104"/>
      <c r="Y280" s="104"/>
      <c r="Z280" s="104"/>
      <c r="AA280" s="104"/>
      <c r="AB280" s="104"/>
      <c r="AC280" s="104"/>
      <c r="AD280" s="104"/>
      <c r="AE280" s="104"/>
      <c r="AF280" s="104"/>
      <c r="AG280" s="104"/>
      <c r="AH280" s="104"/>
      <c r="AI280" s="104"/>
      <c r="AJ280" s="104"/>
      <c r="AK280" s="104"/>
      <c r="AL280" s="104"/>
      <c r="AM280" s="104"/>
      <c r="AN280" s="104"/>
      <c r="AO280" s="104"/>
      <c r="AP280" s="104"/>
      <c r="AQ280" s="104"/>
      <c r="AR280" s="104"/>
      <c r="AS280" s="104"/>
      <c r="AT280" s="104"/>
    </row>
    <row r="281" spans="2:46" x14ac:dyDescent="0.25">
      <c r="B281" s="40"/>
      <c r="C281" s="40"/>
      <c r="D281" s="40"/>
      <c r="E281" s="107"/>
      <c r="F281" s="107"/>
      <c r="G281" s="107"/>
      <c r="H281" s="107"/>
      <c r="I281" s="107"/>
      <c r="J281" s="107"/>
      <c r="K281" s="107"/>
      <c r="L281" s="107"/>
      <c r="M281" s="107"/>
      <c r="N281" s="107"/>
      <c r="O281" s="107"/>
      <c r="P281" s="107"/>
      <c r="T281" s="104"/>
      <c r="U281" s="104"/>
      <c r="V281" s="104"/>
      <c r="W281" s="104"/>
      <c r="X281" s="104"/>
      <c r="Y281" s="104"/>
      <c r="Z281" s="104"/>
      <c r="AA281" s="104"/>
      <c r="AB281" s="104"/>
      <c r="AC281" s="104"/>
      <c r="AD281" s="104"/>
      <c r="AE281" s="104"/>
      <c r="AF281" s="104"/>
      <c r="AG281" s="104"/>
      <c r="AH281" s="104"/>
      <c r="AI281" s="104"/>
      <c r="AJ281" s="104"/>
      <c r="AK281" s="104"/>
      <c r="AL281" s="104"/>
      <c r="AM281" s="104"/>
      <c r="AN281" s="104"/>
      <c r="AO281" s="104"/>
      <c r="AP281" s="104"/>
      <c r="AQ281" s="104"/>
      <c r="AR281" s="104"/>
      <c r="AS281" s="104"/>
      <c r="AT281" s="104"/>
    </row>
    <row r="282" spans="2:46" x14ac:dyDescent="0.25">
      <c r="B282" s="40"/>
      <c r="C282" s="40"/>
      <c r="D282" s="40"/>
      <c r="E282" s="107"/>
      <c r="F282" s="107"/>
      <c r="G282" s="107"/>
      <c r="H282" s="107"/>
      <c r="I282" s="107"/>
      <c r="J282" s="107"/>
      <c r="K282" s="107"/>
      <c r="L282" s="107"/>
      <c r="M282" s="107"/>
      <c r="N282" s="107"/>
      <c r="O282" s="107"/>
      <c r="P282" s="107"/>
      <c r="T282" s="104"/>
      <c r="U282" s="104"/>
      <c r="V282" s="104"/>
      <c r="W282" s="104"/>
      <c r="X282" s="104"/>
      <c r="Y282" s="104"/>
      <c r="Z282" s="104"/>
      <c r="AA282" s="104"/>
      <c r="AB282" s="104"/>
      <c r="AC282" s="104"/>
      <c r="AD282" s="104"/>
      <c r="AE282" s="104"/>
      <c r="AF282" s="104"/>
      <c r="AG282" s="104"/>
      <c r="AH282" s="104"/>
      <c r="AI282" s="104"/>
      <c r="AJ282" s="104"/>
      <c r="AK282" s="104"/>
      <c r="AL282" s="104"/>
      <c r="AM282" s="104"/>
      <c r="AN282" s="104"/>
      <c r="AO282" s="104"/>
      <c r="AP282" s="104"/>
      <c r="AQ282" s="104"/>
      <c r="AR282" s="104"/>
      <c r="AS282" s="104"/>
      <c r="AT282" s="104"/>
    </row>
    <row r="283" spans="2:46" x14ac:dyDescent="0.25">
      <c r="B283" s="40"/>
      <c r="C283" s="40"/>
      <c r="D283" s="40"/>
      <c r="E283" s="107"/>
      <c r="F283" s="107"/>
      <c r="G283" s="107"/>
      <c r="H283" s="107"/>
      <c r="I283" s="107"/>
      <c r="J283" s="107"/>
      <c r="K283" s="107"/>
      <c r="L283" s="107"/>
      <c r="M283" s="107"/>
      <c r="N283" s="107"/>
      <c r="O283" s="107"/>
      <c r="P283" s="107"/>
      <c r="T283" s="104"/>
      <c r="U283" s="104"/>
      <c r="V283" s="104"/>
      <c r="W283" s="104"/>
      <c r="X283" s="104"/>
      <c r="Y283" s="104"/>
      <c r="Z283" s="104"/>
      <c r="AA283" s="104"/>
      <c r="AB283" s="104"/>
      <c r="AC283" s="104"/>
      <c r="AD283" s="104"/>
      <c r="AE283" s="104"/>
      <c r="AF283" s="104"/>
      <c r="AG283" s="104"/>
      <c r="AH283" s="104"/>
      <c r="AI283" s="104"/>
      <c r="AJ283" s="104"/>
      <c r="AK283" s="104"/>
      <c r="AL283" s="104"/>
      <c r="AM283" s="104"/>
      <c r="AN283" s="104"/>
      <c r="AO283" s="104"/>
      <c r="AP283" s="104"/>
      <c r="AQ283" s="104"/>
      <c r="AR283" s="104"/>
      <c r="AS283" s="104"/>
      <c r="AT283" s="104"/>
    </row>
    <row r="284" spans="2:46" x14ac:dyDescent="0.25">
      <c r="B284" s="40"/>
      <c r="C284" s="40"/>
      <c r="D284" s="40"/>
      <c r="E284" s="107"/>
      <c r="F284" s="107"/>
      <c r="G284" s="107"/>
      <c r="H284" s="107"/>
      <c r="I284" s="107"/>
      <c r="J284" s="107"/>
      <c r="K284" s="107"/>
      <c r="L284" s="107"/>
      <c r="M284" s="107"/>
      <c r="N284" s="107"/>
      <c r="O284" s="107"/>
      <c r="P284" s="107"/>
      <c r="T284" s="104"/>
      <c r="U284" s="104"/>
      <c r="V284" s="104"/>
      <c r="W284" s="104"/>
      <c r="X284" s="104"/>
      <c r="Y284" s="104"/>
      <c r="Z284" s="104"/>
      <c r="AA284" s="104"/>
      <c r="AB284" s="104"/>
      <c r="AC284" s="104"/>
      <c r="AD284" s="104"/>
      <c r="AE284" s="104"/>
      <c r="AF284" s="104"/>
      <c r="AG284" s="104"/>
      <c r="AH284" s="104"/>
      <c r="AI284" s="104"/>
      <c r="AJ284" s="104"/>
      <c r="AK284" s="104"/>
      <c r="AL284" s="104"/>
      <c r="AM284" s="104"/>
      <c r="AN284" s="104"/>
      <c r="AO284" s="104"/>
      <c r="AP284" s="104"/>
      <c r="AQ284" s="104"/>
      <c r="AR284" s="104"/>
      <c r="AS284" s="104"/>
      <c r="AT284" s="104"/>
    </row>
    <row r="285" spans="2:46" x14ac:dyDescent="0.25">
      <c r="B285" s="40"/>
      <c r="C285" s="40"/>
      <c r="D285" s="40"/>
      <c r="E285" s="107"/>
      <c r="F285" s="107"/>
      <c r="G285" s="107"/>
      <c r="H285" s="107"/>
      <c r="I285" s="107"/>
      <c r="J285" s="107"/>
      <c r="K285" s="107"/>
      <c r="L285" s="107"/>
      <c r="M285" s="107"/>
      <c r="N285" s="107"/>
      <c r="O285" s="107"/>
      <c r="P285" s="107"/>
      <c r="T285" s="104"/>
      <c r="U285" s="104"/>
      <c r="V285" s="104"/>
      <c r="W285" s="104"/>
      <c r="X285" s="104"/>
      <c r="Y285" s="104"/>
      <c r="Z285" s="104"/>
      <c r="AA285" s="104"/>
      <c r="AB285" s="104"/>
      <c r="AC285" s="104"/>
      <c r="AD285" s="104"/>
      <c r="AE285" s="104"/>
      <c r="AF285" s="104"/>
      <c r="AG285" s="104"/>
      <c r="AH285" s="104"/>
      <c r="AI285" s="104"/>
      <c r="AJ285" s="104"/>
      <c r="AK285" s="104"/>
      <c r="AL285" s="104"/>
      <c r="AM285" s="104"/>
      <c r="AN285" s="104"/>
      <c r="AO285" s="104"/>
      <c r="AP285" s="104"/>
      <c r="AQ285" s="104"/>
      <c r="AR285" s="104"/>
      <c r="AS285" s="104"/>
      <c r="AT285" s="104"/>
    </row>
    <row r="286" spans="2:46" x14ac:dyDescent="0.25">
      <c r="B286" s="40"/>
      <c r="C286" s="40"/>
      <c r="D286" s="40"/>
      <c r="E286" s="107"/>
      <c r="F286" s="107"/>
      <c r="G286" s="107"/>
      <c r="H286" s="107"/>
      <c r="I286" s="107"/>
      <c r="J286" s="107"/>
      <c r="K286" s="107"/>
      <c r="L286" s="107"/>
      <c r="M286" s="107"/>
      <c r="N286" s="107"/>
      <c r="O286" s="107"/>
      <c r="P286" s="107"/>
      <c r="T286" s="104"/>
      <c r="U286" s="104"/>
      <c r="V286" s="104"/>
      <c r="W286" s="104"/>
      <c r="X286" s="104"/>
      <c r="Y286" s="104"/>
      <c r="Z286" s="104"/>
      <c r="AA286" s="104"/>
      <c r="AB286" s="104"/>
      <c r="AC286" s="104"/>
      <c r="AD286" s="104"/>
      <c r="AE286" s="104"/>
      <c r="AF286" s="104"/>
      <c r="AG286" s="104"/>
      <c r="AH286" s="104"/>
      <c r="AI286" s="104"/>
      <c r="AJ286" s="104"/>
      <c r="AK286" s="104"/>
      <c r="AL286" s="104"/>
      <c r="AM286" s="104"/>
      <c r="AN286" s="104"/>
      <c r="AO286" s="104"/>
      <c r="AP286" s="104"/>
      <c r="AQ286" s="104"/>
      <c r="AR286" s="104"/>
      <c r="AS286" s="104"/>
      <c r="AT286" s="104"/>
    </row>
    <row r="287" spans="2:46" x14ac:dyDescent="0.25">
      <c r="B287" s="40"/>
      <c r="C287" s="40"/>
      <c r="D287" s="40"/>
      <c r="E287" s="107"/>
      <c r="F287" s="107"/>
      <c r="G287" s="107"/>
      <c r="H287" s="107"/>
      <c r="I287" s="107"/>
      <c r="J287" s="107"/>
      <c r="K287" s="107"/>
      <c r="L287" s="107"/>
      <c r="M287" s="107"/>
      <c r="N287" s="107"/>
      <c r="O287" s="107"/>
      <c r="P287" s="107"/>
      <c r="T287" s="104"/>
      <c r="U287" s="104"/>
      <c r="V287" s="104"/>
      <c r="W287" s="104"/>
      <c r="X287" s="104"/>
      <c r="Y287" s="104"/>
      <c r="Z287" s="104"/>
      <c r="AA287" s="104"/>
      <c r="AB287" s="104"/>
      <c r="AC287" s="104"/>
      <c r="AD287" s="104"/>
      <c r="AE287" s="104"/>
      <c r="AF287" s="104"/>
      <c r="AG287" s="104"/>
      <c r="AH287" s="104"/>
      <c r="AI287" s="104"/>
      <c r="AJ287" s="104"/>
      <c r="AK287" s="104"/>
      <c r="AL287" s="104"/>
      <c r="AM287" s="104"/>
      <c r="AN287" s="104"/>
      <c r="AO287" s="104"/>
      <c r="AP287" s="104"/>
      <c r="AQ287" s="104"/>
      <c r="AR287" s="104"/>
      <c r="AS287" s="104"/>
      <c r="AT287" s="104"/>
    </row>
    <row r="288" spans="2:46" x14ac:dyDescent="0.25">
      <c r="B288" s="40"/>
      <c r="C288" s="40"/>
      <c r="D288" s="40"/>
      <c r="E288" s="107"/>
      <c r="F288" s="107"/>
      <c r="G288" s="107"/>
      <c r="H288" s="107"/>
      <c r="I288" s="107"/>
      <c r="J288" s="107"/>
      <c r="K288" s="107"/>
      <c r="L288" s="107"/>
      <c r="M288" s="107"/>
      <c r="N288" s="107"/>
      <c r="O288" s="107"/>
      <c r="P288" s="107"/>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row>
    <row r="289" spans="2:46" x14ac:dyDescent="0.25">
      <c r="B289" s="40"/>
      <c r="C289" s="40"/>
      <c r="D289" s="40"/>
      <c r="E289" s="107"/>
      <c r="F289" s="107"/>
      <c r="G289" s="107"/>
      <c r="H289" s="107"/>
      <c r="I289" s="107"/>
      <c r="J289" s="107"/>
      <c r="K289" s="107"/>
      <c r="L289" s="107"/>
      <c r="M289" s="107"/>
      <c r="N289" s="107"/>
      <c r="O289" s="107"/>
      <c r="P289" s="107"/>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row>
    <row r="290" spans="2:46" x14ac:dyDescent="0.25">
      <c r="B290" s="40"/>
      <c r="C290" s="40"/>
      <c r="D290" s="40"/>
      <c r="E290" s="107"/>
      <c r="F290" s="107"/>
      <c r="G290" s="107"/>
      <c r="H290" s="107"/>
      <c r="I290" s="107"/>
      <c r="J290" s="107"/>
      <c r="K290" s="107"/>
      <c r="L290" s="107"/>
      <c r="M290" s="107"/>
      <c r="N290" s="107"/>
      <c r="O290" s="107"/>
      <c r="P290" s="107"/>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row>
    <row r="291" spans="2:46" x14ac:dyDescent="0.25">
      <c r="B291" s="40"/>
      <c r="C291" s="40"/>
      <c r="D291" s="40"/>
      <c r="E291" s="107"/>
      <c r="F291" s="107"/>
      <c r="G291" s="107"/>
      <c r="H291" s="107"/>
      <c r="I291" s="107"/>
      <c r="J291" s="107"/>
      <c r="K291" s="107"/>
      <c r="L291" s="107"/>
      <c r="M291" s="107"/>
      <c r="N291" s="107"/>
      <c r="O291" s="107"/>
      <c r="P291" s="107"/>
      <c r="T291" s="104"/>
      <c r="U291" s="104"/>
      <c r="V291" s="104"/>
      <c r="W291" s="104"/>
      <c r="X291" s="104"/>
      <c r="Y291" s="104"/>
      <c r="Z291" s="104"/>
      <c r="AA291" s="104"/>
      <c r="AB291" s="104"/>
      <c r="AC291" s="104"/>
      <c r="AD291" s="104"/>
      <c r="AE291" s="104"/>
      <c r="AF291" s="104"/>
      <c r="AG291" s="104"/>
      <c r="AH291" s="104"/>
      <c r="AI291" s="104"/>
      <c r="AJ291" s="104"/>
      <c r="AK291" s="104"/>
      <c r="AL291" s="104"/>
      <c r="AM291" s="104"/>
      <c r="AN291" s="104"/>
      <c r="AO291" s="104"/>
      <c r="AP291" s="104"/>
      <c r="AQ291" s="104"/>
      <c r="AR291" s="104"/>
      <c r="AS291" s="104"/>
      <c r="AT291" s="104"/>
    </row>
    <row r="292" spans="2:46" x14ac:dyDescent="0.25">
      <c r="B292" s="40"/>
      <c r="C292" s="40"/>
      <c r="D292" s="40"/>
      <c r="E292" s="107"/>
      <c r="F292" s="107"/>
      <c r="G292" s="107"/>
      <c r="H292" s="107"/>
      <c r="I292" s="107"/>
      <c r="J292" s="107"/>
      <c r="K292" s="107"/>
      <c r="L292" s="107"/>
      <c r="M292" s="107"/>
      <c r="N292" s="107"/>
      <c r="O292" s="107"/>
      <c r="P292" s="107"/>
      <c r="T292" s="104"/>
      <c r="U292" s="104"/>
      <c r="V292" s="104"/>
      <c r="W292" s="104"/>
      <c r="X292" s="104"/>
      <c r="Y292" s="104"/>
      <c r="Z292" s="104"/>
      <c r="AA292" s="104"/>
      <c r="AB292" s="104"/>
      <c r="AC292" s="104"/>
      <c r="AD292" s="104"/>
      <c r="AE292" s="104"/>
      <c r="AF292" s="104"/>
      <c r="AG292" s="104"/>
      <c r="AH292" s="104"/>
      <c r="AI292" s="104"/>
      <c r="AJ292" s="104"/>
      <c r="AK292" s="104"/>
      <c r="AL292" s="104"/>
      <c r="AM292" s="104"/>
      <c r="AN292" s="104"/>
      <c r="AO292" s="104"/>
      <c r="AP292" s="104"/>
      <c r="AQ292" s="104"/>
      <c r="AR292" s="104"/>
      <c r="AS292" s="104"/>
      <c r="AT292" s="104"/>
    </row>
    <row r="293" spans="2:46" x14ac:dyDescent="0.25">
      <c r="B293" s="40"/>
      <c r="C293" s="40"/>
      <c r="D293" s="40"/>
      <c r="E293" s="107"/>
      <c r="F293" s="107"/>
      <c r="G293" s="107"/>
      <c r="H293" s="107"/>
      <c r="I293" s="107"/>
      <c r="J293" s="107"/>
      <c r="K293" s="107"/>
      <c r="L293" s="107"/>
      <c r="M293" s="107"/>
      <c r="N293" s="107"/>
      <c r="O293" s="107"/>
      <c r="P293" s="107"/>
      <c r="T293" s="104"/>
      <c r="U293" s="104"/>
      <c r="V293" s="104"/>
      <c r="W293" s="104"/>
      <c r="X293" s="104"/>
      <c r="Y293" s="104"/>
      <c r="Z293" s="104"/>
      <c r="AA293" s="104"/>
      <c r="AB293" s="104"/>
      <c r="AC293" s="104"/>
      <c r="AD293" s="104"/>
      <c r="AE293" s="104"/>
      <c r="AF293" s="104"/>
      <c r="AG293" s="104"/>
      <c r="AH293" s="104"/>
      <c r="AI293" s="104"/>
      <c r="AJ293" s="104"/>
      <c r="AK293" s="104"/>
      <c r="AL293" s="104"/>
      <c r="AM293" s="104"/>
      <c r="AN293" s="104"/>
      <c r="AO293" s="104"/>
      <c r="AP293" s="104"/>
      <c r="AQ293" s="104"/>
      <c r="AR293" s="104"/>
      <c r="AS293" s="104"/>
      <c r="AT293" s="104"/>
    </row>
    <row r="294" spans="2:46" x14ac:dyDescent="0.25">
      <c r="B294" s="40"/>
      <c r="C294" s="40"/>
      <c r="D294" s="40"/>
      <c r="E294" s="107"/>
      <c r="F294" s="107"/>
      <c r="G294" s="107"/>
      <c r="H294" s="107"/>
      <c r="I294" s="107"/>
      <c r="J294" s="107"/>
      <c r="K294" s="107"/>
      <c r="L294" s="107"/>
      <c r="M294" s="107"/>
      <c r="N294" s="107"/>
      <c r="O294" s="107"/>
      <c r="P294" s="107"/>
      <c r="T294" s="104"/>
      <c r="U294" s="104"/>
      <c r="V294" s="104"/>
      <c r="W294" s="104"/>
      <c r="X294" s="104"/>
      <c r="Y294" s="104"/>
      <c r="Z294" s="104"/>
      <c r="AA294" s="104"/>
      <c r="AB294" s="104"/>
      <c r="AC294" s="104"/>
      <c r="AD294" s="104"/>
      <c r="AE294" s="104"/>
      <c r="AF294" s="104"/>
      <c r="AG294" s="104"/>
      <c r="AH294" s="104"/>
      <c r="AI294" s="104"/>
      <c r="AJ294" s="104"/>
      <c r="AK294" s="104"/>
      <c r="AL294" s="104"/>
      <c r="AM294" s="104"/>
      <c r="AN294" s="104"/>
      <c r="AO294" s="104"/>
      <c r="AP294" s="104"/>
      <c r="AQ294" s="104"/>
      <c r="AR294" s="104"/>
      <c r="AS294" s="104"/>
      <c r="AT294" s="104"/>
    </row>
    <row r="295" spans="2:46" x14ac:dyDescent="0.25">
      <c r="B295" s="40"/>
      <c r="C295" s="40"/>
      <c r="D295" s="40"/>
      <c r="E295" s="107"/>
      <c r="F295" s="107"/>
      <c r="G295" s="107"/>
      <c r="H295" s="107"/>
      <c r="I295" s="107"/>
      <c r="J295" s="107"/>
      <c r="K295" s="107"/>
      <c r="L295" s="107"/>
      <c r="M295" s="107"/>
      <c r="N295" s="107"/>
      <c r="O295" s="107"/>
      <c r="P295" s="107"/>
      <c r="T295" s="104"/>
      <c r="U295" s="104"/>
      <c r="V295" s="104"/>
      <c r="W295" s="104"/>
      <c r="X295" s="104"/>
      <c r="Y295" s="104"/>
      <c r="Z295" s="104"/>
      <c r="AA295" s="104"/>
      <c r="AB295" s="104"/>
      <c r="AC295" s="104"/>
      <c r="AD295" s="104"/>
      <c r="AE295" s="104"/>
      <c r="AF295" s="104"/>
      <c r="AG295" s="104"/>
      <c r="AH295" s="104"/>
      <c r="AI295" s="104"/>
      <c r="AJ295" s="104"/>
      <c r="AK295" s="104"/>
      <c r="AL295" s="104"/>
      <c r="AM295" s="104"/>
      <c r="AN295" s="104"/>
      <c r="AO295" s="104"/>
      <c r="AP295" s="104"/>
      <c r="AQ295" s="104"/>
      <c r="AR295" s="104"/>
      <c r="AS295" s="104"/>
      <c r="AT295" s="104"/>
    </row>
    <row r="296" spans="2:46" x14ac:dyDescent="0.25">
      <c r="B296" s="40"/>
      <c r="C296" s="40"/>
      <c r="D296" s="40"/>
      <c r="E296" s="107"/>
      <c r="F296" s="107"/>
      <c r="G296" s="107"/>
      <c r="H296" s="107"/>
      <c r="I296" s="107"/>
      <c r="J296" s="107"/>
      <c r="K296" s="107"/>
      <c r="L296" s="107"/>
      <c r="M296" s="107"/>
      <c r="N296" s="107"/>
      <c r="O296" s="107"/>
      <c r="P296" s="107"/>
      <c r="T296" s="104"/>
      <c r="U296" s="104"/>
      <c r="V296" s="104"/>
      <c r="W296" s="104"/>
      <c r="X296" s="104"/>
      <c r="Y296" s="104"/>
      <c r="Z296" s="104"/>
      <c r="AA296" s="104"/>
      <c r="AB296" s="104"/>
      <c r="AC296" s="104"/>
      <c r="AD296" s="104"/>
      <c r="AE296" s="104"/>
      <c r="AF296" s="104"/>
      <c r="AG296" s="104"/>
      <c r="AH296" s="104"/>
      <c r="AI296" s="104"/>
      <c r="AJ296" s="104"/>
      <c r="AK296" s="104"/>
      <c r="AL296" s="104"/>
      <c r="AM296" s="104"/>
      <c r="AN296" s="104"/>
      <c r="AO296" s="104"/>
      <c r="AP296" s="104"/>
      <c r="AQ296" s="104"/>
      <c r="AR296" s="104"/>
      <c r="AS296" s="104"/>
      <c r="AT296" s="104"/>
    </row>
    <row r="297" spans="2:46" x14ac:dyDescent="0.25">
      <c r="B297" s="40"/>
      <c r="C297" s="40"/>
      <c r="D297" s="40"/>
      <c r="E297" s="107"/>
      <c r="F297" s="107"/>
      <c r="G297" s="107"/>
      <c r="H297" s="107"/>
      <c r="I297" s="107"/>
      <c r="J297" s="107"/>
      <c r="K297" s="107"/>
      <c r="L297" s="107"/>
      <c r="M297" s="107"/>
      <c r="N297" s="107"/>
      <c r="O297" s="107"/>
      <c r="P297" s="107"/>
      <c r="T297" s="104"/>
      <c r="U297" s="104"/>
      <c r="V297" s="104"/>
      <c r="W297" s="104"/>
      <c r="X297" s="104"/>
      <c r="Y297" s="104"/>
      <c r="Z297" s="104"/>
      <c r="AA297" s="104"/>
      <c r="AB297" s="104"/>
      <c r="AC297" s="104"/>
      <c r="AD297" s="104"/>
      <c r="AE297" s="104"/>
      <c r="AF297" s="104"/>
      <c r="AG297" s="104"/>
      <c r="AH297" s="104"/>
      <c r="AI297" s="104"/>
      <c r="AJ297" s="104"/>
      <c r="AK297" s="104"/>
      <c r="AL297" s="104"/>
      <c r="AM297" s="104"/>
      <c r="AN297" s="104"/>
      <c r="AO297" s="104"/>
      <c r="AP297" s="104"/>
      <c r="AQ297" s="104"/>
      <c r="AR297" s="104"/>
      <c r="AS297" s="104"/>
      <c r="AT297" s="104"/>
    </row>
    <row r="298" spans="2:46" x14ac:dyDescent="0.25">
      <c r="B298" s="40"/>
      <c r="C298" s="40"/>
      <c r="D298" s="40"/>
      <c r="E298" s="107"/>
      <c r="F298" s="107"/>
      <c r="G298" s="107"/>
      <c r="H298" s="107"/>
      <c r="I298" s="107"/>
      <c r="J298" s="107"/>
      <c r="K298" s="107"/>
      <c r="L298" s="107"/>
      <c r="M298" s="107"/>
      <c r="N298" s="107"/>
      <c r="O298" s="107"/>
      <c r="P298" s="107"/>
      <c r="T298" s="104"/>
      <c r="U298" s="104"/>
      <c r="V298" s="104"/>
      <c r="W298" s="104"/>
      <c r="X298" s="104"/>
      <c r="Y298" s="104"/>
      <c r="Z298" s="104"/>
      <c r="AA298" s="104"/>
      <c r="AB298" s="104"/>
      <c r="AC298" s="104"/>
      <c r="AD298" s="104"/>
      <c r="AE298" s="104"/>
      <c r="AF298" s="104"/>
      <c r="AG298" s="104"/>
      <c r="AH298" s="104"/>
      <c r="AI298" s="104"/>
      <c r="AJ298" s="104"/>
      <c r="AK298" s="104"/>
      <c r="AL298" s="104"/>
      <c r="AM298" s="104"/>
      <c r="AN298" s="104"/>
      <c r="AO298" s="104"/>
      <c r="AP298" s="104"/>
      <c r="AQ298" s="104"/>
      <c r="AR298" s="104"/>
      <c r="AS298" s="104"/>
      <c r="AT298" s="104"/>
    </row>
    <row r="299" spans="2:46" x14ac:dyDescent="0.25">
      <c r="B299" s="40"/>
      <c r="C299" s="40"/>
      <c r="D299" s="40"/>
      <c r="E299" s="107"/>
      <c r="F299" s="107"/>
      <c r="G299" s="107"/>
      <c r="H299" s="107"/>
      <c r="I299" s="107"/>
      <c r="J299" s="107"/>
      <c r="K299" s="107"/>
      <c r="L299" s="107"/>
      <c r="M299" s="107"/>
      <c r="N299" s="107"/>
      <c r="O299" s="107"/>
      <c r="P299" s="107"/>
      <c r="T299" s="104"/>
      <c r="U299" s="104"/>
      <c r="V299" s="104"/>
      <c r="W299" s="104"/>
      <c r="X299" s="104"/>
      <c r="Y299" s="104"/>
      <c r="Z299" s="104"/>
      <c r="AA299" s="104"/>
      <c r="AB299" s="104"/>
      <c r="AC299" s="104"/>
      <c r="AD299" s="104"/>
      <c r="AE299" s="104"/>
      <c r="AF299" s="104"/>
      <c r="AG299" s="104"/>
      <c r="AH299" s="104"/>
      <c r="AI299" s="104"/>
      <c r="AJ299" s="104"/>
      <c r="AK299" s="104"/>
      <c r="AL299" s="104"/>
      <c r="AM299" s="104"/>
      <c r="AN299" s="104"/>
      <c r="AO299" s="104"/>
      <c r="AP299" s="104"/>
      <c r="AQ299" s="104"/>
      <c r="AR299" s="104"/>
      <c r="AS299" s="104"/>
      <c r="AT299" s="104"/>
    </row>
    <row r="300" spans="2:46" x14ac:dyDescent="0.25">
      <c r="B300" s="40"/>
      <c r="C300" s="40"/>
      <c r="D300" s="40"/>
      <c r="E300" s="107"/>
      <c r="F300" s="107"/>
      <c r="G300" s="107"/>
      <c r="H300" s="107"/>
      <c r="I300" s="107"/>
      <c r="J300" s="107"/>
      <c r="K300" s="107"/>
      <c r="L300" s="107"/>
      <c r="M300" s="107"/>
      <c r="N300" s="107"/>
      <c r="O300" s="107"/>
      <c r="P300" s="107"/>
      <c r="T300" s="104"/>
      <c r="U300" s="104"/>
      <c r="V300" s="104"/>
      <c r="W300" s="104"/>
      <c r="X300" s="104"/>
      <c r="Y300" s="104"/>
      <c r="Z300" s="104"/>
      <c r="AA300" s="104"/>
      <c r="AB300" s="104"/>
      <c r="AC300" s="104"/>
      <c r="AD300" s="104"/>
      <c r="AE300" s="104"/>
      <c r="AF300" s="104"/>
      <c r="AG300" s="104"/>
      <c r="AH300" s="104"/>
      <c r="AI300" s="104"/>
      <c r="AJ300" s="104"/>
      <c r="AK300" s="104"/>
      <c r="AL300" s="104"/>
      <c r="AM300" s="104"/>
      <c r="AN300" s="104"/>
      <c r="AO300" s="104"/>
      <c r="AP300" s="104"/>
      <c r="AQ300" s="104"/>
      <c r="AR300" s="104"/>
      <c r="AS300" s="104"/>
      <c r="AT300" s="104"/>
    </row>
    <row r="301" spans="2:46" x14ac:dyDescent="0.25">
      <c r="B301" s="40"/>
      <c r="C301" s="40"/>
      <c r="D301" s="40"/>
      <c r="E301" s="107"/>
      <c r="F301" s="107"/>
      <c r="G301" s="107"/>
      <c r="H301" s="107"/>
      <c r="I301" s="107"/>
      <c r="J301" s="107"/>
      <c r="K301" s="107"/>
      <c r="L301" s="107"/>
      <c r="M301" s="107"/>
      <c r="N301" s="107"/>
      <c r="O301" s="107"/>
      <c r="P301" s="107"/>
      <c r="T301" s="104"/>
      <c r="U301" s="104"/>
      <c r="V301" s="104"/>
      <c r="W301" s="104"/>
      <c r="X301" s="104"/>
      <c r="Y301" s="104"/>
      <c r="Z301" s="104"/>
      <c r="AA301" s="104"/>
      <c r="AB301" s="104"/>
      <c r="AC301" s="104"/>
      <c r="AD301" s="104"/>
      <c r="AE301" s="104"/>
      <c r="AF301" s="104"/>
      <c r="AG301" s="104"/>
      <c r="AH301" s="104"/>
      <c r="AI301" s="104"/>
      <c r="AJ301" s="104"/>
      <c r="AK301" s="104"/>
      <c r="AL301" s="104"/>
      <c r="AM301" s="104"/>
      <c r="AN301" s="104"/>
      <c r="AO301" s="104"/>
      <c r="AP301" s="104"/>
      <c r="AQ301" s="104"/>
      <c r="AR301" s="104"/>
      <c r="AS301" s="104"/>
      <c r="AT301" s="104"/>
    </row>
    <row r="302" spans="2:46" x14ac:dyDescent="0.25">
      <c r="B302" s="40"/>
      <c r="C302" s="40"/>
      <c r="D302" s="40"/>
      <c r="E302" s="107"/>
      <c r="F302" s="107"/>
      <c r="G302" s="107"/>
      <c r="H302" s="107"/>
      <c r="I302" s="107"/>
      <c r="J302" s="107"/>
      <c r="K302" s="107"/>
      <c r="L302" s="107"/>
      <c r="M302" s="107"/>
      <c r="N302" s="107"/>
      <c r="O302" s="107"/>
      <c r="P302" s="107"/>
      <c r="T302" s="104"/>
      <c r="U302" s="104"/>
      <c r="V302" s="104"/>
      <c r="W302" s="104"/>
      <c r="X302" s="104"/>
      <c r="Y302" s="104"/>
      <c r="Z302" s="104"/>
      <c r="AA302" s="104"/>
      <c r="AB302" s="104"/>
      <c r="AC302" s="104"/>
      <c r="AD302" s="104"/>
      <c r="AE302" s="104"/>
      <c r="AF302" s="104"/>
      <c r="AG302" s="104"/>
      <c r="AH302" s="104"/>
      <c r="AI302" s="104"/>
      <c r="AJ302" s="104"/>
      <c r="AK302" s="104"/>
      <c r="AL302" s="104"/>
      <c r="AM302" s="104"/>
      <c r="AN302" s="104"/>
      <c r="AO302" s="104"/>
      <c r="AP302" s="104"/>
      <c r="AQ302" s="104"/>
      <c r="AR302" s="104"/>
      <c r="AS302" s="104"/>
      <c r="AT302" s="104"/>
    </row>
    <row r="303" spans="2:46" x14ac:dyDescent="0.25">
      <c r="B303" s="40"/>
      <c r="C303" s="40"/>
      <c r="D303" s="40"/>
      <c r="E303" s="107"/>
      <c r="F303" s="107"/>
      <c r="G303" s="107"/>
      <c r="H303" s="107"/>
      <c r="I303" s="107"/>
      <c r="J303" s="107"/>
      <c r="K303" s="107"/>
      <c r="L303" s="107"/>
      <c r="M303" s="107"/>
      <c r="N303" s="107"/>
      <c r="O303" s="107"/>
      <c r="P303" s="107"/>
      <c r="T303" s="104"/>
      <c r="U303" s="104"/>
      <c r="V303" s="104"/>
      <c r="W303" s="104"/>
      <c r="X303" s="104"/>
      <c r="Y303" s="104"/>
      <c r="Z303" s="104"/>
      <c r="AA303" s="104"/>
      <c r="AB303" s="104"/>
      <c r="AC303" s="104"/>
      <c r="AD303" s="104"/>
      <c r="AE303" s="104"/>
      <c r="AF303" s="104"/>
      <c r="AG303" s="104"/>
      <c r="AH303" s="104"/>
      <c r="AI303" s="104"/>
      <c r="AJ303" s="104"/>
      <c r="AK303" s="104"/>
      <c r="AL303" s="104"/>
      <c r="AM303" s="104"/>
      <c r="AN303" s="104"/>
      <c r="AO303" s="104"/>
      <c r="AP303" s="104"/>
      <c r="AQ303" s="104"/>
      <c r="AR303" s="104"/>
      <c r="AS303" s="104"/>
      <c r="AT303" s="104"/>
    </row>
    <row r="304" spans="2:46" x14ac:dyDescent="0.25">
      <c r="B304" s="40"/>
      <c r="C304" s="40"/>
      <c r="D304" s="40"/>
      <c r="E304" s="107"/>
      <c r="F304" s="107"/>
      <c r="G304" s="107"/>
      <c r="H304" s="107"/>
      <c r="I304" s="107"/>
      <c r="J304" s="107"/>
      <c r="K304" s="107"/>
      <c r="L304" s="107"/>
      <c r="M304" s="107"/>
      <c r="N304" s="107"/>
      <c r="O304" s="107"/>
      <c r="P304" s="107"/>
      <c r="T304" s="104"/>
      <c r="U304" s="104"/>
      <c r="V304" s="104"/>
      <c r="W304" s="104"/>
      <c r="X304" s="104"/>
      <c r="Y304" s="104"/>
      <c r="Z304" s="104"/>
      <c r="AA304" s="104"/>
      <c r="AB304" s="104"/>
      <c r="AC304" s="104"/>
      <c r="AD304" s="104"/>
      <c r="AE304" s="104"/>
      <c r="AF304" s="104"/>
      <c r="AG304" s="104"/>
      <c r="AH304" s="104"/>
      <c r="AI304" s="104"/>
      <c r="AJ304" s="104"/>
      <c r="AK304" s="104"/>
      <c r="AL304" s="104"/>
      <c r="AM304" s="104"/>
      <c r="AN304" s="104"/>
      <c r="AO304" s="104"/>
      <c r="AP304" s="104"/>
      <c r="AQ304" s="104"/>
      <c r="AR304" s="104"/>
      <c r="AS304" s="104"/>
      <c r="AT304" s="104"/>
    </row>
    <row r="305" spans="2:46" x14ac:dyDescent="0.25">
      <c r="B305" s="40"/>
      <c r="C305" s="40"/>
      <c r="D305" s="40"/>
      <c r="E305" s="107"/>
      <c r="F305" s="107"/>
      <c r="G305" s="107"/>
      <c r="H305" s="107"/>
      <c r="I305" s="107"/>
      <c r="J305" s="107"/>
      <c r="K305" s="107"/>
      <c r="L305" s="107"/>
      <c r="M305" s="107"/>
      <c r="N305" s="107"/>
      <c r="O305" s="107"/>
      <c r="P305" s="107"/>
      <c r="T305" s="104"/>
      <c r="U305" s="104"/>
      <c r="V305" s="104"/>
      <c r="W305" s="104"/>
      <c r="X305" s="104"/>
      <c r="Y305" s="104"/>
      <c r="Z305" s="104"/>
      <c r="AA305" s="104"/>
      <c r="AB305" s="104"/>
      <c r="AC305" s="104"/>
      <c r="AD305" s="104"/>
      <c r="AE305" s="104"/>
      <c r="AF305" s="104"/>
      <c r="AG305" s="104"/>
      <c r="AH305" s="104"/>
      <c r="AI305" s="104"/>
      <c r="AJ305" s="104"/>
      <c r="AK305" s="104"/>
      <c r="AL305" s="104"/>
      <c r="AM305" s="104"/>
      <c r="AN305" s="104"/>
      <c r="AO305" s="104"/>
      <c r="AP305" s="104"/>
      <c r="AQ305" s="104"/>
      <c r="AR305" s="104"/>
      <c r="AS305" s="104"/>
      <c r="AT305" s="104"/>
    </row>
    <row r="306" spans="2:46" x14ac:dyDescent="0.25">
      <c r="B306" s="40"/>
      <c r="C306" s="40"/>
      <c r="D306" s="40"/>
      <c r="E306" s="107"/>
      <c r="F306" s="107"/>
      <c r="G306" s="107"/>
      <c r="H306" s="107"/>
      <c r="I306" s="107"/>
      <c r="J306" s="107"/>
      <c r="K306" s="107"/>
      <c r="L306" s="107"/>
      <c r="M306" s="107"/>
      <c r="N306" s="107"/>
      <c r="O306" s="107"/>
      <c r="P306" s="107"/>
      <c r="T306" s="104"/>
      <c r="U306" s="104"/>
      <c r="V306" s="104"/>
      <c r="W306" s="104"/>
      <c r="X306" s="104"/>
      <c r="Y306" s="104"/>
      <c r="Z306" s="104"/>
      <c r="AA306" s="104"/>
      <c r="AB306" s="104"/>
      <c r="AC306" s="104"/>
      <c r="AD306" s="104"/>
      <c r="AE306" s="104"/>
      <c r="AF306" s="104"/>
      <c r="AG306" s="104"/>
      <c r="AH306" s="104"/>
      <c r="AI306" s="104"/>
      <c r="AJ306" s="104"/>
      <c r="AK306" s="104"/>
      <c r="AL306" s="104"/>
      <c r="AM306" s="104"/>
      <c r="AN306" s="104"/>
      <c r="AO306" s="104"/>
      <c r="AP306" s="104"/>
      <c r="AQ306" s="104"/>
      <c r="AR306" s="104"/>
      <c r="AS306" s="104"/>
      <c r="AT306" s="104"/>
    </row>
    <row r="307" spans="2:46" x14ac:dyDescent="0.25">
      <c r="B307" s="40"/>
      <c r="C307" s="40"/>
      <c r="D307" s="40"/>
      <c r="E307" s="107"/>
      <c r="F307" s="107"/>
      <c r="G307" s="107"/>
      <c r="H307" s="107"/>
      <c r="I307" s="107"/>
      <c r="J307" s="107"/>
      <c r="K307" s="107"/>
      <c r="L307" s="107"/>
      <c r="M307" s="107"/>
      <c r="N307" s="107"/>
      <c r="O307" s="107"/>
      <c r="P307" s="107"/>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row>
    <row r="308" spans="2:46" x14ac:dyDescent="0.25">
      <c r="B308" s="40"/>
      <c r="C308" s="40"/>
      <c r="D308" s="40"/>
      <c r="E308" s="107"/>
      <c r="F308" s="107"/>
      <c r="G308" s="107"/>
      <c r="H308" s="107"/>
      <c r="I308" s="107"/>
      <c r="J308" s="107"/>
      <c r="K308" s="107"/>
      <c r="L308" s="107"/>
      <c r="M308" s="107"/>
      <c r="N308" s="107"/>
      <c r="O308" s="107"/>
      <c r="P308" s="107"/>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row>
    <row r="309" spans="2:46" x14ac:dyDescent="0.25">
      <c r="B309" s="40"/>
      <c r="C309" s="40"/>
      <c r="D309" s="40"/>
      <c r="E309" s="107"/>
      <c r="F309" s="107"/>
      <c r="G309" s="107"/>
      <c r="H309" s="107"/>
      <c r="I309" s="107"/>
      <c r="J309" s="107"/>
      <c r="K309" s="107"/>
      <c r="L309" s="107"/>
      <c r="M309" s="107"/>
      <c r="N309" s="107"/>
      <c r="O309" s="107"/>
      <c r="P309" s="107"/>
      <c r="T309" s="104"/>
      <c r="U309" s="104"/>
      <c r="V309" s="104"/>
      <c r="W309" s="104"/>
      <c r="X309" s="104"/>
      <c r="Y309" s="104"/>
      <c r="Z309" s="104"/>
      <c r="AA309" s="104"/>
      <c r="AB309" s="104"/>
      <c r="AC309" s="104"/>
      <c r="AD309" s="104"/>
      <c r="AE309" s="104"/>
      <c r="AF309" s="104"/>
      <c r="AG309" s="104"/>
      <c r="AH309" s="104"/>
      <c r="AI309" s="104"/>
      <c r="AJ309" s="104"/>
      <c r="AK309" s="104"/>
      <c r="AL309" s="104"/>
      <c r="AM309" s="104"/>
      <c r="AN309" s="104"/>
      <c r="AO309" s="104"/>
      <c r="AP309" s="104"/>
      <c r="AQ309" s="104"/>
      <c r="AR309" s="104"/>
      <c r="AS309" s="104"/>
      <c r="AT309" s="104"/>
    </row>
    <row r="310" spans="2:46" x14ac:dyDescent="0.25">
      <c r="B310" s="40"/>
      <c r="C310" s="40"/>
      <c r="D310" s="40"/>
      <c r="E310" s="107"/>
      <c r="F310" s="107"/>
      <c r="G310" s="107"/>
      <c r="H310" s="107"/>
      <c r="I310" s="107"/>
      <c r="J310" s="107"/>
      <c r="K310" s="107"/>
      <c r="L310" s="107"/>
      <c r="M310" s="107"/>
      <c r="N310" s="107"/>
      <c r="O310" s="107"/>
      <c r="P310" s="107"/>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row>
    <row r="311" spans="2:46" x14ac:dyDescent="0.25">
      <c r="B311" s="40"/>
      <c r="C311" s="40"/>
      <c r="D311" s="40"/>
      <c r="E311" s="107"/>
      <c r="F311" s="107"/>
      <c r="G311" s="107"/>
      <c r="H311" s="107"/>
      <c r="I311" s="107"/>
      <c r="J311" s="107"/>
      <c r="K311" s="107"/>
      <c r="L311" s="107"/>
      <c r="M311" s="107"/>
      <c r="N311" s="107"/>
      <c r="O311" s="107"/>
      <c r="P311" s="107"/>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row>
    <row r="312" spans="2:46" x14ac:dyDescent="0.25">
      <c r="B312" s="40"/>
      <c r="C312" s="40"/>
      <c r="D312" s="40"/>
      <c r="E312" s="107"/>
      <c r="F312" s="107"/>
      <c r="G312" s="107"/>
      <c r="H312" s="107"/>
      <c r="I312" s="107"/>
      <c r="J312" s="107"/>
      <c r="K312" s="107"/>
      <c r="L312" s="107"/>
      <c r="M312" s="107"/>
      <c r="N312" s="107"/>
      <c r="O312" s="107"/>
      <c r="P312" s="107"/>
      <c r="T312" s="104"/>
      <c r="U312" s="104"/>
      <c r="V312" s="104"/>
      <c r="W312" s="104"/>
      <c r="X312" s="104"/>
      <c r="Y312" s="104"/>
      <c r="Z312" s="104"/>
      <c r="AA312" s="104"/>
      <c r="AB312" s="104"/>
      <c r="AC312" s="104"/>
      <c r="AD312" s="104"/>
      <c r="AE312" s="104"/>
      <c r="AF312" s="104"/>
      <c r="AG312" s="104"/>
      <c r="AH312" s="104"/>
      <c r="AI312" s="104"/>
      <c r="AJ312" s="104"/>
      <c r="AK312" s="104"/>
      <c r="AL312" s="104"/>
      <c r="AM312" s="104"/>
      <c r="AN312" s="104"/>
      <c r="AO312" s="104"/>
      <c r="AP312" s="104"/>
      <c r="AQ312" s="104"/>
      <c r="AR312" s="104"/>
      <c r="AS312" s="104"/>
      <c r="AT312" s="104"/>
    </row>
    <row r="313" spans="2:46" x14ac:dyDescent="0.25">
      <c r="B313" s="40"/>
      <c r="C313" s="40"/>
      <c r="D313" s="40"/>
      <c r="E313" s="107"/>
      <c r="F313" s="107"/>
      <c r="G313" s="107"/>
      <c r="H313" s="107"/>
      <c r="I313" s="107"/>
      <c r="J313" s="107"/>
      <c r="K313" s="107"/>
      <c r="L313" s="107"/>
      <c r="M313" s="107"/>
      <c r="N313" s="107"/>
      <c r="O313" s="107"/>
      <c r="P313" s="107"/>
      <c r="T313" s="104"/>
      <c r="U313" s="104"/>
      <c r="V313" s="104"/>
      <c r="W313" s="104"/>
      <c r="X313" s="104"/>
      <c r="Y313" s="104"/>
      <c r="Z313" s="104"/>
      <c r="AA313" s="104"/>
      <c r="AB313" s="104"/>
      <c r="AC313" s="104"/>
      <c r="AD313" s="104"/>
      <c r="AE313" s="104"/>
      <c r="AF313" s="104"/>
      <c r="AG313" s="104"/>
      <c r="AH313" s="104"/>
      <c r="AI313" s="104"/>
      <c r="AJ313" s="104"/>
      <c r="AK313" s="104"/>
      <c r="AL313" s="104"/>
      <c r="AM313" s="104"/>
      <c r="AN313" s="104"/>
      <c r="AO313" s="104"/>
      <c r="AP313" s="104"/>
      <c r="AQ313" s="104"/>
      <c r="AR313" s="104"/>
      <c r="AS313" s="104"/>
      <c r="AT313" s="104"/>
    </row>
    <row r="314" spans="2:46" x14ac:dyDescent="0.25">
      <c r="B314" s="40"/>
      <c r="C314" s="40"/>
      <c r="D314" s="40"/>
      <c r="E314" s="107"/>
      <c r="F314" s="107"/>
      <c r="G314" s="107"/>
      <c r="H314" s="107"/>
      <c r="I314" s="107"/>
      <c r="J314" s="107"/>
      <c r="K314" s="107"/>
      <c r="L314" s="107"/>
      <c r="M314" s="107"/>
      <c r="N314" s="107"/>
      <c r="O314" s="107"/>
      <c r="P314" s="107"/>
      <c r="T314" s="104"/>
      <c r="U314" s="104"/>
      <c r="V314" s="104"/>
      <c r="W314" s="104"/>
      <c r="X314" s="104"/>
      <c r="Y314" s="104"/>
      <c r="Z314" s="104"/>
      <c r="AA314" s="104"/>
      <c r="AB314" s="104"/>
      <c r="AC314" s="104"/>
      <c r="AD314" s="104"/>
      <c r="AE314" s="104"/>
      <c r="AF314" s="104"/>
      <c r="AG314" s="104"/>
      <c r="AH314" s="104"/>
      <c r="AI314" s="104"/>
      <c r="AJ314" s="104"/>
      <c r="AK314" s="104"/>
      <c r="AL314" s="104"/>
      <c r="AM314" s="104"/>
      <c r="AN314" s="104"/>
      <c r="AO314" s="104"/>
      <c r="AP314" s="104"/>
      <c r="AQ314" s="104"/>
      <c r="AR314" s="104"/>
      <c r="AS314" s="104"/>
      <c r="AT314" s="104"/>
    </row>
    <row r="315" spans="2:46" x14ac:dyDescent="0.25">
      <c r="B315" s="40"/>
      <c r="C315" s="40"/>
      <c r="D315" s="40"/>
      <c r="E315" s="107"/>
      <c r="F315" s="107"/>
      <c r="G315" s="107"/>
      <c r="H315" s="107"/>
      <c r="I315" s="107"/>
      <c r="J315" s="107"/>
      <c r="K315" s="107"/>
      <c r="L315" s="107"/>
      <c r="M315" s="107"/>
      <c r="N315" s="107"/>
      <c r="O315" s="107"/>
      <c r="P315" s="107"/>
      <c r="T315" s="104"/>
      <c r="U315" s="104"/>
      <c r="V315" s="104"/>
      <c r="W315" s="104"/>
      <c r="X315" s="104"/>
      <c r="Y315" s="104"/>
      <c r="Z315" s="104"/>
      <c r="AA315" s="104"/>
      <c r="AB315" s="104"/>
      <c r="AC315" s="104"/>
      <c r="AD315" s="104"/>
      <c r="AE315" s="104"/>
      <c r="AF315" s="104"/>
      <c r="AG315" s="104"/>
      <c r="AH315" s="104"/>
      <c r="AI315" s="104"/>
      <c r="AJ315" s="104"/>
      <c r="AK315" s="104"/>
      <c r="AL315" s="104"/>
      <c r="AM315" s="104"/>
      <c r="AN315" s="104"/>
      <c r="AO315" s="104"/>
      <c r="AP315" s="104"/>
      <c r="AQ315" s="104"/>
      <c r="AR315" s="104"/>
      <c r="AS315" s="104"/>
      <c r="AT315" s="104"/>
    </row>
    <row r="316" spans="2:46" x14ac:dyDescent="0.25">
      <c r="B316" s="40"/>
      <c r="C316" s="40"/>
      <c r="D316" s="40"/>
      <c r="E316" s="107"/>
      <c r="F316" s="107"/>
      <c r="G316" s="107"/>
      <c r="H316" s="107"/>
      <c r="I316" s="107"/>
      <c r="J316" s="107"/>
      <c r="K316" s="107"/>
      <c r="L316" s="107"/>
      <c r="M316" s="107"/>
      <c r="N316" s="107"/>
      <c r="O316" s="107"/>
      <c r="P316" s="107"/>
      <c r="T316" s="104"/>
      <c r="U316" s="104"/>
      <c r="V316" s="104"/>
      <c r="W316" s="104"/>
      <c r="X316" s="104"/>
      <c r="Y316" s="104"/>
      <c r="Z316" s="104"/>
      <c r="AA316" s="104"/>
      <c r="AB316" s="104"/>
      <c r="AC316" s="104"/>
      <c r="AD316" s="104"/>
      <c r="AE316" s="104"/>
      <c r="AF316" s="104"/>
      <c r="AG316" s="104"/>
      <c r="AH316" s="104"/>
      <c r="AI316" s="104"/>
      <c r="AJ316" s="104"/>
      <c r="AK316" s="104"/>
      <c r="AL316" s="104"/>
      <c r="AM316" s="104"/>
      <c r="AN316" s="104"/>
      <c r="AO316" s="104"/>
      <c r="AP316" s="104"/>
      <c r="AQ316" s="104"/>
      <c r="AR316" s="104"/>
      <c r="AS316" s="104"/>
      <c r="AT316" s="104"/>
    </row>
    <row r="317" spans="2:46" x14ac:dyDescent="0.25">
      <c r="B317" s="40"/>
      <c r="C317" s="40"/>
      <c r="D317" s="40"/>
      <c r="E317" s="107"/>
      <c r="F317" s="107"/>
      <c r="G317" s="107"/>
      <c r="H317" s="107"/>
      <c r="I317" s="107"/>
      <c r="J317" s="107"/>
      <c r="K317" s="107"/>
      <c r="L317" s="107"/>
      <c r="M317" s="107"/>
      <c r="N317" s="107"/>
      <c r="O317" s="107"/>
      <c r="P317" s="107"/>
      <c r="T317" s="104"/>
      <c r="U317" s="104"/>
      <c r="V317" s="104"/>
      <c r="W317" s="104"/>
      <c r="X317" s="104"/>
      <c r="Y317" s="104"/>
      <c r="Z317" s="104"/>
      <c r="AA317" s="104"/>
      <c r="AB317" s="104"/>
      <c r="AC317" s="104"/>
      <c r="AD317" s="104"/>
      <c r="AE317" s="104"/>
      <c r="AF317" s="104"/>
      <c r="AG317" s="104"/>
      <c r="AH317" s="104"/>
      <c r="AI317" s="104"/>
      <c r="AJ317" s="104"/>
      <c r="AK317" s="104"/>
      <c r="AL317" s="104"/>
      <c r="AM317" s="104"/>
      <c r="AN317" s="104"/>
      <c r="AO317" s="104"/>
      <c r="AP317" s="104"/>
      <c r="AQ317" s="104"/>
      <c r="AR317" s="104"/>
      <c r="AS317" s="104"/>
      <c r="AT317" s="104"/>
    </row>
    <row r="318" spans="2:46" x14ac:dyDescent="0.25">
      <c r="B318" s="40"/>
      <c r="C318" s="40"/>
      <c r="D318" s="40"/>
      <c r="E318" s="107"/>
      <c r="F318" s="107"/>
      <c r="G318" s="107"/>
      <c r="H318" s="107"/>
      <c r="I318" s="107"/>
      <c r="J318" s="107"/>
      <c r="K318" s="107"/>
      <c r="L318" s="107"/>
      <c r="M318" s="107"/>
      <c r="N318" s="107"/>
      <c r="O318" s="107"/>
      <c r="P318" s="107"/>
      <c r="T318" s="104"/>
      <c r="U318" s="104"/>
      <c r="V318" s="104"/>
      <c r="W318" s="104"/>
      <c r="X318" s="104"/>
      <c r="Y318" s="104"/>
      <c r="Z318" s="104"/>
      <c r="AA318" s="104"/>
      <c r="AB318" s="104"/>
      <c r="AC318" s="104"/>
      <c r="AD318" s="104"/>
      <c r="AE318" s="104"/>
      <c r="AF318" s="104"/>
      <c r="AG318" s="104"/>
      <c r="AH318" s="104"/>
      <c r="AI318" s="104"/>
      <c r="AJ318" s="104"/>
      <c r="AK318" s="104"/>
      <c r="AL318" s="104"/>
      <c r="AM318" s="104"/>
      <c r="AN318" s="104"/>
      <c r="AO318" s="104"/>
      <c r="AP318" s="104"/>
      <c r="AQ318" s="104"/>
      <c r="AR318" s="104"/>
      <c r="AS318" s="104"/>
      <c r="AT318" s="104"/>
    </row>
    <row r="319" spans="2:46" x14ac:dyDescent="0.25">
      <c r="B319" s="40"/>
      <c r="C319" s="40"/>
      <c r="D319" s="40"/>
      <c r="E319" s="107"/>
      <c r="F319" s="107"/>
      <c r="G319" s="107"/>
      <c r="H319" s="107"/>
      <c r="I319" s="107"/>
      <c r="J319" s="107"/>
      <c r="K319" s="107"/>
      <c r="L319" s="107"/>
      <c r="M319" s="107"/>
      <c r="N319" s="107"/>
      <c r="O319" s="107"/>
      <c r="P319" s="107"/>
      <c r="T319" s="104"/>
      <c r="U319" s="104"/>
      <c r="V319" s="104"/>
      <c r="W319" s="104"/>
      <c r="X319" s="104"/>
      <c r="Y319" s="104"/>
      <c r="Z319" s="104"/>
      <c r="AA319" s="104"/>
      <c r="AB319" s="104"/>
      <c r="AC319" s="104"/>
      <c r="AD319" s="104"/>
      <c r="AE319" s="104"/>
      <c r="AF319" s="104"/>
      <c r="AG319" s="104"/>
      <c r="AH319" s="104"/>
      <c r="AI319" s="104"/>
      <c r="AJ319" s="104"/>
      <c r="AK319" s="104"/>
      <c r="AL319" s="104"/>
      <c r="AM319" s="104"/>
      <c r="AN319" s="104"/>
      <c r="AO319" s="104"/>
      <c r="AP319" s="104"/>
      <c r="AQ319" s="104"/>
      <c r="AR319" s="104"/>
      <c r="AS319" s="104"/>
      <c r="AT319" s="104"/>
    </row>
    <row r="320" spans="2:46" x14ac:dyDescent="0.25">
      <c r="B320" s="40"/>
      <c r="C320" s="40"/>
      <c r="D320" s="40"/>
      <c r="E320" s="107"/>
      <c r="F320" s="107"/>
      <c r="G320" s="107"/>
      <c r="H320" s="107"/>
      <c r="I320" s="107"/>
      <c r="J320" s="107"/>
      <c r="K320" s="107"/>
      <c r="L320" s="107"/>
      <c r="M320" s="107"/>
      <c r="N320" s="107"/>
      <c r="O320" s="107"/>
      <c r="P320" s="107"/>
      <c r="T320" s="104"/>
      <c r="U320" s="104"/>
      <c r="V320" s="104"/>
      <c r="W320" s="104"/>
      <c r="X320" s="104"/>
      <c r="Y320" s="104"/>
      <c r="Z320" s="104"/>
      <c r="AA320" s="104"/>
      <c r="AB320" s="104"/>
      <c r="AC320" s="104"/>
      <c r="AD320" s="104"/>
      <c r="AE320" s="104"/>
      <c r="AF320" s="104"/>
      <c r="AG320" s="104"/>
      <c r="AH320" s="104"/>
      <c r="AI320" s="104"/>
      <c r="AJ320" s="104"/>
      <c r="AK320" s="104"/>
      <c r="AL320" s="104"/>
      <c r="AM320" s="104"/>
      <c r="AN320" s="104"/>
      <c r="AO320" s="104"/>
      <c r="AP320" s="104"/>
      <c r="AQ320" s="104"/>
      <c r="AR320" s="104"/>
      <c r="AS320" s="104"/>
      <c r="AT320" s="104"/>
    </row>
    <row r="321" spans="2:46" x14ac:dyDescent="0.25">
      <c r="B321" s="40"/>
      <c r="C321" s="40"/>
      <c r="D321" s="40"/>
      <c r="E321" s="107"/>
      <c r="F321" s="107"/>
      <c r="G321" s="107"/>
      <c r="H321" s="107"/>
      <c r="I321" s="107"/>
      <c r="J321" s="107"/>
      <c r="K321" s="107"/>
      <c r="L321" s="107"/>
      <c r="M321" s="107"/>
      <c r="N321" s="107"/>
      <c r="O321" s="107"/>
      <c r="P321" s="107"/>
      <c r="T321" s="104"/>
      <c r="U321" s="104"/>
      <c r="V321" s="104"/>
      <c r="W321" s="104"/>
      <c r="X321" s="104"/>
      <c r="Y321" s="104"/>
      <c r="Z321" s="104"/>
      <c r="AA321" s="104"/>
      <c r="AB321" s="104"/>
      <c r="AC321" s="104"/>
      <c r="AD321" s="104"/>
      <c r="AE321" s="104"/>
      <c r="AF321" s="104"/>
      <c r="AG321" s="104"/>
      <c r="AH321" s="104"/>
      <c r="AI321" s="104"/>
      <c r="AJ321" s="104"/>
      <c r="AK321" s="104"/>
      <c r="AL321" s="104"/>
      <c r="AM321" s="104"/>
      <c r="AN321" s="104"/>
      <c r="AO321" s="104"/>
      <c r="AP321" s="104"/>
      <c r="AQ321" s="104"/>
      <c r="AR321" s="104"/>
      <c r="AS321" s="104"/>
      <c r="AT321" s="104"/>
    </row>
    <row r="322" spans="2:46" x14ac:dyDescent="0.25">
      <c r="B322" s="40"/>
      <c r="C322" s="40"/>
      <c r="D322" s="40"/>
      <c r="E322" s="107"/>
      <c r="F322" s="107"/>
      <c r="G322" s="107"/>
      <c r="H322" s="107"/>
      <c r="I322" s="107"/>
      <c r="J322" s="107"/>
      <c r="K322" s="107"/>
      <c r="L322" s="107"/>
      <c r="M322" s="107"/>
      <c r="N322" s="107"/>
      <c r="O322" s="107"/>
      <c r="P322" s="107"/>
      <c r="T322" s="104"/>
      <c r="U322" s="104"/>
      <c r="V322" s="104"/>
      <c r="W322" s="104"/>
      <c r="X322" s="104"/>
      <c r="Y322" s="104"/>
      <c r="Z322" s="104"/>
      <c r="AA322" s="104"/>
      <c r="AB322" s="104"/>
      <c r="AC322" s="104"/>
      <c r="AD322" s="104"/>
      <c r="AE322" s="104"/>
      <c r="AF322" s="104"/>
      <c r="AG322" s="104"/>
      <c r="AH322" s="104"/>
      <c r="AI322" s="104"/>
      <c r="AJ322" s="104"/>
      <c r="AK322" s="104"/>
      <c r="AL322" s="104"/>
      <c r="AM322" s="104"/>
      <c r="AN322" s="104"/>
      <c r="AO322" s="104"/>
      <c r="AP322" s="104"/>
      <c r="AQ322" s="104"/>
      <c r="AR322" s="104"/>
      <c r="AS322" s="104"/>
      <c r="AT322" s="104"/>
    </row>
    <row r="323" spans="2:46" x14ac:dyDescent="0.25">
      <c r="B323" s="40"/>
      <c r="C323" s="40"/>
      <c r="D323" s="40"/>
      <c r="E323" s="107"/>
      <c r="F323" s="107"/>
      <c r="G323" s="107"/>
      <c r="H323" s="107"/>
      <c r="I323" s="107"/>
      <c r="J323" s="107"/>
      <c r="K323" s="107"/>
      <c r="L323" s="107"/>
      <c r="M323" s="107"/>
      <c r="N323" s="107"/>
      <c r="O323" s="107"/>
      <c r="P323" s="107"/>
      <c r="T323" s="104"/>
      <c r="U323" s="104"/>
      <c r="V323" s="104"/>
      <c r="W323" s="104"/>
      <c r="X323" s="104"/>
      <c r="Y323" s="104"/>
      <c r="Z323" s="104"/>
      <c r="AA323" s="104"/>
      <c r="AB323" s="104"/>
      <c r="AC323" s="104"/>
      <c r="AD323" s="104"/>
      <c r="AE323" s="104"/>
      <c r="AF323" s="104"/>
      <c r="AG323" s="104"/>
      <c r="AH323" s="104"/>
      <c r="AI323" s="104"/>
      <c r="AJ323" s="104"/>
      <c r="AK323" s="104"/>
      <c r="AL323" s="104"/>
      <c r="AM323" s="104"/>
      <c r="AN323" s="104"/>
      <c r="AO323" s="104"/>
      <c r="AP323" s="104"/>
      <c r="AQ323" s="104"/>
      <c r="AR323" s="104"/>
      <c r="AS323" s="104"/>
      <c r="AT323" s="104"/>
    </row>
    <row r="324" spans="2:46" x14ac:dyDescent="0.25">
      <c r="B324" s="40"/>
      <c r="C324" s="40"/>
      <c r="D324" s="40"/>
      <c r="E324" s="107"/>
      <c r="F324" s="107"/>
      <c r="G324" s="107"/>
      <c r="H324" s="107"/>
      <c r="I324" s="107"/>
      <c r="J324" s="107"/>
      <c r="K324" s="107"/>
      <c r="L324" s="107"/>
      <c r="M324" s="107"/>
      <c r="N324" s="107"/>
      <c r="O324" s="107"/>
      <c r="P324" s="107"/>
      <c r="T324" s="104"/>
      <c r="U324" s="104"/>
      <c r="V324" s="104"/>
      <c r="W324" s="104"/>
      <c r="X324" s="104"/>
      <c r="Y324" s="104"/>
      <c r="Z324" s="104"/>
      <c r="AA324" s="104"/>
      <c r="AB324" s="104"/>
      <c r="AC324" s="104"/>
      <c r="AD324" s="104"/>
      <c r="AE324" s="104"/>
      <c r="AF324" s="104"/>
      <c r="AG324" s="104"/>
      <c r="AH324" s="104"/>
      <c r="AI324" s="104"/>
      <c r="AJ324" s="104"/>
      <c r="AK324" s="104"/>
      <c r="AL324" s="104"/>
      <c r="AM324" s="104"/>
      <c r="AN324" s="104"/>
      <c r="AO324" s="104"/>
      <c r="AP324" s="104"/>
      <c r="AQ324" s="104"/>
      <c r="AR324" s="104"/>
      <c r="AS324" s="104"/>
      <c r="AT324" s="104"/>
    </row>
    <row r="325" spans="2:46" x14ac:dyDescent="0.25">
      <c r="B325" s="40"/>
      <c r="C325" s="40"/>
      <c r="D325" s="40"/>
      <c r="E325" s="107"/>
      <c r="F325" s="107"/>
      <c r="G325" s="107"/>
      <c r="H325" s="107"/>
      <c r="I325" s="107"/>
      <c r="J325" s="107"/>
      <c r="K325" s="107"/>
      <c r="L325" s="107"/>
      <c r="M325" s="107"/>
      <c r="N325" s="107"/>
      <c r="O325" s="107"/>
      <c r="P325" s="107"/>
      <c r="T325" s="104"/>
      <c r="U325" s="104"/>
      <c r="V325" s="104"/>
      <c r="W325" s="104"/>
      <c r="X325" s="104"/>
      <c r="Y325" s="104"/>
      <c r="Z325" s="104"/>
      <c r="AA325" s="104"/>
      <c r="AB325" s="104"/>
      <c r="AC325" s="104"/>
      <c r="AD325" s="104"/>
      <c r="AE325" s="104"/>
      <c r="AF325" s="104"/>
      <c r="AG325" s="104"/>
      <c r="AH325" s="104"/>
      <c r="AI325" s="104"/>
      <c r="AJ325" s="104"/>
      <c r="AK325" s="104"/>
      <c r="AL325" s="104"/>
      <c r="AM325" s="104"/>
      <c r="AN325" s="104"/>
      <c r="AO325" s="104"/>
      <c r="AP325" s="104"/>
      <c r="AQ325" s="104"/>
      <c r="AR325" s="104"/>
      <c r="AS325" s="104"/>
      <c r="AT325" s="104"/>
    </row>
    <row r="326" spans="2:46" x14ac:dyDescent="0.25">
      <c r="B326" s="40"/>
      <c r="C326" s="40"/>
      <c r="D326" s="40"/>
      <c r="E326" s="107"/>
      <c r="F326" s="107"/>
      <c r="G326" s="107"/>
      <c r="H326" s="107"/>
      <c r="I326" s="107"/>
      <c r="J326" s="107"/>
      <c r="K326" s="107"/>
      <c r="L326" s="107"/>
      <c r="M326" s="107"/>
      <c r="N326" s="107"/>
      <c r="O326" s="107"/>
      <c r="P326" s="107"/>
      <c r="T326" s="104"/>
      <c r="U326" s="104"/>
      <c r="V326" s="104"/>
      <c r="W326" s="104"/>
      <c r="X326" s="104"/>
      <c r="Y326" s="104"/>
      <c r="Z326" s="104"/>
      <c r="AA326" s="104"/>
      <c r="AB326" s="104"/>
      <c r="AC326" s="104"/>
      <c r="AD326" s="104"/>
      <c r="AE326" s="104"/>
      <c r="AF326" s="104"/>
      <c r="AG326" s="104"/>
      <c r="AH326" s="104"/>
      <c r="AI326" s="104"/>
      <c r="AJ326" s="104"/>
      <c r="AK326" s="104"/>
      <c r="AL326" s="104"/>
      <c r="AM326" s="104"/>
      <c r="AN326" s="104"/>
      <c r="AO326" s="104"/>
      <c r="AP326" s="104"/>
      <c r="AQ326" s="104"/>
      <c r="AR326" s="104"/>
      <c r="AS326" s="104"/>
      <c r="AT326" s="104"/>
    </row>
    <row r="327" spans="2:46" x14ac:dyDescent="0.25">
      <c r="B327" s="40"/>
      <c r="C327" s="40"/>
      <c r="D327" s="40"/>
      <c r="E327" s="107"/>
      <c r="F327" s="107"/>
      <c r="G327" s="107"/>
      <c r="H327" s="107"/>
      <c r="I327" s="107"/>
      <c r="J327" s="107"/>
      <c r="K327" s="107"/>
      <c r="L327" s="107"/>
      <c r="M327" s="107"/>
      <c r="N327" s="107"/>
      <c r="O327" s="107"/>
      <c r="P327" s="107"/>
      <c r="T327" s="104"/>
      <c r="U327" s="104"/>
      <c r="V327" s="104"/>
      <c r="W327" s="104"/>
      <c r="X327" s="104"/>
      <c r="Y327" s="104"/>
      <c r="Z327" s="104"/>
      <c r="AA327" s="104"/>
      <c r="AB327" s="104"/>
      <c r="AC327" s="104"/>
      <c r="AD327" s="104"/>
      <c r="AE327" s="104"/>
      <c r="AF327" s="104"/>
      <c r="AG327" s="104"/>
      <c r="AH327" s="104"/>
      <c r="AI327" s="104"/>
      <c r="AJ327" s="104"/>
      <c r="AK327" s="104"/>
      <c r="AL327" s="104"/>
      <c r="AM327" s="104"/>
      <c r="AN327" s="104"/>
      <c r="AO327" s="104"/>
      <c r="AP327" s="104"/>
      <c r="AQ327" s="104"/>
      <c r="AR327" s="104"/>
      <c r="AS327" s="104"/>
      <c r="AT327" s="104"/>
    </row>
    <row r="328" spans="2:46" x14ac:dyDescent="0.25">
      <c r="B328" s="40"/>
      <c r="C328" s="40"/>
      <c r="D328" s="40"/>
      <c r="E328" s="107"/>
      <c r="F328" s="107"/>
      <c r="G328" s="107"/>
      <c r="H328" s="107"/>
      <c r="I328" s="107"/>
      <c r="J328" s="107"/>
      <c r="K328" s="107"/>
      <c r="L328" s="107"/>
      <c r="M328" s="107"/>
      <c r="N328" s="107"/>
      <c r="O328" s="107"/>
      <c r="P328" s="107"/>
      <c r="T328" s="104"/>
      <c r="U328" s="104"/>
      <c r="V328" s="104"/>
      <c r="W328" s="104"/>
      <c r="X328" s="104"/>
      <c r="Y328" s="104"/>
      <c r="Z328" s="104"/>
      <c r="AA328" s="104"/>
      <c r="AB328" s="104"/>
      <c r="AC328" s="104"/>
      <c r="AD328" s="104"/>
      <c r="AE328" s="104"/>
      <c r="AF328" s="104"/>
      <c r="AG328" s="104"/>
      <c r="AH328" s="104"/>
      <c r="AI328" s="104"/>
      <c r="AJ328" s="104"/>
      <c r="AK328" s="104"/>
      <c r="AL328" s="104"/>
      <c r="AM328" s="104"/>
      <c r="AN328" s="104"/>
      <c r="AO328" s="104"/>
      <c r="AP328" s="104"/>
      <c r="AQ328" s="104"/>
      <c r="AR328" s="104"/>
      <c r="AS328" s="104"/>
      <c r="AT328" s="104"/>
    </row>
    <row r="329" spans="2:46" x14ac:dyDescent="0.25">
      <c r="B329" s="40"/>
      <c r="C329" s="40"/>
      <c r="D329" s="40"/>
      <c r="E329" s="107"/>
      <c r="F329" s="107"/>
      <c r="G329" s="107"/>
      <c r="H329" s="107"/>
      <c r="I329" s="107"/>
      <c r="J329" s="107"/>
      <c r="K329" s="107"/>
      <c r="L329" s="107"/>
      <c r="M329" s="107"/>
      <c r="N329" s="107"/>
      <c r="O329" s="107"/>
      <c r="P329" s="107"/>
      <c r="T329" s="104"/>
      <c r="U329" s="104"/>
      <c r="V329" s="104"/>
      <c r="W329" s="104"/>
      <c r="X329" s="104"/>
      <c r="Y329" s="104"/>
      <c r="Z329" s="104"/>
      <c r="AA329" s="104"/>
      <c r="AB329" s="104"/>
      <c r="AC329" s="104"/>
      <c r="AD329" s="104"/>
      <c r="AE329" s="104"/>
      <c r="AF329" s="104"/>
      <c r="AG329" s="104"/>
      <c r="AH329" s="104"/>
      <c r="AI329" s="104"/>
      <c r="AJ329" s="104"/>
      <c r="AK329" s="104"/>
      <c r="AL329" s="104"/>
      <c r="AM329" s="104"/>
      <c r="AN329" s="104"/>
      <c r="AO329" s="104"/>
      <c r="AP329" s="104"/>
      <c r="AQ329" s="104"/>
      <c r="AR329" s="104"/>
      <c r="AS329" s="104"/>
      <c r="AT329" s="104"/>
    </row>
    <row r="330" spans="2:46" x14ac:dyDescent="0.25">
      <c r="B330" s="40"/>
      <c r="C330" s="40"/>
      <c r="D330" s="40"/>
      <c r="E330" s="107"/>
      <c r="F330" s="107"/>
      <c r="G330" s="107"/>
      <c r="H330" s="107"/>
      <c r="I330" s="107"/>
      <c r="J330" s="107"/>
      <c r="K330" s="107"/>
      <c r="L330" s="107"/>
      <c r="M330" s="107"/>
      <c r="N330" s="107"/>
      <c r="O330" s="107"/>
      <c r="P330" s="107"/>
      <c r="T330" s="104"/>
      <c r="U330" s="104"/>
      <c r="V330" s="104"/>
      <c r="W330" s="104"/>
      <c r="X330" s="104"/>
      <c r="Y330" s="104"/>
      <c r="Z330" s="104"/>
      <c r="AA330" s="104"/>
      <c r="AB330" s="104"/>
      <c r="AC330" s="104"/>
      <c r="AD330" s="104"/>
      <c r="AE330" s="104"/>
      <c r="AF330" s="104"/>
      <c r="AG330" s="104"/>
      <c r="AH330" s="104"/>
      <c r="AI330" s="104"/>
      <c r="AJ330" s="104"/>
      <c r="AK330" s="104"/>
      <c r="AL330" s="104"/>
      <c r="AM330" s="104"/>
      <c r="AN330" s="104"/>
      <c r="AO330" s="104"/>
      <c r="AP330" s="104"/>
      <c r="AQ330" s="104"/>
      <c r="AR330" s="104"/>
      <c r="AS330" s="104"/>
      <c r="AT330" s="104"/>
    </row>
    <row r="331" spans="2:46" x14ac:dyDescent="0.25">
      <c r="B331" s="40"/>
      <c r="C331" s="40"/>
      <c r="D331" s="40"/>
      <c r="E331" s="107"/>
      <c r="F331" s="107"/>
      <c r="G331" s="107"/>
      <c r="H331" s="107"/>
      <c r="I331" s="107"/>
      <c r="J331" s="107"/>
      <c r="K331" s="107"/>
      <c r="L331" s="107"/>
      <c r="M331" s="107"/>
      <c r="N331" s="107"/>
      <c r="O331" s="107"/>
      <c r="P331" s="107"/>
      <c r="T331" s="104"/>
      <c r="U331" s="104"/>
      <c r="V331" s="104"/>
      <c r="W331" s="104"/>
      <c r="X331" s="104"/>
      <c r="Y331" s="104"/>
      <c r="Z331" s="104"/>
      <c r="AA331" s="104"/>
      <c r="AB331" s="104"/>
      <c r="AC331" s="104"/>
      <c r="AD331" s="104"/>
      <c r="AE331" s="104"/>
      <c r="AF331" s="104"/>
      <c r="AG331" s="104"/>
      <c r="AH331" s="104"/>
      <c r="AI331" s="104"/>
      <c r="AJ331" s="104"/>
      <c r="AK331" s="104"/>
      <c r="AL331" s="104"/>
      <c r="AM331" s="104"/>
      <c r="AN331" s="104"/>
      <c r="AO331" s="104"/>
      <c r="AP331" s="104"/>
      <c r="AQ331" s="104"/>
      <c r="AR331" s="104"/>
      <c r="AS331" s="104"/>
      <c r="AT331" s="104"/>
    </row>
    <row r="332" spans="2:46" x14ac:dyDescent="0.25">
      <c r="B332" s="40"/>
      <c r="C332" s="40"/>
      <c r="D332" s="40"/>
      <c r="E332" s="107"/>
      <c r="F332" s="107"/>
      <c r="G332" s="107"/>
      <c r="H332" s="107"/>
      <c r="I332" s="107"/>
      <c r="J332" s="107"/>
      <c r="K332" s="107"/>
      <c r="L332" s="107"/>
      <c r="M332" s="107"/>
      <c r="N332" s="107"/>
      <c r="O332" s="107"/>
      <c r="P332" s="107"/>
      <c r="T332" s="104"/>
      <c r="U332" s="104"/>
      <c r="V332" s="104"/>
      <c r="W332" s="104"/>
      <c r="X332" s="104"/>
      <c r="Y332" s="104"/>
      <c r="Z332" s="104"/>
      <c r="AA332" s="104"/>
      <c r="AB332" s="104"/>
      <c r="AC332" s="104"/>
      <c r="AD332" s="104"/>
      <c r="AE332" s="104"/>
      <c r="AF332" s="104"/>
      <c r="AG332" s="104"/>
      <c r="AH332" s="104"/>
      <c r="AI332" s="104"/>
      <c r="AJ332" s="104"/>
      <c r="AK332" s="104"/>
      <c r="AL332" s="104"/>
      <c r="AM332" s="104"/>
      <c r="AN332" s="104"/>
      <c r="AO332" s="104"/>
      <c r="AP332" s="104"/>
      <c r="AQ332" s="104"/>
      <c r="AR332" s="104"/>
      <c r="AS332" s="104"/>
      <c r="AT332" s="104"/>
    </row>
    <row r="333" spans="2:46" x14ac:dyDescent="0.25">
      <c r="B333" s="40"/>
      <c r="C333" s="40"/>
      <c r="D333" s="40"/>
      <c r="E333" s="107"/>
      <c r="F333" s="107"/>
      <c r="G333" s="107"/>
      <c r="H333" s="107"/>
      <c r="I333" s="107"/>
      <c r="J333" s="107"/>
      <c r="K333" s="107"/>
      <c r="L333" s="107"/>
      <c r="M333" s="107"/>
      <c r="N333" s="107"/>
      <c r="O333" s="107"/>
      <c r="P333" s="107"/>
      <c r="T333" s="104"/>
      <c r="U333" s="104"/>
      <c r="V333" s="104"/>
      <c r="W333" s="104"/>
      <c r="X333" s="104"/>
      <c r="Y333" s="104"/>
      <c r="Z333" s="104"/>
      <c r="AA333" s="104"/>
      <c r="AB333" s="104"/>
      <c r="AC333" s="104"/>
      <c r="AD333" s="104"/>
      <c r="AE333" s="104"/>
      <c r="AF333" s="104"/>
      <c r="AG333" s="104"/>
      <c r="AH333" s="104"/>
      <c r="AI333" s="104"/>
      <c r="AJ333" s="104"/>
      <c r="AK333" s="104"/>
      <c r="AL333" s="104"/>
      <c r="AM333" s="104"/>
      <c r="AN333" s="104"/>
      <c r="AO333" s="104"/>
      <c r="AP333" s="104"/>
      <c r="AQ333" s="104"/>
      <c r="AR333" s="104"/>
      <c r="AS333" s="104"/>
      <c r="AT333" s="104"/>
    </row>
    <row r="334" spans="2:46" x14ac:dyDescent="0.25">
      <c r="B334" s="40"/>
      <c r="C334" s="40"/>
      <c r="D334" s="40"/>
      <c r="E334" s="107"/>
      <c r="F334" s="107"/>
      <c r="G334" s="107"/>
      <c r="H334" s="107"/>
      <c r="I334" s="107"/>
      <c r="J334" s="107"/>
      <c r="K334" s="107"/>
      <c r="L334" s="107"/>
      <c r="M334" s="107"/>
      <c r="N334" s="107"/>
      <c r="O334" s="107"/>
      <c r="P334" s="107"/>
      <c r="T334" s="104"/>
      <c r="U334" s="104"/>
      <c r="V334" s="104"/>
      <c r="W334" s="104"/>
      <c r="X334" s="104"/>
      <c r="Y334" s="104"/>
      <c r="Z334" s="104"/>
      <c r="AA334" s="104"/>
      <c r="AB334" s="104"/>
      <c r="AC334" s="104"/>
      <c r="AD334" s="104"/>
      <c r="AE334" s="104"/>
      <c r="AF334" s="104"/>
      <c r="AG334" s="104"/>
      <c r="AH334" s="104"/>
      <c r="AI334" s="104"/>
      <c r="AJ334" s="104"/>
      <c r="AK334" s="104"/>
      <c r="AL334" s="104"/>
      <c r="AM334" s="104"/>
      <c r="AN334" s="104"/>
      <c r="AO334" s="104"/>
      <c r="AP334" s="104"/>
      <c r="AQ334" s="104"/>
      <c r="AR334" s="104"/>
      <c r="AS334" s="104"/>
      <c r="AT334" s="104"/>
    </row>
    <row r="335" spans="2:46" x14ac:dyDescent="0.25">
      <c r="B335" s="40"/>
      <c r="C335" s="40"/>
      <c r="D335" s="40"/>
      <c r="E335" s="107"/>
      <c r="F335" s="107"/>
      <c r="G335" s="107"/>
      <c r="H335" s="107"/>
      <c r="I335" s="107"/>
      <c r="J335" s="107"/>
      <c r="K335" s="107"/>
      <c r="L335" s="107"/>
      <c r="M335" s="107"/>
      <c r="N335" s="107"/>
      <c r="O335" s="107"/>
      <c r="P335" s="107"/>
      <c r="T335" s="104"/>
      <c r="U335" s="104"/>
      <c r="V335" s="104"/>
      <c r="W335" s="104"/>
      <c r="X335" s="104"/>
      <c r="Y335" s="104"/>
      <c r="Z335" s="104"/>
      <c r="AA335" s="104"/>
      <c r="AB335" s="104"/>
      <c r="AC335" s="104"/>
      <c r="AD335" s="104"/>
      <c r="AE335" s="104"/>
      <c r="AF335" s="104"/>
      <c r="AG335" s="104"/>
      <c r="AH335" s="104"/>
      <c r="AI335" s="104"/>
      <c r="AJ335" s="104"/>
      <c r="AK335" s="104"/>
      <c r="AL335" s="104"/>
      <c r="AM335" s="104"/>
      <c r="AN335" s="104"/>
      <c r="AO335" s="104"/>
      <c r="AP335" s="104"/>
      <c r="AQ335" s="104"/>
      <c r="AR335" s="104"/>
      <c r="AS335" s="104"/>
      <c r="AT335" s="104"/>
    </row>
    <row r="336" spans="2:46" x14ac:dyDescent="0.25">
      <c r="B336" s="40"/>
      <c r="C336" s="40"/>
      <c r="D336" s="40"/>
      <c r="E336" s="107"/>
      <c r="F336" s="107"/>
      <c r="G336" s="107"/>
      <c r="H336" s="107"/>
      <c r="I336" s="107"/>
      <c r="J336" s="107"/>
      <c r="K336" s="107"/>
      <c r="L336" s="107"/>
      <c r="M336" s="107"/>
      <c r="N336" s="107"/>
      <c r="O336" s="107"/>
      <c r="P336" s="107"/>
      <c r="T336" s="104"/>
      <c r="U336" s="104"/>
      <c r="V336" s="104"/>
      <c r="W336" s="104"/>
      <c r="X336" s="104"/>
      <c r="Y336" s="104"/>
      <c r="Z336" s="104"/>
      <c r="AA336" s="104"/>
      <c r="AB336" s="104"/>
      <c r="AC336" s="104"/>
      <c r="AD336" s="104"/>
      <c r="AE336" s="104"/>
      <c r="AF336" s="104"/>
      <c r="AG336" s="104"/>
      <c r="AH336" s="104"/>
      <c r="AI336" s="104"/>
      <c r="AJ336" s="104"/>
      <c r="AK336" s="104"/>
      <c r="AL336" s="104"/>
      <c r="AM336" s="104"/>
      <c r="AN336" s="104"/>
      <c r="AO336" s="104"/>
      <c r="AP336" s="104"/>
      <c r="AQ336" s="104"/>
      <c r="AR336" s="104"/>
      <c r="AS336" s="104"/>
      <c r="AT336" s="104"/>
    </row>
    <row r="337" spans="2:46" x14ac:dyDescent="0.25">
      <c r="B337" s="40"/>
      <c r="C337" s="40"/>
      <c r="D337" s="40"/>
      <c r="E337" s="107"/>
      <c r="F337" s="107"/>
      <c r="G337" s="107"/>
      <c r="H337" s="107"/>
      <c r="I337" s="107"/>
      <c r="J337" s="107"/>
      <c r="K337" s="107"/>
      <c r="L337" s="107"/>
      <c r="M337" s="107"/>
      <c r="N337" s="107"/>
      <c r="O337" s="107"/>
      <c r="P337" s="107"/>
      <c r="T337" s="104"/>
      <c r="U337" s="104"/>
      <c r="V337" s="104"/>
      <c r="W337" s="104"/>
      <c r="X337" s="104"/>
      <c r="Y337" s="104"/>
      <c r="Z337" s="104"/>
      <c r="AA337" s="104"/>
      <c r="AB337" s="104"/>
      <c r="AC337" s="104"/>
      <c r="AD337" s="104"/>
      <c r="AE337" s="104"/>
      <c r="AF337" s="104"/>
      <c r="AG337" s="104"/>
      <c r="AH337" s="104"/>
      <c r="AI337" s="104"/>
      <c r="AJ337" s="104"/>
      <c r="AK337" s="104"/>
      <c r="AL337" s="104"/>
      <c r="AM337" s="104"/>
      <c r="AN337" s="104"/>
      <c r="AO337" s="104"/>
      <c r="AP337" s="104"/>
      <c r="AQ337" s="104"/>
      <c r="AR337" s="104"/>
      <c r="AS337" s="104"/>
      <c r="AT337" s="104"/>
    </row>
    <row r="338" spans="2:46" x14ac:dyDescent="0.25">
      <c r="B338" s="40"/>
      <c r="C338" s="40"/>
      <c r="D338" s="40"/>
      <c r="E338" s="107"/>
      <c r="F338" s="107"/>
      <c r="G338" s="107"/>
      <c r="H338" s="107"/>
      <c r="I338" s="107"/>
      <c r="J338" s="107"/>
      <c r="K338" s="107"/>
      <c r="L338" s="107"/>
      <c r="M338" s="107"/>
      <c r="N338" s="107"/>
      <c r="O338" s="107"/>
      <c r="P338" s="107"/>
      <c r="T338" s="104"/>
      <c r="U338" s="104"/>
      <c r="V338" s="104"/>
      <c r="W338" s="104"/>
      <c r="X338" s="104"/>
      <c r="Y338" s="104"/>
      <c r="Z338" s="104"/>
      <c r="AA338" s="104"/>
      <c r="AB338" s="104"/>
      <c r="AC338" s="104"/>
      <c r="AD338" s="104"/>
      <c r="AE338" s="104"/>
      <c r="AF338" s="104"/>
      <c r="AG338" s="104"/>
      <c r="AH338" s="104"/>
      <c r="AI338" s="104"/>
      <c r="AJ338" s="104"/>
      <c r="AK338" s="104"/>
      <c r="AL338" s="104"/>
      <c r="AM338" s="104"/>
      <c r="AN338" s="104"/>
      <c r="AO338" s="104"/>
      <c r="AP338" s="104"/>
      <c r="AQ338" s="104"/>
      <c r="AR338" s="104"/>
      <c r="AS338" s="104"/>
      <c r="AT338" s="104"/>
    </row>
    <row r="339" spans="2:46" x14ac:dyDescent="0.25">
      <c r="B339" s="40"/>
      <c r="C339" s="40"/>
      <c r="D339" s="40"/>
      <c r="E339" s="107"/>
      <c r="F339" s="107"/>
      <c r="G339" s="107"/>
      <c r="H339" s="107"/>
      <c r="I339" s="107"/>
      <c r="J339" s="107"/>
      <c r="K339" s="107"/>
      <c r="L339" s="107"/>
      <c r="M339" s="107"/>
      <c r="N339" s="107"/>
      <c r="O339" s="107"/>
      <c r="P339" s="107"/>
      <c r="T339" s="104"/>
      <c r="U339" s="104"/>
      <c r="V339" s="104"/>
      <c r="W339" s="104"/>
      <c r="X339" s="104"/>
      <c r="Y339" s="104"/>
      <c r="Z339" s="104"/>
      <c r="AA339" s="104"/>
      <c r="AB339" s="104"/>
      <c r="AC339" s="104"/>
      <c r="AD339" s="104"/>
      <c r="AE339" s="104"/>
      <c r="AF339" s="104"/>
      <c r="AG339" s="104"/>
      <c r="AH339" s="104"/>
      <c r="AI339" s="104"/>
      <c r="AJ339" s="104"/>
      <c r="AK339" s="104"/>
      <c r="AL339" s="104"/>
      <c r="AM339" s="104"/>
      <c r="AN339" s="104"/>
      <c r="AO339" s="104"/>
      <c r="AP339" s="104"/>
      <c r="AQ339" s="104"/>
      <c r="AR339" s="104"/>
      <c r="AS339" s="104"/>
      <c r="AT339" s="104"/>
    </row>
    <row r="340" spans="2:46" x14ac:dyDescent="0.25">
      <c r="B340" s="40"/>
      <c r="C340" s="40"/>
      <c r="D340" s="40"/>
      <c r="E340" s="107"/>
      <c r="F340" s="107"/>
      <c r="G340" s="107"/>
      <c r="H340" s="107"/>
      <c r="I340" s="107"/>
      <c r="J340" s="107"/>
      <c r="K340" s="107"/>
      <c r="L340" s="107"/>
      <c r="M340" s="107"/>
      <c r="N340" s="107"/>
      <c r="O340" s="107"/>
      <c r="P340" s="107"/>
      <c r="T340" s="104"/>
      <c r="U340" s="104"/>
      <c r="V340" s="104"/>
      <c r="W340" s="104"/>
      <c r="X340" s="104"/>
      <c r="Y340" s="104"/>
      <c r="Z340" s="104"/>
      <c r="AA340" s="104"/>
      <c r="AB340" s="104"/>
      <c r="AC340" s="104"/>
      <c r="AD340" s="104"/>
      <c r="AE340" s="104"/>
      <c r="AF340" s="104"/>
      <c r="AG340" s="104"/>
      <c r="AH340" s="104"/>
      <c r="AI340" s="104"/>
      <c r="AJ340" s="104"/>
      <c r="AK340" s="104"/>
      <c r="AL340" s="104"/>
      <c r="AM340" s="104"/>
      <c r="AN340" s="104"/>
      <c r="AO340" s="104"/>
      <c r="AP340" s="104"/>
      <c r="AQ340" s="104"/>
      <c r="AR340" s="104"/>
      <c r="AS340" s="104"/>
      <c r="AT340" s="104"/>
    </row>
    <row r="341" spans="2:46" x14ac:dyDescent="0.25">
      <c r="B341" s="40"/>
      <c r="C341" s="40"/>
      <c r="D341" s="40"/>
      <c r="E341" s="107"/>
      <c r="F341" s="107"/>
      <c r="G341" s="107"/>
      <c r="H341" s="107"/>
      <c r="I341" s="107"/>
      <c r="J341" s="107"/>
      <c r="K341" s="107"/>
      <c r="L341" s="107"/>
      <c r="M341" s="107"/>
      <c r="N341" s="107"/>
      <c r="O341" s="107"/>
      <c r="P341" s="107"/>
      <c r="T341" s="104"/>
      <c r="U341" s="104"/>
      <c r="V341" s="104"/>
      <c r="W341" s="104"/>
      <c r="X341" s="104"/>
      <c r="Y341" s="104"/>
      <c r="Z341" s="104"/>
      <c r="AA341" s="104"/>
      <c r="AB341" s="104"/>
      <c r="AC341" s="104"/>
      <c r="AD341" s="104"/>
      <c r="AE341" s="104"/>
      <c r="AF341" s="104"/>
      <c r="AG341" s="104"/>
      <c r="AH341" s="104"/>
      <c r="AI341" s="104"/>
      <c r="AJ341" s="104"/>
      <c r="AK341" s="104"/>
      <c r="AL341" s="104"/>
      <c r="AM341" s="104"/>
      <c r="AN341" s="104"/>
      <c r="AO341" s="104"/>
      <c r="AP341" s="104"/>
      <c r="AQ341" s="104"/>
      <c r="AR341" s="104"/>
      <c r="AS341" s="104"/>
      <c r="AT341" s="104"/>
    </row>
    <row r="342" spans="2:46" x14ac:dyDescent="0.25">
      <c r="B342" s="40"/>
      <c r="C342" s="40"/>
      <c r="D342" s="40"/>
      <c r="E342" s="107"/>
      <c r="F342" s="107"/>
      <c r="G342" s="107"/>
      <c r="H342" s="107"/>
      <c r="I342" s="107"/>
      <c r="J342" s="107"/>
      <c r="K342" s="107"/>
      <c r="L342" s="107"/>
      <c r="M342" s="107"/>
      <c r="N342" s="107"/>
      <c r="O342" s="107"/>
      <c r="P342" s="107"/>
      <c r="T342" s="104"/>
      <c r="U342" s="104"/>
      <c r="V342" s="104"/>
      <c r="W342" s="104"/>
      <c r="X342" s="104"/>
      <c r="Y342" s="104"/>
      <c r="Z342" s="104"/>
      <c r="AA342" s="104"/>
      <c r="AB342" s="104"/>
      <c r="AC342" s="104"/>
      <c r="AD342" s="104"/>
      <c r="AE342" s="104"/>
      <c r="AF342" s="104"/>
      <c r="AG342" s="104"/>
      <c r="AH342" s="104"/>
      <c r="AI342" s="104"/>
      <c r="AJ342" s="104"/>
      <c r="AK342" s="104"/>
      <c r="AL342" s="104"/>
      <c r="AM342" s="104"/>
      <c r="AN342" s="104"/>
      <c r="AO342" s="104"/>
      <c r="AP342" s="104"/>
      <c r="AQ342" s="104"/>
      <c r="AR342" s="104"/>
      <c r="AS342" s="104"/>
      <c r="AT342" s="104"/>
    </row>
    <row r="343" spans="2:46" x14ac:dyDescent="0.25">
      <c r="B343" s="40"/>
      <c r="C343" s="40"/>
      <c r="D343" s="40"/>
      <c r="E343" s="107"/>
      <c r="F343" s="107"/>
      <c r="G343" s="107"/>
      <c r="H343" s="107"/>
      <c r="I343" s="107"/>
      <c r="J343" s="107"/>
      <c r="K343" s="107"/>
      <c r="L343" s="107"/>
      <c r="M343" s="107"/>
      <c r="N343" s="107"/>
      <c r="O343" s="107"/>
      <c r="P343" s="107"/>
      <c r="T343" s="104"/>
      <c r="U343" s="104"/>
      <c r="V343" s="104"/>
      <c r="W343" s="104"/>
      <c r="X343" s="104"/>
      <c r="Y343" s="104"/>
      <c r="Z343" s="104"/>
      <c r="AA343" s="104"/>
      <c r="AB343" s="104"/>
      <c r="AC343" s="104"/>
      <c r="AD343" s="104"/>
      <c r="AE343" s="104"/>
      <c r="AF343" s="104"/>
      <c r="AG343" s="104"/>
      <c r="AH343" s="104"/>
      <c r="AI343" s="104"/>
      <c r="AJ343" s="104"/>
      <c r="AK343" s="104"/>
      <c r="AL343" s="104"/>
      <c r="AM343" s="104"/>
      <c r="AN343" s="104"/>
      <c r="AO343" s="104"/>
      <c r="AP343" s="104"/>
      <c r="AQ343" s="104"/>
      <c r="AR343" s="104"/>
      <c r="AS343" s="104"/>
      <c r="AT343" s="104"/>
    </row>
    <row r="344" spans="2:46" x14ac:dyDescent="0.25">
      <c r="B344" s="40"/>
      <c r="C344" s="40"/>
      <c r="D344" s="40"/>
      <c r="E344" s="107"/>
      <c r="F344" s="107"/>
      <c r="G344" s="107"/>
      <c r="H344" s="107"/>
      <c r="I344" s="107"/>
      <c r="J344" s="107"/>
      <c r="K344" s="107"/>
      <c r="L344" s="107"/>
      <c r="M344" s="107"/>
      <c r="N344" s="107"/>
      <c r="O344" s="107"/>
      <c r="P344" s="107"/>
      <c r="T344" s="104"/>
      <c r="U344" s="104"/>
      <c r="V344" s="104"/>
      <c r="W344" s="104"/>
      <c r="X344" s="104"/>
      <c r="Y344" s="104"/>
      <c r="Z344" s="104"/>
      <c r="AA344" s="104"/>
      <c r="AB344" s="104"/>
      <c r="AC344" s="104"/>
      <c r="AD344" s="104"/>
      <c r="AE344" s="104"/>
      <c r="AF344" s="104"/>
      <c r="AG344" s="104"/>
      <c r="AH344" s="104"/>
      <c r="AI344" s="104"/>
      <c r="AJ344" s="104"/>
      <c r="AK344" s="104"/>
      <c r="AL344" s="104"/>
      <c r="AM344" s="104"/>
      <c r="AN344" s="104"/>
      <c r="AO344" s="104"/>
      <c r="AP344" s="104"/>
      <c r="AQ344" s="104"/>
      <c r="AR344" s="104"/>
      <c r="AS344" s="104"/>
      <c r="AT344" s="104"/>
    </row>
    <row r="345" spans="2:46" x14ac:dyDescent="0.25">
      <c r="B345" s="40"/>
      <c r="C345" s="40"/>
      <c r="D345" s="40"/>
      <c r="E345" s="107"/>
      <c r="F345" s="107"/>
      <c r="G345" s="107"/>
      <c r="H345" s="107"/>
      <c r="I345" s="107"/>
      <c r="J345" s="107"/>
      <c r="K345" s="107"/>
      <c r="L345" s="107"/>
      <c r="M345" s="107"/>
      <c r="N345" s="107"/>
      <c r="O345" s="107"/>
      <c r="P345" s="107"/>
      <c r="T345" s="104"/>
      <c r="U345" s="104"/>
      <c r="V345" s="104"/>
      <c r="W345" s="104"/>
      <c r="X345" s="104"/>
      <c r="Y345" s="104"/>
      <c r="Z345" s="104"/>
      <c r="AA345" s="104"/>
      <c r="AB345" s="104"/>
      <c r="AC345" s="104"/>
      <c r="AD345" s="104"/>
      <c r="AE345" s="104"/>
      <c r="AF345" s="104"/>
      <c r="AG345" s="104"/>
      <c r="AH345" s="104"/>
      <c r="AI345" s="104"/>
      <c r="AJ345" s="104"/>
      <c r="AK345" s="104"/>
      <c r="AL345" s="104"/>
      <c r="AM345" s="104"/>
      <c r="AN345" s="104"/>
      <c r="AO345" s="104"/>
      <c r="AP345" s="104"/>
      <c r="AQ345" s="104"/>
      <c r="AR345" s="104"/>
      <c r="AS345" s="104"/>
      <c r="AT345" s="104"/>
    </row>
    <row r="346" spans="2:46" x14ac:dyDescent="0.25">
      <c r="B346" s="40"/>
      <c r="C346" s="40"/>
      <c r="D346" s="40"/>
      <c r="E346" s="107"/>
      <c r="F346" s="107"/>
      <c r="G346" s="107"/>
      <c r="H346" s="107"/>
      <c r="I346" s="107"/>
      <c r="J346" s="107"/>
      <c r="K346" s="107"/>
      <c r="L346" s="107"/>
      <c r="M346" s="107"/>
      <c r="N346" s="107"/>
      <c r="O346" s="107"/>
      <c r="P346" s="107"/>
      <c r="T346" s="104"/>
      <c r="U346" s="104"/>
      <c r="V346" s="104"/>
      <c r="W346" s="104"/>
      <c r="X346" s="104"/>
      <c r="Y346" s="104"/>
      <c r="Z346" s="104"/>
      <c r="AA346" s="104"/>
      <c r="AB346" s="104"/>
      <c r="AC346" s="104"/>
      <c r="AD346" s="104"/>
      <c r="AE346" s="104"/>
      <c r="AF346" s="104"/>
      <c r="AG346" s="104"/>
      <c r="AH346" s="104"/>
      <c r="AI346" s="104"/>
      <c r="AJ346" s="104"/>
      <c r="AK346" s="104"/>
      <c r="AL346" s="104"/>
      <c r="AM346" s="104"/>
      <c r="AN346" s="104"/>
      <c r="AO346" s="104"/>
      <c r="AP346" s="104"/>
      <c r="AQ346" s="104"/>
      <c r="AR346" s="104"/>
      <c r="AS346" s="104"/>
      <c r="AT346" s="104"/>
    </row>
    <row r="347" spans="2:46" x14ac:dyDescent="0.25">
      <c r="B347" s="40"/>
      <c r="C347" s="40"/>
      <c r="D347" s="40"/>
      <c r="E347" s="107"/>
      <c r="F347" s="107"/>
      <c r="G347" s="107"/>
      <c r="H347" s="107"/>
      <c r="I347" s="107"/>
      <c r="J347" s="107"/>
      <c r="K347" s="107"/>
      <c r="L347" s="107"/>
      <c r="M347" s="107"/>
      <c r="N347" s="107"/>
      <c r="O347" s="107"/>
      <c r="P347" s="107"/>
      <c r="T347" s="104"/>
      <c r="U347" s="104"/>
      <c r="V347" s="104"/>
      <c r="W347" s="104"/>
      <c r="X347" s="104"/>
      <c r="Y347" s="104"/>
      <c r="Z347" s="104"/>
      <c r="AA347" s="104"/>
      <c r="AB347" s="104"/>
      <c r="AC347" s="104"/>
      <c r="AD347" s="104"/>
      <c r="AE347" s="104"/>
      <c r="AF347" s="104"/>
      <c r="AG347" s="104"/>
      <c r="AH347" s="104"/>
      <c r="AI347" s="104"/>
      <c r="AJ347" s="104"/>
      <c r="AK347" s="104"/>
      <c r="AL347" s="104"/>
      <c r="AM347" s="104"/>
      <c r="AN347" s="104"/>
      <c r="AO347" s="104"/>
      <c r="AP347" s="104"/>
      <c r="AQ347" s="104"/>
      <c r="AR347" s="104"/>
      <c r="AS347" s="104"/>
      <c r="AT347" s="104"/>
    </row>
    <row r="348" spans="2:46" x14ac:dyDescent="0.25">
      <c r="B348" s="40"/>
      <c r="C348" s="40"/>
      <c r="D348" s="40"/>
      <c r="E348" s="107"/>
      <c r="F348" s="107"/>
      <c r="G348" s="107"/>
      <c r="H348" s="107"/>
      <c r="I348" s="107"/>
      <c r="J348" s="107"/>
      <c r="K348" s="107"/>
      <c r="L348" s="107"/>
      <c r="M348" s="107"/>
      <c r="N348" s="107"/>
      <c r="O348" s="107"/>
      <c r="P348" s="107"/>
      <c r="T348" s="104"/>
      <c r="U348" s="104"/>
      <c r="V348" s="104"/>
      <c r="W348" s="104"/>
      <c r="X348" s="104"/>
      <c r="Y348" s="104"/>
      <c r="Z348" s="104"/>
      <c r="AA348" s="104"/>
      <c r="AB348" s="104"/>
      <c r="AC348" s="104"/>
      <c r="AD348" s="104"/>
      <c r="AE348" s="104"/>
      <c r="AF348" s="104"/>
      <c r="AG348" s="104"/>
      <c r="AH348" s="104"/>
      <c r="AI348" s="104"/>
      <c r="AJ348" s="104"/>
      <c r="AK348" s="104"/>
      <c r="AL348" s="104"/>
      <c r="AM348" s="104"/>
      <c r="AN348" s="104"/>
      <c r="AO348" s="104"/>
      <c r="AP348" s="104"/>
      <c r="AQ348" s="104"/>
      <c r="AR348" s="104"/>
      <c r="AS348" s="104"/>
      <c r="AT348" s="104"/>
    </row>
    <row r="349" spans="2:46" x14ac:dyDescent="0.25">
      <c r="B349" s="40"/>
      <c r="C349" s="40"/>
      <c r="D349" s="40"/>
      <c r="E349" s="107"/>
      <c r="F349" s="107"/>
      <c r="G349" s="107"/>
      <c r="H349" s="107"/>
      <c r="I349" s="107"/>
      <c r="J349" s="107"/>
      <c r="K349" s="107"/>
      <c r="L349" s="107"/>
      <c r="M349" s="107"/>
      <c r="N349" s="107"/>
      <c r="O349" s="107"/>
      <c r="P349" s="107"/>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row>
    <row r="350" spans="2:46" x14ac:dyDescent="0.25">
      <c r="B350" s="40"/>
      <c r="C350" s="40"/>
      <c r="D350" s="40"/>
      <c r="E350" s="107"/>
      <c r="F350" s="107"/>
      <c r="G350" s="107"/>
      <c r="H350" s="107"/>
      <c r="I350" s="107"/>
      <c r="J350" s="107"/>
      <c r="K350" s="107"/>
      <c r="L350" s="107"/>
      <c r="M350" s="107"/>
      <c r="N350" s="107"/>
      <c r="O350" s="107"/>
      <c r="P350" s="107"/>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row>
    <row r="351" spans="2:46" x14ac:dyDescent="0.25">
      <c r="B351" s="40"/>
      <c r="C351" s="40"/>
      <c r="D351" s="40"/>
      <c r="E351" s="107"/>
      <c r="F351" s="107"/>
      <c r="G351" s="107"/>
      <c r="H351" s="107"/>
      <c r="I351" s="107"/>
      <c r="J351" s="107"/>
      <c r="K351" s="107"/>
      <c r="L351" s="107"/>
      <c r="M351" s="107"/>
      <c r="N351" s="107"/>
      <c r="O351" s="107"/>
      <c r="P351" s="107"/>
      <c r="T351" s="104"/>
      <c r="U351" s="104"/>
      <c r="V351" s="104"/>
      <c r="W351" s="104"/>
      <c r="X351" s="104"/>
      <c r="Y351" s="104"/>
      <c r="Z351" s="104"/>
      <c r="AA351" s="104"/>
      <c r="AB351" s="104"/>
      <c r="AC351" s="104"/>
      <c r="AD351" s="104"/>
      <c r="AE351" s="104"/>
      <c r="AF351" s="104"/>
      <c r="AG351" s="104"/>
      <c r="AH351" s="104"/>
      <c r="AI351" s="104"/>
      <c r="AJ351" s="104"/>
      <c r="AK351" s="104"/>
      <c r="AL351" s="104"/>
      <c r="AM351" s="104"/>
      <c r="AN351" s="104"/>
      <c r="AO351" s="104"/>
      <c r="AP351" s="104"/>
      <c r="AQ351" s="104"/>
      <c r="AR351" s="104"/>
      <c r="AS351" s="104"/>
      <c r="AT351" s="104"/>
    </row>
    <row r="352" spans="2:46" x14ac:dyDescent="0.25">
      <c r="B352" s="40"/>
      <c r="C352" s="40"/>
      <c r="D352" s="40"/>
      <c r="E352" s="107"/>
      <c r="F352" s="107"/>
      <c r="G352" s="107"/>
      <c r="H352" s="107"/>
      <c r="I352" s="107"/>
      <c r="J352" s="107"/>
      <c r="K352" s="107"/>
      <c r="L352" s="107"/>
      <c r="M352" s="107"/>
      <c r="N352" s="107"/>
      <c r="O352" s="107"/>
      <c r="P352" s="107"/>
      <c r="T352" s="104"/>
      <c r="U352" s="104"/>
      <c r="V352" s="104"/>
      <c r="W352" s="104"/>
      <c r="X352" s="104"/>
      <c r="Y352" s="104"/>
      <c r="Z352" s="104"/>
      <c r="AA352" s="104"/>
      <c r="AB352" s="104"/>
      <c r="AC352" s="104"/>
      <c r="AD352" s="104"/>
      <c r="AE352" s="104"/>
      <c r="AF352" s="104"/>
      <c r="AG352" s="104"/>
      <c r="AH352" s="104"/>
      <c r="AI352" s="104"/>
      <c r="AJ352" s="104"/>
      <c r="AK352" s="104"/>
      <c r="AL352" s="104"/>
      <c r="AM352" s="104"/>
      <c r="AN352" s="104"/>
      <c r="AO352" s="104"/>
      <c r="AP352" s="104"/>
      <c r="AQ352" s="104"/>
      <c r="AR352" s="104"/>
      <c r="AS352" s="104"/>
      <c r="AT352" s="104"/>
    </row>
    <row r="353" spans="2:46" x14ac:dyDescent="0.25">
      <c r="B353" s="40"/>
      <c r="C353" s="40"/>
      <c r="D353" s="40"/>
      <c r="E353" s="107"/>
      <c r="F353" s="107"/>
      <c r="G353" s="107"/>
      <c r="H353" s="107"/>
      <c r="I353" s="107"/>
      <c r="J353" s="107"/>
      <c r="K353" s="107"/>
      <c r="L353" s="107"/>
      <c r="M353" s="107"/>
      <c r="N353" s="107"/>
      <c r="O353" s="107"/>
      <c r="P353" s="107"/>
      <c r="T353" s="104"/>
      <c r="U353" s="104"/>
      <c r="V353" s="104"/>
      <c r="W353" s="104"/>
      <c r="X353" s="104"/>
      <c r="Y353" s="104"/>
      <c r="Z353" s="104"/>
      <c r="AA353" s="104"/>
      <c r="AB353" s="104"/>
      <c r="AC353" s="104"/>
      <c r="AD353" s="104"/>
      <c r="AE353" s="104"/>
      <c r="AF353" s="104"/>
      <c r="AG353" s="104"/>
      <c r="AH353" s="104"/>
      <c r="AI353" s="104"/>
      <c r="AJ353" s="104"/>
      <c r="AK353" s="104"/>
      <c r="AL353" s="104"/>
      <c r="AM353" s="104"/>
      <c r="AN353" s="104"/>
      <c r="AO353" s="104"/>
      <c r="AP353" s="104"/>
      <c r="AQ353" s="104"/>
      <c r="AR353" s="104"/>
      <c r="AS353" s="104"/>
      <c r="AT353" s="104"/>
    </row>
    <row r="354" spans="2:46" x14ac:dyDescent="0.25">
      <c r="B354" s="40"/>
      <c r="C354" s="40"/>
      <c r="D354" s="40"/>
      <c r="E354" s="107"/>
      <c r="F354" s="107"/>
      <c r="G354" s="107"/>
      <c r="H354" s="107"/>
      <c r="I354" s="107"/>
      <c r="J354" s="107"/>
      <c r="K354" s="107"/>
      <c r="L354" s="107"/>
      <c r="M354" s="107"/>
      <c r="N354" s="107"/>
      <c r="O354" s="107"/>
      <c r="P354" s="107"/>
      <c r="T354" s="104"/>
      <c r="U354" s="104"/>
      <c r="V354" s="104"/>
      <c r="W354" s="104"/>
      <c r="X354" s="104"/>
      <c r="Y354" s="104"/>
      <c r="Z354" s="104"/>
      <c r="AA354" s="104"/>
      <c r="AB354" s="104"/>
      <c r="AC354" s="104"/>
      <c r="AD354" s="104"/>
      <c r="AE354" s="104"/>
      <c r="AF354" s="104"/>
      <c r="AG354" s="104"/>
      <c r="AH354" s="104"/>
      <c r="AI354" s="104"/>
      <c r="AJ354" s="104"/>
      <c r="AK354" s="104"/>
      <c r="AL354" s="104"/>
      <c r="AM354" s="104"/>
      <c r="AN354" s="104"/>
      <c r="AO354" s="104"/>
      <c r="AP354" s="104"/>
      <c r="AQ354" s="104"/>
      <c r="AR354" s="104"/>
      <c r="AS354" s="104"/>
      <c r="AT354" s="104"/>
    </row>
    <row r="355" spans="2:46" x14ac:dyDescent="0.25">
      <c r="B355" s="40"/>
      <c r="C355" s="40"/>
      <c r="D355" s="40"/>
      <c r="E355" s="107"/>
      <c r="F355" s="107"/>
      <c r="G355" s="107"/>
      <c r="H355" s="107"/>
      <c r="I355" s="107"/>
      <c r="J355" s="107"/>
      <c r="K355" s="107"/>
      <c r="L355" s="107"/>
      <c r="M355" s="107"/>
      <c r="N355" s="107"/>
      <c r="O355" s="107"/>
      <c r="P355" s="107"/>
      <c r="T355" s="104"/>
      <c r="U355" s="104"/>
      <c r="V355" s="104"/>
      <c r="W355" s="104"/>
      <c r="X355" s="104"/>
      <c r="Y355" s="104"/>
      <c r="Z355" s="104"/>
      <c r="AA355" s="104"/>
      <c r="AB355" s="104"/>
      <c r="AC355" s="104"/>
      <c r="AD355" s="104"/>
      <c r="AE355" s="104"/>
      <c r="AF355" s="104"/>
      <c r="AG355" s="104"/>
      <c r="AH355" s="104"/>
      <c r="AI355" s="104"/>
      <c r="AJ355" s="104"/>
      <c r="AK355" s="104"/>
      <c r="AL355" s="104"/>
      <c r="AM355" s="104"/>
      <c r="AN355" s="104"/>
      <c r="AO355" s="104"/>
      <c r="AP355" s="104"/>
      <c r="AQ355" s="104"/>
      <c r="AR355" s="104"/>
      <c r="AS355" s="104"/>
      <c r="AT355" s="104"/>
    </row>
    <row r="356" spans="2:46" x14ac:dyDescent="0.25">
      <c r="B356" s="40"/>
      <c r="C356" s="40"/>
      <c r="D356" s="40"/>
      <c r="E356" s="107"/>
      <c r="F356" s="107"/>
      <c r="G356" s="107"/>
      <c r="H356" s="107"/>
      <c r="I356" s="107"/>
      <c r="J356" s="107"/>
      <c r="K356" s="107"/>
      <c r="L356" s="107"/>
      <c r="M356" s="107"/>
      <c r="N356" s="107"/>
      <c r="O356" s="107"/>
      <c r="P356" s="107"/>
      <c r="T356" s="104"/>
      <c r="U356" s="104"/>
      <c r="V356" s="104"/>
      <c r="W356" s="104"/>
      <c r="X356" s="104"/>
      <c r="Y356" s="104"/>
      <c r="Z356" s="104"/>
      <c r="AA356" s="104"/>
      <c r="AB356" s="104"/>
      <c r="AC356" s="104"/>
      <c r="AD356" s="104"/>
      <c r="AE356" s="104"/>
      <c r="AF356" s="104"/>
      <c r="AG356" s="104"/>
      <c r="AH356" s="104"/>
      <c r="AI356" s="104"/>
      <c r="AJ356" s="104"/>
      <c r="AK356" s="104"/>
      <c r="AL356" s="104"/>
      <c r="AM356" s="104"/>
      <c r="AN356" s="104"/>
      <c r="AO356" s="104"/>
      <c r="AP356" s="104"/>
      <c r="AQ356" s="104"/>
      <c r="AR356" s="104"/>
      <c r="AS356" s="104"/>
      <c r="AT356" s="104"/>
    </row>
    <row r="357" spans="2:46" x14ac:dyDescent="0.25">
      <c r="B357" s="40"/>
      <c r="C357" s="40"/>
      <c r="D357" s="40"/>
      <c r="E357" s="107"/>
      <c r="F357" s="107"/>
      <c r="G357" s="107"/>
      <c r="H357" s="107"/>
      <c r="I357" s="107"/>
      <c r="J357" s="107"/>
      <c r="K357" s="107"/>
      <c r="L357" s="107"/>
      <c r="M357" s="107"/>
      <c r="N357" s="107"/>
      <c r="O357" s="107"/>
      <c r="P357" s="107"/>
      <c r="T357" s="104"/>
      <c r="U357" s="104"/>
      <c r="V357" s="104"/>
      <c r="W357" s="104"/>
      <c r="X357" s="104"/>
      <c r="Y357" s="104"/>
      <c r="Z357" s="104"/>
      <c r="AA357" s="104"/>
      <c r="AB357" s="104"/>
      <c r="AC357" s="104"/>
      <c r="AD357" s="104"/>
      <c r="AE357" s="104"/>
      <c r="AF357" s="104"/>
      <c r="AG357" s="104"/>
      <c r="AH357" s="104"/>
      <c r="AI357" s="104"/>
      <c r="AJ357" s="104"/>
      <c r="AK357" s="104"/>
      <c r="AL357" s="104"/>
      <c r="AM357" s="104"/>
      <c r="AN357" s="104"/>
      <c r="AO357" s="104"/>
      <c r="AP357" s="104"/>
      <c r="AQ357" s="104"/>
      <c r="AR357" s="104"/>
      <c r="AS357" s="104"/>
      <c r="AT357" s="104"/>
    </row>
    <row r="358" spans="2:46" x14ac:dyDescent="0.25">
      <c r="B358" s="40"/>
      <c r="C358" s="40"/>
      <c r="D358" s="40"/>
      <c r="E358" s="107"/>
      <c r="F358" s="107"/>
      <c r="G358" s="107"/>
      <c r="H358" s="107"/>
      <c r="I358" s="107"/>
      <c r="J358" s="107"/>
      <c r="K358" s="107"/>
      <c r="L358" s="107"/>
      <c r="M358" s="107"/>
      <c r="N358" s="107"/>
      <c r="O358" s="107"/>
      <c r="P358" s="107"/>
      <c r="T358" s="104"/>
      <c r="U358" s="104"/>
      <c r="V358" s="104"/>
      <c r="W358" s="104"/>
      <c r="X358" s="104"/>
      <c r="Y358" s="104"/>
      <c r="Z358" s="104"/>
      <c r="AA358" s="104"/>
      <c r="AB358" s="104"/>
      <c r="AC358" s="104"/>
      <c r="AD358" s="104"/>
      <c r="AE358" s="104"/>
      <c r="AF358" s="104"/>
      <c r="AG358" s="104"/>
      <c r="AH358" s="104"/>
      <c r="AI358" s="104"/>
      <c r="AJ358" s="104"/>
      <c r="AK358" s="104"/>
      <c r="AL358" s="104"/>
      <c r="AM358" s="104"/>
      <c r="AN358" s="104"/>
      <c r="AO358" s="104"/>
      <c r="AP358" s="104"/>
      <c r="AQ358" s="104"/>
      <c r="AR358" s="104"/>
      <c r="AS358" s="104"/>
      <c r="AT358" s="104"/>
    </row>
    <row r="359" spans="2:46" x14ac:dyDescent="0.25">
      <c r="B359" s="40"/>
      <c r="C359" s="40"/>
      <c r="D359" s="40"/>
      <c r="E359" s="107"/>
      <c r="F359" s="107"/>
      <c r="G359" s="107"/>
      <c r="H359" s="107"/>
      <c r="I359" s="107"/>
      <c r="J359" s="107"/>
      <c r="K359" s="107"/>
      <c r="L359" s="107"/>
      <c r="M359" s="107"/>
      <c r="N359" s="107"/>
      <c r="O359" s="107"/>
      <c r="P359" s="107"/>
      <c r="T359" s="104"/>
      <c r="U359" s="104"/>
      <c r="V359" s="104"/>
      <c r="W359" s="104"/>
      <c r="X359" s="104"/>
      <c r="Y359" s="104"/>
      <c r="Z359" s="104"/>
      <c r="AA359" s="104"/>
      <c r="AB359" s="104"/>
      <c r="AC359" s="104"/>
      <c r="AD359" s="104"/>
      <c r="AE359" s="104"/>
      <c r="AF359" s="104"/>
      <c r="AG359" s="104"/>
      <c r="AH359" s="104"/>
      <c r="AI359" s="104"/>
      <c r="AJ359" s="104"/>
      <c r="AK359" s="104"/>
      <c r="AL359" s="104"/>
      <c r="AM359" s="104"/>
      <c r="AN359" s="104"/>
      <c r="AO359" s="104"/>
      <c r="AP359" s="104"/>
      <c r="AQ359" s="104"/>
      <c r="AR359" s="104"/>
      <c r="AS359" s="104"/>
      <c r="AT359" s="104"/>
    </row>
    <row r="360" spans="2:46" x14ac:dyDescent="0.25">
      <c r="B360" s="40"/>
      <c r="C360" s="40"/>
      <c r="D360" s="40"/>
      <c r="E360" s="107"/>
      <c r="F360" s="107"/>
      <c r="G360" s="107"/>
      <c r="H360" s="107"/>
      <c r="I360" s="107"/>
      <c r="J360" s="107"/>
      <c r="K360" s="107"/>
      <c r="L360" s="107"/>
      <c r="M360" s="107"/>
      <c r="N360" s="107"/>
      <c r="O360" s="107"/>
      <c r="P360" s="107"/>
      <c r="T360" s="104"/>
      <c r="U360" s="104"/>
      <c r="V360" s="104"/>
      <c r="W360" s="104"/>
      <c r="X360" s="104"/>
      <c r="Y360" s="104"/>
      <c r="Z360" s="104"/>
      <c r="AA360" s="104"/>
      <c r="AB360" s="104"/>
      <c r="AC360" s="104"/>
      <c r="AD360" s="104"/>
      <c r="AE360" s="104"/>
      <c r="AF360" s="104"/>
      <c r="AG360" s="104"/>
      <c r="AH360" s="104"/>
      <c r="AI360" s="104"/>
      <c r="AJ360" s="104"/>
      <c r="AK360" s="104"/>
      <c r="AL360" s="104"/>
      <c r="AM360" s="104"/>
      <c r="AN360" s="104"/>
      <c r="AO360" s="104"/>
      <c r="AP360" s="104"/>
      <c r="AQ360" s="104"/>
      <c r="AR360" s="104"/>
      <c r="AS360" s="104"/>
      <c r="AT360" s="104"/>
    </row>
    <row r="361" spans="2:46" x14ac:dyDescent="0.25">
      <c r="B361" s="40"/>
      <c r="C361" s="40"/>
      <c r="D361" s="40"/>
      <c r="E361" s="107"/>
      <c r="F361" s="107"/>
      <c r="G361" s="107"/>
      <c r="H361" s="107"/>
      <c r="I361" s="107"/>
      <c r="J361" s="107"/>
      <c r="K361" s="107"/>
      <c r="L361" s="107"/>
      <c r="M361" s="107"/>
      <c r="N361" s="107"/>
      <c r="O361" s="107"/>
      <c r="P361" s="107"/>
      <c r="T361" s="104"/>
      <c r="U361" s="104"/>
      <c r="V361" s="104"/>
      <c r="W361" s="104"/>
      <c r="X361" s="104"/>
      <c r="Y361" s="104"/>
      <c r="Z361" s="104"/>
      <c r="AA361" s="104"/>
      <c r="AB361" s="104"/>
      <c r="AC361" s="104"/>
      <c r="AD361" s="104"/>
      <c r="AE361" s="104"/>
      <c r="AF361" s="104"/>
      <c r="AG361" s="104"/>
      <c r="AH361" s="104"/>
      <c r="AI361" s="104"/>
      <c r="AJ361" s="104"/>
      <c r="AK361" s="104"/>
      <c r="AL361" s="104"/>
      <c r="AM361" s="104"/>
      <c r="AN361" s="104"/>
      <c r="AO361" s="104"/>
      <c r="AP361" s="104"/>
      <c r="AQ361" s="104"/>
      <c r="AR361" s="104"/>
      <c r="AS361" s="104"/>
      <c r="AT361" s="104"/>
    </row>
    <row r="362" spans="2:46" x14ac:dyDescent="0.25">
      <c r="B362" s="40"/>
      <c r="C362" s="40"/>
      <c r="D362" s="40"/>
      <c r="E362" s="107"/>
      <c r="F362" s="107"/>
      <c r="G362" s="107"/>
      <c r="H362" s="107"/>
      <c r="I362" s="107"/>
      <c r="J362" s="107"/>
      <c r="K362" s="107"/>
      <c r="L362" s="107"/>
      <c r="M362" s="107"/>
      <c r="N362" s="107"/>
      <c r="O362" s="107"/>
      <c r="P362" s="107"/>
      <c r="T362" s="104"/>
      <c r="U362" s="104"/>
      <c r="V362" s="104"/>
      <c r="W362" s="104"/>
      <c r="X362" s="104"/>
      <c r="Y362" s="104"/>
      <c r="Z362" s="104"/>
      <c r="AA362" s="104"/>
      <c r="AB362" s="104"/>
      <c r="AC362" s="104"/>
      <c r="AD362" s="104"/>
      <c r="AE362" s="104"/>
      <c r="AF362" s="104"/>
      <c r="AG362" s="104"/>
      <c r="AH362" s="104"/>
      <c r="AI362" s="104"/>
      <c r="AJ362" s="104"/>
      <c r="AK362" s="104"/>
      <c r="AL362" s="104"/>
      <c r="AM362" s="104"/>
      <c r="AN362" s="104"/>
      <c r="AO362" s="104"/>
      <c r="AP362" s="104"/>
      <c r="AQ362" s="104"/>
      <c r="AR362" s="104"/>
      <c r="AS362" s="104"/>
      <c r="AT362" s="104"/>
    </row>
    <row r="363" spans="2:46" x14ac:dyDescent="0.25">
      <c r="B363" s="40"/>
      <c r="C363" s="40"/>
      <c r="D363" s="40"/>
      <c r="E363" s="107"/>
      <c r="F363" s="107"/>
      <c r="G363" s="107"/>
      <c r="H363" s="107"/>
      <c r="I363" s="107"/>
      <c r="J363" s="107"/>
      <c r="K363" s="107"/>
      <c r="L363" s="107"/>
      <c r="M363" s="107"/>
      <c r="N363" s="107"/>
      <c r="O363" s="107"/>
      <c r="P363" s="107"/>
      <c r="T363" s="104"/>
      <c r="U363" s="104"/>
      <c r="V363" s="104"/>
      <c r="W363" s="104"/>
      <c r="X363" s="104"/>
      <c r="Y363" s="104"/>
      <c r="Z363" s="104"/>
      <c r="AA363" s="104"/>
      <c r="AB363" s="104"/>
      <c r="AC363" s="104"/>
      <c r="AD363" s="104"/>
      <c r="AE363" s="104"/>
      <c r="AF363" s="104"/>
      <c r="AG363" s="104"/>
      <c r="AH363" s="104"/>
      <c r="AI363" s="104"/>
      <c r="AJ363" s="104"/>
      <c r="AK363" s="104"/>
      <c r="AL363" s="104"/>
      <c r="AM363" s="104"/>
      <c r="AN363" s="104"/>
      <c r="AO363" s="104"/>
      <c r="AP363" s="104"/>
      <c r="AQ363" s="104"/>
      <c r="AR363" s="104"/>
      <c r="AS363" s="104"/>
      <c r="AT363" s="104"/>
    </row>
    <row r="364" spans="2:46" x14ac:dyDescent="0.25">
      <c r="B364" s="40"/>
      <c r="C364" s="40"/>
      <c r="D364" s="40"/>
      <c r="E364" s="107"/>
      <c r="F364" s="107"/>
      <c r="G364" s="107"/>
      <c r="H364" s="107"/>
      <c r="I364" s="107"/>
      <c r="J364" s="107"/>
      <c r="K364" s="107"/>
      <c r="L364" s="107"/>
      <c r="M364" s="107"/>
      <c r="N364" s="107"/>
      <c r="O364" s="107"/>
      <c r="P364" s="107"/>
      <c r="T364" s="104"/>
      <c r="U364" s="104"/>
      <c r="V364" s="104"/>
      <c r="W364" s="104"/>
      <c r="X364" s="104"/>
      <c r="Y364" s="104"/>
      <c r="Z364" s="104"/>
      <c r="AA364" s="104"/>
      <c r="AB364" s="104"/>
      <c r="AC364" s="104"/>
      <c r="AD364" s="104"/>
      <c r="AE364" s="104"/>
      <c r="AF364" s="104"/>
      <c r="AG364" s="104"/>
      <c r="AH364" s="104"/>
      <c r="AI364" s="104"/>
      <c r="AJ364" s="104"/>
      <c r="AK364" s="104"/>
      <c r="AL364" s="104"/>
      <c r="AM364" s="104"/>
      <c r="AN364" s="104"/>
      <c r="AO364" s="104"/>
      <c r="AP364" s="104"/>
      <c r="AQ364" s="104"/>
      <c r="AR364" s="104"/>
      <c r="AS364" s="104"/>
      <c r="AT364" s="104"/>
    </row>
    <row r="365" spans="2:46" x14ac:dyDescent="0.25">
      <c r="B365" s="40"/>
      <c r="C365" s="40"/>
      <c r="D365" s="40"/>
      <c r="E365" s="107"/>
      <c r="F365" s="107"/>
      <c r="G365" s="107"/>
      <c r="H365" s="107"/>
      <c r="I365" s="107"/>
      <c r="J365" s="107"/>
      <c r="K365" s="107"/>
      <c r="L365" s="107"/>
      <c r="M365" s="107"/>
      <c r="N365" s="107"/>
      <c r="O365" s="107"/>
      <c r="P365" s="107"/>
      <c r="T365" s="104"/>
      <c r="U365" s="104"/>
      <c r="V365" s="104"/>
      <c r="W365" s="104"/>
      <c r="X365" s="104"/>
      <c r="Y365" s="104"/>
      <c r="Z365" s="104"/>
      <c r="AA365" s="104"/>
      <c r="AB365" s="104"/>
      <c r="AC365" s="104"/>
      <c r="AD365" s="104"/>
      <c r="AE365" s="104"/>
      <c r="AF365" s="104"/>
      <c r="AG365" s="104"/>
      <c r="AH365" s="104"/>
      <c r="AI365" s="104"/>
      <c r="AJ365" s="104"/>
      <c r="AK365" s="104"/>
      <c r="AL365" s="104"/>
      <c r="AM365" s="104"/>
      <c r="AN365" s="104"/>
      <c r="AO365" s="104"/>
      <c r="AP365" s="104"/>
      <c r="AQ365" s="104"/>
      <c r="AR365" s="104"/>
      <c r="AS365" s="104"/>
      <c r="AT365" s="104"/>
    </row>
    <row r="366" spans="2:46" x14ac:dyDescent="0.25">
      <c r="B366" s="40"/>
      <c r="C366" s="40"/>
      <c r="D366" s="40"/>
      <c r="E366" s="107"/>
      <c r="F366" s="107"/>
      <c r="G366" s="107"/>
      <c r="H366" s="107"/>
      <c r="I366" s="107"/>
      <c r="J366" s="107"/>
      <c r="K366" s="107"/>
      <c r="L366" s="107"/>
      <c r="M366" s="107"/>
      <c r="N366" s="107"/>
      <c r="O366" s="107"/>
      <c r="P366" s="107"/>
      <c r="T366" s="104"/>
      <c r="U366" s="104"/>
      <c r="V366" s="104"/>
      <c r="W366" s="104"/>
      <c r="X366" s="104"/>
      <c r="Y366" s="104"/>
      <c r="Z366" s="104"/>
      <c r="AA366" s="104"/>
      <c r="AB366" s="104"/>
      <c r="AC366" s="104"/>
      <c r="AD366" s="104"/>
      <c r="AE366" s="104"/>
      <c r="AF366" s="104"/>
      <c r="AG366" s="104"/>
      <c r="AH366" s="104"/>
      <c r="AI366" s="104"/>
      <c r="AJ366" s="104"/>
      <c r="AK366" s="104"/>
      <c r="AL366" s="104"/>
      <c r="AM366" s="104"/>
      <c r="AN366" s="104"/>
      <c r="AO366" s="104"/>
      <c r="AP366" s="104"/>
      <c r="AQ366" s="104"/>
      <c r="AR366" s="104"/>
      <c r="AS366" s="104"/>
      <c r="AT366" s="104"/>
    </row>
    <row r="367" spans="2:46" x14ac:dyDescent="0.25">
      <c r="B367" s="40"/>
      <c r="C367" s="40"/>
      <c r="D367" s="40"/>
      <c r="E367" s="107"/>
      <c r="F367" s="107"/>
      <c r="G367" s="107"/>
      <c r="H367" s="107"/>
      <c r="I367" s="107"/>
      <c r="J367" s="107"/>
      <c r="K367" s="107"/>
      <c r="L367" s="107"/>
      <c r="M367" s="107"/>
      <c r="N367" s="107"/>
      <c r="O367" s="107"/>
      <c r="P367" s="107"/>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row>
    <row r="368" spans="2:46" x14ac:dyDescent="0.25">
      <c r="B368" s="40"/>
      <c r="C368" s="40"/>
      <c r="D368" s="40"/>
      <c r="E368" s="107"/>
      <c r="F368" s="107"/>
      <c r="G368" s="107"/>
      <c r="H368" s="107"/>
      <c r="I368" s="107"/>
      <c r="J368" s="107"/>
      <c r="K368" s="107"/>
      <c r="L368" s="107"/>
      <c r="M368" s="107"/>
      <c r="N368" s="107"/>
      <c r="O368" s="107"/>
      <c r="P368" s="107"/>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row>
    <row r="369" spans="2:46" x14ac:dyDescent="0.25">
      <c r="B369" s="40"/>
      <c r="C369" s="40"/>
      <c r="D369" s="40"/>
      <c r="E369" s="107"/>
      <c r="F369" s="107"/>
      <c r="G369" s="107"/>
      <c r="H369" s="107"/>
      <c r="I369" s="107"/>
      <c r="J369" s="107"/>
      <c r="K369" s="107"/>
      <c r="L369" s="107"/>
      <c r="M369" s="107"/>
      <c r="N369" s="107"/>
      <c r="O369" s="107"/>
      <c r="P369" s="107"/>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row>
    <row r="370" spans="2:46" x14ac:dyDescent="0.25">
      <c r="B370" s="40"/>
      <c r="C370" s="40"/>
      <c r="D370" s="40"/>
      <c r="E370" s="107"/>
      <c r="F370" s="107"/>
      <c r="G370" s="107"/>
      <c r="H370" s="107"/>
      <c r="I370" s="107"/>
      <c r="J370" s="107"/>
      <c r="K370" s="107"/>
      <c r="L370" s="107"/>
      <c r="M370" s="107"/>
      <c r="N370" s="107"/>
      <c r="O370" s="107"/>
      <c r="P370" s="107"/>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row>
    <row r="371" spans="2:46" x14ac:dyDescent="0.25">
      <c r="B371" s="40"/>
      <c r="C371" s="40"/>
      <c r="D371" s="40"/>
      <c r="E371" s="107"/>
      <c r="F371" s="107"/>
      <c r="G371" s="107"/>
      <c r="H371" s="107"/>
      <c r="I371" s="107"/>
      <c r="J371" s="107"/>
      <c r="K371" s="107"/>
      <c r="L371" s="107"/>
      <c r="M371" s="107"/>
      <c r="N371" s="107"/>
      <c r="O371" s="107"/>
      <c r="P371" s="107"/>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row>
    <row r="372" spans="2:46" x14ac:dyDescent="0.25">
      <c r="B372" s="40"/>
      <c r="C372" s="40"/>
      <c r="D372" s="40"/>
      <c r="E372" s="107"/>
      <c r="F372" s="107"/>
      <c r="G372" s="107"/>
      <c r="H372" s="107"/>
      <c r="I372" s="107"/>
      <c r="J372" s="107"/>
      <c r="K372" s="107"/>
      <c r="L372" s="107"/>
      <c r="M372" s="107"/>
      <c r="N372" s="107"/>
      <c r="O372" s="107"/>
      <c r="P372" s="107"/>
      <c r="T372" s="104"/>
      <c r="U372" s="104"/>
      <c r="V372" s="104"/>
      <c r="W372" s="104"/>
      <c r="X372" s="104"/>
      <c r="Y372" s="104"/>
      <c r="Z372" s="104"/>
      <c r="AA372" s="104"/>
      <c r="AB372" s="104"/>
      <c r="AC372" s="104"/>
      <c r="AD372" s="104"/>
      <c r="AE372" s="104"/>
      <c r="AF372" s="104"/>
      <c r="AG372" s="104"/>
      <c r="AH372" s="104"/>
      <c r="AI372" s="104"/>
      <c r="AJ372" s="104"/>
      <c r="AK372" s="104"/>
      <c r="AL372" s="104"/>
      <c r="AM372" s="104"/>
      <c r="AN372" s="104"/>
      <c r="AO372" s="104"/>
      <c r="AP372" s="104"/>
      <c r="AQ372" s="104"/>
      <c r="AR372" s="104"/>
      <c r="AS372" s="104"/>
      <c r="AT372" s="104"/>
    </row>
    <row r="373" spans="2:46" x14ac:dyDescent="0.25">
      <c r="B373" s="40"/>
      <c r="C373" s="40"/>
      <c r="D373" s="40"/>
      <c r="E373" s="107"/>
      <c r="F373" s="107"/>
      <c r="G373" s="107"/>
      <c r="H373" s="107"/>
      <c r="I373" s="107"/>
      <c r="J373" s="107"/>
      <c r="K373" s="107"/>
      <c r="L373" s="107"/>
      <c r="M373" s="107"/>
      <c r="N373" s="107"/>
      <c r="O373" s="107"/>
      <c r="P373" s="107"/>
      <c r="T373" s="104"/>
      <c r="U373" s="104"/>
      <c r="V373" s="104"/>
      <c r="W373" s="104"/>
      <c r="X373" s="104"/>
      <c r="Y373" s="104"/>
      <c r="Z373" s="104"/>
      <c r="AA373" s="104"/>
      <c r="AB373" s="104"/>
      <c r="AC373" s="104"/>
      <c r="AD373" s="104"/>
      <c r="AE373" s="104"/>
      <c r="AF373" s="104"/>
      <c r="AG373" s="104"/>
      <c r="AH373" s="104"/>
      <c r="AI373" s="104"/>
      <c r="AJ373" s="104"/>
      <c r="AK373" s="104"/>
      <c r="AL373" s="104"/>
      <c r="AM373" s="104"/>
      <c r="AN373" s="104"/>
      <c r="AO373" s="104"/>
      <c r="AP373" s="104"/>
      <c r="AQ373" s="104"/>
      <c r="AR373" s="104"/>
      <c r="AS373" s="104"/>
      <c r="AT373" s="104"/>
    </row>
    <row r="374" spans="2:46" x14ac:dyDescent="0.25">
      <c r="B374" s="40"/>
      <c r="C374" s="40"/>
      <c r="D374" s="40"/>
      <c r="E374" s="107"/>
      <c r="F374" s="107"/>
      <c r="G374" s="107"/>
      <c r="H374" s="107"/>
      <c r="I374" s="107"/>
      <c r="J374" s="107"/>
      <c r="K374" s="107"/>
      <c r="L374" s="107"/>
      <c r="M374" s="107"/>
      <c r="N374" s="107"/>
      <c r="O374" s="107"/>
      <c r="P374" s="107"/>
      <c r="T374" s="104"/>
      <c r="U374" s="104"/>
      <c r="V374" s="104"/>
      <c r="W374" s="104"/>
      <c r="X374" s="104"/>
      <c r="Y374" s="104"/>
      <c r="Z374" s="104"/>
      <c r="AA374" s="104"/>
      <c r="AB374" s="104"/>
      <c r="AC374" s="104"/>
      <c r="AD374" s="104"/>
      <c r="AE374" s="104"/>
      <c r="AF374" s="104"/>
      <c r="AG374" s="104"/>
      <c r="AH374" s="104"/>
      <c r="AI374" s="104"/>
      <c r="AJ374" s="104"/>
      <c r="AK374" s="104"/>
      <c r="AL374" s="104"/>
      <c r="AM374" s="104"/>
      <c r="AN374" s="104"/>
      <c r="AO374" s="104"/>
      <c r="AP374" s="104"/>
      <c r="AQ374" s="104"/>
      <c r="AR374" s="104"/>
      <c r="AS374" s="104"/>
      <c r="AT374" s="104"/>
    </row>
    <row r="375" spans="2:46" x14ac:dyDescent="0.25">
      <c r="B375" s="40"/>
      <c r="C375" s="40"/>
      <c r="D375" s="40"/>
      <c r="E375" s="107"/>
      <c r="F375" s="107"/>
      <c r="G375" s="107"/>
      <c r="H375" s="107"/>
      <c r="I375" s="107"/>
      <c r="J375" s="107"/>
      <c r="K375" s="107"/>
      <c r="L375" s="107"/>
      <c r="M375" s="107"/>
      <c r="N375" s="107"/>
      <c r="O375" s="107"/>
      <c r="P375" s="107"/>
      <c r="T375" s="104"/>
      <c r="U375" s="104"/>
      <c r="V375" s="104"/>
      <c r="W375" s="104"/>
      <c r="X375" s="104"/>
      <c r="Y375" s="104"/>
      <c r="Z375" s="104"/>
      <c r="AA375" s="104"/>
      <c r="AB375" s="104"/>
      <c r="AC375" s="104"/>
      <c r="AD375" s="104"/>
      <c r="AE375" s="104"/>
      <c r="AF375" s="104"/>
      <c r="AG375" s="104"/>
      <c r="AH375" s="104"/>
      <c r="AI375" s="104"/>
      <c r="AJ375" s="104"/>
      <c r="AK375" s="104"/>
      <c r="AL375" s="104"/>
      <c r="AM375" s="104"/>
      <c r="AN375" s="104"/>
      <c r="AO375" s="104"/>
      <c r="AP375" s="104"/>
      <c r="AQ375" s="104"/>
      <c r="AR375" s="104"/>
      <c r="AS375" s="104"/>
      <c r="AT375" s="104"/>
    </row>
    <row r="376" spans="2:46" x14ac:dyDescent="0.25">
      <c r="B376" s="40"/>
      <c r="C376" s="40"/>
      <c r="D376" s="40"/>
      <c r="E376" s="107"/>
      <c r="F376" s="107"/>
      <c r="G376" s="107"/>
      <c r="H376" s="107"/>
      <c r="I376" s="107"/>
      <c r="J376" s="107"/>
      <c r="K376" s="107"/>
      <c r="L376" s="107"/>
      <c r="M376" s="107"/>
      <c r="N376" s="107"/>
      <c r="O376" s="107"/>
      <c r="P376" s="107"/>
      <c r="T376" s="104"/>
      <c r="U376" s="104"/>
      <c r="V376" s="104"/>
      <c r="W376" s="104"/>
      <c r="X376" s="104"/>
      <c r="Y376" s="104"/>
      <c r="Z376" s="104"/>
      <c r="AA376" s="104"/>
      <c r="AB376" s="104"/>
      <c r="AC376" s="104"/>
      <c r="AD376" s="104"/>
      <c r="AE376" s="104"/>
      <c r="AF376" s="104"/>
      <c r="AG376" s="104"/>
      <c r="AH376" s="104"/>
      <c r="AI376" s="104"/>
      <c r="AJ376" s="104"/>
      <c r="AK376" s="104"/>
      <c r="AL376" s="104"/>
      <c r="AM376" s="104"/>
      <c r="AN376" s="104"/>
      <c r="AO376" s="104"/>
      <c r="AP376" s="104"/>
      <c r="AQ376" s="104"/>
      <c r="AR376" s="104"/>
      <c r="AS376" s="104"/>
      <c r="AT376" s="104"/>
    </row>
    <row r="377" spans="2:46" x14ac:dyDescent="0.25">
      <c r="B377" s="40"/>
      <c r="C377" s="40"/>
      <c r="D377" s="40"/>
      <c r="E377" s="107"/>
      <c r="F377" s="107"/>
      <c r="G377" s="107"/>
      <c r="H377" s="107"/>
      <c r="I377" s="107"/>
      <c r="J377" s="107"/>
      <c r="K377" s="107"/>
      <c r="L377" s="107"/>
      <c r="M377" s="107"/>
      <c r="N377" s="107"/>
      <c r="O377" s="107"/>
      <c r="P377" s="107"/>
      <c r="T377" s="104"/>
      <c r="U377" s="104"/>
      <c r="V377" s="104"/>
      <c r="W377" s="104"/>
      <c r="X377" s="104"/>
      <c r="Y377" s="104"/>
      <c r="Z377" s="104"/>
      <c r="AA377" s="104"/>
      <c r="AB377" s="104"/>
      <c r="AC377" s="104"/>
      <c r="AD377" s="104"/>
      <c r="AE377" s="104"/>
      <c r="AF377" s="104"/>
      <c r="AG377" s="104"/>
      <c r="AH377" s="104"/>
      <c r="AI377" s="104"/>
      <c r="AJ377" s="104"/>
      <c r="AK377" s="104"/>
      <c r="AL377" s="104"/>
      <c r="AM377" s="104"/>
      <c r="AN377" s="104"/>
      <c r="AO377" s="104"/>
      <c r="AP377" s="104"/>
      <c r="AQ377" s="104"/>
      <c r="AR377" s="104"/>
      <c r="AS377" s="104"/>
      <c r="AT377" s="104"/>
    </row>
    <row r="378" spans="2:46" x14ac:dyDescent="0.25">
      <c r="B378" s="40"/>
      <c r="C378" s="40"/>
      <c r="D378" s="40"/>
      <c r="E378" s="107"/>
      <c r="F378" s="107"/>
      <c r="G378" s="107"/>
      <c r="H378" s="107"/>
      <c r="I378" s="107"/>
      <c r="J378" s="107"/>
      <c r="K378" s="107"/>
      <c r="L378" s="107"/>
      <c r="M378" s="107"/>
      <c r="N378" s="107"/>
      <c r="O378" s="107"/>
      <c r="P378" s="107"/>
      <c r="T378" s="104"/>
      <c r="U378" s="104"/>
      <c r="V378" s="104"/>
      <c r="W378" s="104"/>
      <c r="X378" s="104"/>
      <c r="Y378" s="104"/>
      <c r="Z378" s="104"/>
      <c r="AA378" s="104"/>
      <c r="AB378" s="104"/>
      <c r="AC378" s="104"/>
      <c r="AD378" s="104"/>
      <c r="AE378" s="104"/>
      <c r="AF378" s="104"/>
      <c r="AG378" s="104"/>
      <c r="AH378" s="104"/>
      <c r="AI378" s="104"/>
      <c r="AJ378" s="104"/>
      <c r="AK378" s="104"/>
      <c r="AL378" s="104"/>
      <c r="AM378" s="104"/>
      <c r="AN378" s="104"/>
      <c r="AO378" s="104"/>
      <c r="AP378" s="104"/>
      <c r="AQ378" s="104"/>
      <c r="AR378" s="104"/>
      <c r="AS378" s="104"/>
      <c r="AT378" s="104"/>
    </row>
    <row r="379" spans="2:46" x14ac:dyDescent="0.25">
      <c r="B379" s="40"/>
      <c r="C379" s="40"/>
      <c r="D379" s="40"/>
      <c r="E379" s="107"/>
      <c r="F379" s="107"/>
      <c r="G379" s="107"/>
      <c r="H379" s="107"/>
      <c r="I379" s="107"/>
      <c r="J379" s="107"/>
      <c r="K379" s="107"/>
      <c r="L379" s="107"/>
      <c r="M379" s="107"/>
      <c r="N379" s="107"/>
      <c r="O379" s="107"/>
      <c r="P379" s="107"/>
      <c r="T379" s="104"/>
      <c r="U379" s="104"/>
      <c r="V379" s="104"/>
      <c r="W379" s="104"/>
      <c r="X379" s="104"/>
      <c r="Y379" s="104"/>
      <c r="Z379" s="104"/>
      <c r="AA379" s="104"/>
      <c r="AB379" s="104"/>
      <c r="AC379" s="104"/>
      <c r="AD379" s="104"/>
      <c r="AE379" s="104"/>
      <c r="AF379" s="104"/>
      <c r="AG379" s="104"/>
      <c r="AH379" s="104"/>
      <c r="AI379" s="104"/>
      <c r="AJ379" s="104"/>
      <c r="AK379" s="104"/>
      <c r="AL379" s="104"/>
      <c r="AM379" s="104"/>
      <c r="AN379" s="104"/>
      <c r="AO379" s="104"/>
      <c r="AP379" s="104"/>
      <c r="AQ379" s="104"/>
      <c r="AR379" s="104"/>
      <c r="AS379" s="104"/>
      <c r="AT379" s="104"/>
    </row>
    <row r="380" spans="2:46" x14ac:dyDescent="0.25">
      <c r="B380" s="40"/>
      <c r="C380" s="40"/>
      <c r="D380" s="40"/>
      <c r="E380" s="107"/>
      <c r="F380" s="107"/>
      <c r="G380" s="107"/>
      <c r="H380" s="107"/>
      <c r="I380" s="107"/>
      <c r="J380" s="107"/>
      <c r="K380" s="107"/>
      <c r="L380" s="107"/>
      <c r="M380" s="107"/>
      <c r="N380" s="107"/>
      <c r="O380" s="107"/>
      <c r="P380" s="107"/>
      <c r="T380" s="104"/>
      <c r="U380" s="104"/>
      <c r="V380" s="104"/>
      <c r="W380" s="104"/>
      <c r="X380" s="104"/>
      <c r="Y380" s="104"/>
      <c r="Z380" s="104"/>
      <c r="AA380" s="104"/>
      <c r="AB380" s="104"/>
      <c r="AC380" s="104"/>
      <c r="AD380" s="104"/>
      <c r="AE380" s="104"/>
      <c r="AF380" s="104"/>
      <c r="AG380" s="104"/>
      <c r="AH380" s="104"/>
      <c r="AI380" s="104"/>
      <c r="AJ380" s="104"/>
      <c r="AK380" s="104"/>
      <c r="AL380" s="104"/>
      <c r="AM380" s="104"/>
      <c r="AN380" s="104"/>
      <c r="AO380" s="104"/>
      <c r="AP380" s="104"/>
      <c r="AQ380" s="104"/>
      <c r="AR380" s="104"/>
      <c r="AS380" s="104"/>
      <c r="AT380" s="104"/>
    </row>
    <row r="381" spans="2:46" x14ac:dyDescent="0.25">
      <c r="B381" s="40"/>
      <c r="C381" s="40"/>
      <c r="D381" s="40"/>
      <c r="E381" s="107"/>
      <c r="F381" s="107"/>
      <c r="G381" s="107"/>
      <c r="H381" s="107"/>
      <c r="I381" s="107"/>
      <c r="J381" s="107"/>
      <c r="K381" s="107"/>
      <c r="L381" s="107"/>
      <c r="M381" s="107"/>
      <c r="N381" s="107"/>
      <c r="O381" s="107"/>
      <c r="P381" s="107"/>
      <c r="T381" s="104"/>
      <c r="U381" s="104"/>
      <c r="V381" s="104"/>
      <c r="W381" s="104"/>
      <c r="X381" s="104"/>
      <c r="Y381" s="104"/>
      <c r="Z381" s="104"/>
      <c r="AA381" s="104"/>
      <c r="AB381" s="104"/>
      <c r="AC381" s="104"/>
      <c r="AD381" s="104"/>
      <c r="AE381" s="104"/>
      <c r="AF381" s="104"/>
      <c r="AG381" s="104"/>
      <c r="AH381" s="104"/>
      <c r="AI381" s="104"/>
      <c r="AJ381" s="104"/>
      <c r="AK381" s="104"/>
      <c r="AL381" s="104"/>
      <c r="AM381" s="104"/>
      <c r="AN381" s="104"/>
      <c r="AO381" s="104"/>
      <c r="AP381" s="104"/>
      <c r="AQ381" s="104"/>
      <c r="AR381" s="104"/>
      <c r="AS381" s="104"/>
      <c r="AT381" s="104"/>
    </row>
    <row r="382" spans="2:46" x14ac:dyDescent="0.25">
      <c r="B382" s="40"/>
      <c r="C382" s="40"/>
      <c r="D382" s="40"/>
      <c r="E382" s="107"/>
      <c r="F382" s="107"/>
      <c r="G382" s="107"/>
      <c r="H382" s="107"/>
      <c r="I382" s="107"/>
      <c r="J382" s="107"/>
      <c r="K382" s="107"/>
      <c r="L382" s="107"/>
      <c r="M382" s="107"/>
      <c r="N382" s="107"/>
      <c r="O382" s="107"/>
      <c r="P382" s="107"/>
      <c r="T382" s="104"/>
      <c r="U382" s="104"/>
      <c r="V382" s="104"/>
      <c r="W382" s="104"/>
      <c r="X382" s="104"/>
      <c r="Y382" s="104"/>
      <c r="Z382" s="104"/>
      <c r="AA382" s="104"/>
      <c r="AB382" s="104"/>
      <c r="AC382" s="104"/>
      <c r="AD382" s="104"/>
      <c r="AE382" s="104"/>
      <c r="AF382" s="104"/>
      <c r="AG382" s="104"/>
      <c r="AH382" s="104"/>
      <c r="AI382" s="104"/>
      <c r="AJ382" s="104"/>
      <c r="AK382" s="104"/>
      <c r="AL382" s="104"/>
      <c r="AM382" s="104"/>
      <c r="AN382" s="104"/>
      <c r="AO382" s="104"/>
      <c r="AP382" s="104"/>
      <c r="AQ382" s="104"/>
      <c r="AR382" s="104"/>
      <c r="AS382" s="104"/>
      <c r="AT382" s="104"/>
    </row>
    <row r="383" spans="2:46" x14ac:dyDescent="0.25">
      <c r="B383" s="40"/>
      <c r="C383" s="40"/>
      <c r="D383" s="40"/>
      <c r="E383" s="107"/>
      <c r="F383" s="107"/>
      <c r="G383" s="107"/>
      <c r="H383" s="107"/>
      <c r="I383" s="107"/>
      <c r="J383" s="107"/>
      <c r="K383" s="107"/>
      <c r="L383" s="107"/>
      <c r="M383" s="107"/>
      <c r="N383" s="107"/>
      <c r="O383" s="107"/>
      <c r="P383" s="107"/>
      <c r="T383" s="104"/>
      <c r="U383" s="104"/>
      <c r="V383" s="104"/>
      <c r="W383" s="104"/>
      <c r="X383" s="104"/>
      <c r="Y383" s="104"/>
      <c r="Z383" s="104"/>
      <c r="AA383" s="104"/>
      <c r="AB383" s="104"/>
      <c r="AC383" s="104"/>
      <c r="AD383" s="104"/>
      <c r="AE383" s="104"/>
      <c r="AF383" s="104"/>
      <c r="AG383" s="104"/>
      <c r="AH383" s="104"/>
      <c r="AI383" s="104"/>
      <c r="AJ383" s="104"/>
      <c r="AK383" s="104"/>
      <c r="AL383" s="104"/>
      <c r="AM383" s="104"/>
      <c r="AN383" s="104"/>
      <c r="AO383" s="104"/>
      <c r="AP383" s="104"/>
      <c r="AQ383" s="104"/>
      <c r="AR383" s="104"/>
      <c r="AS383" s="104"/>
      <c r="AT383" s="104"/>
    </row>
    <row r="384" spans="2:46" x14ac:dyDescent="0.25">
      <c r="B384" s="40"/>
      <c r="C384" s="40"/>
      <c r="D384" s="40"/>
      <c r="E384" s="107"/>
      <c r="F384" s="107"/>
      <c r="G384" s="107"/>
      <c r="H384" s="107"/>
      <c r="I384" s="107"/>
      <c r="J384" s="107"/>
      <c r="K384" s="107"/>
      <c r="L384" s="107"/>
      <c r="M384" s="107"/>
      <c r="N384" s="107"/>
      <c r="O384" s="107"/>
      <c r="P384" s="107"/>
      <c r="T384" s="104"/>
      <c r="U384" s="104"/>
      <c r="V384" s="104"/>
      <c r="W384" s="104"/>
      <c r="X384" s="104"/>
      <c r="Y384" s="104"/>
      <c r="Z384" s="104"/>
      <c r="AA384" s="104"/>
      <c r="AB384" s="104"/>
      <c r="AC384" s="104"/>
      <c r="AD384" s="104"/>
      <c r="AE384" s="104"/>
      <c r="AF384" s="104"/>
      <c r="AG384" s="104"/>
      <c r="AH384" s="104"/>
      <c r="AI384" s="104"/>
      <c r="AJ384" s="104"/>
      <c r="AK384" s="104"/>
      <c r="AL384" s="104"/>
      <c r="AM384" s="104"/>
      <c r="AN384" s="104"/>
      <c r="AO384" s="104"/>
      <c r="AP384" s="104"/>
      <c r="AQ384" s="104"/>
      <c r="AR384" s="104"/>
      <c r="AS384" s="104"/>
      <c r="AT384" s="104"/>
    </row>
    <row r="385" spans="2:46" x14ac:dyDescent="0.25">
      <c r="B385" s="40"/>
      <c r="C385" s="40"/>
      <c r="D385" s="40"/>
      <c r="E385" s="107"/>
      <c r="F385" s="107"/>
      <c r="G385" s="107"/>
      <c r="H385" s="107"/>
      <c r="I385" s="107"/>
      <c r="J385" s="107"/>
      <c r="K385" s="107"/>
      <c r="L385" s="107"/>
      <c r="M385" s="107"/>
      <c r="N385" s="107"/>
      <c r="O385" s="107"/>
      <c r="P385" s="107"/>
      <c r="T385" s="104"/>
      <c r="U385" s="104"/>
      <c r="V385" s="104"/>
      <c r="W385" s="104"/>
      <c r="X385" s="104"/>
      <c r="Y385" s="104"/>
      <c r="Z385" s="104"/>
      <c r="AA385" s="104"/>
      <c r="AB385" s="104"/>
      <c r="AC385" s="104"/>
      <c r="AD385" s="104"/>
      <c r="AE385" s="104"/>
      <c r="AF385" s="104"/>
      <c r="AG385" s="104"/>
      <c r="AH385" s="104"/>
      <c r="AI385" s="104"/>
      <c r="AJ385" s="104"/>
      <c r="AK385" s="104"/>
      <c r="AL385" s="104"/>
      <c r="AM385" s="104"/>
      <c r="AN385" s="104"/>
      <c r="AO385" s="104"/>
      <c r="AP385" s="104"/>
      <c r="AQ385" s="104"/>
      <c r="AR385" s="104"/>
      <c r="AS385" s="104"/>
      <c r="AT385" s="104"/>
    </row>
    <row r="386" spans="2:46" x14ac:dyDescent="0.25">
      <c r="B386" s="40"/>
      <c r="C386" s="40"/>
      <c r="D386" s="40"/>
      <c r="E386" s="107"/>
      <c r="F386" s="107"/>
      <c r="G386" s="107"/>
      <c r="H386" s="107"/>
      <c r="I386" s="107"/>
      <c r="J386" s="107"/>
      <c r="K386" s="107"/>
      <c r="L386" s="107"/>
      <c r="M386" s="107"/>
      <c r="N386" s="107"/>
      <c r="O386" s="107"/>
      <c r="P386" s="107"/>
      <c r="T386" s="104"/>
      <c r="U386" s="104"/>
      <c r="V386" s="104"/>
      <c r="W386" s="104"/>
      <c r="X386" s="104"/>
      <c r="Y386" s="104"/>
      <c r="Z386" s="104"/>
      <c r="AA386" s="104"/>
      <c r="AB386" s="104"/>
      <c r="AC386" s="104"/>
      <c r="AD386" s="104"/>
      <c r="AE386" s="104"/>
      <c r="AF386" s="104"/>
      <c r="AG386" s="104"/>
      <c r="AH386" s="104"/>
      <c r="AI386" s="104"/>
      <c r="AJ386" s="104"/>
      <c r="AK386" s="104"/>
      <c r="AL386" s="104"/>
      <c r="AM386" s="104"/>
      <c r="AN386" s="104"/>
      <c r="AO386" s="104"/>
      <c r="AP386" s="104"/>
      <c r="AQ386" s="104"/>
      <c r="AR386" s="104"/>
      <c r="AS386" s="104"/>
      <c r="AT386" s="104"/>
    </row>
    <row r="387" spans="2:46" x14ac:dyDescent="0.25">
      <c r="B387" s="40"/>
      <c r="C387" s="40"/>
      <c r="D387" s="40"/>
      <c r="E387" s="107"/>
      <c r="F387" s="107"/>
      <c r="G387" s="107"/>
      <c r="H387" s="107"/>
      <c r="I387" s="107"/>
      <c r="J387" s="107"/>
      <c r="K387" s="107"/>
      <c r="L387" s="107"/>
      <c r="M387" s="107"/>
      <c r="N387" s="107"/>
      <c r="O387" s="107"/>
      <c r="P387" s="107"/>
      <c r="T387" s="104"/>
      <c r="U387" s="104"/>
      <c r="V387" s="104"/>
      <c r="W387" s="104"/>
      <c r="X387" s="104"/>
      <c r="Y387" s="104"/>
      <c r="Z387" s="104"/>
      <c r="AA387" s="104"/>
      <c r="AB387" s="104"/>
      <c r="AC387" s="104"/>
      <c r="AD387" s="104"/>
      <c r="AE387" s="104"/>
      <c r="AF387" s="104"/>
      <c r="AG387" s="104"/>
      <c r="AH387" s="104"/>
      <c r="AI387" s="104"/>
      <c r="AJ387" s="104"/>
      <c r="AK387" s="104"/>
      <c r="AL387" s="104"/>
      <c r="AM387" s="104"/>
      <c r="AN387" s="104"/>
      <c r="AO387" s="104"/>
      <c r="AP387" s="104"/>
      <c r="AQ387" s="104"/>
      <c r="AR387" s="104"/>
      <c r="AS387" s="104"/>
      <c r="AT387" s="104"/>
    </row>
    <row r="388" spans="2:46" x14ac:dyDescent="0.25">
      <c r="B388" s="40"/>
      <c r="C388" s="40"/>
      <c r="D388" s="40"/>
      <c r="E388" s="107"/>
      <c r="F388" s="107"/>
      <c r="G388" s="107"/>
      <c r="H388" s="107"/>
      <c r="I388" s="107"/>
      <c r="J388" s="107"/>
      <c r="K388" s="107"/>
      <c r="L388" s="107"/>
      <c r="M388" s="107"/>
      <c r="N388" s="107"/>
      <c r="O388" s="107"/>
      <c r="P388" s="107"/>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row>
    <row r="389" spans="2:46" x14ac:dyDescent="0.25">
      <c r="B389" s="40"/>
      <c r="C389" s="40"/>
      <c r="D389" s="40"/>
      <c r="E389" s="107"/>
      <c r="F389" s="107"/>
      <c r="G389" s="107"/>
      <c r="H389" s="107"/>
      <c r="I389" s="107"/>
      <c r="J389" s="107"/>
      <c r="K389" s="107"/>
      <c r="L389" s="107"/>
      <c r="M389" s="107"/>
      <c r="N389" s="107"/>
      <c r="O389" s="107"/>
      <c r="P389" s="107"/>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row>
    <row r="390" spans="2:46" x14ac:dyDescent="0.25">
      <c r="B390" s="40"/>
      <c r="C390" s="40"/>
      <c r="D390" s="40"/>
      <c r="E390" s="107"/>
      <c r="F390" s="107"/>
      <c r="G390" s="107"/>
      <c r="H390" s="107"/>
      <c r="I390" s="107"/>
      <c r="J390" s="107"/>
      <c r="K390" s="107"/>
      <c r="L390" s="107"/>
      <c r="M390" s="107"/>
      <c r="N390" s="107"/>
      <c r="O390" s="107"/>
      <c r="P390" s="107"/>
      <c r="T390" s="104"/>
      <c r="U390" s="104"/>
      <c r="V390" s="104"/>
      <c r="W390" s="104"/>
      <c r="X390" s="104"/>
      <c r="Y390" s="104"/>
      <c r="Z390" s="104"/>
      <c r="AA390" s="104"/>
      <c r="AB390" s="104"/>
      <c r="AC390" s="104"/>
      <c r="AD390" s="104"/>
      <c r="AE390" s="104"/>
      <c r="AF390" s="104"/>
      <c r="AG390" s="104"/>
      <c r="AH390" s="104"/>
      <c r="AI390" s="104"/>
      <c r="AJ390" s="104"/>
      <c r="AK390" s="104"/>
      <c r="AL390" s="104"/>
      <c r="AM390" s="104"/>
      <c r="AN390" s="104"/>
      <c r="AO390" s="104"/>
      <c r="AP390" s="104"/>
      <c r="AQ390" s="104"/>
      <c r="AR390" s="104"/>
      <c r="AS390" s="104"/>
      <c r="AT390" s="104"/>
    </row>
    <row r="391" spans="2:46" x14ac:dyDescent="0.25">
      <c r="B391" s="40"/>
      <c r="C391" s="40"/>
      <c r="D391" s="40"/>
      <c r="E391" s="107"/>
      <c r="F391" s="107"/>
      <c r="G391" s="107"/>
      <c r="H391" s="107"/>
      <c r="I391" s="107"/>
      <c r="J391" s="107"/>
      <c r="K391" s="107"/>
      <c r="L391" s="107"/>
      <c r="M391" s="107"/>
      <c r="N391" s="107"/>
      <c r="O391" s="107"/>
      <c r="P391" s="107"/>
      <c r="T391" s="104"/>
      <c r="U391" s="104"/>
      <c r="V391" s="104"/>
      <c r="W391" s="104"/>
      <c r="X391" s="104"/>
      <c r="Y391" s="104"/>
      <c r="Z391" s="104"/>
      <c r="AA391" s="104"/>
      <c r="AB391" s="104"/>
      <c r="AC391" s="104"/>
      <c r="AD391" s="104"/>
      <c r="AE391" s="104"/>
      <c r="AF391" s="104"/>
      <c r="AG391" s="104"/>
      <c r="AH391" s="104"/>
      <c r="AI391" s="104"/>
      <c r="AJ391" s="104"/>
      <c r="AK391" s="104"/>
      <c r="AL391" s="104"/>
      <c r="AM391" s="104"/>
      <c r="AN391" s="104"/>
      <c r="AO391" s="104"/>
      <c r="AP391" s="104"/>
      <c r="AQ391" s="104"/>
      <c r="AR391" s="104"/>
      <c r="AS391" s="104"/>
      <c r="AT391" s="104"/>
    </row>
    <row r="392" spans="2:46" x14ac:dyDescent="0.25">
      <c r="B392" s="40"/>
      <c r="C392" s="40"/>
      <c r="D392" s="40"/>
      <c r="E392" s="107"/>
      <c r="F392" s="107"/>
      <c r="G392" s="107"/>
      <c r="H392" s="107"/>
      <c r="I392" s="107"/>
      <c r="J392" s="107"/>
      <c r="K392" s="107"/>
      <c r="L392" s="107"/>
      <c r="M392" s="107"/>
      <c r="N392" s="107"/>
      <c r="O392" s="107"/>
      <c r="P392" s="107"/>
      <c r="T392" s="104"/>
      <c r="U392" s="104"/>
      <c r="V392" s="104"/>
      <c r="W392" s="104"/>
      <c r="X392" s="104"/>
      <c r="Y392" s="104"/>
      <c r="Z392" s="104"/>
      <c r="AA392" s="104"/>
      <c r="AB392" s="104"/>
      <c r="AC392" s="104"/>
      <c r="AD392" s="104"/>
      <c r="AE392" s="104"/>
      <c r="AF392" s="104"/>
      <c r="AG392" s="104"/>
      <c r="AH392" s="104"/>
      <c r="AI392" s="104"/>
      <c r="AJ392" s="104"/>
      <c r="AK392" s="104"/>
      <c r="AL392" s="104"/>
      <c r="AM392" s="104"/>
      <c r="AN392" s="104"/>
      <c r="AO392" s="104"/>
      <c r="AP392" s="104"/>
      <c r="AQ392" s="104"/>
      <c r="AR392" s="104"/>
      <c r="AS392" s="104"/>
      <c r="AT392" s="104"/>
    </row>
    <row r="393" spans="2:46" x14ac:dyDescent="0.25">
      <c r="B393" s="40"/>
      <c r="C393" s="40"/>
      <c r="D393" s="40"/>
      <c r="E393" s="107"/>
      <c r="F393" s="107"/>
      <c r="G393" s="107"/>
      <c r="H393" s="107"/>
      <c r="I393" s="107"/>
      <c r="J393" s="107"/>
      <c r="K393" s="107"/>
      <c r="L393" s="107"/>
      <c r="M393" s="107"/>
      <c r="N393" s="107"/>
      <c r="O393" s="107"/>
      <c r="P393" s="107"/>
      <c r="T393" s="104"/>
      <c r="U393" s="104"/>
      <c r="V393" s="104"/>
      <c r="W393" s="104"/>
      <c r="X393" s="104"/>
      <c r="Y393" s="104"/>
      <c r="Z393" s="104"/>
      <c r="AA393" s="104"/>
      <c r="AB393" s="104"/>
      <c r="AC393" s="104"/>
      <c r="AD393" s="104"/>
      <c r="AE393" s="104"/>
      <c r="AF393" s="104"/>
      <c r="AG393" s="104"/>
      <c r="AH393" s="104"/>
      <c r="AI393" s="104"/>
      <c r="AJ393" s="104"/>
      <c r="AK393" s="104"/>
      <c r="AL393" s="104"/>
      <c r="AM393" s="104"/>
      <c r="AN393" s="104"/>
      <c r="AO393" s="104"/>
      <c r="AP393" s="104"/>
      <c r="AQ393" s="104"/>
      <c r="AR393" s="104"/>
      <c r="AS393" s="104"/>
      <c r="AT393" s="104"/>
    </row>
    <row r="394" spans="2:46" x14ac:dyDescent="0.25">
      <c r="B394" s="40"/>
      <c r="C394" s="40"/>
      <c r="D394" s="40"/>
      <c r="E394" s="107"/>
      <c r="F394" s="107"/>
      <c r="G394" s="107"/>
      <c r="H394" s="107"/>
      <c r="I394" s="107"/>
      <c r="J394" s="107"/>
      <c r="K394" s="107"/>
      <c r="L394" s="107"/>
      <c r="M394" s="107"/>
      <c r="N394" s="107"/>
      <c r="O394" s="107"/>
      <c r="P394" s="107"/>
      <c r="T394" s="104"/>
      <c r="U394" s="104"/>
      <c r="V394" s="104"/>
      <c r="W394" s="104"/>
      <c r="X394" s="104"/>
      <c r="Y394" s="104"/>
      <c r="Z394" s="104"/>
      <c r="AA394" s="104"/>
      <c r="AB394" s="104"/>
      <c r="AC394" s="104"/>
      <c r="AD394" s="104"/>
      <c r="AE394" s="104"/>
      <c r="AF394" s="104"/>
      <c r="AG394" s="104"/>
      <c r="AH394" s="104"/>
      <c r="AI394" s="104"/>
      <c r="AJ394" s="104"/>
      <c r="AK394" s="104"/>
      <c r="AL394" s="104"/>
      <c r="AM394" s="104"/>
      <c r="AN394" s="104"/>
      <c r="AO394" s="104"/>
      <c r="AP394" s="104"/>
      <c r="AQ394" s="104"/>
      <c r="AR394" s="104"/>
      <c r="AS394" s="104"/>
      <c r="AT394" s="104"/>
    </row>
    <row r="395" spans="2:46" x14ac:dyDescent="0.25">
      <c r="B395" s="40"/>
      <c r="C395" s="40"/>
      <c r="D395" s="40"/>
      <c r="E395" s="107"/>
      <c r="F395" s="107"/>
      <c r="G395" s="107"/>
      <c r="H395" s="107"/>
      <c r="I395" s="107"/>
      <c r="J395" s="107"/>
      <c r="K395" s="107"/>
      <c r="L395" s="107"/>
      <c r="M395" s="107"/>
      <c r="N395" s="107"/>
      <c r="O395" s="107"/>
      <c r="P395" s="107"/>
      <c r="T395" s="104"/>
      <c r="U395" s="104"/>
      <c r="V395" s="104"/>
      <c r="W395" s="104"/>
      <c r="X395" s="104"/>
      <c r="Y395" s="104"/>
      <c r="Z395" s="104"/>
      <c r="AA395" s="104"/>
      <c r="AB395" s="104"/>
      <c r="AC395" s="104"/>
      <c r="AD395" s="104"/>
      <c r="AE395" s="104"/>
      <c r="AF395" s="104"/>
      <c r="AG395" s="104"/>
      <c r="AH395" s="104"/>
      <c r="AI395" s="104"/>
      <c r="AJ395" s="104"/>
      <c r="AK395" s="104"/>
      <c r="AL395" s="104"/>
      <c r="AM395" s="104"/>
      <c r="AN395" s="104"/>
      <c r="AO395" s="104"/>
      <c r="AP395" s="104"/>
      <c r="AQ395" s="104"/>
      <c r="AR395" s="104"/>
      <c r="AS395" s="104"/>
      <c r="AT395" s="104"/>
    </row>
    <row r="396" spans="2:46" x14ac:dyDescent="0.25">
      <c r="B396" s="40"/>
      <c r="C396" s="40"/>
      <c r="D396" s="40"/>
      <c r="E396" s="107"/>
      <c r="F396" s="107"/>
      <c r="G396" s="107"/>
      <c r="H396" s="107"/>
      <c r="I396" s="107"/>
      <c r="J396" s="107"/>
      <c r="K396" s="107"/>
      <c r="L396" s="107"/>
      <c r="M396" s="107"/>
      <c r="N396" s="107"/>
      <c r="O396" s="107"/>
      <c r="P396" s="107"/>
      <c r="T396" s="104"/>
      <c r="U396" s="104"/>
      <c r="V396" s="104"/>
      <c r="W396" s="104"/>
      <c r="X396" s="104"/>
      <c r="Y396" s="104"/>
      <c r="Z396" s="104"/>
      <c r="AA396" s="104"/>
      <c r="AB396" s="104"/>
      <c r="AC396" s="104"/>
      <c r="AD396" s="104"/>
      <c r="AE396" s="104"/>
      <c r="AF396" s="104"/>
      <c r="AG396" s="104"/>
      <c r="AH396" s="104"/>
      <c r="AI396" s="104"/>
      <c r="AJ396" s="104"/>
      <c r="AK396" s="104"/>
      <c r="AL396" s="104"/>
      <c r="AM396" s="104"/>
      <c r="AN396" s="104"/>
      <c r="AO396" s="104"/>
      <c r="AP396" s="104"/>
      <c r="AQ396" s="104"/>
      <c r="AR396" s="104"/>
      <c r="AS396" s="104"/>
      <c r="AT396" s="104"/>
    </row>
    <row r="397" spans="2:46" x14ac:dyDescent="0.25">
      <c r="B397" s="40"/>
      <c r="C397" s="40"/>
      <c r="D397" s="40"/>
      <c r="E397" s="107"/>
      <c r="F397" s="107"/>
      <c r="G397" s="107"/>
      <c r="H397" s="107"/>
      <c r="I397" s="107"/>
      <c r="J397" s="107"/>
      <c r="K397" s="107"/>
      <c r="L397" s="107"/>
      <c r="M397" s="107"/>
      <c r="N397" s="107"/>
      <c r="O397" s="107"/>
      <c r="P397" s="107"/>
      <c r="T397" s="104"/>
      <c r="U397" s="104"/>
      <c r="V397" s="104"/>
      <c r="W397" s="104"/>
      <c r="X397" s="104"/>
      <c r="Y397" s="104"/>
      <c r="Z397" s="104"/>
      <c r="AA397" s="104"/>
      <c r="AB397" s="104"/>
      <c r="AC397" s="104"/>
      <c r="AD397" s="104"/>
      <c r="AE397" s="104"/>
      <c r="AF397" s="104"/>
      <c r="AG397" s="104"/>
      <c r="AH397" s="104"/>
      <c r="AI397" s="104"/>
      <c r="AJ397" s="104"/>
      <c r="AK397" s="104"/>
      <c r="AL397" s="104"/>
      <c r="AM397" s="104"/>
      <c r="AN397" s="104"/>
      <c r="AO397" s="104"/>
      <c r="AP397" s="104"/>
      <c r="AQ397" s="104"/>
      <c r="AR397" s="104"/>
      <c r="AS397" s="104"/>
      <c r="AT397" s="104"/>
    </row>
    <row r="398" spans="2:46" x14ac:dyDescent="0.25">
      <c r="B398" s="40"/>
      <c r="C398" s="40"/>
      <c r="D398" s="40"/>
      <c r="E398" s="107"/>
      <c r="F398" s="107"/>
      <c r="G398" s="107"/>
      <c r="H398" s="107"/>
      <c r="I398" s="107"/>
      <c r="J398" s="107"/>
      <c r="K398" s="107"/>
      <c r="L398" s="107"/>
      <c r="M398" s="107"/>
      <c r="N398" s="107"/>
      <c r="O398" s="107"/>
      <c r="P398" s="107"/>
      <c r="T398" s="104"/>
      <c r="U398" s="104"/>
      <c r="V398" s="104"/>
      <c r="W398" s="104"/>
      <c r="X398" s="104"/>
      <c r="Y398" s="104"/>
      <c r="Z398" s="104"/>
      <c r="AA398" s="104"/>
      <c r="AB398" s="104"/>
      <c r="AC398" s="104"/>
      <c r="AD398" s="104"/>
      <c r="AE398" s="104"/>
      <c r="AF398" s="104"/>
      <c r="AG398" s="104"/>
      <c r="AH398" s="104"/>
      <c r="AI398" s="104"/>
      <c r="AJ398" s="104"/>
      <c r="AK398" s="104"/>
      <c r="AL398" s="104"/>
      <c r="AM398" s="104"/>
      <c r="AN398" s="104"/>
      <c r="AO398" s="104"/>
      <c r="AP398" s="104"/>
      <c r="AQ398" s="104"/>
      <c r="AR398" s="104"/>
      <c r="AS398" s="104"/>
      <c r="AT398" s="104"/>
    </row>
    <row r="399" spans="2:46" x14ac:dyDescent="0.25">
      <c r="B399" s="40"/>
      <c r="C399" s="40"/>
      <c r="D399" s="40"/>
      <c r="E399" s="107"/>
      <c r="F399" s="107"/>
      <c r="G399" s="107"/>
      <c r="H399" s="107"/>
      <c r="I399" s="107"/>
      <c r="J399" s="107"/>
      <c r="K399" s="107"/>
      <c r="L399" s="107"/>
      <c r="M399" s="107"/>
      <c r="N399" s="107"/>
      <c r="O399" s="107"/>
      <c r="P399" s="107"/>
      <c r="T399" s="104"/>
      <c r="U399" s="104"/>
      <c r="V399" s="104"/>
      <c r="W399" s="104"/>
      <c r="X399" s="104"/>
      <c r="Y399" s="104"/>
      <c r="Z399" s="104"/>
      <c r="AA399" s="104"/>
      <c r="AB399" s="104"/>
      <c r="AC399" s="104"/>
      <c r="AD399" s="104"/>
      <c r="AE399" s="104"/>
      <c r="AF399" s="104"/>
      <c r="AG399" s="104"/>
      <c r="AH399" s="104"/>
      <c r="AI399" s="104"/>
      <c r="AJ399" s="104"/>
      <c r="AK399" s="104"/>
      <c r="AL399" s="104"/>
      <c r="AM399" s="104"/>
      <c r="AN399" s="104"/>
      <c r="AO399" s="104"/>
      <c r="AP399" s="104"/>
      <c r="AQ399" s="104"/>
      <c r="AR399" s="104"/>
      <c r="AS399" s="104"/>
      <c r="AT399" s="104"/>
    </row>
    <row r="400" spans="2:46" x14ac:dyDescent="0.25">
      <c r="B400" s="40"/>
      <c r="C400" s="40"/>
      <c r="D400" s="40"/>
      <c r="E400" s="107"/>
      <c r="F400" s="107"/>
      <c r="G400" s="107"/>
      <c r="H400" s="107"/>
      <c r="I400" s="107"/>
      <c r="J400" s="107"/>
      <c r="K400" s="107"/>
      <c r="L400" s="107"/>
      <c r="M400" s="107"/>
      <c r="N400" s="107"/>
      <c r="O400" s="107"/>
      <c r="P400" s="107"/>
      <c r="T400" s="104"/>
      <c r="U400" s="104"/>
      <c r="V400" s="104"/>
      <c r="W400" s="104"/>
      <c r="X400" s="104"/>
      <c r="Y400" s="104"/>
      <c r="Z400" s="104"/>
      <c r="AA400" s="104"/>
      <c r="AB400" s="104"/>
      <c r="AC400" s="104"/>
      <c r="AD400" s="104"/>
      <c r="AE400" s="104"/>
      <c r="AF400" s="104"/>
      <c r="AG400" s="104"/>
      <c r="AH400" s="104"/>
      <c r="AI400" s="104"/>
      <c r="AJ400" s="104"/>
      <c r="AK400" s="104"/>
      <c r="AL400" s="104"/>
      <c r="AM400" s="104"/>
      <c r="AN400" s="104"/>
      <c r="AO400" s="104"/>
      <c r="AP400" s="104"/>
      <c r="AQ400" s="104"/>
      <c r="AR400" s="104"/>
      <c r="AS400" s="104"/>
      <c r="AT400" s="104"/>
    </row>
    <row r="401" spans="2:46" x14ac:dyDescent="0.25">
      <c r="B401" s="40"/>
      <c r="C401" s="40"/>
      <c r="D401" s="40"/>
      <c r="E401" s="107"/>
      <c r="F401" s="107"/>
      <c r="G401" s="107"/>
      <c r="H401" s="107"/>
      <c r="I401" s="107"/>
      <c r="J401" s="107"/>
      <c r="K401" s="107"/>
      <c r="L401" s="107"/>
      <c r="M401" s="107"/>
      <c r="N401" s="107"/>
      <c r="O401" s="107"/>
      <c r="P401" s="107"/>
      <c r="T401" s="104"/>
      <c r="U401" s="104"/>
      <c r="V401" s="104"/>
      <c r="W401" s="104"/>
      <c r="X401" s="104"/>
      <c r="Y401" s="104"/>
      <c r="Z401" s="104"/>
      <c r="AA401" s="104"/>
      <c r="AB401" s="104"/>
      <c r="AC401" s="104"/>
      <c r="AD401" s="104"/>
      <c r="AE401" s="104"/>
      <c r="AF401" s="104"/>
      <c r="AG401" s="104"/>
      <c r="AH401" s="104"/>
      <c r="AI401" s="104"/>
      <c r="AJ401" s="104"/>
      <c r="AK401" s="104"/>
      <c r="AL401" s="104"/>
      <c r="AM401" s="104"/>
      <c r="AN401" s="104"/>
      <c r="AO401" s="104"/>
      <c r="AP401" s="104"/>
      <c r="AQ401" s="104"/>
      <c r="AR401" s="104"/>
      <c r="AS401" s="104"/>
      <c r="AT401" s="104"/>
    </row>
    <row r="402" spans="2:46" x14ac:dyDescent="0.25">
      <c r="B402" s="40"/>
      <c r="C402" s="40"/>
      <c r="D402" s="40"/>
      <c r="E402" s="107"/>
      <c r="F402" s="107"/>
      <c r="G402" s="107"/>
      <c r="H402" s="107"/>
      <c r="I402" s="107"/>
      <c r="J402" s="107"/>
      <c r="K402" s="107"/>
      <c r="L402" s="107"/>
      <c r="M402" s="107"/>
      <c r="N402" s="107"/>
      <c r="O402" s="107"/>
      <c r="P402" s="107"/>
      <c r="T402" s="104"/>
      <c r="U402" s="104"/>
      <c r="V402" s="104"/>
      <c r="W402" s="104"/>
      <c r="X402" s="104"/>
      <c r="Y402" s="104"/>
      <c r="Z402" s="104"/>
      <c r="AA402" s="104"/>
      <c r="AB402" s="104"/>
      <c r="AC402" s="104"/>
      <c r="AD402" s="104"/>
      <c r="AE402" s="104"/>
      <c r="AF402" s="104"/>
      <c r="AG402" s="104"/>
      <c r="AH402" s="104"/>
      <c r="AI402" s="104"/>
      <c r="AJ402" s="104"/>
      <c r="AK402" s="104"/>
      <c r="AL402" s="104"/>
      <c r="AM402" s="104"/>
      <c r="AN402" s="104"/>
      <c r="AO402" s="104"/>
      <c r="AP402" s="104"/>
      <c r="AQ402" s="104"/>
      <c r="AR402" s="104"/>
      <c r="AS402" s="104"/>
      <c r="AT402" s="104"/>
    </row>
    <row r="403" spans="2:46" x14ac:dyDescent="0.25">
      <c r="B403" s="40"/>
      <c r="C403" s="40"/>
      <c r="D403" s="40"/>
      <c r="E403" s="107"/>
      <c r="F403" s="107"/>
      <c r="G403" s="107"/>
      <c r="H403" s="107"/>
      <c r="I403" s="107"/>
      <c r="J403" s="107"/>
      <c r="K403" s="107"/>
      <c r="L403" s="107"/>
      <c r="M403" s="107"/>
      <c r="N403" s="107"/>
      <c r="O403" s="107"/>
      <c r="P403" s="107"/>
      <c r="T403" s="104"/>
      <c r="U403" s="104"/>
      <c r="V403" s="104"/>
      <c r="W403" s="104"/>
      <c r="X403" s="104"/>
      <c r="Y403" s="104"/>
      <c r="Z403" s="104"/>
      <c r="AA403" s="104"/>
      <c r="AB403" s="104"/>
      <c r="AC403" s="104"/>
      <c r="AD403" s="104"/>
      <c r="AE403" s="104"/>
      <c r="AF403" s="104"/>
      <c r="AG403" s="104"/>
      <c r="AH403" s="104"/>
      <c r="AI403" s="104"/>
      <c r="AJ403" s="104"/>
      <c r="AK403" s="104"/>
      <c r="AL403" s="104"/>
      <c r="AM403" s="104"/>
      <c r="AN403" s="104"/>
      <c r="AO403" s="104"/>
      <c r="AP403" s="104"/>
      <c r="AQ403" s="104"/>
      <c r="AR403" s="104"/>
      <c r="AS403" s="104"/>
      <c r="AT403" s="104"/>
    </row>
    <row r="404" spans="2:46" x14ac:dyDescent="0.25">
      <c r="B404" s="40"/>
      <c r="C404" s="40"/>
      <c r="D404" s="40"/>
      <c r="E404" s="107"/>
      <c r="F404" s="107"/>
      <c r="G404" s="107"/>
      <c r="H404" s="107"/>
      <c r="I404" s="107"/>
      <c r="J404" s="107"/>
      <c r="K404" s="107"/>
      <c r="L404" s="107"/>
      <c r="M404" s="107"/>
      <c r="N404" s="107"/>
      <c r="O404" s="107"/>
      <c r="P404" s="107"/>
      <c r="T404" s="104"/>
      <c r="U404" s="104"/>
      <c r="V404" s="104"/>
      <c r="W404" s="104"/>
      <c r="X404" s="104"/>
      <c r="Y404" s="104"/>
      <c r="Z404" s="104"/>
      <c r="AA404" s="104"/>
      <c r="AB404" s="104"/>
      <c r="AC404" s="104"/>
      <c r="AD404" s="104"/>
      <c r="AE404" s="104"/>
      <c r="AF404" s="104"/>
      <c r="AG404" s="104"/>
      <c r="AH404" s="104"/>
      <c r="AI404" s="104"/>
      <c r="AJ404" s="104"/>
      <c r="AK404" s="104"/>
      <c r="AL404" s="104"/>
      <c r="AM404" s="104"/>
      <c r="AN404" s="104"/>
      <c r="AO404" s="104"/>
      <c r="AP404" s="104"/>
      <c r="AQ404" s="104"/>
      <c r="AR404" s="104"/>
      <c r="AS404" s="104"/>
      <c r="AT404" s="104"/>
    </row>
    <row r="405" spans="2:46" x14ac:dyDescent="0.25">
      <c r="B405" s="40"/>
      <c r="C405" s="40"/>
      <c r="D405" s="40"/>
      <c r="E405" s="107"/>
      <c r="F405" s="107"/>
      <c r="G405" s="107"/>
      <c r="H405" s="107"/>
      <c r="I405" s="107"/>
      <c r="J405" s="107"/>
      <c r="K405" s="107"/>
      <c r="L405" s="107"/>
      <c r="M405" s="107"/>
      <c r="N405" s="107"/>
      <c r="O405" s="107"/>
      <c r="P405" s="107"/>
      <c r="T405" s="104"/>
      <c r="U405" s="104"/>
      <c r="V405" s="104"/>
      <c r="W405" s="104"/>
      <c r="X405" s="104"/>
      <c r="Y405" s="104"/>
      <c r="Z405" s="104"/>
      <c r="AA405" s="104"/>
      <c r="AB405" s="104"/>
      <c r="AC405" s="104"/>
      <c r="AD405" s="104"/>
      <c r="AE405" s="104"/>
      <c r="AF405" s="104"/>
      <c r="AG405" s="104"/>
      <c r="AH405" s="104"/>
      <c r="AI405" s="104"/>
      <c r="AJ405" s="104"/>
      <c r="AK405" s="104"/>
      <c r="AL405" s="104"/>
      <c r="AM405" s="104"/>
      <c r="AN405" s="104"/>
      <c r="AO405" s="104"/>
      <c r="AP405" s="104"/>
      <c r="AQ405" s="104"/>
      <c r="AR405" s="104"/>
      <c r="AS405" s="104"/>
      <c r="AT405" s="104"/>
    </row>
    <row r="406" spans="2:46" x14ac:dyDescent="0.25">
      <c r="B406" s="40"/>
      <c r="C406" s="40"/>
      <c r="D406" s="40"/>
      <c r="E406" s="107"/>
      <c r="F406" s="107"/>
      <c r="G406" s="107"/>
      <c r="H406" s="107"/>
      <c r="I406" s="107"/>
      <c r="J406" s="107"/>
      <c r="K406" s="107"/>
      <c r="L406" s="107"/>
      <c r="M406" s="107"/>
      <c r="N406" s="107"/>
      <c r="O406" s="107"/>
      <c r="P406" s="107"/>
      <c r="T406" s="104"/>
      <c r="U406" s="104"/>
      <c r="V406" s="104"/>
      <c r="W406" s="104"/>
      <c r="X406" s="104"/>
      <c r="Y406" s="104"/>
      <c r="Z406" s="104"/>
      <c r="AA406" s="104"/>
      <c r="AB406" s="104"/>
      <c r="AC406" s="104"/>
      <c r="AD406" s="104"/>
      <c r="AE406" s="104"/>
      <c r="AF406" s="104"/>
      <c r="AG406" s="104"/>
      <c r="AH406" s="104"/>
      <c r="AI406" s="104"/>
      <c r="AJ406" s="104"/>
      <c r="AK406" s="104"/>
      <c r="AL406" s="104"/>
      <c r="AM406" s="104"/>
      <c r="AN406" s="104"/>
      <c r="AO406" s="104"/>
      <c r="AP406" s="104"/>
      <c r="AQ406" s="104"/>
      <c r="AR406" s="104"/>
      <c r="AS406" s="104"/>
      <c r="AT406" s="104"/>
    </row>
    <row r="407" spans="2:46" x14ac:dyDescent="0.25">
      <c r="B407" s="40"/>
      <c r="C407" s="40"/>
      <c r="D407" s="40"/>
      <c r="E407" s="107"/>
      <c r="F407" s="107"/>
      <c r="G407" s="107"/>
      <c r="H407" s="107"/>
      <c r="I407" s="107"/>
      <c r="J407" s="107"/>
      <c r="K407" s="107"/>
      <c r="L407" s="107"/>
      <c r="M407" s="107"/>
      <c r="N407" s="107"/>
      <c r="O407" s="107"/>
      <c r="P407" s="107"/>
      <c r="T407" s="104"/>
      <c r="U407" s="104"/>
      <c r="V407" s="104"/>
      <c r="W407" s="104"/>
      <c r="X407" s="104"/>
      <c r="Y407" s="104"/>
      <c r="Z407" s="104"/>
      <c r="AA407" s="104"/>
      <c r="AB407" s="104"/>
      <c r="AC407" s="104"/>
      <c r="AD407" s="104"/>
      <c r="AE407" s="104"/>
      <c r="AF407" s="104"/>
      <c r="AG407" s="104"/>
      <c r="AH407" s="104"/>
      <c r="AI407" s="104"/>
      <c r="AJ407" s="104"/>
      <c r="AK407" s="104"/>
      <c r="AL407" s="104"/>
      <c r="AM407" s="104"/>
      <c r="AN407" s="104"/>
      <c r="AO407" s="104"/>
      <c r="AP407" s="104"/>
      <c r="AQ407" s="104"/>
      <c r="AR407" s="104"/>
      <c r="AS407" s="104"/>
      <c r="AT407" s="104"/>
    </row>
    <row r="408" spans="2:46" x14ac:dyDescent="0.25">
      <c r="B408" s="40"/>
      <c r="C408" s="40"/>
      <c r="D408" s="40"/>
      <c r="E408" s="107"/>
      <c r="F408" s="107"/>
      <c r="G408" s="107"/>
      <c r="H408" s="107"/>
      <c r="I408" s="107"/>
      <c r="J408" s="107"/>
      <c r="K408" s="107"/>
      <c r="L408" s="107"/>
      <c r="M408" s="107"/>
      <c r="N408" s="107"/>
      <c r="O408" s="107"/>
      <c r="P408" s="107"/>
      <c r="T408" s="104"/>
      <c r="U408" s="104"/>
      <c r="V408" s="104"/>
      <c r="W408" s="104"/>
      <c r="X408" s="104"/>
      <c r="Y408" s="104"/>
      <c r="Z408" s="104"/>
      <c r="AA408" s="104"/>
      <c r="AB408" s="104"/>
      <c r="AC408" s="104"/>
      <c r="AD408" s="104"/>
      <c r="AE408" s="104"/>
      <c r="AF408" s="104"/>
      <c r="AG408" s="104"/>
      <c r="AH408" s="104"/>
      <c r="AI408" s="104"/>
      <c r="AJ408" s="104"/>
      <c r="AK408" s="104"/>
      <c r="AL408" s="104"/>
      <c r="AM408" s="104"/>
      <c r="AN408" s="104"/>
      <c r="AO408" s="104"/>
      <c r="AP408" s="104"/>
      <c r="AQ408" s="104"/>
      <c r="AR408" s="104"/>
      <c r="AS408" s="104"/>
      <c r="AT408" s="104"/>
    </row>
    <row r="409" spans="2:46" x14ac:dyDescent="0.25">
      <c r="B409" s="40"/>
      <c r="C409" s="40"/>
      <c r="D409" s="40"/>
      <c r="E409" s="107"/>
      <c r="F409" s="107"/>
      <c r="G409" s="107"/>
      <c r="H409" s="107"/>
      <c r="I409" s="107"/>
      <c r="J409" s="107"/>
      <c r="K409" s="107"/>
      <c r="L409" s="107"/>
      <c r="M409" s="107"/>
      <c r="N409" s="107"/>
      <c r="O409" s="107"/>
      <c r="P409" s="107"/>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row>
    <row r="410" spans="2:46" x14ac:dyDescent="0.25">
      <c r="B410" s="40"/>
      <c r="C410" s="40"/>
      <c r="D410" s="40"/>
      <c r="E410" s="107"/>
      <c r="F410" s="107"/>
      <c r="G410" s="107"/>
      <c r="H410" s="107"/>
      <c r="I410" s="107"/>
      <c r="J410" s="107"/>
      <c r="K410" s="107"/>
      <c r="L410" s="107"/>
      <c r="M410" s="107"/>
      <c r="N410" s="107"/>
      <c r="O410" s="107"/>
      <c r="P410" s="107"/>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row>
    <row r="411" spans="2:46" x14ac:dyDescent="0.25">
      <c r="B411" s="40"/>
      <c r="C411" s="40"/>
      <c r="D411" s="40"/>
      <c r="E411" s="107"/>
      <c r="F411" s="107"/>
      <c r="G411" s="107"/>
      <c r="H411" s="107"/>
      <c r="I411" s="107"/>
      <c r="J411" s="107"/>
      <c r="K411" s="107"/>
      <c r="L411" s="107"/>
      <c r="M411" s="107"/>
      <c r="N411" s="107"/>
      <c r="O411" s="107"/>
      <c r="P411" s="107"/>
      <c r="T411" s="104"/>
      <c r="U411" s="104"/>
      <c r="V411" s="104"/>
      <c r="W411" s="104"/>
      <c r="X411" s="104"/>
      <c r="Y411" s="104"/>
      <c r="Z411" s="104"/>
      <c r="AA411" s="104"/>
      <c r="AB411" s="104"/>
      <c r="AC411" s="104"/>
      <c r="AD411" s="104"/>
      <c r="AE411" s="104"/>
      <c r="AF411" s="104"/>
      <c r="AG411" s="104"/>
      <c r="AH411" s="104"/>
      <c r="AI411" s="104"/>
      <c r="AJ411" s="104"/>
      <c r="AK411" s="104"/>
      <c r="AL411" s="104"/>
      <c r="AM411" s="104"/>
      <c r="AN411" s="104"/>
      <c r="AO411" s="104"/>
      <c r="AP411" s="104"/>
      <c r="AQ411" s="104"/>
      <c r="AR411" s="104"/>
      <c r="AS411" s="104"/>
      <c r="AT411" s="104"/>
    </row>
    <row r="412" spans="2:46" x14ac:dyDescent="0.25">
      <c r="B412" s="40"/>
      <c r="C412" s="40"/>
      <c r="D412" s="40"/>
      <c r="E412" s="107"/>
      <c r="F412" s="107"/>
      <c r="G412" s="107"/>
      <c r="H412" s="107"/>
      <c r="I412" s="107"/>
      <c r="J412" s="107"/>
      <c r="K412" s="107"/>
      <c r="L412" s="107"/>
      <c r="M412" s="107"/>
      <c r="N412" s="107"/>
      <c r="O412" s="107"/>
      <c r="P412" s="107"/>
      <c r="T412" s="104"/>
      <c r="U412" s="104"/>
      <c r="V412" s="104"/>
      <c r="W412" s="104"/>
      <c r="X412" s="104"/>
      <c r="Y412" s="104"/>
      <c r="Z412" s="104"/>
      <c r="AA412" s="104"/>
      <c r="AB412" s="104"/>
      <c r="AC412" s="104"/>
      <c r="AD412" s="104"/>
      <c r="AE412" s="104"/>
      <c r="AF412" s="104"/>
      <c r="AG412" s="104"/>
      <c r="AH412" s="104"/>
      <c r="AI412" s="104"/>
      <c r="AJ412" s="104"/>
      <c r="AK412" s="104"/>
      <c r="AL412" s="104"/>
      <c r="AM412" s="104"/>
      <c r="AN412" s="104"/>
      <c r="AO412" s="104"/>
      <c r="AP412" s="104"/>
      <c r="AQ412" s="104"/>
      <c r="AR412" s="104"/>
      <c r="AS412" s="104"/>
      <c r="AT412" s="104"/>
    </row>
    <row r="413" spans="2:46" x14ac:dyDescent="0.25">
      <c r="B413" s="40"/>
      <c r="C413" s="40"/>
      <c r="D413" s="40"/>
      <c r="E413" s="107"/>
      <c r="F413" s="107"/>
      <c r="G413" s="107"/>
      <c r="H413" s="107"/>
      <c r="I413" s="107"/>
      <c r="J413" s="107"/>
      <c r="K413" s="107"/>
      <c r="L413" s="107"/>
      <c r="M413" s="107"/>
      <c r="N413" s="107"/>
      <c r="O413" s="107"/>
      <c r="P413" s="107"/>
      <c r="T413" s="104"/>
      <c r="U413" s="104"/>
      <c r="V413" s="104"/>
      <c r="W413" s="104"/>
      <c r="X413" s="104"/>
      <c r="Y413" s="104"/>
      <c r="Z413" s="104"/>
      <c r="AA413" s="104"/>
      <c r="AB413" s="104"/>
      <c r="AC413" s="104"/>
      <c r="AD413" s="104"/>
      <c r="AE413" s="104"/>
      <c r="AF413" s="104"/>
      <c r="AG413" s="104"/>
      <c r="AH413" s="104"/>
      <c r="AI413" s="104"/>
      <c r="AJ413" s="104"/>
      <c r="AK413" s="104"/>
      <c r="AL413" s="104"/>
      <c r="AM413" s="104"/>
      <c r="AN413" s="104"/>
      <c r="AO413" s="104"/>
      <c r="AP413" s="104"/>
      <c r="AQ413" s="104"/>
      <c r="AR413" s="104"/>
      <c r="AS413" s="104"/>
      <c r="AT413" s="104"/>
    </row>
    <row r="414" spans="2:46" x14ac:dyDescent="0.25">
      <c r="B414" s="40"/>
      <c r="C414" s="40"/>
      <c r="D414" s="40"/>
      <c r="E414" s="107"/>
      <c r="F414" s="107"/>
      <c r="G414" s="107"/>
      <c r="H414" s="107"/>
      <c r="I414" s="107"/>
      <c r="J414" s="107"/>
      <c r="K414" s="107"/>
      <c r="L414" s="107"/>
      <c r="M414" s="107"/>
      <c r="N414" s="107"/>
      <c r="O414" s="107"/>
      <c r="P414" s="107"/>
      <c r="T414" s="104"/>
      <c r="U414" s="104"/>
      <c r="V414" s="104"/>
      <c r="W414" s="104"/>
      <c r="X414" s="104"/>
      <c r="Y414" s="104"/>
      <c r="Z414" s="104"/>
      <c r="AA414" s="104"/>
      <c r="AB414" s="104"/>
      <c r="AC414" s="104"/>
      <c r="AD414" s="104"/>
      <c r="AE414" s="104"/>
      <c r="AF414" s="104"/>
      <c r="AG414" s="104"/>
      <c r="AH414" s="104"/>
      <c r="AI414" s="104"/>
      <c r="AJ414" s="104"/>
      <c r="AK414" s="104"/>
      <c r="AL414" s="104"/>
      <c r="AM414" s="104"/>
      <c r="AN414" s="104"/>
      <c r="AO414" s="104"/>
      <c r="AP414" s="104"/>
      <c r="AQ414" s="104"/>
      <c r="AR414" s="104"/>
      <c r="AS414" s="104"/>
      <c r="AT414" s="104"/>
    </row>
    <row r="415" spans="2:46" x14ac:dyDescent="0.25">
      <c r="B415" s="40"/>
      <c r="C415" s="40"/>
      <c r="D415" s="40"/>
      <c r="E415" s="107"/>
      <c r="F415" s="107"/>
      <c r="G415" s="107"/>
      <c r="H415" s="107"/>
      <c r="I415" s="107"/>
      <c r="J415" s="107"/>
      <c r="K415" s="107"/>
      <c r="L415" s="107"/>
      <c r="M415" s="107"/>
      <c r="N415" s="107"/>
      <c r="O415" s="107"/>
      <c r="P415" s="107"/>
      <c r="T415" s="104"/>
      <c r="U415" s="104"/>
      <c r="V415" s="104"/>
      <c r="W415" s="104"/>
      <c r="X415" s="104"/>
      <c r="Y415" s="104"/>
      <c r="Z415" s="104"/>
      <c r="AA415" s="104"/>
      <c r="AB415" s="104"/>
      <c r="AC415" s="104"/>
      <c r="AD415" s="104"/>
      <c r="AE415" s="104"/>
      <c r="AF415" s="104"/>
      <c r="AG415" s="104"/>
      <c r="AH415" s="104"/>
      <c r="AI415" s="104"/>
      <c r="AJ415" s="104"/>
      <c r="AK415" s="104"/>
      <c r="AL415" s="104"/>
      <c r="AM415" s="104"/>
      <c r="AN415" s="104"/>
      <c r="AO415" s="104"/>
      <c r="AP415" s="104"/>
      <c r="AQ415" s="104"/>
      <c r="AR415" s="104"/>
      <c r="AS415" s="104"/>
      <c r="AT415" s="104"/>
    </row>
    <row r="416" spans="2:46" x14ac:dyDescent="0.25">
      <c r="B416" s="40"/>
      <c r="C416" s="40"/>
      <c r="D416" s="40"/>
      <c r="E416" s="107"/>
      <c r="F416" s="107"/>
      <c r="G416" s="107"/>
      <c r="H416" s="107"/>
      <c r="I416" s="107"/>
      <c r="J416" s="107"/>
      <c r="K416" s="107"/>
      <c r="L416" s="107"/>
      <c r="M416" s="107"/>
      <c r="N416" s="107"/>
      <c r="O416" s="107"/>
      <c r="P416" s="107"/>
      <c r="T416" s="104"/>
      <c r="U416" s="104"/>
      <c r="V416" s="104"/>
      <c r="W416" s="104"/>
      <c r="X416" s="104"/>
      <c r="Y416" s="104"/>
      <c r="Z416" s="104"/>
      <c r="AA416" s="104"/>
      <c r="AB416" s="104"/>
      <c r="AC416" s="104"/>
      <c r="AD416" s="104"/>
      <c r="AE416" s="104"/>
      <c r="AF416" s="104"/>
      <c r="AG416" s="104"/>
      <c r="AH416" s="104"/>
      <c r="AI416" s="104"/>
      <c r="AJ416" s="104"/>
      <c r="AK416" s="104"/>
      <c r="AL416" s="104"/>
      <c r="AM416" s="104"/>
      <c r="AN416" s="104"/>
      <c r="AO416" s="104"/>
      <c r="AP416" s="104"/>
      <c r="AQ416" s="104"/>
      <c r="AR416" s="104"/>
      <c r="AS416" s="104"/>
      <c r="AT416" s="104"/>
    </row>
    <row r="417" spans="2:46" x14ac:dyDescent="0.25">
      <c r="B417" s="40"/>
      <c r="C417" s="40"/>
      <c r="D417" s="40"/>
      <c r="E417" s="107"/>
      <c r="F417" s="107"/>
      <c r="G417" s="107"/>
      <c r="H417" s="107"/>
      <c r="I417" s="107"/>
      <c r="J417" s="107"/>
      <c r="K417" s="107"/>
      <c r="L417" s="107"/>
      <c r="M417" s="107"/>
      <c r="N417" s="107"/>
      <c r="O417" s="107"/>
      <c r="P417" s="107"/>
      <c r="T417" s="104"/>
      <c r="U417" s="104"/>
      <c r="V417" s="104"/>
      <c r="W417" s="104"/>
      <c r="X417" s="104"/>
      <c r="Y417" s="104"/>
      <c r="Z417" s="104"/>
      <c r="AA417" s="104"/>
      <c r="AB417" s="104"/>
      <c r="AC417" s="104"/>
      <c r="AD417" s="104"/>
      <c r="AE417" s="104"/>
      <c r="AF417" s="104"/>
      <c r="AG417" s="104"/>
      <c r="AH417" s="104"/>
      <c r="AI417" s="104"/>
      <c r="AJ417" s="104"/>
      <c r="AK417" s="104"/>
      <c r="AL417" s="104"/>
      <c r="AM417" s="104"/>
      <c r="AN417" s="104"/>
      <c r="AO417" s="104"/>
      <c r="AP417" s="104"/>
      <c r="AQ417" s="104"/>
      <c r="AR417" s="104"/>
      <c r="AS417" s="104"/>
      <c r="AT417" s="104"/>
    </row>
    <row r="418" spans="2:46" x14ac:dyDescent="0.25">
      <c r="B418" s="40"/>
      <c r="C418" s="40"/>
      <c r="D418" s="40"/>
      <c r="E418" s="107"/>
      <c r="F418" s="107"/>
      <c r="G418" s="107"/>
      <c r="H418" s="107"/>
      <c r="I418" s="107"/>
      <c r="J418" s="107"/>
      <c r="K418" s="107"/>
      <c r="L418" s="107"/>
      <c r="M418" s="107"/>
      <c r="N418" s="107"/>
      <c r="O418" s="107"/>
      <c r="P418" s="107"/>
      <c r="T418" s="104"/>
      <c r="U418" s="104"/>
      <c r="V418" s="104"/>
      <c r="W418" s="104"/>
      <c r="X418" s="104"/>
      <c r="Y418" s="104"/>
      <c r="Z418" s="104"/>
      <c r="AA418" s="104"/>
      <c r="AB418" s="104"/>
      <c r="AC418" s="104"/>
      <c r="AD418" s="104"/>
      <c r="AE418" s="104"/>
      <c r="AF418" s="104"/>
      <c r="AG418" s="104"/>
      <c r="AH418" s="104"/>
      <c r="AI418" s="104"/>
      <c r="AJ418" s="104"/>
      <c r="AK418" s="104"/>
      <c r="AL418" s="104"/>
      <c r="AM418" s="104"/>
      <c r="AN418" s="104"/>
      <c r="AO418" s="104"/>
      <c r="AP418" s="104"/>
      <c r="AQ418" s="104"/>
      <c r="AR418" s="104"/>
      <c r="AS418" s="104"/>
      <c r="AT418" s="104"/>
    </row>
    <row r="419" spans="2:46" x14ac:dyDescent="0.25">
      <c r="B419" s="40"/>
      <c r="C419" s="40"/>
      <c r="D419" s="40"/>
      <c r="E419" s="107"/>
      <c r="F419" s="107"/>
      <c r="G419" s="107"/>
      <c r="H419" s="107"/>
      <c r="I419" s="107"/>
      <c r="J419" s="107"/>
      <c r="K419" s="107"/>
      <c r="L419" s="107"/>
      <c r="M419" s="107"/>
      <c r="N419" s="107"/>
      <c r="O419" s="107"/>
      <c r="P419" s="107"/>
      <c r="T419" s="104"/>
      <c r="U419" s="104"/>
      <c r="V419" s="104"/>
      <c r="W419" s="104"/>
      <c r="X419" s="104"/>
      <c r="Y419" s="104"/>
      <c r="Z419" s="104"/>
      <c r="AA419" s="104"/>
      <c r="AB419" s="104"/>
      <c r="AC419" s="104"/>
      <c r="AD419" s="104"/>
      <c r="AE419" s="104"/>
      <c r="AF419" s="104"/>
      <c r="AG419" s="104"/>
      <c r="AH419" s="104"/>
      <c r="AI419" s="104"/>
      <c r="AJ419" s="104"/>
      <c r="AK419" s="104"/>
      <c r="AL419" s="104"/>
      <c r="AM419" s="104"/>
      <c r="AN419" s="104"/>
      <c r="AO419" s="104"/>
      <c r="AP419" s="104"/>
      <c r="AQ419" s="104"/>
      <c r="AR419" s="104"/>
      <c r="AS419" s="104"/>
      <c r="AT419" s="104"/>
    </row>
    <row r="420" spans="2:46" x14ac:dyDescent="0.25">
      <c r="B420" s="40"/>
      <c r="C420" s="40"/>
      <c r="D420" s="40"/>
      <c r="E420" s="107"/>
      <c r="F420" s="107"/>
      <c r="G420" s="107"/>
      <c r="H420" s="107"/>
      <c r="I420" s="107"/>
      <c r="J420" s="107"/>
      <c r="K420" s="107"/>
      <c r="L420" s="107"/>
      <c r="M420" s="107"/>
      <c r="N420" s="107"/>
      <c r="O420" s="107"/>
      <c r="P420" s="107"/>
      <c r="T420" s="104"/>
      <c r="U420" s="104"/>
      <c r="V420" s="104"/>
      <c r="W420" s="104"/>
      <c r="X420" s="104"/>
      <c r="Y420" s="104"/>
      <c r="Z420" s="104"/>
      <c r="AA420" s="104"/>
      <c r="AB420" s="104"/>
      <c r="AC420" s="104"/>
      <c r="AD420" s="104"/>
      <c r="AE420" s="104"/>
      <c r="AF420" s="104"/>
      <c r="AG420" s="104"/>
      <c r="AH420" s="104"/>
      <c r="AI420" s="104"/>
      <c r="AJ420" s="104"/>
      <c r="AK420" s="104"/>
      <c r="AL420" s="104"/>
      <c r="AM420" s="104"/>
      <c r="AN420" s="104"/>
      <c r="AO420" s="104"/>
      <c r="AP420" s="104"/>
      <c r="AQ420" s="104"/>
      <c r="AR420" s="104"/>
      <c r="AS420" s="104"/>
      <c r="AT420" s="104"/>
    </row>
    <row r="421" spans="2:46" x14ac:dyDescent="0.25">
      <c r="B421" s="40"/>
      <c r="C421" s="40"/>
      <c r="D421" s="40"/>
      <c r="E421" s="107"/>
      <c r="F421" s="107"/>
      <c r="G421" s="107"/>
      <c r="H421" s="107"/>
      <c r="I421" s="107"/>
      <c r="J421" s="107"/>
      <c r="K421" s="107"/>
      <c r="L421" s="107"/>
      <c r="M421" s="107"/>
      <c r="N421" s="107"/>
      <c r="O421" s="107"/>
      <c r="P421" s="107"/>
      <c r="T421" s="104"/>
      <c r="U421" s="104"/>
      <c r="V421" s="104"/>
      <c r="W421" s="104"/>
      <c r="X421" s="104"/>
      <c r="Y421" s="104"/>
      <c r="Z421" s="104"/>
      <c r="AA421" s="104"/>
      <c r="AB421" s="104"/>
      <c r="AC421" s="104"/>
      <c r="AD421" s="104"/>
      <c r="AE421" s="104"/>
      <c r="AF421" s="104"/>
      <c r="AG421" s="104"/>
      <c r="AH421" s="104"/>
      <c r="AI421" s="104"/>
      <c r="AJ421" s="104"/>
      <c r="AK421" s="104"/>
      <c r="AL421" s="104"/>
      <c r="AM421" s="104"/>
      <c r="AN421" s="104"/>
      <c r="AO421" s="104"/>
      <c r="AP421" s="104"/>
      <c r="AQ421" s="104"/>
      <c r="AR421" s="104"/>
      <c r="AS421" s="104"/>
      <c r="AT421" s="104"/>
    </row>
    <row r="422" spans="2:46" x14ac:dyDescent="0.25">
      <c r="B422" s="40"/>
      <c r="C422" s="40"/>
      <c r="D422" s="40"/>
      <c r="E422" s="107"/>
      <c r="F422" s="107"/>
      <c r="G422" s="107"/>
      <c r="H422" s="107"/>
      <c r="I422" s="107"/>
      <c r="J422" s="107"/>
      <c r="K422" s="107"/>
      <c r="L422" s="107"/>
      <c r="M422" s="107"/>
      <c r="N422" s="107"/>
      <c r="O422" s="107"/>
      <c r="P422" s="107"/>
      <c r="T422" s="104"/>
      <c r="U422" s="104"/>
      <c r="V422" s="104"/>
      <c r="W422" s="104"/>
      <c r="X422" s="104"/>
      <c r="Y422" s="104"/>
      <c r="Z422" s="104"/>
      <c r="AA422" s="104"/>
      <c r="AB422" s="104"/>
      <c r="AC422" s="104"/>
      <c r="AD422" s="104"/>
      <c r="AE422" s="104"/>
      <c r="AF422" s="104"/>
      <c r="AG422" s="104"/>
      <c r="AH422" s="104"/>
      <c r="AI422" s="104"/>
      <c r="AJ422" s="104"/>
      <c r="AK422" s="104"/>
      <c r="AL422" s="104"/>
      <c r="AM422" s="104"/>
      <c r="AN422" s="104"/>
      <c r="AO422" s="104"/>
      <c r="AP422" s="104"/>
      <c r="AQ422" s="104"/>
      <c r="AR422" s="104"/>
      <c r="AS422" s="104"/>
      <c r="AT422" s="104"/>
    </row>
    <row r="423" spans="2:46" x14ac:dyDescent="0.25">
      <c r="B423" s="40"/>
      <c r="C423" s="40"/>
      <c r="D423" s="40"/>
      <c r="E423" s="107"/>
      <c r="F423" s="107"/>
      <c r="G423" s="107"/>
      <c r="H423" s="107"/>
      <c r="I423" s="107"/>
      <c r="J423" s="107"/>
      <c r="K423" s="107"/>
      <c r="L423" s="107"/>
      <c r="M423" s="107"/>
      <c r="N423" s="107"/>
      <c r="O423" s="107"/>
      <c r="P423" s="107"/>
      <c r="T423" s="104"/>
      <c r="U423" s="104"/>
      <c r="V423" s="104"/>
      <c r="W423" s="104"/>
      <c r="X423" s="104"/>
      <c r="Y423" s="104"/>
      <c r="Z423" s="104"/>
      <c r="AA423" s="104"/>
      <c r="AB423" s="104"/>
      <c r="AC423" s="104"/>
      <c r="AD423" s="104"/>
      <c r="AE423" s="104"/>
      <c r="AF423" s="104"/>
      <c r="AG423" s="104"/>
      <c r="AH423" s="104"/>
      <c r="AI423" s="104"/>
      <c r="AJ423" s="104"/>
      <c r="AK423" s="104"/>
      <c r="AL423" s="104"/>
      <c r="AM423" s="104"/>
      <c r="AN423" s="104"/>
      <c r="AO423" s="104"/>
      <c r="AP423" s="104"/>
      <c r="AQ423" s="104"/>
      <c r="AR423" s="104"/>
      <c r="AS423" s="104"/>
      <c r="AT423" s="104"/>
    </row>
    <row r="424" spans="2:46" x14ac:dyDescent="0.25">
      <c r="B424" s="40"/>
      <c r="C424" s="40"/>
      <c r="D424" s="40"/>
      <c r="E424" s="107"/>
      <c r="F424" s="107"/>
      <c r="G424" s="107"/>
      <c r="H424" s="107"/>
      <c r="I424" s="107"/>
      <c r="J424" s="107"/>
      <c r="K424" s="107"/>
      <c r="L424" s="107"/>
      <c r="M424" s="107"/>
      <c r="N424" s="107"/>
      <c r="O424" s="107"/>
      <c r="P424" s="107"/>
      <c r="T424" s="104"/>
      <c r="U424" s="104"/>
      <c r="V424" s="104"/>
      <c r="W424" s="104"/>
      <c r="X424" s="104"/>
      <c r="Y424" s="104"/>
      <c r="Z424" s="104"/>
      <c r="AA424" s="104"/>
      <c r="AB424" s="104"/>
      <c r="AC424" s="104"/>
      <c r="AD424" s="104"/>
      <c r="AE424" s="104"/>
      <c r="AF424" s="104"/>
      <c r="AG424" s="104"/>
      <c r="AH424" s="104"/>
      <c r="AI424" s="104"/>
      <c r="AJ424" s="104"/>
      <c r="AK424" s="104"/>
      <c r="AL424" s="104"/>
      <c r="AM424" s="104"/>
      <c r="AN424" s="104"/>
      <c r="AO424" s="104"/>
      <c r="AP424" s="104"/>
      <c r="AQ424" s="104"/>
      <c r="AR424" s="104"/>
      <c r="AS424" s="104"/>
      <c r="AT424" s="104"/>
    </row>
    <row r="425" spans="2:46" x14ac:dyDescent="0.25">
      <c r="B425" s="40"/>
      <c r="C425" s="40"/>
      <c r="D425" s="40"/>
      <c r="E425" s="107"/>
      <c r="F425" s="107"/>
      <c r="G425" s="107"/>
      <c r="H425" s="107"/>
      <c r="I425" s="107"/>
      <c r="J425" s="107"/>
      <c r="K425" s="107"/>
      <c r="L425" s="107"/>
      <c r="M425" s="107"/>
      <c r="N425" s="107"/>
      <c r="O425" s="107"/>
      <c r="P425" s="107"/>
      <c r="T425" s="104"/>
      <c r="U425" s="104"/>
      <c r="V425" s="104"/>
      <c r="W425" s="104"/>
      <c r="X425" s="104"/>
      <c r="Y425" s="104"/>
      <c r="Z425" s="104"/>
      <c r="AA425" s="104"/>
      <c r="AB425" s="104"/>
      <c r="AC425" s="104"/>
      <c r="AD425" s="104"/>
      <c r="AE425" s="104"/>
      <c r="AF425" s="104"/>
      <c r="AG425" s="104"/>
      <c r="AH425" s="104"/>
      <c r="AI425" s="104"/>
      <c r="AJ425" s="104"/>
      <c r="AK425" s="104"/>
      <c r="AL425" s="104"/>
      <c r="AM425" s="104"/>
      <c r="AN425" s="104"/>
      <c r="AO425" s="104"/>
      <c r="AP425" s="104"/>
      <c r="AQ425" s="104"/>
      <c r="AR425" s="104"/>
      <c r="AS425" s="104"/>
      <c r="AT425" s="104"/>
    </row>
    <row r="426" spans="2:46" x14ac:dyDescent="0.25">
      <c r="B426" s="40"/>
      <c r="C426" s="40"/>
      <c r="D426" s="40"/>
      <c r="E426" s="107"/>
      <c r="F426" s="107"/>
      <c r="G426" s="107"/>
      <c r="H426" s="107"/>
      <c r="I426" s="107"/>
      <c r="J426" s="107"/>
      <c r="K426" s="107"/>
      <c r="L426" s="107"/>
      <c r="M426" s="107"/>
      <c r="N426" s="107"/>
      <c r="O426" s="107"/>
      <c r="P426" s="107"/>
      <c r="T426" s="104"/>
      <c r="U426" s="104"/>
      <c r="V426" s="104"/>
      <c r="W426" s="104"/>
      <c r="X426" s="104"/>
      <c r="Y426" s="104"/>
      <c r="Z426" s="104"/>
      <c r="AA426" s="104"/>
      <c r="AB426" s="104"/>
      <c r="AC426" s="104"/>
      <c r="AD426" s="104"/>
      <c r="AE426" s="104"/>
      <c r="AF426" s="104"/>
      <c r="AG426" s="104"/>
      <c r="AH426" s="104"/>
      <c r="AI426" s="104"/>
      <c r="AJ426" s="104"/>
      <c r="AK426" s="104"/>
      <c r="AL426" s="104"/>
      <c r="AM426" s="104"/>
      <c r="AN426" s="104"/>
      <c r="AO426" s="104"/>
      <c r="AP426" s="104"/>
      <c r="AQ426" s="104"/>
      <c r="AR426" s="104"/>
      <c r="AS426" s="104"/>
      <c r="AT426" s="104"/>
    </row>
    <row r="427" spans="2:46" x14ac:dyDescent="0.25">
      <c r="B427" s="40"/>
      <c r="C427" s="40"/>
      <c r="D427" s="40"/>
      <c r="E427" s="107"/>
      <c r="F427" s="107"/>
      <c r="G427" s="107"/>
      <c r="H427" s="107"/>
      <c r="I427" s="107"/>
      <c r="J427" s="107"/>
      <c r="K427" s="107"/>
      <c r="L427" s="107"/>
      <c r="M427" s="107"/>
      <c r="N427" s="107"/>
      <c r="O427" s="107"/>
      <c r="P427" s="107"/>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row>
    <row r="428" spans="2:46" x14ac:dyDescent="0.25">
      <c r="B428" s="40"/>
      <c r="C428" s="40"/>
      <c r="D428" s="40"/>
      <c r="E428" s="107"/>
      <c r="F428" s="107"/>
      <c r="G428" s="107"/>
      <c r="H428" s="107"/>
      <c r="I428" s="107"/>
      <c r="J428" s="107"/>
      <c r="K428" s="107"/>
      <c r="L428" s="107"/>
      <c r="M428" s="107"/>
      <c r="N428" s="107"/>
      <c r="O428" s="107"/>
      <c r="P428" s="107"/>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row>
    <row r="429" spans="2:46" x14ac:dyDescent="0.25">
      <c r="B429" s="40"/>
      <c r="C429" s="40"/>
      <c r="D429" s="40"/>
      <c r="E429" s="107"/>
      <c r="F429" s="107"/>
      <c r="G429" s="107"/>
      <c r="H429" s="107"/>
      <c r="I429" s="107"/>
      <c r="J429" s="107"/>
      <c r="K429" s="107"/>
      <c r="L429" s="107"/>
      <c r="M429" s="107"/>
      <c r="N429" s="107"/>
      <c r="O429" s="107"/>
      <c r="P429" s="107"/>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row>
    <row r="430" spans="2:46" x14ac:dyDescent="0.25">
      <c r="B430" s="40"/>
      <c r="C430" s="40"/>
      <c r="D430" s="40"/>
      <c r="E430" s="107"/>
      <c r="F430" s="107"/>
      <c r="G430" s="107"/>
      <c r="H430" s="107"/>
      <c r="I430" s="107"/>
      <c r="J430" s="107"/>
      <c r="K430" s="107"/>
      <c r="L430" s="107"/>
      <c r="M430" s="107"/>
      <c r="N430" s="107"/>
      <c r="O430" s="107"/>
      <c r="P430" s="107"/>
      <c r="T430" s="104"/>
      <c r="U430" s="104"/>
      <c r="V430" s="104"/>
      <c r="W430" s="104"/>
      <c r="X430" s="104"/>
      <c r="Y430" s="104"/>
      <c r="Z430" s="104"/>
      <c r="AA430" s="104"/>
      <c r="AB430" s="104"/>
      <c r="AC430" s="104"/>
      <c r="AD430" s="104"/>
      <c r="AE430" s="104"/>
      <c r="AF430" s="104"/>
      <c r="AG430" s="104"/>
      <c r="AH430" s="104"/>
      <c r="AI430" s="104"/>
      <c r="AJ430" s="104"/>
      <c r="AK430" s="104"/>
      <c r="AL430" s="104"/>
      <c r="AM430" s="104"/>
      <c r="AN430" s="104"/>
      <c r="AO430" s="104"/>
      <c r="AP430" s="104"/>
      <c r="AQ430" s="104"/>
      <c r="AR430" s="104"/>
      <c r="AS430" s="104"/>
      <c r="AT430" s="104"/>
    </row>
    <row r="431" spans="2:46" x14ac:dyDescent="0.25">
      <c r="B431" s="40"/>
      <c r="C431" s="40"/>
      <c r="D431" s="40"/>
      <c r="E431" s="107"/>
      <c r="F431" s="107"/>
      <c r="G431" s="107"/>
      <c r="H431" s="107"/>
      <c r="I431" s="107"/>
      <c r="J431" s="107"/>
      <c r="K431" s="107"/>
      <c r="L431" s="107"/>
      <c r="M431" s="107"/>
      <c r="N431" s="107"/>
      <c r="O431" s="107"/>
      <c r="P431" s="107"/>
      <c r="T431" s="104"/>
      <c r="U431" s="104"/>
      <c r="V431" s="104"/>
      <c r="W431" s="104"/>
      <c r="X431" s="104"/>
      <c r="Y431" s="104"/>
      <c r="Z431" s="104"/>
      <c r="AA431" s="104"/>
      <c r="AB431" s="104"/>
      <c r="AC431" s="104"/>
      <c r="AD431" s="104"/>
      <c r="AE431" s="104"/>
      <c r="AF431" s="104"/>
      <c r="AG431" s="104"/>
      <c r="AH431" s="104"/>
      <c r="AI431" s="104"/>
      <c r="AJ431" s="104"/>
      <c r="AK431" s="104"/>
      <c r="AL431" s="104"/>
      <c r="AM431" s="104"/>
      <c r="AN431" s="104"/>
      <c r="AO431" s="104"/>
      <c r="AP431" s="104"/>
      <c r="AQ431" s="104"/>
      <c r="AR431" s="104"/>
      <c r="AS431" s="104"/>
      <c r="AT431" s="104"/>
    </row>
    <row r="432" spans="2:46" x14ac:dyDescent="0.25">
      <c r="B432" s="40"/>
      <c r="C432" s="40"/>
      <c r="D432" s="40"/>
      <c r="E432" s="107"/>
      <c r="F432" s="107"/>
      <c r="G432" s="107"/>
      <c r="H432" s="107"/>
      <c r="I432" s="107"/>
      <c r="J432" s="107"/>
      <c r="K432" s="107"/>
      <c r="L432" s="107"/>
      <c r="M432" s="107"/>
      <c r="N432" s="107"/>
      <c r="O432" s="107"/>
      <c r="P432" s="107"/>
      <c r="T432" s="104"/>
      <c r="U432" s="104"/>
      <c r="V432" s="104"/>
      <c r="W432" s="104"/>
      <c r="X432" s="104"/>
      <c r="Y432" s="104"/>
      <c r="Z432" s="104"/>
      <c r="AA432" s="104"/>
      <c r="AB432" s="104"/>
      <c r="AC432" s="104"/>
      <c r="AD432" s="104"/>
      <c r="AE432" s="104"/>
      <c r="AF432" s="104"/>
      <c r="AG432" s="104"/>
      <c r="AH432" s="104"/>
      <c r="AI432" s="104"/>
      <c r="AJ432" s="104"/>
      <c r="AK432" s="104"/>
      <c r="AL432" s="104"/>
      <c r="AM432" s="104"/>
      <c r="AN432" s="104"/>
      <c r="AO432" s="104"/>
      <c r="AP432" s="104"/>
      <c r="AQ432" s="104"/>
      <c r="AR432" s="104"/>
      <c r="AS432" s="104"/>
      <c r="AT432" s="104"/>
    </row>
    <row r="433" spans="2:46" x14ac:dyDescent="0.25">
      <c r="B433" s="40"/>
      <c r="C433" s="40"/>
      <c r="D433" s="40"/>
      <c r="E433" s="107"/>
      <c r="F433" s="107"/>
      <c r="G433" s="107"/>
      <c r="H433" s="107"/>
      <c r="I433" s="107"/>
      <c r="J433" s="107"/>
      <c r="K433" s="107"/>
      <c r="L433" s="107"/>
      <c r="M433" s="107"/>
      <c r="N433" s="107"/>
      <c r="O433" s="107"/>
      <c r="P433" s="107"/>
      <c r="T433" s="104"/>
      <c r="U433" s="104"/>
      <c r="V433" s="104"/>
      <c r="W433" s="104"/>
      <c r="X433" s="104"/>
      <c r="Y433" s="104"/>
      <c r="Z433" s="104"/>
      <c r="AA433" s="104"/>
      <c r="AB433" s="104"/>
      <c r="AC433" s="104"/>
      <c r="AD433" s="104"/>
      <c r="AE433" s="104"/>
      <c r="AF433" s="104"/>
      <c r="AG433" s="104"/>
      <c r="AH433" s="104"/>
      <c r="AI433" s="104"/>
      <c r="AJ433" s="104"/>
      <c r="AK433" s="104"/>
      <c r="AL433" s="104"/>
      <c r="AM433" s="104"/>
      <c r="AN433" s="104"/>
      <c r="AO433" s="104"/>
      <c r="AP433" s="104"/>
      <c r="AQ433" s="104"/>
      <c r="AR433" s="104"/>
      <c r="AS433" s="104"/>
      <c r="AT433" s="104"/>
    </row>
    <row r="434" spans="2:46" x14ac:dyDescent="0.25">
      <c r="B434" s="40"/>
      <c r="C434" s="40"/>
      <c r="D434" s="40"/>
      <c r="E434" s="107"/>
      <c r="F434" s="107"/>
      <c r="G434" s="107"/>
      <c r="H434" s="107"/>
      <c r="I434" s="107"/>
      <c r="J434" s="107"/>
      <c r="K434" s="107"/>
      <c r="L434" s="107"/>
      <c r="M434" s="107"/>
      <c r="N434" s="107"/>
      <c r="O434" s="107"/>
      <c r="P434" s="107"/>
      <c r="T434" s="104"/>
      <c r="U434" s="104"/>
      <c r="V434" s="104"/>
      <c r="W434" s="104"/>
      <c r="X434" s="104"/>
      <c r="Y434" s="104"/>
      <c r="Z434" s="104"/>
      <c r="AA434" s="104"/>
      <c r="AB434" s="104"/>
      <c r="AC434" s="104"/>
      <c r="AD434" s="104"/>
      <c r="AE434" s="104"/>
      <c r="AF434" s="104"/>
      <c r="AG434" s="104"/>
      <c r="AH434" s="104"/>
      <c r="AI434" s="104"/>
      <c r="AJ434" s="104"/>
      <c r="AK434" s="104"/>
      <c r="AL434" s="104"/>
      <c r="AM434" s="104"/>
      <c r="AN434" s="104"/>
      <c r="AO434" s="104"/>
      <c r="AP434" s="104"/>
      <c r="AQ434" s="104"/>
      <c r="AR434" s="104"/>
      <c r="AS434" s="104"/>
      <c r="AT434" s="104"/>
    </row>
    <row r="435" spans="2:46" x14ac:dyDescent="0.25">
      <c r="B435" s="40"/>
      <c r="C435" s="40"/>
      <c r="D435" s="40"/>
      <c r="E435" s="107"/>
      <c r="F435" s="107"/>
      <c r="G435" s="107"/>
      <c r="H435" s="107"/>
      <c r="I435" s="107"/>
      <c r="J435" s="107"/>
      <c r="K435" s="107"/>
      <c r="L435" s="107"/>
      <c r="M435" s="107"/>
      <c r="N435" s="107"/>
      <c r="O435" s="107"/>
      <c r="P435" s="107"/>
      <c r="T435" s="104"/>
      <c r="U435" s="104"/>
      <c r="V435" s="104"/>
      <c r="W435" s="104"/>
      <c r="X435" s="104"/>
      <c r="Y435" s="104"/>
      <c r="Z435" s="104"/>
      <c r="AA435" s="104"/>
      <c r="AB435" s="104"/>
      <c r="AC435" s="104"/>
      <c r="AD435" s="104"/>
      <c r="AE435" s="104"/>
      <c r="AF435" s="104"/>
      <c r="AG435" s="104"/>
      <c r="AH435" s="104"/>
      <c r="AI435" s="104"/>
      <c r="AJ435" s="104"/>
      <c r="AK435" s="104"/>
      <c r="AL435" s="104"/>
      <c r="AM435" s="104"/>
      <c r="AN435" s="104"/>
      <c r="AO435" s="104"/>
      <c r="AP435" s="104"/>
      <c r="AQ435" s="104"/>
      <c r="AR435" s="104"/>
      <c r="AS435" s="104"/>
      <c r="AT435" s="104"/>
    </row>
    <row r="436" spans="2:46" x14ac:dyDescent="0.25">
      <c r="B436" s="40"/>
      <c r="C436" s="40"/>
      <c r="D436" s="40"/>
      <c r="E436" s="107"/>
      <c r="F436" s="107"/>
      <c r="G436" s="107"/>
      <c r="H436" s="107"/>
      <c r="I436" s="107"/>
      <c r="J436" s="107"/>
      <c r="K436" s="107"/>
      <c r="L436" s="107"/>
      <c r="M436" s="107"/>
      <c r="N436" s="107"/>
      <c r="O436" s="107"/>
      <c r="P436" s="107"/>
      <c r="T436" s="104"/>
      <c r="U436" s="104"/>
      <c r="V436" s="104"/>
      <c r="W436" s="104"/>
      <c r="X436" s="104"/>
      <c r="Y436" s="104"/>
      <c r="Z436" s="104"/>
      <c r="AA436" s="104"/>
      <c r="AB436" s="104"/>
      <c r="AC436" s="104"/>
      <c r="AD436" s="104"/>
      <c r="AE436" s="104"/>
      <c r="AF436" s="104"/>
      <c r="AG436" s="104"/>
      <c r="AH436" s="104"/>
      <c r="AI436" s="104"/>
      <c r="AJ436" s="104"/>
      <c r="AK436" s="104"/>
      <c r="AL436" s="104"/>
      <c r="AM436" s="104"/>
      <c r="AN436" s="104"/>
      <c r="AO436" s="104"/>
      <c r="AP436" s="104"/>
      <c r="AQ436" s="104"/>
      <c r="AR436" s="104"/>
      <c r="AS436" s="104"/>
      <c r="AT436" s="104"/>
    </row>
    <row r="437" spans="2:46" x14ac:dyDescent="0.25">
      <c r="B437" s="40"/>
      <c r="C437" s="40"/>
      <c r="D437" s="40"/>
      <c r="E437" s="107"/>
      <c r="F437" s="107"/>
      <c r="G437" s="107"/>
      <c r="H437" s="107"/>
      <c r="I437" s="107"/>
      <c r="J437" s="107"/>
      <c r="K437" s="107"/>
      <c r="L437" s="107"/>
      <c r="M437" s="107"/>
      <c r="N437" s="107"/>
      <c r="O437" s="107"/>
      <c r="P437" s="107"/>
      <c r="T437" s="104"/>
      <c r="U437" s="104"/>
      <c r="V437" s="104"/>
      <c r="W437" s="104"/>
      <c r="X437" s="104"/>
      <c r="Y437" s="104"/>
      <c r="Z437" s="104"/>
      <c r="AA437" s="104"/>
      <c r="AB437" s="104"/>
      <c r="AC437" s="104"/>
      <c r="AD437" s="104"/>
      <c r="AE437" s="104"/>
      <c r="AF437" s="104"/>
      <c r="AG437" s="104"/>
      <c r="AH437" s="104"/>
      <c r="AI437" s="104"/>
      <c r="AJ437" s="104"/>
      <c r="AK437" s="104"/>
      <c r="AL437" s="104"/>
      <c r="AM437" s="104"/>
      <c r="AN437" s="104"/>
      <c r="AO437" s="104"/>
      <c r="AP437" s="104"/>
      <c r="AQ437" s="104"/>
      <c r="AR437" s="104"/>
      <c r="AS437" s="104"/>
      <c r="AT437" s="104"/>
    </row>
    <row r="438" spans="2:46" x14ac:dyDescent="0.25">
      <c r="B438" s="40"/>
      <c r="C438" s="40"/>
      <c r="D438" s="40"/>
      <c r="E438" s="107"/>
      <c r="F438" s="107"/>
      <c r="G438" s="107"/>
      <c r="H438" s="107"/>
      <c r="I438" s="107"/>
      <c r="J438" s="107"/>
      <c r="K438" s="107"/>
      <c r="L438" s="107"/>
      <c r="M438" s="107"/>
      <c r="N438" s="107"/>
      <c r="O438" s="107"/>
      <c r="P438" s="107"/>
      <c r="T438" s="104"/>
      <c r="U438" s="104"/>
      <c r="V438" s="104"/>
      <c r="W438" s="104"/>
      <c r="X438" s="104"/>
      <c r="Y438" s="104"/>
      <c r="Z438" s="104"/>
      <c r="AA438" s="104"/>
      <c r="AB438" s="104"/>
      <c r="AC438" s="104"/>
      <c r="AD438" s="104"/>
      <c r="AE438" s="104"/>
      <c r="AF438" s="104"/>
      <c r="AG438" s="104"/>
      <c r="AH438" s="104"/>
      <c r="AI438" s="104"/>
      <c r="AJ438" s="104"/>
      <c r="AK438" s="104"/>
      <c r="AL438" s="104"/>
      <c r="AM438" s="104"/>
      <c r="AN438" s="104"/>
      <c r="AO438" s="104"/>
      <c r="AP438" s="104"/>
      <c r="AQ438" s="104"/>
      <c r="AR438" s="104"/>
      <c r="AS438" s="104"/>
      <c r="AT438" s="104"/>
    </row>
    <row r="439" spans="2:46" x14ac:dyDescent="0.25">
      <c r="B439" s="40"/>
      <c r="C439" s="40"/>
      <c r="D439" s="40"/>
      <c r="E439" s="107"/>
      <c r="F439" s="107"/>
      <c r="G439" s="107"/>
      <c r="H439" s="107"/>
      <c r="I439" s="107"/>
      <c r="J439" s="107"/>
      <c r="K439" s="107"/>
      <c r="L439" s="107"/>
      <c r="M439" s="107"/>
      <c r="N439" s="107"/>
      <c r="O439" s="107"/>
      <c r="P439" s="107"/>
      <c r="T439" s="104"/>
      <c r="U439" s="104"/>
      <c r="V439" s="104"/>
      <c r="W439" s="104"/>
      <c r="X439" s="104"/>
      <c r="Y439" s="104"/>
      <c r="Z439" s="104"/>
      <c r="AA439" s="104"/>
      <c r="AB439" s="104"/>
      <c r="AC439" s="104"/>
      <c r="AD439" s="104"/>
      <c r="AE439" s="104"/>
      <c r="AF439" s="104"/>
      <c r="AG439" s="104"/>
      <c r="AH439" s="104"/>
      <c r="AI439" s="104"/>
      <c r="AJ439" s="104"/>
      <c r="AK439" s="104"/>
      <c r="AL439" s="104"/>
      <c r="AM439" s="104"/>
      <c r="AN439" s="104"/>
      <c r="AO439" s="104"/>
      <c r="AP439" s="104"/>
      <c r="AQ439" s="104"/>
      <c r="AR439" s="104"/>
      <c r="AS439" s="104"/>
      <c r="AT439" s="104"/>
    </row>
    <row r="440" spans="2:46" x14ac:dyDescent="0.25">
      <c r="B440" s="40"/>
      <c r="C440" s="40"/>
      <c r="D440" s="40"/>
      <c r="E440" s="107"/>
      <c r="F440" s="107"/>
      <c r="G440" s="107"/>
      <c r="H440" s="107"/>
      <c r="I440" s="107"/>
      <c r="J440" s="107"/>
      <c r="K440" s="107"/>
      <c r="L440" s="107"/>
      <c r="M440" s="107"/>
      <c r="N440" s="107"/>
      <c r="O440" s="107"/>
      <c r="P440" s="107"/>
      <c r="T440" s="104"/>
      <c r="U440" s="104"/>
      <c r="V440" s="104"/>
      <c r="W440" s="104"/>
      <c r="X440" s="104"/>
      <c r="Y440" s="104"/>
      <c r="Z440" s="104"/>
      <c r="AA440" s="104"/>
      <c r="AB440" s="104"/>
      <c r="AC440" s="104"/>
      <c r="AD440" s="104"/>
      <c r="AE440" s="104"/>
      <c r="AF440" s="104"/>
      <c r="AG440" s="104"/>
      <c r="AH440" s="104"/>
      <c r="AI440" s="104"/>
      <c r="AJ440" s="104"/>
      <c r="AK440" s="104"/>
      <c r="AL440" s="104"/>
      <c r="AM440" s="104"/>
      <c r="AN440" s="104"/>
      <c r="AO440" s="104"/>
      <c r="AP440" s="104"/>
      <c r="AQ440" s="104"/>
      <c r="AR440" s="104"/>
      <c r="AS440" s="104"/>
      <c r="AT440" s="104"/>
    </row>
    <row r="441" spans="2:46" x14ac:dyDescent="0.25">
      <c r="B441" s="40"/>
      <c r="C441" s="40"/>
      <c r="D441" s="40"/>
      <c r="E441" s="107"/>
      <c r="F441" s="107"/>
      <c r="G441" s="107"/>
      <c r="H441" s="107"/>
      <c r="I441" s="107"/>
      <c r="J441" s="107"/>
      <c r="K441" s="107"/>
      <c r="L441" s="107"/>
      <c r="M441" s="107"/>
      <c r="N441" s="107"/>
      <c r="O441" s="107"/>
      <c r="P441" s="107"/>
      <c r="T441" s="104"/>
      <c r="U441" s="104"/>
      <c r="V441" s="104"/>
      <c r="W441" s="104"/>
      <c r="X441" s="104"/>
      <c r="Y441" s="104"/>
      <c r="Z441" s="104"/>
      <c r="AA441" s="104"/>
      <c r="AB441" s="104"/>
      <c r="AC441" s="104"/>
      <c r="AD441" s="104"/>
      <c r="AE441" s="104"/>
      <c r="AF441" s="104"/>
      <c r="AG441" s="104"/>
      <c r="AH441" s="104"/>
      <c r="AI441" s="104"/>
      <c r="AJ441" s="104"/>
      <c r="AK441" s="104"/>
      <c r="AL441" s="104"/>
      <c r="AM441" s="104"/>
      <c r="AN441" s="104"/>
      <c r="AO441" s="104"/>
      <c r="AP441" s="104"/>
      <c r="AQ441" s="104"/>
      <c r="AR441" s="104"/>
      <c r="AS441" s="104"/>
      <c r="AT441" s="104"/>
    </row>
    <row r="442" spans="2:46" x14ac:dyDescent="0.25">
      <c r="B442" s="40"/>
      <c r="C442" s="40"/>
      <c r="D442" s="40"/>
      <c r="E442" s="107"/>
      <c r="F442" s="107"/>
      <c r="G442" s="107"/>
      <c r="H442" s="107"/>
      <c r="I442" s="107"/>
      <c r="J442" s="107"/>
      <c r="K442" s="107"/>
      <c r="L442" s="107"/>
      <c r="M442" s="107"/>
      <c r="N442" s="107"/>
      <c r="O442" s="107"/>
      <c r="P442" s="107"/>
      <c r="T442" s="104"/>
      <c r="U442" s="104"/>
      <c r="V442" s="104"/>
      <c r="W442" s="104"/>
      <c r="X442" s="104"/>
      <c r="Y442" s="104"/>
      <c r="Z442" s="104"/>
      <c r="AA442" s="104"/>
      <c r="AB442" s="104"/>
      <c r="AC442" s="104"/>
      <c r="AD442" s="104"/>
      <c r="AE442" s="104"/>
      <c r="AF442" s="104"/>
      <c r="AG442" s="104"/>
      <c r="AH442" s="104"/>
      <c r="AI442" s="104"/>
      <c r="AJ442" s="104"/>
      <c r="AK442" s="104"/>
      <c r="AL442" s="104"/>
      <c r="AM442" s="104"/>
      <c r="AN442" s="104"/>
      <c r="AO442" s="104"/>
      <c r="AP442" s="104"/>
      <c r="AQ442" s="104"/>
      <c r="AR442" s="104"/>
      <c r="AS442" s="104"/>
      <c r="AT442" s="104"/>
    </row>
    <row r="443" spans="2:46" x14ac:dyDescent="0.25">
      <c r="B443" s="40"/>
      <c r="C443" s="40"/>
      <c r="D443" s="40"/>
      <c r="E443" s="107"/>
      <c r="F443" s="107"/>
      <c r="G443" s="107"/>
      <c r="H443" s="107"/>
      <c r="I443" s="107"/>
      <c r="J443" s="107"/>
      <c r="K443" s="107"/>
      <c r="L443" s="107"/>
      <c r="M443" s="107"/>
      <c r="N443" s="107"/>
      <c r="O443" s="107"/>
      <c r="P443" s="107"/>
      <c r="T443" s="104"/>
      <c r="U443" s="104"/>
      <c r="V443" s="104"/>
      <c r="W443" s="104"/>
      <c r="X443" s="104"/>
      <c r="Y443" s="104"/>
      <c r="Z443" s="104"/>
      <c r="AA443" s="104"/>
      <c r="AB443" s="104"/>
      <c r="AC443" s="104"/>
      <c r="AD443" s="104"/>
      <c r="AE443" s="104"/>
      <c r="AF443" s="104"/>
      <c r="AG443" s="104"/>
      <c r="AH443" s="104"/>
      <c r="AI443" s="104"/>
      <c r="AJ443" s="104"/>
      <c r="AK443" s="104"/>
      <c r="AL443" s="104"/>
      <c r="AM443" s="104"/>
      <c r="AN443" s="104"/>
      <c r="AO443" s="104"/>
      <c r="AP443" s="104"/>
      <c r="AQ443" s="104"/>
      <c r="AR443" s="104"/>
      <c r="AS443" s="104"/>
      <c r="AT443" s="104"/>
    </row>
    <row r="444" spans="2:46" x14ac:dyDescent="0.25">
      <c r="B444" s="40"/>
      <c r="C444" s="40"/>
      <c r="D444" s="40"/>
      <c r="E444" s="107"/>
      <c r="F444" s="107"/>
      <c r="G444" s="107"/>
      <c r="H444" s="107"/>
      <c r="I444" s="107"/>
      <c r="J444" s="107"/>
      <c r="K444" s="107"/>
      <c r="L444" s="107"/>
      <c r="M444" s="107"/>
      <c r="N444" s="107"/>
      <c r="O444" s="107"/>
      <c r="P444" s="107"/>
      <c r="T444" s="104"/>
      <c r="U444" s="104"/>
      <c r="V444" s="104"/>
      <c r="W444" s="104"/>
      <c r="X444" s="104"/>
      <c r="Y444" s="104"/>
      <c r="Z444" s="104"/>
      <c r="AA444" s="104"/>
      <c r="AB444" s="104"/>
      <c r="AC444" s="104"/>
      <c r="AD444" s="104"/>
      <c r="AE444" s="104"/>
      <c r="AF444" s="104"/>
      <c r="AG444" s="104"/>
      <c r="AH444" s="104"/>
      <c r="AI444" s="104"/>
      <c r="AJ444" s="104"/>
      <c r="AK444" s="104"/>
      <c r="AL444" s="104"/>
      <c r="AM444" s="104"/>
      <c r="AN444" s="104"/>
      <c r="AO444" s="104"/>
      <c r="AP444" s="104"/>
      <c r="AQ444" s="104"/>
      <c r="AR444" s="104"/>
      <c r="AS444" s="104"/>
      <c r="AT444" s="104"/>
    </row>
    <row r="445" spans="2:46" x14ac:dyDescent="0.25">
      <c r="B445" s="40"/>
      <c r="C445" s="40"/>
      <c r="D445" s="40"/>
      <c r="E445" s="107"/>
      <c r="F445" s="107"/>
      <c r="G445" s="107"/>
      <c r="H445" s="107"/>
      <c r="I445" s="107"/>
      <c r="J445" s="107"/>
      <c r="K445" s="107"/>
      <c r="L445" s="107"/>
      <c r="M445" s="107"/>
      <c r="N445" s="107"/>
      <c r="O445" s="107"/>
      <c r="P445" s="107"/>
      <c r="T445" s="104"/>
      <c r="U445" s="104"/>
      <c r="V445" s="104"/>
      <c r="W445" s="104"/>
      <c r="X445" s="104"/>
      <c r="Y445" s="104"/>
      <c r="Z445" s="104"/>
      <c r="AA445" s="104"/>
      <c r="AB445" s="104"/>
      <c r="AC445" s="104"/>
      <c r="AD445" s="104"/>
      <c r="AE445" s="104"/>
      <c r="AF445" s="104"/>
      <c r="AG445" s="104"/>
      <c r="AH445" s="104"/>
      <c r="AI445" s="104"/>
      <c r="AJ445" s="104"/>
      <c r="AK445" s="104"/>
      <c r="AL445" s="104"/>
      <c r="AM445" s="104"/>
      <c r="AN445" s="104"/>
      <c r="AO445" s="104"/>
      <c r="AP445" s="104"/>
      <c r="AQ445" s="104"/>
      <c r="AR445" s="104"/>
      <c r="AS445" s="104"/>
      <c r="AT445" s="104"/>
    </row>
    <row r="446" spans="2:46" x14ac:dyDescent="0.25">
      <c r="B446" s="40"/>
      <c r="C446" s="40"/>
      <c r="D446" s="40"/>
      <c r="E446" s="107"/>
      <c r="F446" s="107"/>
      <c r="G446" s="107"/>
      <c r="H446" s="107"/>
      <c r="I446" s="107"/>
      <c r="J446" s="107"/>
      <c r="K446" s="107"/>
      <c r="L446" s="107"/>
      <c r="M446" s="107"/>
      <c r="N446" s="107"/>
      <c r="O446" s="107"/>
      <c r="P446" s="107"/>
      <c r="T446" s="104"/>
      <c r="U446" s="104"/>
      <c r="V446" s="104"/>
      <c r="W446" s="104"/>
      <c r="X446" s="104"/>
      <c r="Y446" s="104"/>
      <c r="Z446" s="104"/>
      <c r="AA446" s="104"/>
      <c r="AB446" s="104"/>
      <c r="AC446" s="104"/>
      <c r="AD446" s="104"/>
      <c r="AE446" s="104"/>
      <c r="AF446" s="104"/>
      <c r="AG446" s="104"/>
      <c r="AH446" s="104"/>
      <c r="AI446" s="104"/>
      <c r="AJ446" s="104"/>
      <c r="AK446" s="104"/>
      <c r="AL446" s="104"/>
      <c r="AM446" s="104"/>
      <c r="AN446" s="104"/>
      <c r="AO446" s="104"/>
      <c r="AP446" s="104"/>
      <c r="AQ446" s="104"/>
      <c r="AR446" s="104"/>
      <c r="AS446" s="104"/>
      <c r="AT446" s="104"/>
    </row>
    <row r="447" spans="2:46" x14ac:dyDescent="0.25">
      <c r="B447" s="40"/>
      <c r="C447" s="40"/>
      <c r="D447" s="40"/>
      <c r="E447" s="107"/>
      <c r="F447" s="107"/>
      <c r="G447" s="107"/>
      <c r="H447" s="107"/>
      <c r="I447" s="107"/>
      <c r="J447" s="107"/>
      <c r="K447" s="107"/>
      <c r="L447" s="107"/>
      <c r="M447" s="107"/>
      <c r="N447" s="107"/>
      <c r="O447" s="107"/>
      <c r="P447" s="107"/>
      <c r="T447" s="104"/>
      <c r="U447" s="104"/>
      <c r="V447" s="104"/>
      <c r="W447" s="104"/>
      <c r="X447" s="104"/>
      <c r="Y447" s="104"/>
      <c r="Z447" s="104"/>
      <c r="AA447" s="104"/>
      <c r="AB447" s="104"/>
      <c r="AC447" s="104"/>
      <c r="AD447" s="104"/>
      <c r="AE447" s="104"/>
      <c r="AF447" s="104"/>
      <c r="AG447" s="104"/>
      <c r="AH447" s="104"/>
      <c r="AI447" s="104"/>
      <c r="AJ447" s="104"/>
      <c r="AK447" s="104"/>
      <c r="AL447" s="104"/>
      <c r="AM447" s="104"/>
      <c r="AN447" s="104"/>
      <c r="AO447" s="104"/>
      <c r="AP447" s="104"/>
      <c r="AQ447" s="104"/>
      <c r="AR447" s="104"/>
      <c r="AS447" s="104"/>
      <c r="AT447" s="104"/>
    </row>
    <row r="448" spans="2:46" x14ac:dyDescent="0.25">
      <c r="B448" s="40"/>
      <c r="C448" s="40"/>
      <c r="D448" s="40"/>
      <c r="E448" s="107"/>
      <c r="F448" s="107"/>
      <c r="G448" s="107"/>
      <c r="H448" s="107"/>
      <c r="I448" s="107"/>
      <c r="J448" s="107"/>
      <c r="K448" s="107"/>
      <c r="L448" s="107"/>
      <c r="M448" s="107"/>
      <c r="N448" s="107"/>
      <c r="O448" s="107"/>
      <c r="P448" s="107"/>
      <c r="T448" s="104"/>
      <c r="U448" s="104"/>
      <c r="V448" s="104"/>
      <c r="W448" s="104"/>
      <c r="X448" s="104"/>
      <c r="Y448" s="104"/>
      <c r="Z448" s="104"/>
      <c r="AA448" s="104"/>
      <c r="AB448" s="104"/>
      <c r="AC448" s="104"/>
      <c r="AD448" s="104"/>
      <c r="AE448" s="104"/>
      <c r="AF448" s="104"/>
      <c r="AG448" s="104"/>
      <c r="AH448" s="104"/>
      <c r="AI448" s="104"/>
      <c r="AJ448" s="104"/>
      <c r="AK448" s="104"/>
      <c r="AL448" s="104"/>
      <c r="AM448" s="104"/>
      <c r="AN448" s="104"/>
      <c r="AO448" s="104"/>
      <c r="AP448" s="104"/>
      <c r="AQ448" s="104"/>
      <c r="AR448" s="104"/>
      <c r="AS448" s="104"/>
      <c r="AT448" s="104"/>
    </row>
    <row r="449" spans="2:46" x14ac:dyDescent="0.25">
      <c r="B449" s="40"/>
      <c r="C449" s="40"/>
      <c r="D449" s="40"/>
      <c r="E449" s="107"/>
      <c r="F449" s="107"/>
      <c r="G449" s="107"/>
      <c r="H449" s="107"/>
      <c r="I449" s="107"/>
      <c r="J449" s="107"/>
      <c r="K449" s="107"/>
      <c r="L449" s="107"/>
      <c r="M449" s="107"/>
      <c r="N449" s="107"/>
      <c r="O449" s="107"/>
      <c r="P449" s="107"/>
      <c r="T449" s="104"/>
      <c r="U449" s="104"/>
      <c r="V449" s="104"/>
      <c r="W449" s="104"/>
      <c r="X449" s="104"/>
      <c r="Y449" s="104"/>
      <c r="Z449" s="104"/>
      <c r="AA449" s="104"/>
      <c r="AB449" s="104"/>
      <c r="AC449" s="104"/>
      <c r="AD449" s="104"/>
      <c r="AE449" s="104"/>
      <c r="AF449" s="104"/>
      <c r="AG449" s="104"/>
      <c r="AH449" s="104"/>
      <c r="AI449" s="104"/>
      <c r="AJ449" s="104"/>
      <c r="AK449" s="104"/>
      <c r="AL449" s="104"/>
      <c r="AM449" s="104"/>
      <c r="AN449" s="104"/>
      <c r="AO449" s="104"/>
      <c r="AP449" s="104"/>
      <c r="AQ449" s="104"/>
      <c r="AR449" s="104"/>
      <c r="AS449" s="104"/>
      <c r="AT449" s="104"/>
    </row>
    <row r="450" spans="2:46" x14ac:dyDescent="0.25">
      <c r="B450" s="40"/>
      <c r="C450" s="40"/>
      <c r="D450" s="40"/>
      <c r="E450" s="107"/>
      <c r="F450" s="107"/>
      <c r="G450" s="107"/>
      <c r="H450" s="107"/>
      <c r="I450" s="107"/>
      <c r="J450" s="107"/>
      <c r="K450" s="107"/>
      <c r="L450" s="107"/>
      <c r="M450" s="107"/>
      <c r="N450" s="107"/>
      <c r="O450" s="107"/>
      <c r="P450" s="107"/>
      <c r="T450" s="104"/>
      <c r="U450" s="104"/>
      <c r="V450" s="104"/>
      <c r="W450" s="104"/>
      <c r="X450" s="104"/>
      <c r="Y450" s="104"/>
      <c r="Z450" s="104"/>
      <c r="AA450" s="104"/>
      <c r="AB450" s="104"/>
      <c r="AC450" s="104"/>
      <c r="AD450" s="104"/>
      <c r="AE450" s="104"/>
      <c r="AF450" s="104"/>
      <c r="AG450" s="104"/>
      <c r="AH450" s="104"/>
      <c r="AI450" s="104"/>
      <c r="AJ450" s="104"/>
      <c r="AK450" s="104"/>
      <c r="AL450" s="104"/>
      <c r="AM450" s="104"/>
      <c r="AN450" s="104"/>
      <c r="AO450" s="104"/>
      <c r="AP450" s="104"/>
      <c r="AQ450" s="104"/>
      <c r="AR450" s="104"/>
      <c r="AS450" s="104"/>
      <c r="AT450" s="104"/>
    </row>
    <row r="451" spans="2:46" x14ac:dyDescent="0.25">
      <c r="B451" s="40"/>
      <c r="C451" s="40"/>
      <c r="D451" s="40"/>
      <c r="E451" s="107"/>
      <c r="F451" s="107"/>
      <c r="G451" s="107"/>
      <c r="H451" s="107"/>
      <c r="I451" s="107"/>
      <c r="J451" s="107"/>
      <c r="K451" s="107"/>
      <c r="L451" s="107"/>
      <c r="M451" s="107"/>
      <c r="N451" s="107"/>
      <c r="O451" s="107"/>
      <c r="P451" s="107"/>
      <c r="T451" s="104"/>
      <c r="U451" s="104"/>
      <c r="V451" s="104"/>
      <c r="W451" s="104"/>
      <c r="X451" s="104"/>
      <c r="Y451" s="104"/>
      <c r="Z451" s="104"/>
      <c r="AA451" s="104"/>
      <c r="AB451" s="104"/>
      <c r="AC451" s="104"/>
      <c r="AD451" s="104"/>
      <c r="AE451" s="104"/>
      <c r="AF451" s="104"/>
      <c r="AG451" s="104"/>
      <c r="AH451" s="104"/>
      <c r="AI451" s="104"/>
      <c r="AJ451" s="104"/>
      <c r="AK451" s="104"/>
      <c r="AL451" s="104"/>
      <c r="AM451" s="104"/>
      <c r="AN451" s="104"/>
      <c r="AO451" s="104"/>
      <c r="AP451" s="104"/>
      <c r="AQ451" s="104"/>
      <c r="AR451" s="104"/>
      <c r="AS451" s="104"/>
      <c r="AT451" s="104"/>
    </row>
    <row r="452" spans="2:46" x14ac:dyDescent="0.25">
      <c r="B452" s="40"/>
      <c r="C452" s="40"/>
      <c r="D452" s="40"/>
      <c r="E452" s="107"/>
      <c r="F452" s="107"/>
      <c r="G452" s="107"/>
      <c r="H452" s="107"/>
      <c r="I452" s="107"/>
      <c r="J452" s="107"/>
      <c r="K452" s="107"/>
      <c r="L452" s="107"/>
      <c r="M452" s="107"/>
      <c r="N452" s="107"/>
      <c r="O452" s="107"/>
      <c r="P452" s="107"/>
      <c r="T452" s="104"/>
      <c r="U452" s="104"/>
      <c r="V452" s="104"/>
      <c r="W452" s="104"/>
      <c r="X452" s="104"/>
      <c r="Y452" s="104"/>
      <c r="Z452" s="104"/>
      <c r="AA452" s="104"/>
      <c r="AB452" s="104"/>
      <c r="AC452" s="104"/>
      <c r="AD452" s="104"/>
      <c r="AE452" s="104"/>
      <c r="AF452" s="104"/>
      <c r="AG452" s="104"/>
      <c r="AH452" s="104"/>
      <c r="AI452" s="104"/>
      <c r="AJ452" s="104"/>
      <c r="AK452" s="104"/>
      <c r="AL452" s="104"/>
      <c r="AM452" s="104"/>
      <c r="AN452" s="104"/>
      <c r="AO452" s="104"/>
      <c r="AP452" s="104"/>
      <c r="AQ452" s="104"/>
      <c r="AR452" s="104"/>
      <c r="AS452" s="104"/>
      <c r="AT452" s="104"/>
    </row>
    <row r="453" spans="2:46" x14ac:dyDescent="0.25">
      <c r="B453" s="40"/>
      <c r="C453" s="40"/>
      <c r="D453" s="40"/>
      <c r="E453" s="107"/>
      <c r="F453" s="107"/>
      <c r="G453" s="107"/>
      <c r="H453" s="107"/>
      <c r="I453" s="107"/>
      <c r="J453" s="107"/>
      <c r="K453" s="107"/>
      <c r="L453" s="107"/>
      <c r="M453" s="107"/>
      <c r="N453" s="107"/>
      <c r="O453" s="107"/>
      <c r="P453" s="107"/>
      <c r="T453" s="104"/>
      <c r="U453" s="104"/>
      <c r="V453" s="104"/>
      <c r="W453" s="104"/>
      <c r="X453" s="104"/>
      <c r="Y453" s="104"/>
      <c r="Z453" s="104"/>
      <c r="AA453" s="104"/>
      <c r="AB453" s="104"/>
      <c r="AC453" s="104"/>
      <c r="AD453" s="104"/>
      <c r="AE453" s="104"/>
      <c r="AF453" s="104"/>
      <c r="AG453" s="104"/>
      <c r="AH453" s="104"/>
      <c r="AI453" s="104"/>
      <c r="AJ453" s="104"/>
      <c r="AK453" s="104"/>
      <c r="AL453" s="104"/>
      <c r="AM453" s="104"/>
      <c r="AN453" s="104"/>
      <c r="AO453" s="104"/>
      <c r="AP453" s="104"/>
      <c r="AQ453" s="104"/>
      <c r="AR453" s="104"/>
      <c r="AS453" s="104"/>
      <c r="AT453" s="104"/>
    </row>
    <row r="454" spans="2:46" x14ac:dyDescent="0.25">
      <c r="B454" s="40"/>
      <c r="C454" s="40"/>
      <c r="D454" s="40"/>
      <c r="E454" s="107"/>
      <c r="F454" s="107"/>
      <c r="G454" s="107"/>
      <c r="H454" s="107"/>
      <c r="I454" s="107"/>
      <c r="J454" s="107"/>
      <c r="K454" s="107"/>
      <c r="L454" s="107"/>
      <c r="M454" s="107"/>
      <c r="N454" s="107"/>
      <c r="O454" s="107"/>
      <c r="P454" s="107"/>
      <c r="T454" s="104"/>
      <c r="U454" s="104"/>
      <c r="V454" s="104"/>
      <c r="W454" s="104"/>
      <c r="X454" s="104"/>
      <c r="Y454" s="104"/>
      <c r="Z454" s="104"/>
      <c r="AA454" s="104"/>
      <c r="AB454" s="104"/>
      <c r="AC454" s="104"/>
      <c r="AD454" s="104"/>
      <c r="AE454" s="104"/>
      <c r="AF454" s="104"/>
      <c r="AG454" s="104"/>
      <c r="AH454" s="104"/>
      <c r="AI454" s="104"/>
      <c r="AJ454" s="104"/>
      <c r="AK454" s="104"/>
      <c r="AL454" s="104"/>
      <c r="AM454" s="104"/>
      <c r="AN454" s="104"/>
      <c r="AO454" s="104"/>
      <c r="AP454" s="104"/>
      <c r="AQ454" s="104"/>
      <c r="AR454" s="104"/>
      <c r="AS454" s="104"/>
      <c r="AT454" s="104"/>
    </row>
    <row r="455" spans="2:46" x14ac:dyDescent="0.25">
      <c r="B455" s="40"/>
      <c r="C455" s="40"/>
      <c r="D455" s="40"/>
      <c r="E455" s="107"/>
      <c r="F455" s="107"/>
      <c r="G455" s="107"/>
      <c r="H455" s="107"/>
      <c r="I455" s="107"/>
      <c r="J455" s="107"/>
      <c r="K455" s="107"/>
      <c r="L455" s="107"/>
      <c r="M455" s="107"/>
      <c r="N455" s="107"/>
      <c r="O455" s="107"/>
      <c r="P455" s="107"/>
      <c r="T455" s="104"/>
      <c r="U455" s="104"/>
      <c r="V455" s="104"/>
      <c r="W455" s="104"/>
      <c r="X455" s="104"/>
      <c r="Y455" s="104"/>
      <c r="Z455" s="104"/>
      <c r="AA455" s="104"/>
      <c r="AB455" s="104"/>
      <c r="AC455" s="104"/>
      <c r="AD455" s="104"/>
      <c r="AE455" s="104"/>
      <c r="AF455" s="104"/>
      <c r="AG455" s="104"/>
      <c r="AH455" s="104"/>
      <c r="AI455" s="104"/>
      <c r="AJ455" s="104"/>
      <c r="AK455" s="104"/>
      <c r="AL455" s="104"/>
      <c r="AM455" s="104"/>
      <c r="AN455" s="104"/>
      <c r="AO455" s="104"/>
      <c r="AP455" s="104"/>
      <c r="AQ455" s="104"/>
      <c r="AR455" s="104"/>
      <c r="AS455" s="104"/>
      <c r="AT455" s="104"/>
    </row>
    <row r="456" spans="2:46" x14ac:dyDescent="0.25">
      <c r="B456" s="40"/>
      <c r="C456" s="40"/>
      <c r="D456" s="40"/>
      <c r="E456" s="107"/>
      <c r="F456" s="107"/>
      <c r="G456" s="107"/>
      <c r="H456" s="107"/>
      <c r="I456" s="107"/>
      <c r="J456" s="107"/>
      <c r="K456" s="107"/>
      <c r="L456" s="107"/>
      <c r="M456" s="107"/>
      <c r="N456" s="107"/>
      <c r="O456" s="107"/>
      <c r="P456" s="107"/>
      <c r="T456" s="104"/>
      <c r="U456" s="104"/>
      <c r="V456" s="104"/>
      <c r="W456" s="104"/>
      <c r="X456" s="104"/>
      <c r="Y456" s="104"/>
      <c r="Z456" s="104"/>
      <c r="AA456" s="104"/>
      <c r="AB456" s="104"/>
      <c r="AC456" s="104"/>
      <c r="AD456" s="104"/>
      <c r="AE456" s="104"/>
      <c r="AF456" s="104"/>
      <c r="AG456" s="104"/>
      <c r="AH456" s="104"/>
      <c r="AI456" s="104"/>
      <c r="AJ456" s="104"/>
      <c r="AK456" s="104"/>
      <c r="AL456" s="104"/>
      <c r="AM456" s="104"/>
      <c r="AN456" s="104"/>
      <c r="AO456" s="104"/>
      <c r="AP456" s="104"/>
      <c r="AQ456" s="104"/>
      <c r="AR456" s="104"/>
      <c r="AS456" s="104"/>
      <c r="AT456" s="104"/>
    </row>
    <row r="457" spans="2:46" x14ac:dyDescent="0.25">
      <c r="B457" s="40"/>
      <c r="C457" s="40"/>
      <c r="D457" s="40"/>
      <c r="E457" s="107"/>
      <c r="F457" s="107"/>
      <c r="G457" s="107"/>
      <c r="H457" s="107"/>
      <c r="I457" s="107"/>
      <c r="J457" s="107"/>
      <c r="K457" s="107"/>
      <c r="L457" s="107"/>
      <c r="M457" s="107"/>
      <c r="N457" s="107"/>
      <c r="O457" s="107"/>
      <c r="P457" s="107"/>
      <c r="T457" s="104"/>
      <c r="U457" s="104"/>
      <c r="V457" s="104"/>
      <c r="W457" s="104"/>
      <c r="X457" s="104"/>
      <c r="Y457" s="104"/>
      <c r="Z457" s="104"/>
      <c r="AA457" s="104"/>
      <c r="AB457" s="104"/>
      <c r="AC457" s="104"/>
      <c r="AD457" s="104"/>
      <c r="AE457" s="104"/>
      <c r="AF457" s="104"/>
      <c r="AG457" s="104"/>
      <c r="AH457" s="104"/>
      <c r="AI457" s="104"/>
      <c r="AJ457" s="104"/>
      <c r="AK457" s="104"/>
      <c r="AL457" s="104"/>
      <c r="AM457" s="104"/>
      <c r="AN457" s="104"/>
      <c r="AO457" s="104"/>
      <c r="AP457" s="104"/>
      <c r="AQ457" s="104"/>
      <c r="AR457" s="104"/>
      <c r="AS457" s="104"/>
      <c r="AT457" s="104"/>
    </row>
    <row r="458" spans="2:46" x14ac:dyDescent="0.25">
      <c r="B458" s="40"/>
      <c r="C458" s="40"/>
      <c r="D458" s="40"/>
      <c r="E458" s="107"/>
      <c r="F458" s="107"/>
      <c r="G458" s="107"/>
      <c r="H458" s="107"/>
      <c r="I458" s="107"/>
      <c r="J458" s="107"/>
      <c r="K458" s="107"/>
      <c r="L458" s="107"/>
      <c r="M458" s="107"/>
      <c r="N458" s="107"/>
      <c r="O458" s="107"/>
      <c r="P458" s="107"/>
      <c r="T458" s="104"/>
      <c r="U458" s="104"/>
      <c r="V458" s="104"/>
      <c r="W458" s="104"/>
      <c r="X458" s="104"/>
      <c r="Y458" s="104"/>
      <c r="Z458" s="104"/>
      <c r="AA458" s="104"/>
      <c r="AB458" s="104"/>
      <c r="AC458" s="104"/>
      <c r="AD458" s="104"/>
      <c r="AE458" s="104"/>
      <c r="AF458" s="104"/>
      <c r="AG458" s="104"/>
      <c r="AH458" s="104"/>
      <c r="AI458" s="104"/>
      <c r="AJ458" s="104"/>
      <c r="AK458" s="104"/>
      <c r="AL458" s="104"/>
      <c r="AM458" s="104"/>
      <c r="AN458" s="104"/>
      <c r="AO458" s="104"/>
      <c r="AP458" s="104"/>
      <c r="AQ458" s="104"/>
      <c r="AR458" s="104"/>
      <c r="AS458" s="104"/>
      <c r="AT458" s="104"/>
    </row>
    <row r="459" spans="2:46" x14ac:dyDescent="0.25">
      <c r="B459" s="40"/>
      <c r="C459" s="40"/>
      <c r="D459" s="40"/>
      <c r="E459" s="107"/>
      <c r="F459" s="107"/>
      <c r="G459" s="107"/>
      <c r="H459" s="107"/>
      <c r="I459" s="107"/>
      <c r="J459" s="107"/>
      <c r="K459" s="107"/>
      <c r="L459" s="107"/>
      <c r="M459" s="107"/>
      <c r="N459" s="107"/>
      <c r="O459" s="107"/>
      <c r="P459" s="107"/>
      <c r="T459" s="104"/>
      <c r="U459" s="104"/>
      <c r="V459" s="104"/>
      <c r="W459" s="104"/>
      <c r="X459" s="104"/>
      <c r="Y459" s="104"/>
      <c r="Z459" s="104"/>
      <c r="AA459" s="104"/>
      <c r="AB459" s="104"/>
      <c r="AC459" s="104"/>
      <c r="AD459" s="104"/>
      <c r="AE459" s="104"/>
      <c r="AF459" s="104"/>
      <c r="AG459" s="104"/>
      <c r="AH459" s="104"/>
      <c r="AI459" s="104"/>
      <c r="AJ459" s="104"/>
      <c r="AK459" s="104"/>
      <c r="AL459" s="104"/>
      <c r="AM459" s="104"/>
      <c r="AN459" s="104"/>
      <c r="AO459" s="104"/>
      <c r="AP459" s="104"/>
      <c r="AQ459" s="104"/>
      <c r="AR459" s="104"/>
      <c r="AS459" s="104"/>
      <c r="AT459" s="104"/>
    </row>
    <row r="460" spans="2:46" x14ac:dyDescent="0.25">
      <c r="B460" s="40"/>
      <c r="C460" s="40"/>
      <c r="D460" s="40"/>
      <c r="E460" s="107"/>
      <c r="F460" s="107"/>
      <c r="G460" s="107"/>
      <c r="H460" s="107"/>
      <c r="I460" s="107"/>
      <c r="J460" s="107"/>
      <c r="K460" s="107"/>
      <c r="L460" s="107"/>
      <c r="M460" s="107"/>
      <c r="N460" s="107"/>
      <c r="O460" s="107"/>
      <c r="P460" s="107"/>
      <c r="T460" s="104"/>
      <c r="U460" s="104"/>
      <c r="V460" s="104"/>
      <c r="W460" s="104"/>
      <c r="X460" s="104"/>
      <c r="Y460" s="104"/>
      <c r="Z460" s="104"/>
      <c r="AA460" s="104"/>
      <c r="AB460" s="104"/>
      <c r="AC460" s="104"/>
      <c r="AD460" s="104"/>
      <c r="AE460" s="104"/>
      <c r="AF460" s="104"/>
      <c r="AG460" s="104"/>
      <c r="AH460" s="104"/>
      <c r="AI460" s="104"/>
      <c r="AJ460" s="104"/>
      <c r="AK460" s="104"/>
      <c r="AL460" s="104"/>
      <c r="AM460" s="104"/>
      <c r="AN460" s="104"/>
      <c r="AO460" s="104"/>
      <c r="AP460" s="104"/>
      <c r="AQ460" s="104"/>
      <c r="AR460" s="104"/>
      <c r="AS460" s="104"/>
      <c r="AT460" s="104"/>
    </row>
    <row r="461" spans="2:46" x14ac:dyDescent="0.25">
      <c r="B461" s="40"/>
      <c r="C461" s="40"/>
      <c r="D461" s="40"/>
      <c r="E461" s="107"/>
      <c r="F461" s="107"/>
      <c r="G461" s="107"/>
      <c r="H461" s="107"/>
      <c r="I461" s="107"/>
      <c r="J461" s="107"/>
      <c r="K461" s="107"/>
      <c r="L461" s="107"/>
      <c r="M461" s="107"/>
      <c r="N461" s="107"/>
      <c r="O461" s="107"/>
      <c r="P461" s="107"/>
      <c r="T461" s="104"/>
      <c r="U461" s="104"/>
      <c r="V461" s="104"/>
      <c r="W461" s="104"/>
      <c r="X461" s="104"/>
      <c r="Y461" s="104"/>
      <c r="Z461" s="104"/>
      <c r="AA461" s="104"/>
      <c r="AB461" s="104"/>
      <c r="AC461" s="104"/>
      <c r="AD461" s="104"/>
      <c r="AE461" s="104"/>
      <c r="AF461" s="104"/>
      <c r="AG461" s="104"/>
      <c r="AH461" s="104"/>
      <c r="AI461" s="104"/>
      <c r="AJ461" s="104"/>
      <c r="AK461" s="104"/>
      <c r="AL461" s="104"/>
      <c r="AM461" s="104"/>
      <c r="AN461" s="104"/>
      <c r="AO461" s="104"/>
      <c r="AP461" s="104"/>
      <c r="AQ461" s="104"/>
      <c r="AR461" s="104"/>
      <c r="AS461" s="104"/>
      <c r="AT461" s="104"/>
    </row>
    <row r="462" spans="2:46" x14ac:dyDescent="0.25">
      <c r="B462" s="40"/>
      <c r="C462" s="40"/>
      <c r="D462" s="40"/>
      <c r="E462" s="107"/>
      <c r="F462" s="107"/>
      <c r="G462" s="107"/>
      <c r="H462" s="107"/>
      <c r="I462" s="107"/>
      <c r="J462" s="107"/>
      <c r="K462" s="107"/>
      <c r="L462" s="107"/>
      <c r="M462" s="107"/>
      <c r="N462" s="107"/>
      <c r="O462" s="107"/>
      <c r="P462" s="107"/>
      <c r="T462" s="104"/>
      <c r="U462" s="104"/>
      <c r="V462" s="104"/>
      <c r="W462" s="104"/>
      <c r="X462" s="104"/>
      <c r="Y462" s="104"/>
      <c r="Z462" s="104"/>
      <c r="AA462" s="104"/>
      <c r="AB462" s="104"/>
      <c r="AC462" s="104"/>
      <c r="AD462" s="104"/>
      <c r="AE462" s="104"/>
      <c r="AF462" s="104"/>
      <c r="AG462" s="104"/>
      <c r="AH462" s="104"/>
      <c r="AI462" s="104"/>
      <c r="AJ462" s="104"/>
      <c r="AK462" s="104"/>
      <c r="AL462" s="104"/>
      <c r="AM462" s="104"/>
      <c r="AN462" s="104"/>
      <c r="AO462" s="104"/>
      <c r="AP462" s="104"/>
      <c r="AQ462" s="104"/>
      <c r="AR462" s="104"/>
      <c r="AS462" s="104"/>
      <c r="AT462" s="104"/>
    </row>
    <row r="463" spans="2:46" x14ac:dyDescent="0.25">
      <c r="B463" s="40"/>
      <c r="C463" s="40"/>
      <c r="D463" s="40"/>
      <c r="E463" s="107"/>
      <c r="F463" s="107"/>
      <c r="G463" s="107"/>
      <c r="H463" s="107"/>
      <c r="I463" s="107"/>
      <c r="J463" s="107"/>
      <c r="K463" s="107"/>
      <c r="L463" s="107"/>
      <c r="M463" s="107"/>
      <c r="N463" s="107"/>
      <c r="O463" s="107"/>
      <c r="P463" s="107"/>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row>
    <row r="464" spans="2:46" x14ac:dyDescent="0.25">
      <c r="B464" s="40"/>
      <c r="C464" s="40"/>
      <c r="D464" s="40"/>
      <c r="E464" s="107"/>
      <c r="F464" s="107"/>
      <c r="G464" s="107"/>
      <c r="H464" s="107"/>
      <c r="I464" s="107"/>
      <c r="J464" s="107"/>
      <c r="K464" s="107"/>
      <c r="L464" s="107"/>
      <c r="M464" s="107"/>
      <c r="N464" s="107"/>
      <c r="O464" s="107"/>
      <c r="P464" s="107"/>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row>
    <row r="465" spans="2:46" x14ac:dyDescent="0.25">
      <c r="B465" s="40"/>
      <c r="C465" s="40"/>
      <c r="D465" s="40"/>
      <c r="E465" s="107"/>
      <c r="F465" s="107"/>
      <c r="G465" s="107"/>
      <c r="H465" s="107"/>
      <c r="I465" s="107"/>
      <c r="J465" s="107"/>
      <c r="K465" s="107"/>
      <c r="L465" s="107"/>
      <c r="M465" s="107"/>
      <c r="N465" s="107"/>
      <c r="O465" s="107"/>
      <c r="P465" s="107"/>
      <c r="T465" s="104"/>
      <c r="U465" s="104"/>
      <c r="V465" s="104"/>
      <c r="W465" s="104"/>
      <c r="X465" s="104"/>
      <c r="Y465" s="104"/>
      <c r="Z465" s="104"/>
      <c r="AA465" s="104"/>
      <c r="AB465" s="104"/>
      <c r="AC465" s="104"/>
      <c r="AD465" s="104"/>
      <c r="AE465" s="104"/>
      <c r="AF465" s="104"/>
      <c r="AG465" s="104"/>
      <c r="AH465" s="104"/>
      <c r="AI465" s="104"/>
      <c r="AJ465" s="104"/>
      <c r="AK465" s="104"/>
      <c r="AL465" s="104"/>
      <c r="AM465" s="104"/>
      <c r="AN465" s="104"/>
      <c r="AO465" s="104"/>
      <c r="AP465" s="104"/>
      <c r="AQ465" s="104"/>
      <c r="AR465" s="104"/>
      <c r="AS465" s="104"/>
      <c r="AT465" s="104"/>
    </row>
    <row r="466" spans="2:46" x14ac:dyDescent="0.25">
      <c r="B466" s="40"/>
      <c r="C466" s="40"/>
      <c r="D466" s="40"/>
      <c r="E466" s="107"/>
      <c r="F466" s="107"/>
      <c r="G466" s="107"/>
      <c r="H466" s="107"/>
      <c r="I466" s="107"/>
      <c r="J466" s="107"/>
      <c r="K466" s="107"/>
      <c r="L466" s="107"/>
      <c r="M466" s="107"/>
      <c r="N466" s="107"/>
      <c r="O466" s="107"/>
      <c r="P466" s="107"/>
      <c r="T466" s="104"/>
      <c r="U466" s="104"/>
      <c r="V466" s="104"/>
      <c r="W466" s="104"/>
      <c r="X466" s="104"/>
      <c r="Y466" s="104"/>
      <c r="Z466" s="104"/>
      <c r="AA466" s="104"/>
      <c r="AB466" s="104"/>
      <c r="AC466" s="104"/>
      <c r="AD466" s="104"/>
      <c r="AE466" s="104"/>
      <c r="AF466" s="104"/>
      <c r="AG466" s="104"/>
      <c r="AH466" s="104"/>
      <c r="AI466" s="104"/>
      <c r="AJ466" s="104"/>
      <c r="AK466" s="104"/>
      <c r="AL466" s="104"/>
      <c r="AM466" s="104"/>
      <c r="AN466" s="104"/>
      <c r="AO466" s="104"/>
      <c r="AP466" s="104"/>
      <c r="AQ466" s="104"/>
      <c r="AR466" s="104"/>
      <c r="AS466" s="104"/>
      <c r="AT466" s="104"/>
    </row>
    <row r="467" spans="2:46" x14ac:dyDescent="0.25">
      <c r="B467" s="40"/>
      <c r="C467" s="40"/>
      <c r="D467" s="40"/>
      <c r="E467" s="107"/>
      <c r="F467" s="107"/>
      <c r="G467" s="107"/>
      <c r="H467" s="107"/>
      <c r="I467" s="107"/>
      <c r="J467" s="107"/>
      <c r="K467" s="107"/>
      <c r="L467" s="107"/>
      <c r="M467" s="107"/>
      <c r="N467" s="107"/>
      <c r="O467" s="107"/>
      <c r="P467" s="107"/>
      <c r="T467" s="104"/>
      <c r="U467" s="104"/>
      <c r="V467" s="104"/>
      <c r="W467" s="104"/>
      <c r="X467" s="104"/>
      <c r="Y467" s="104"/>
      <c r="Z467" s="104"/>
      <c r="AA467" s="104"/>
      <c r="AB467" s="104"/>
      <c r="AC467" s="104"/>
      <c r="AD467" s="104"/>
      <c r="AE467" s="104"/>
      <c r="AF467" s="104"/>
      <c r="AG467" s="104"/>
      <c r="AH467" s="104"/>
      <c r="AI467" s="104"/>
      <c r="AJ467" s="104"/>
      <c r="AK467" s="104"/>
      <c r="AL467" s="104"/>
      <c r="AM467" s="104"/>
      <c r="AN467" s="104"/>
      <c r="AO467" s="104"/>
      <c r="AP467" s="104"/>
      <c r="AQ467" s="104"/>
      <c r="AR467" s="104"/>
      <c r="AS467" s="104"/>
      <c r="AT467" s="104"/>
    </row>
    <row r="468" spans="2:46" x14ac:dyDescent="0.25">
      <c r="B468" s="40"/>
      <c r="C468" s="40"/>
      <c r="D468" s="40"/>
      <c r="E468" s="107"/>
      <c r="F468" s="107"/>
      <c r="G468" s="107"/>
      <c r="H468" s="107"/>
      <c r="I468" s="107"/>
      <c r="J468" s="107"/>
      <c r="K468" s="107"/>
      <c r="L468" s="107"/>
      <c r="M468" s="107"/>
      <c r="N468" s="107"/>
      <c r="O468" s="107"/>
      <c r="P468" s="107"/>
      <c r="T468" s="104"/>
      <c r="U468" s="104"/>
      <c r="V468" s="104"/>
      <c r="W468" s="104"/>
      <c r="X468" s="104"/>
      <c r="Y468" s="104"/>
      <c r="Z468" s="104"/>
      <c r="AA468" s="104"/>
      <c r="AB468" s="104"/>
      <c r="AC468" s="104"/>
      <c r="AD468" s="104"/>
      <c r="AE468" s="104"/>
      <c r="AF468" s="104"/>
      <c r="AG468" s="104"/>
      <c r="AH468" s="104"/>
      <c r="AI468" s="104"/>
      <c r="AJ468" s="104"/>
      <c r="AK468" s="104"/>
      <c r="AL468" s="104"/>
      <c r="AM468" s="104"/>
      <c r="AN468" s="104"/>
      <c r="AO468" s="104"/>
      <c r="AP468" s="104"/>
      <c r="AQ468" s="104"/>
      <c r="AR468" s="104"/>
      <c r="AS468" s="104"/>
      <c r="AT468" s="104"/>
    </row>
    <row r="469" spans="2:46" x14ac:dyDescent="0.25">
      <c r="B469" s="40"/>
      <c r="C469" s="40"/>
      <c r="D469" s="40"/>
      <c r="E469" s="107"/>
      <c r="F469" s="107"/>
      <c r="G469" s="107"/>
      <c r="H469" s="107"/>
      <c r="I469" s="107"/>
      <c r="J469" s="107"/>
      <c r="K469" s="107"/>
      <c r="L469" s="107"/>
      <c r="M469" s="107"/>
      <c r="N469" s="107"/>
      <c r="O469" s="107"/>
      <c r="P469" s="107"/>
      <c r="T469" s="104"/>
      <c r="U469" s="104"/>
      <c r="V469" s="104"/>
      <c r="W469" s="104"/>
      <c r="X469" s="104"/>
      <c r="Y469" s="104"/>
      <c r="Z469" s="104"/>
      <c r="AA469" s="104"/>
      <c r="AB469" s="104"/>
      <c r="AC469" s="104"/>
      <c r="AD469" s="104"/>
      <c r="AE469" s="104"/>
      <c r="AF469" s="104"/>
      <c r="AG469" s="104"/>
      <c r="AH469" s="104"/>
      <c r="AI469" s="104"/>
      <c r="AJ469" s="104"/>
      <c r="AK469" s="104"/>
      <c r="AL469" s="104"/>
      <c r="AM469" s="104"/>
      <c r="AN469" s="104"/>
      <c r="AO469" s="104"/>
      <c r="AP469" s="104"/>
      <c r="AQ469" s="104"/>
      <c r="AR469" s="104"/>
      <c r="AS469" s="104"/>
      <c r="AT469" s="104"/>
    </row>
    <row r="470" spans="2:46" x14ac:dyDescent="0.25">
      <c r="B470" s="40"/>
      <c r="C470" s="40"/>
      <c r="D470" s="40"/>
      <c r="E470" s="107"/>
      <c r="F470" s="107"/>
      <c r="G470" s="107"/>
      <c r="H470" s="107"/>
      <c r="I470" s="107"/>
      <c r="J470" s="107"/>
      <c r="K470" s="107"/>
      <c r="L470" s="107"/>
      <c r="M470" s="107"/>
      <c r="N470" s="107"/>
      <c r="O470" s="107"/>
      <c r="P470" s="107"/>
      <c r="T470" s="104"/>
      <c r="U470" s="104"/>
      <c r="V470" s="104"/>
      <c r="W470" s="104"/>
      <c r="X470" s="104"/>
      <c r="Y470" s="104"/>
      <c r="Z470" s="104"/>
      <c r="AA470" s="104"/>
      <c r="AB470" s="104"/>
      <c r="AC470" s="104"/>
      <c r="AD470" s="104"/>
      <c r="AE470" s="104"/>
      <c r="AF470" s="104"/>
      <c r="AG470" s="104"/>
      <c r="AH470" s="104"/>
      <c r="AI470" s="104"/>
      <c r="AJ470" s="104"/>
      <c r="AK470" s="104"/>
      <c r="AL470" s="104"/>
      <c r="AM470" s="104"/>
      <c r="AN470" s="104"/>
      <c r="AO470" s="104"/>
      <c r="AP470" s="104"/>
      <c r="AQ470" s="104"/>
      <c r="AR470" s="104"/>
      <c r="AS470" s="104"/>
      <c r="AT470" s="104"/>
    </row>
    <row r="471" spans="2:46" x14ac:dyDescent="0.25">
      <c r="B471" s="40"/>
      <c r="C471" s="40"/>
      <c r="D471" s="40"/>
      <c r="E471" s="107"/>
      <c r="F471" s="107"/>
      <c r="G471" s="107"/>
      <c r="H471" s="107"/>
      <c r="I471" s="107"/>
      <c r="J471" s="107"/>
      <c r="K471" s="107"/>
      <c r="L471" s="107"/>
      <c r="M471" s="107"/>
      <c r="N471" s="107"/>
      <c r="O471" s="107"/>
      <c r="P471" s="107"/>
      <c r="T471" s="104"/>
      <c r="U471" s="104"/>
      <c r="V471" s="104"/>
      <c r="W471" s="104"/>
      <c r="X471" s="104"/>
      <c r="Y471" s="104"/>
      <c r="Z471" s="104"/>
      <c r="AA471" s="104"/>
      <c r="AB471" s="104"/>
      <c r="AC471" s="104"/>
      <c r="AD471" s="104"/>
      <c r="AE471" s="104"/>
      <c r="AF471" s="104"/>
      <c r="AG471" s="104"/>
      <c r="AH471" s="104"/>
      <c r="AI471" s="104"/>
      <c r="AJ471" s="104"/>
      <c r="AK471" s="104"/>
      <c r="AL471" s="104"/>
      <c r="AM471" s="104"/>
      <c r="AN471" s="104"/>
      <c r="AO471" s="104"/>
      <c r="AP471" s="104"/>
      <c r="AQ471" s="104"/>
      <c r="AR471" s="104"/>
      <c r="AS471" s="104"/>
      <c r="AT471" s="104"/>
    </row>
    <row r="472" spans="2:46" x14ac:dyDescent="0.25">
      <c r="B472" s="40"/>
      <c r="C472" s="40"/>
      <c r="D472" s="40"/>
      <c r="E472" s="107"/>
      <c r="F472" s="107"/>
      <c r="G472" s="107"/>
      <c r="H472" s="107"/>
      <c r="I472" s="107"/>
      <c r="J472" s="107"/>
      <c r="K472" s="107"/>
      <c r="L472" s="107"/>
      <c r="M472" s="107"/>
      <c r="N472" s="107"/>
      <c r="O472" s="107"/>
      <c r="P472" s="107"/>
      <c r="T472" s="104"/>
      <c r="U472" s="104"/>
      <c r="V472" s="104"/>
      <c r="W472" s="104"/>
      <c r="X472" s="104"/>
      <c r="Y472" s="104"/>
      <c r="Z472" s="104"/>
      <c r="AA472" s="104"/>
      <c r="AB472" s="104"/>
      <c r="AC472" s="104"/>
      <c r="AD472" s="104"/>
      <c r="AE472" s="104"/>
      <c r="AF472" s="104"/>
      <c r="AG472" s="104"/>
      <c r="AH472" s="104"/>
      <c r="AI472" s="104"/>
      <c r="AJ472" s="104"/>
      <c r="AK472" s="104"/>
      <c r="AL472" s="104"/>
      <c r="AM472" s="104"/>
      <c r="AN472" s="104"/>
      <c r="AO472" s="104"/>
      <c r="AP472" s="104"/>
      <c r="AQ472" s="104"/>
      <c r="AR472" s="104"/>
      <c r="AS472" s="104"/>
      <c r="AT472" s="104"/>
    </row>
    <row r="473" spans="2:46" x14ac:dyDescent="0.25">
      <c r="B473" s="40"/>
      <c r="C473" s="40"/>
      <c r="D473" s="40"/>
      <c r="E473" s="107"/>
      <c r="F473" s="107"/>
      <c r="G473" s="107"/>
      <c r="H473" s="107"/>
      <c r="I473" s="107"/>
      <c r="J473" s="107"/>
      <c r="K473" s="107"/>
      <c r="L473" s="107"/>
      <c r="M473" s="107"/>
      <c r="N473" s="107"/>
      <c r="O473" s="107"/>
      <c r="P473" s="107"/>
      <c r="T473" s="104"/>
      <c r="U473" s="104"/>
      <c r="V473" s="104"/>
      <c r="W473" s="104"/>
      <c r="X473" s="104"/>
      <c r="Y473" s="104"/>
      <c r="Z473" s="104"/>
      <c r="AA473" s="104"/>
      <c r="AB473" s="104"/>
      <c r="AC473" s="104"/>
      <c r="AD473" s="104"/>
      <c r="AE473" s="104"/>
      <c r="AF473" s="104"/>
      <c r="AG473" s="104"/>
      <c r="AH473" s="104"/>
      <c r="AI473" s="104"/>
      <c r="AJ473" s="104"/>
      <c r="AK473" s="104"/>
      <c r="AL473" s="104"/>
      <c r="AM473" s="104"/>
      <c r="AN473" s="104"/>
      <c r="AO473" s="104"/>
      <c r="AP473" s="104"/>
      <c r="AQ473" s="104"/>
      <c r="AR473" s="104"/>
      <c r="AS473" s="104"/>
      <c r="AT473" s="104"/>
    </row>
    <row r="474" spans="2:46" x14ac:dyDescent="0.25">
      <c r="B474" s="40"/>
      <c r="C474" s="40"/>
      <c r="D474" s="40"/>
      <c r="E474" s="107"/>
      <c r="F474" s="107"/>
      <c r="G474" s="107"/>
      <c r="H474" s="107"/>
      <c r="I474" s="107"/>
      <c r="J474" s="107"/>
      <c r="K474" s="107"/>
      <c r="L474" s="107"/>
      <c r="M474" s="107"/>
      <c r="N474" s="107"/>
      <c r="O474" s="107"/>
      <c r="P474" s="107"/>
      <c r="T474" s="104"/>
      <c r="U474" s="104"/>
      <c r="V474" s="104"/>
      <c r="W474" s="104"/>
      <c r="X474" s="104"/>
      <c r="Y474" s="104"/>
      <c r="Z474" s="104"/>
      <c r="AA474" s="104"/>
      <c r="AB474" s="104"/>
      <c r="AC474" s="104"/>
      <c r="AD474" s="104"/>
      <c r="AE474" s="104"/>
      <c r="AF474" s="104"/>
      <c r="AG474" s="104"/>
      <c r="AH474" s="104"/>
      <c r="AI474" s="104"/>
      <c r="AJ474" s="104"/>
      <c r="AK474" s="104"/>
      <c r="AL474" s="104"/>
      <c r="AM474" s="104"/>
      <c r="AN474" s="104"/>
      <c r="AO474" s="104"/>
      <c r="AP474" s="104"/>
      <c r="AQ474" s="104"/>
      <c r="AR474" s="104"/>
      <c r="AS474" s="104"/>
      <c r="AT474" s="104"/>
    </row>
    <row r="475" spans="2:46" x14ac:dyDescent="0.25">
      <c r="B475" s="40"/>
      <c r="C475" s="40"/>
      <c r="D475" s="40"/>
      <c r="E475" s="107"/>
      <c r="F475" s="107"/>
      <c r="G475" s="107"/>
      <c r="H475" s="107"/>
      <c r="I475" s="107"/>
      <c r="J475" s="107"/>
      <c r="K475" s="107"/>
      <c r="L475" s="107"/>
      <c r="M475" s="107"/>
      <c r="N475" s="107"/>
      <c r="O475" s="107"/>
      <c r="P475" s="107"/>
      <c r="T475" s="104"/>
      <c r="U475" s="104"/>
      <c r="V475" s="104"/>
      <c r="W475" s="104"/>
      <c r="X475" s="104"/>
      <c r="Y475" s="104"/>
      <c r="Z475" s="104"/>
      <c r="AA475" s="104"/>
      <c r="AB475" s="104"/>
      <c r="AC475" s="104"/>
      <c r="AD475" s="104"/>
      <c r="AE475" s="104"/>
      <c r="AF475" s="104"/>
      <c r="AG475" s="104"/>
      <c r="AH475" s="104"/>
      <c r="AI475" s="104"/>
      <c r="AJ475" s="104"/>
      <c r="AK475" s="104"/>
      <c r="AL475" s="104"/>
      <c r="AM475" s="104"/>
      <c r="AN475" s="104"/>
      <c r="AO475" s="104"/>
      <c r="AP475" s="104"/>
      <c r="AQ475" s="104"/>
      <c r="AR475" s="104"/>
      <c r="AS475" s="104"/>
      <c r="AT475" s="104"/>
    </row>
    <row r="476" spans="2:46" x14ac:dyDescent="0.25">
      <c r="B476" s="40"/>
      <c r="C476" s="40"/>
      <c r="D476" s="40"/>
      <c r="E476" s="107"/>
      <c r="F476" s="107"/>
      <c r="G476" s="107"/>
      <c r="H476" s="107"/>
      <c r="I476" s="107"/>
      <c r="J476" s="107"/>
      <c r="K476" s="107"/>
      <c r="L476" s="107"/>
      <c r="M476" s="107"/>
      <c r="N476" s="107"/>
      <c r="O476" s="107"/>
      <c r="P476" s="107"/>
      <c r="T476" s="104"/>
      <c r="U476" s="104"/>
      <c r="V476" s="104"/>
      <c r="W476" s="104"/>
      <c r="X476" s="104"/>
      <c r="Y476" s="104"/>
      <c r="Z476" s="104"/>
      <c r="AA476" s="104"/>
      <c r="AB476" s="104"/>
      <c r="AC476" s="104"/>
      <c r="AD476" s="104"/>
      <c r="AE476" s="104"/>
      <c r="AF476" s="104"/>
      <c r="AG476" s="104"/>
      <c r="AH476" s="104"/>
      <c r="AI476" s="104"/>
      <c r="AJ476" s="104"/>
      <c r="AK476" s="104"/>
      <c r="AL476" s="104"/>
      <c r="AM476" s="104"/>
      <c r="AN476" s="104"/>
      <c r="AO476" s="104"/>
      <c r="AP476" s="104"/>
      <c r="AQ476" s="104"/>
      <c r="AR476" s="104"/>
      <c r="AS476" s="104"/>
      <c r="AT476" s="104"/>
    </row>
    <row r="477" spans="2:46" x14ac:dyDescent="0.25">
      <c r="B477" s="40"/>
      <c r="C477" s="40"/>
      <c r="D477" s="40"/>
      <c r="E477" s="107"/>
      <c r="F477" s="107"/>
      <c r="G477" s="107"/>
      <c r="H477" s="107"/>
      <c r="I477" s="107"/>
      <c r="J477" s="107"/>
      <c r="K477" s="107"/>
      <c r="L477" s="107"/>
      <c r="M477" s="107"/>
      <c r="N477" s="107"/>
      <c r="O477" s="107"/>
      <c r="P477" s="107"/>
      <c r="T477" s="104"/>
      <c r="U477" s="104"/>
      <c r="V477" s="104"/>
      <c r="W477" s="104"/>
      <c r="X477" s="104"/>
      <c r="Y477" s="104"/>
      <c r="Z477" s="104"/>
      <c r="AA477" s="104"/>
      <c r="AB477" s="104"/>
      <c r="AC477" s="104"/>
      <c r="AD477" s="104"/>
      <c r="AE477" s="104"/>
      <c r="AF477" s="104"/>
      <c r="AG477" s="104"/>
      <c r="AH477" s="104"/>
      <c r="AI477" s="104"/>
      <c r="AJ477" s="104"/>
      <c r="AK477" s="104"/>
      <c r="AL477" s="104"/>
      <c r="AM477" s="104"/>
      <c r="AN477" s="104"/>
      <c r="AO477" s="104"/>
      <c r="AP477" s="104"/>
      <c r="AQ477" s="104"/>
      <c r="AR477" s="104"/>
      <c r="AS477" s="104"/>
      <c r="AT477" s="104"/>
    </row>
    <row r="478" spans="2:46" x14ac:dyDescent="0.25">
      <c r="B478" s="40"/>
      <c r="C478" s="40"/>
      <c r="D478" s="40"/>
      <c r="E478" s="107"/>
      <c r="F478" s="107"/>
      <c r="G478" s="107"/>
      <c r="H478" s="107"/>
      <c r="I478" s="107"/>
      <c r="J478" s="107"/>
      <c r="K478" s="107"/>
      <c r="L478" s="107"/>
      <c r="M478" s="107"/>
      <c r="N478" s="107"/>
      <c r="O478" s="107"/>
      <c r="P478" s="107"/>
      <c r="T478" s="104"/>
      <c r="U478" s="104"/>
      <c r="V478" s="104"/>
      <c r="W478" s="104"/>
      <c r="X478" s="104"/>
      <c r="Y478" s="104"/>
      <c r="Z478" s="104"/>
      <c r="AA478" s="104"/>
      <c r="AB478" s="104"/>
      <c r="AC478" s="104"/>
      <c r="AD478" s="104"/>
      <c r="AE478" s="104"/>
      <c r="AF478" s="104"/>
      <c r="AG478" s="104"/>
      <c r="AH478" s="104"/>
      <c r="AI478" s="104"/>
      <c r="AJ478" s="104"/>
      <c r="AK478" s="104"/>
      <c r="AL478" s="104"/>
      <c r="AM478" s="104"/>
      <c r="AN478" s="104"/>
      <c r="AO478" s="104"/>
      <c r="AP478" s="104"/>
      <c r="AQ478" s="104"/>
      <c r="AR478" s="104"/>
      <c r="AS478" s="104"/>
      <c r="AT478" s="104"/>
    </row>
    <row r="479" spans="2:46" x14ac:dyDescent="0.25">
      <c r="B479" s="40"/>
      <c r="C479" s="40"/>
      <c r="D479" s="40"/>
      <c r="E479" s="107"/>
      <c r="F479" s="107"/>
      <c r="G479" s="107"/>
      <c r="H479" s="107"/>
      <c r="I479" s="107"/>
      <c r="J479" s="107"/>
      <c r="K479" s="107"/>
      <c r="L479" s="107"/>
      <c r="M479" s="107"/>
      <c r="N479" s="107"/>
      <c r="O479" s="107"/>
      <c r="P479" s="107"/>
      <c r="T479" s="104"/>
      <c r="U479" s="104"/>
      <c r="V479" s="104"/>
      <c r="W479" s="104"/>
      <c r="X479" s="104"/>
      <c r="Y479" s="104"/>
      <c r="Z479" s="104"/>
      <c r="AA479" s="104"/>
      <c r="AB479" s="104"/>
      <c r="AC479" s="104"/>
      <c r="AD479" s="104"/>
      <c r="AE479" s="104"/>
      <c r="AF479" s="104"/>
      <c r="AG479" s="104"/>
      <c r="AH479" s="104"/>
      <c r="AI479" s="104"/>
      <c r="AJ479" s="104"/>
      <c r="AK479" s="104"/>
      <c r="AL479" s="104"/>
      <c r="AM479" s="104"/>
      <c r="AN479" s="104"/>
      <c r="AO479" s="104"/>
      <c r="AP479" s="104"/>
      <c r="AQ479" s="104"/>
      <c r="AR479" s="104"/>
      <c r="AS479" s="104"/>
      <c r="AT479" s="104"/>
    </row>
    <row r="480" spans="2:46" x14ac:dyDescent="0.25">
      <c r="B480" s="40"/>
      <c r="C480" s="40"/>
      <c r="D480" s="40"/>
      <c r="E480" s="107"/>
      <c r="F480" s="107"/>
      <c r="G480" s="107"/>
      <c r="H480" s="107"/>
      <c r="I480" s="107"/>
      <c r="J480" s="107"/>
      <c r="K480" s="107"/>
      <c r="L480" s="107"/>
      <c r="M480" s="107"/>
      <c r="N480" s="107"/>
      <c r="O480" s="107"/>
      <c r="P480" s="107"/>
      <c r="T480" s="104"/>
      <c r="U480" s="104"/>
      <c r="V480" s="104"/>
      <c r="W480" s="104"/>
      <c r="X480" s="104"/>
      <c r="Y480" s="104"/>
      <c r="Z480" s="104"/>
      <c r="AA480" s="104"/>
      <c r="AB480" s="104"/>
      <c r="AC480" s="104"/>
      <c r="AD480" s="104"/>
      <c r="AE480" s="104"/>
      <c r="AF480" s="104"/>
      <c r="AG480" s="104"/>
      <c r="AH480" s="104"/>
      <c r="AI480" s="104"/>
      <c r="AJ480" s="104"/>
      <c r="AK480" s="104"/>
      <c r="AL480" s="104"/>
      <c r="AM480" s="104"/>
      <c r="AN480" s="104"/>
      <c r="AO480" s="104"/>
      <c r="AP480" s="104"/>
      <c r="AQ480" s="104"/>
      <c r="AR480" s="104"/>
      <c r="AS480" s="104"/>
      <c r="AT480" s="104"/>
    </row>
    <row r="481" spans="2:46" x14ac:dyDescent="0.25">
      <c r="B481" s="40"/>
      <c r="C481" s="40"/>
      <c r="D481" s="40"/>
      <c r="E481" s="107"/>
      <c r="F481" s="107"/>
      <c r="G481" s="107"/>
      <c r="H481" s="107"/>
      <c r="I481" s="107"/>
      <c r="J481" s="107"/>
      <c r="K481" s="107"/>
      <c r="L481" s="107"/>
      <c r="M481" s="107"/>
      <c r="N481" s="107"/>
      <c r="O481" s="107"/>
      <c r="P481" s="107"/>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row>
    <row r="482" spans="2:46" x14ac:dyDescent="0.25">
      <c r="B482" s="40"/>
      <c r="C482" s="40"/>
      <c r="D482" s="40"/>
      <c r="E482" s="107"/>
      <c r="F482" s="107"/>
      <c r="G482" s="107"/>
      <c r="H482" s="107"/>
      <c r="I482" s="107"/>
      <c r="J482" s="107"/>
      <c r="K482" s="107"/>
      <c r="L482" s="107"/>
      <c r="M482" s="107"/>
      <c r="N482" s="107"/>
      <c r="O482" s="107"/>
      <c r="P482" s="107"/>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row>
    <row r="483" spans="2:46" x14ac:dyDescent="0.25">
      <c r="B483" s="40"/>
      <c r="C483" s="40"/>
      <c r="D483" s="40"/>
      <c r="E483" s="107"/>
      <c r="F483" s="107"/>
      <c r="G483" s="107"/>
      <c r="H483" s="107"/>
      <c r="I483" s="107"/>
      <c r="J483" s="107"/>
      <c r="K483" s="107"/>
      <c r="L483" s="107"/>
      <c r="M483" s="107"/>
      <c r="N483" s="107"/>
      <c r="O483" s="107"/>
      <c r="P483" s="107"/>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row>
    <row r="484" spans="2:46" x14ac:dyDescent="0.25">
      <c r="B484" s="40"/>
      <c r="C484" s="40"/>
      <c r="D484" s="40"/>
      <c r="E484" s="107"/>
      <c r="F484" s="107"/>
      <c r="G484" s="107"/>
      <c r="H484" s="107"/>
      <c r="I484" s="107"/>
      <c r="J484" s="107"/>
      <c r="K484" s="107"/>
      <c r="L484" s="107"/>
      <c r="M484" s="107"/>
      <c r="N484" s="107"/>
      <c r="O484" s="107"/>
      <c r="P484" s="107"/>
      <c r="T484" s="104"/>
      <c r="U484" s="104"/>
      <c r="V484" s="104"/>
      <c r="W484" s="104"/>
      <c r="X484" s="104"/>
      <c r="Y484" s="104"/>
      <c r="Z484" s="104"/>
      <c r="AA484" s="104"/>
      <c r="AB484" s="104"/>
      <c r="AC484" s="104"/>
      <c r="AD484" s="104"/>
      <c r="AE484" s="104"/>
      <c r="AF484" s="104"/>
      <c r="AG484" s="104"/>
      <c r="AH484" s="104"/>
      <c r="AI484" s="104"/>
      <c r="AJ484" s="104"/>
      <c r="AK484" s="104"/>
      <c r="AL484" s="104"/>
      <c r="AM484" s="104"/>
      <c r="AN484" s="104"/>
      <c r="AO484" s="104"/>
      <c r="AP484" s="104"/>
      <c r="AQ484" s="104"/>
      <c r="AR484" s="104"/>
      <c r="AS484" s="104"/>
      <c r="AT484" s="104"/>
    </row>
    <row r="485" spans="2:46" x14ac:dyDescent="0.25">
      <c r="B485" s="40"/>
      <c r="C485" s="40"/>
      <c r="D485" s="40"/>
      <c r="E485" s="107"/>
      <c r="F485" s="107"/>
      <c r="G485" s="107"/>
      <c r="H485" s="107"/>
      <c r="I485" s="107"/>
      <c r="J485" s="107"/>
      <c r="K485" s="107"/>
      <c r="L485" s="107"/>
      <c r="M485" s="107"/>
      <c r="N485" s="107"/>
      <c r="O485" s="107"/>
      <c r="P485" s="107"/>
      <c r="T485" s="104"/>
      <c r="U485" s="104"/>
      <c r="V485" s="104"/>
      <c r="W485" s="104"/>
      <c r="X485" s="104"/>
      <c r="Y485" s="104"/>
      <c r="Z485" s="104"/>
      <c r="AA485" s="104"/>
      <c r="AB485" s="104"/>
      <c r="AC485" s="104"/>
      <c r="AD485" s="104"/>
      <c r="AE485" s="104"/>
      <c r="AF485" s="104"/>
      <c r="AG485" s="104"/>
      <c r="AH485" s="104"/>
      <c r="AI485" s="104"/>
      <c r="AJ485" s="104"/>
      <c r="AK485" s="104"/>
      <c r="AL485" s="104"/>
      <c r="AM485" s="104"/>
      <c r="AN485" s="104"/>
      <c r="AO485" s="104"/>
      <c r="AP485" s="104"/>
      <c r="AQ485" s="104"/>
      <c r="AR485" s="104"/>
      <c r="AS485" s="104"/>
      <c r="AT485" s="104"/>
    </row>
    <row r="486" spans="2:46" x14ac:dyDescent="0.25">
      <c r="B486" s="40"/>
      <c r="C486" s="40"/>
      <c r="D486" s="40"/>
      <c r="E486" s="107"/>
      <c r="F486" s="107"/>
      <c r="G486" s="107"/>
      <c r="H486" s="107"/>
      <c r="I486" s="107"/>
      <c r="J486" s="107"/>
      <c r="K486" s="107"/>
      <c r="L486" s="107"/>
      <c r="M486" s="107"/>
      <c r="N486" s="107"/>
      <c r="O486" s="107"/>
      <c r="P486" s="107"/>
      <c r="T486" s="104"/>
      <c r="U486" s="104"/>
      <c r="V486" s="104"/>
      <c r="W486" s="104"/>
      <c r="X486" s="104"/>
      <c r="Y486" s="104"/>
      <c r="Z486" s="104"/>
      <c r="AA486" s="104"/>
      <c r="AB486" s="104"/>
      <c r="AC486" s="104"/>
      <c r="AD486" s="104"/>
      <c r="AE486" s="104"/>
      <c r="AF486" s="104"/>
      <c r="AG486" s="104"/>
      <c r="AH486" s="104"/>
      <c r="AI486" s="104"/>
      <c r="AJ486" s="104"/>
      <c r="AK486" s="104"/>
      <c r="AL486" s="104"/>
      <c r="AM486" s="104"/>
      <c r="AN486" s="104"/>
      <c r="AO486" s="104"/>
      <c r="AP486" s="104"/>
      <c r="AQ486" s="104"/>
      <c r="AR486" s="104"/>
      <c r="AS486" s="104"/>
      <c r="AT486" s="104"/>
    </row>
    <row r="487" spans="2:46" x14ac:dyDescent="0.25">
      <c r="B487" s="40"/>
      <c r="C487" s="40"/>
      <c r="D487" s="40"/>
      <c r="E487" s="107"/>
      <c r="F487" s="107"/>
      <c r="G487" s="107"/>
      <c r="H487" s="107"/>
      <c r="I487" s="107"/>
      <c r="J487" s="107"/>
      <c r="K487" s="107"/>
      <c r="L487" s="107"/>
      <c r="M487" s="107"/>
      <c r="N487" s="107"/>
      <c r="O487" s="107"/>
      <c r="P487" s="107"/>
      <c r="T487" s="104"/>
      <c r="U487" s="104"/>
      <c r="V487" s="104"/>
      <c r="W487" s="104"/>
      <c r="X487" s="104"/>
      <c r="Y487" s="104"/>
      <c r="Z487" s="104"/>
      <c r="AA487" s="104"/>
      <c r="AB487" s="104"/>
      <c r="AC487" s="104"/>
      <c r="AD487" s="104"/>
      <c r="AE487" s="104"/>
      <c r="AF487" s="104"/>
      <c r="AG487" s="104"/>
      <c r="AH487" s="104"/>
      <c r="AI487" s="104"/>
      <c r="AJ487" s="104"/>
      <c r="AK487" s="104"/>
      <c r="AL487" s="104"/>
      <c r="AM487" s="104"/>
      <c r="AN487" s="104"/>
      <c r="AO487" s="104"/>
      <c r="AP487" s="104"/>
      <c r="AQ487" s="104"/>
      <c r="AR487" s="104"/>
      <c r="AS487" s="104"/>
      <c r="AT487" s="104"/>
    </row>
    <row r="488" spans="2:46" x14ac:dyDescent="0.25">
      <c r="B488" s="40"/>
      <c r="C488" s="40"/>
      <c r="D488" s="40"/>
      <c r="E488" s="107"/>
      <c r="F488" s="107"/>
      <c r="G488" s="107"/>
      <c r="H488" s="107"/>
      <c r="I488" s="107"/>
      <c r="J488" s="107"/>
      <c r="K488" s="107"/>
      <c r="L488" s="107"/>
      <c r="M488" s="107"/>
      <c r="N488" s="107"/>
      <c r="O488" s="107"/>
      <c r="P488" s="107"/>
      <c r="T488" s="104"/>
      <c r="U488" s="104"/>
      <c r="V488" s="104"/>
      <c r="W488" s="104"/>
      <c r="X488" s="104"/>
      <c r="Y488" s="104"/>
      <c r="Z488" s="104"/>
      <c r="AA488" s="104"/>
      <c r="AB488" s="104"/>
      <c r="AC488" s="104"/>
      <c r="AD488" s="104"/>
      <c r="AE488" s="104"/>
      <c r="AF488" s="104"/>
      <c r="AG488" s="104"/>
      <c r="AH488" s="104"/>
      <c r="AI488" s="104"/>
      <c r="AJ488" s="104"/>
      <c r="AK488" s="104"/>
      <c r="AL488" s="104"/>
      <c r="AM488" s="104"/>
      <c r="AN488" s="104"/>
      <c r="AO488" s="104"/>
      <c r="AP488" s="104"/>
      <c r="AQ488" s="104"/>
      <c r="AR488" s="104"/>
      <c r="AS488" s="104"/>
      <c r="AT488" s="104"/>
    </row>
    <row r="489" spans="2:46" x14ac:dyDescent="0.25">
      <c r="B489" s="40"/>
      <c r="C489" s="40"/>
      <c r="D489" s="40"/>
      <c r="E489" s="107"/>
      <c r="F489" s="107"/>
      <c r="G489" s="107"/>
      <c r="H489" s="107"/>
      <c r="I489" s="107"/>
      <c r="J489" s="107"/>
      <c r="K489" s="107"/>
      <c r="L489" s="107"/>
      <c r="M489" s="107"/>
      <c r="N489" s="107"/>
      <c r="O489" s="107"/>
      <c r="P489" s="107"/>
      <c r="T489" s="104"/>
      <c r="U489" s="104"/>
      <c r="V489" s="104"/>
      <c r="W489" s="104"/>
      <c r="X489" s="104"/>
      <c r="Y489" s="104"/>
      <c r="Z489" s="104"/>
      <c r="AA489" s="104"/>
      <c r="AB489" s="104"/>
      <c r="AC489" s="104"/>
      <c r="AD489" s="104"/>
      <c r="AE489" s="104"/>
      <c r="AF489" s="104"/>
      <c r="AG489" s="104"/>
      <c r="AH489" s="104"/>
      <c r="AI489" s="104"/>
      <c r="AJ489" s="104"/>
      <c r="AK489" s="104"/>
      <c r="AL489" s="104"/>
      <c r="AM489" s="104"/>
      <c r="AN489" s="104"/>
      <c r="AO489" s="104"/>
      <c r="AP489" s="104"/>
      <c r="AQ489" s="104"/>
      <c r="AR489" s="104"/>
      <c r="AS489" s="104"/>
      <c r="AT489" s="104"/>
    </row>
    <row r="490" spans="2:46" x14ac:dyDescent="0.25">
      <c r="B490" s="40"/>
      <c r="C490" s="40"/>
      <c r="D490" s="40"/>
      <c r="E490" s="107"/>
      <c r="F490" s="107"/>
      <c r="G490" s="107"/>
      <c r="H490" s="107"/>
      <c r="I490" s="107"/>
      <c r="J490" s="107"/>
      <c r="K490" s="107"/>
      <c r="L490" s="107"/>
      <c r="M490" s="107"/>
      <c r="N490" s="107"/>
      <c r="O490" s="107"/>
      <c r="P490" s="107"/>
      <c r="T490" s="104"/>
      <c r="U490" s="104"/>
      <c r="V490" s="104"/>
      <c r="W490" s="104"/>
      <c r="X490" s="104"/>
      <c r="Y490" s="104"/>
      <c r="Z490" s="104"/>
      <c r="AA490" s="104"/>
      <c r="AB490" s="104"/>
      <c r="AC490" s="104"/>
      <c r="AD490" s="104"/>
      <c r="AE490" s="104"/>
      <c r="AF490" s="104"/>
      <c r="AG490" s="104"/>
      <c r="AH490" s="104"/>
      <c r="AI490" s="104"/>
      <c r="AJ490" s="104"/>
      <c r="AK490" s="104"/>
      <c r="AL490" s="104"/>
      <c r="AM490" s="104"/>
      <c r="AN490" s="104"/>
      <c r="AO490" s="104"/>
      <c r="AP490" s="104"/>
      <c r="AQ490" s="104"/>
      <c r="AR490" s="104"/>
      <c r="AS490" s="104"/>
      <c r="AT490" s="104"/>
    </row>
    <row r="491" spans="2:46" x14ac:dyDescent="0.25">
      <c r="B491" s="40"/>
      <c r="C491" s="40"/>
      <c r="D491" s="40"/>
      <c r="E491" s="107"/>
      <c r="F491" s="107"/>
      <c r="G491" s="107"/>
      <c r="H491" s="107"/>
      <c r="I491" s="107"/>
      <c r="J491" s="107"/>
      <c r="K491" s="107"/>
      <c r="L491" s="107"/>
      <c r="M491" s="107"/>
      <c r="N491" s="107"/>
      <c r="O491" s="107"/>
      <c r="P491" s="107"/>
      <c r="T491" s="104"/>
      <c r="U491" s="104"/>
      <c r="V491" s="104"/>
      <c r="W491" s="104"/>
      <c r="X491" s="104"/>
      <c r="Y491" s="104"/>
      <c r="Z491" s="104"/>
      <c r="AA491" s="104"/>
      <c r="AB491" s="104"/>
      <c r="AC491" s="104"/>
      <c r="AD491" s="104"/>
      <c r="AE491" s="104"/>
      <c r="AF491" s="104"/>
      <c r="AG491" s="104"/>
      <c r="AH491" s="104"/>
      <c r="AI491" s="104"/>
      <c r="AJ491" s="104"/>
      <c r="AK491" s="104"/>
      <c r="AL491" s="104"/>
      <c r="AM491" s="104"/>
      <c r="AN491" s="104"/>
      <c r="AO491" s="104"/>
      <c r="AP491" s="104"/>
      <c r="AQ491" s="104"/>
      <c r="AR491" s="104"/>
      <c r="AS491" s="104"/>
      <c r="AT491" s="104"/>
    </row>
    <row r="492" spans="2:46" x14ac:dyDescent="0.25">
      <c r="B492" s="40"/>
      <c r="C492" s="40"/>
      <c r="D492" s="40"/>
      <c r="E492" s="107"/>
      <c r="F492" s="107"/>
      <c r="G492" s="107"/>
      <c r="H492" s="107"/>
      <c r="I492" s="107"/>
      <c r="J492" s="107"/>
      <c r="K492" s="107"/>
      <c r="L492" s="107"/>
      <c r="M492" s="107"/>
      <c r="N492" s="107"/>
      <c r="O492" s="107"/>
      <c r="P492" s="107"/>
      <c r="T492" s="104"/>
      <c r="U492" s="104"/>
      <c r="V492" s="104"/>
      <c r="W492" s="104"/>
      <c r="X492" s="104"/>
      <c r="Y492" s="104"/>
      <c r="Z492" s="104"/>
      <c r="AA492" s="104"/>
      <c r="AB492" s="104"/>
      <c r="AC492" s="104"/>
      <c r="AD492" s="104"/>
      <c r="AE492" s="104"/>
      <c r="AF492" s="104"/>
      <c r="AG492" s="104"/>
      <c r="AH492" s="104"/>
      <c r="AI492" s="104"/>
      <c r="AJ492" s="104"/>
      <c r="AK492" s="104"/>
      <c r="AL492" s="104"/>
      <c r="AM492" s="104"/>
      <c r="AN492" s="104"/>
      <c r="AO492" s="104"/>
      <c r="AP492" s="104"/>
      <c r="AQ492" s="104"/>
      <c r="AR492" s="104"/>
      <c r="AS492" s="104"/>
      <c r="AT492" s="104"/>
    </row>
    <row r="493" spans="2:46" x14ac:dyDescent="0.25">
      <c r="B493" s="40"/>
      <c r="C493" s="40"/>
      <c r="D493" s="40"/>
      <c r="E493" s="107"/>
      <c r="F493" s="107"/>
      <c r="G493" s="107"/>
      <c r="H493" s="107"/>
      <c r="I493" s="107"/>
      <c r="J493" s="107"/>
      <c r="K493" s="107"/>
      <c r="L493" s="107"/>
      <c r="M493" s="107"/>
      <c r="N493" s="107"/>
      <c r="O493" s="107"/>
      <c r="P493" s="107"/>
      <c r="T493" s="104"/>
      <c r="U493" s="104"/>
      <c r="V493" s="104"/>
      <c r="W493" s="104"/>
      <c r="X493" s="104"/>
      <c r="Y493" s="104"/>
      <c r="Z493" s="104"/>
      <c r="AA493" s="104"/>
      <c r="AB493" s="104"/>
      <c r="AC493" s="104"/>
      <c r="AD493" s="104"/>
      <c r="AE493" s="104"/>
      <c r="AF493" s="104"/>
      <c r="AG493" s="104"/>
      <c r="AH493" s="104"/>
      <c r="AI493" s="104"/>
      <c r="AJ493" s="104"/>
      <c r="AK493" s="104"/>
      <c r="AL493" s="104"/>
      <c r="AM493" s="104"/>
      <c r="AN493" s="104"/>
      <c r="AO493" s="104"/>
      <c r="AP493" s="104"/>
      <c r="AQ493" s="104"/>
      <c r="AR493" s="104"/>
      <c r="AS493" s="104"/>
      <c r="AT493" s="104"/>
    </row>
    <row r="494" spans="2:46" x14ac:dyDescent="0.25">
      <c r="B494" s="40"/>
      <c r="C494" s="40"/>
      <c r="D494" s="40"/>
      <c r="E494" s="107"/>
      <c r="F494" s="107"/>
      <c r="G494" s="107"/>
      <c r="H494" s="107"/>
      <c r="I494" s="107"/>
      <c r="J494" s="107"/>
      <c r="K494" s="107"/>
      <c r="L494" s="107"/>
      <c r="M494" s="107"/>
      <c r="N494" s="107"/>
      <c r="O494" s="107"/>
      <c r="P494" s="107"/>
      <c r="T494" s="104"/>
      <c r="U494" s="104"/>
      <c r="V494" s="104"/>
      <c r="W494" s="104"/>
      <c r="X494" s="104"/>
      <c r="Y494" s="104"/>
      <c r="Z494" s="104"/>
      <c r="AA494" s="104"/>
      <c r="AB494" s="104"/>
      <c r="AC494" s="104"/>
      <c r="AD494" s="104"/>
      <c r="AE494" s="104"/>
      <c r="AF494" s="104"/>
      <c r="AG494" s="104"/>
      <c r="AH494" s="104"/>
      <c r="AI494" s="104"/>
      <c r="AJ494" s="104"/>
      <c r="AK494" s="104"/>
      <c r="AL494" s="104"/>
      <c r="AM494" s="104"/>
      <c r="AN494" s="104"/>
      <c r="AO494" s="104"/>
      <c r="AP494" s="104"/>
      <c r="AQ494" s="104"/>
      <c r="AR494" s="104"/>
      <c r="AS494" s="104"/>
      <c r="AT494" s="104"/>
    </row>
    <row r="495" spans="2:46" x14ac:dyDescent="0.25">
      <c r="B495" s="40"/>
      <c r="C495" s="40"/>
      <c r="D495" s="40"/>
      <c r="E495" s="107"/>
      <c r="F495" s="107"/>
      <c r="G495" s="107"/>
      <c r="H495" s="107"/>
      <c r="I495" s="107"/>
      <c r="J495" s="107"/>
      <c r="K495" s="107"/>
      <c r="L495" s="107"/>
      <c r="M495" s="107"/>
      <c r="N495" s="107"/>
      <c r="O495" s="107"/>
      <c r="P495" s="107"/>
      <c r="T495" s="104"/>
      <c r="U495" s="104"/>
      <c r="V495" s="104"/>
      <c r="W495" s="104"/>
      <c r="X495" s="104"/>
      <c r="Y495" s="104"/>
      <c r="Z495" s="104"/>
      <c r="AA495" s="104"/>
      <c r="AB495" s="104"/>
      <c r="AC495" s="104"/>
      <c r="AD495" s="104"/>
      <c r="AE495" s="104"/>
      <c r="AF495" s="104"/>
      <c r="AG495" s="104"/>
      <c r="AH495" s="104"/>
      <c r="AI495" s="104"/>
      <c r="AJ495" s="104"/>
      <c r="AK495" s="104"/>
      <c r="AL495" s="104"/>
      <c r="AM495" s="104"/>
      <c r="AN495" s="104"/>
      <c r="AO495" s="104"/>
      <c r="AP495" s="104"/>
      <c r="AQ495" s="104"/>
      <c r="AR495" s="104"/>
      <c r="AS495" s="104"/>
      <c r="AT495" s="104"/>
    </row>
    <row r="496" spans="2:46" x14ac:dyDescent="0.25">
      <c r="B496" s="40"/>
      <c r="C496" s="40"/>
      <c r="D496" s="40"/>
      <c r="E496" s="107"/>
      <c r="F496" s="107"/>
      <c r="G496" s="107"/>
      <c r="H496" s="107"/>
      <c r="I496" s="107"/>
      <c r="J496" s="107"/>
      <c r="K496" s="107"/>
      <c r="L496" s="107"/>
      <c r="M496" s="107"/>
      <c r="N496" s="107"/>
      <c r="O496" s="107"/>
      <c r="P496" s="107"/>
      <c r="T496" s="104"/>
      <c r="U496" s="104"/>
      <c r="V496" s="104"/>
      <c r="W496" s="104"/>
      <c r="X496" s="104"/>
      <c r="Y496" s="104"/>
      <c r="Z496" s="104"/>
      <c r="AA496" s="104"/>
      <c r="AB496" s="104"/>
      <c r="AC496" s="104"/>
      <c r="AD496" s="104"/>
      <c r="AE496" s="104"/>
      <c r="AF496" s="104"/>
      <c r="AG496" s="104"/>
      <c r="AH496" s="104"/>
      <c r="AI496" s="104"/>
      <c r="AJ496" s="104"/>
      <c r="AK496" s="104"/>
      <c r="AL496" s="104"/>
      <c r="AM496" s="104"/>
      <c r="AN496" s="104"/>
      <c r="AO496" s="104"/>
      <c r="AP496" s="104"/>
      <c r="AQ496" s="104"/>
      <c r="AR496" s="104"/>
      <c r="AS496" s="104"/>
      <c r="AT496" s="104"/>
    </row>
    <row r="497" spans="2:46" x14ac:dyDescent="0.25">
      <c r="B497" s="40"/>
      <c r="C497" s="40"/>
      <c r="D497" s="40"/>
      <c r="E497" s="107"/>
      <c r="F497" s="107"/>
      <c r="G497" s="107"/>
      <c r="H497" s="107"/>
      <c r="I497" s="107"/>
      <c r="J497" s="107"/>
      <c r="K497" s="107"/>
      <c r="L497" s="107"/>
      <c r="M497" s="107"/>
      <c r="N497" s="107"/>
      <c r="O497" s="107"/>
      <c r="P497" s="107"/>
      <c r="T497" s="104"/>
      <c r="U497" s="104"/>
      <c r="V497" s="104"/>
      <c r="W497" s="104"/>
      <c r="X497" s="104"/>
      <c r="Y497" s="104"/>
      <c r="Z497" s="104"/>
      <c r="AA497" s="104"/>
      <c r="AB497" s="104"/>
      <c r="AC497" s="104"/>
      <c r="AD497" s="104"/>
      <c r="AE497" s="104"/>
      <c r="AF497" s="104"/>
      <c r="AG497" s="104"/>
      <c r="AH497" s="104"/>
      <c r="AI497" s="104"/>
      <c r="AJ497" s="104"/>
      <c r="AK497" s="104"/>
      <c r="AL497" s="104"/>
      <c r="AM497" s="104"/>
      <c r="AN497" s="104"/>
      <c r="AO497" s="104"/>
      <c r="AP497" s="104"/>
      <c r="AQ497" s="104"/>
      <c r="AR497" s="104"/>
      <c r="AS497" s="104"/>
      <c r="AT497" s="104"/>
    </row>
    <row r="498" spans="2:46" x14ac:dyDescent="0.25">
      <c r="B498" s="40"/>
      <c r="C498" s="40"/>
      <c r="D498" s="40"/>
      <c r="E498" s="107"/>
      <c r="F498" s="107"/>
      <c r="G498" s="107"/>
      <c r="H498" s="107"/>
      <c r="I498" s="107"/>
      <c r="J498" s="107"/>
      <c r="K498" s="107"/>
      <c r="L498" s="107"/>
      <c r="M498" s="107"/>
      <c r="N498" s="107"/>
      <c r="O498" s="107"/>
      <c r="P498" s="107"/>
      <c r="T498" s="104"/>
      <c r="U498" s="104"/>
      <c r="V498" s="104"/>
      <c r="W498" s="104"/>
      <c r="X498" s="104"/>
      <c r="Y498" s="104"/>
      <c r="Z498" s="104"/>
      <c r="AA498" s="104"/>
      <c r="AB498" s="104"/>
      <c r="AC498" s="104"/>
      <c r="AD498" s="104"/>
      <c r="AE498" s="104"/>
      <c r="AF498" s="104"/>
      <c r="AG498" s="104"/>
      <c r="AH498" s="104"/>
      <c r="AI498" s="104"/>
      <c r="AJ498" s="104"/>
      <c r="AK498" s="104"/>
      <c r="AL498" s="104"/>
      <c r="AM498" s="104"/>
      <c r="AN498" s="104"/>
      <c r="AO498" s="104"/>
      <c r="AP498" s="104"/>
      <c r="AQ498" s="104"/>
      <c r="AR498" s="104"/>
      <c r="AS498" s="104"/>
      <c r="AT498" s="104"/>
    </row>
    <row r="499" spans="2:46" x14ac:dyDescent="0.25">
      <c r="B499" s="40"/>
      <c r="C499" s="40"/>
      <c r="D499" s="40"/>
      <c r="E499" s="107"/>
      <c r="F499" s="107"/>
      <c r="G499" s="107"/>
      <c r="H499" s="107"/>
      <c r="I499" s="107"/>
      <c r="J499" s="107"/>
      <c r="K499" s="107"/>
      <c r="L499" s="107"/>
      <c r="M499" s="107"/>
      <c r="N499" s="107"/>
      <c r="O499" s="107"/>
      <c r="P499" s="107"/>
      <c r="T499" s="104"/>
      <c r="U499" s="104"/>
      <c r="V499" s="104"/>
      <c r="W499" s="104"/>
      <c r="X499" s="104"/>
      <c r="Y499" s="104"/>
      <c r="Z499" s="104"/>
      <c r="AA499" s="104"/>
      <c r="AB499" s="104"/>
      <c r="AC499" s="104"/>
      <c r="AD499" s="104"/>
      <c r="AE499" s="104"/>
      <c r="AF499" s="104"/>
      <c r="AG499" s="104"/>
      <c r="AH499" s="104"/>
      <c r="AI499" s="104"/>
      <c r="AJ499" s="104"/>
      <c r="AK499" s="104"/>
      <c r="AL499" s="104"/>
      <c r="AM499" s="104"/>
      <c r="AN499" s="104"/>
      <c r="AO499" s="104"/>
      <c r="AP499" s="104"/>
      <c r="AQ499" s="104"/>
      <c r="AR499" s="104"/>
      <c r="AS499" s="104"/>
      <c r="AT499" s="104"/>
    </row>
    <row r="500" spans="2:46" x14ac:dyDescent="0.25">
      <c r="B500" s="40"/>
      <c r="C500" s="40"/>
      <c r="D500" s="40"/>
      <c r="E500" s="107"/>
      <c r="F500" s="107"/>
      <c r="G500" s="107"/>
      <c r="H500" s="107"/>
      <c r="I500" s="107"/>
      <c r="J500" s="107"/>
      <c r="K500" s="107"/>
      <c r="L500" s="107"/>
      <c r="M500" s="107"/>
      <c r="N500" s="107"/>
      <c r="O500" s="107"/>
      <c r="P500" s="107"/>
      <c r="T500" s="104"/>
      <c r="U500" s="104"/>
      <c r="V500" s="104"/>
      <c r="W500" s="104"/>
      <c r="X500" s="104"/>
      <c r="Y500" s="104"/>
      <c r="Z500" s="104"/>
      <c r="AA500" s="104"/>
      <c r="AB500" s="104"/>
      <c r="AC500" s="104"/>
      <c r="AD500" s="104"/>
      <c r="AE500" s="104"/>
      <c r="AF500" s="104"/>
      <c r="AG500" s="104"/>
      <c r="AH500" s="104"/>
      <c r="AI500" s="104"/>
      <c r="AJ500" s="104"/>
      <c r="AK500" s="104"/>
      <c r="AL500" s="104"/>
      <c r="AM500" s="104"/>
      <c r="AN500" s="104"/>
      <c r="AO500" s="104"/>
      <c r="AP500" s="104"/>
      <c r="AQ500" s="104"/>
      <c r="AR500" s="104"/>
      <c r="AS500" s="104"/>
      <c r="AT500" s="104"/>
    </row>
    <row r="501" spans="2:46" x14ac:dyDescent="0.25">
      <c r="B501" s="40"/>
      <c r="C501" s="40"/>
      <c r="D501" s="40"/>
      <c r="E501" s="107"/>
      <c r="F501" s="107"/>
      <c r="G501" s="107"/>
      <c r="H501" s="107"/>
      <c r="I501" s="107"/>
      <c r="J501" s="107"/>
      <c r="K501" s="107"/>
      <c r="L501" s="107"/>
      <c r="M501" s="107"/>
      <c r="N501" s="107"/>
      <c r="O501" s="107"/>
      <c r="P501" s="107"/>
      <c r="T501" s="104"/>
      <c r="U501" s="104"/>
      <c r="V501" s="104"/>
      <c r="W501" s="104"/>
      <c r="X501" s="104"/>
      <c r="Y501" s="104"/>
      <c r="Z501" s="104"/>
      <c r="AA501" s="104"/>
      <c r="AB501" s="104"/>
      <c r="AC501" s="104"/>
      <c r="AD501" s="104"/>
      <c r="AE501" s="104"/>
      <c r="AF501" s="104"/>
      <c r="AG501" s="104"/>
      <c r="AH501" s="104"/>
      <c r="AI501" s="104"/>
      <c r="AJ501" s="104"/>
      <c r="AK501" s="104"/>
      <c r="AL501" s="104"/>
      <c r="AM501" s="104"/>
      <c r="AN501" s="104"/>
      <c r="AO501" s="104"/>
      <c r="AP501" s="104"/>
      <c r="AQ501" s="104"/>
      <c r="AR501" s="104"/>
      <c r="AS501" s="104"/>
      <c r="AT501" s="104"/>
    </row>
    <row r="502" spans="2:46" x14ac:dyDescent="0.25">
      <c r="B502" s="40"/>
      <c r="C502" s="40"/>
      <c r="D502" s="40"/>
      <c r="E502" s="107"/>
      <c r="F502" s="107"/>
      <c r="G502" s="107"/>
      <c r="H502" s="107"/>
      <c r="I502" s="107"/>
      <c r="J502" s="107"/>
      <c r="K502" s="107"/>
      <c r="L502" s="107"/>
      <c r="M502" s="107"/>
      <c r="N502" s="107"/>
      <c r="O502" s="107"/>
      <c r="P502" s="107"/>
      <c r="T502" s="104"/>
      <c r="U502" s="104"/>
      <c r="V502" s="104"/>
      <c r="W502" s="104"/>
      <c r="X502" s="104"/>
      <c r="Y502" s="104"/>
      <c r="Z502" s="104"/>
      <c r="AA502" s="104"/>
      <c r="AB502" s="104"/>
      <c r="AC502" s="104"/>
      <c r="AD502" s="104"/>
      <c r="AE502" s="104"/>
      <c r="AF502" s="104"/>
      <c r="AG502" s="104"/>
      <c r="AH502" s="104"/>
      <c r="AI502" s="104"/>
      <c r="AJ502" s="104"/>
      <c r="AK502" s="104"/>
      <c r="AL502" s="104"/>
      <c r="AM502" s="104"/>
      <c r="AN502" s="104"/>
      <c r="AO502" s="104"/>
      <c r="AP502" s="104"/>
      <c r="AQ502" s="104"/>
      <c r="AR502" s="104"/>
      <c r="AS502" s="104"/>
      <c r="AT502" s="104"/>
    </row>
    <row r="503" spans="2:46" x14ac:dyDescent="0.25">
      <c r="B503" s="40"/>
      <c r="C503" s="40"/>
      <c r="D503" s="40"/>
      <c r="E503" s="107"/>
      <c r="F503" s="107"/>
      <c r="G503" s="107"/>
      <c r="H503" s="107"/>
      <c r="I503" s="107"/>
      <c r="J503" s="107"/>
      <c r="K503" s="107"/>
      <c r="L503" s="107"/>
      <c r="M503" s="107"/>
      <c r="N503" s="107"/>
      <c r="O503" s="107"/>
      <c r="P503" s="107"/>
      <c r="T503" s="104"/>
      <c r="U503" s="104"/>
      <c r="V503" s="104"/>
      <c r="W503" s="104"/>
      <c r="X503" s="104"/>
      <c r="Y503" s="104"/>
      <c r="Z503" s="104"/>
      <c r="AA503" s="104"/>
      <c r="AB503" s="104"/>
      <c r="AC503" s="104"/>
      <c r="AD503" s="104"/>
      <c r="AE503" s="104"/>
      <c r="AF503" s="104"/>
      <c r="AG503" s="104"/>
      <c r="AH503" s="104"/>
      <c r="AI503" s="104"/>
      <c r="AJ503" s="104"/>
      <c r="AK503" s="104"/>
      <c r="AL503" s="104"/>
      <c r="AM503" s="104"/>
      <c r="AN503" s="104"/>
      <c r="AO503" s="104"/>
      <c r="AP503" s="104"/>
      <c r="AQ503" s="104"/>
      <c r="AR503" s="104"/>
      <c r="AS503" s="104"/>
      <c r="AT503" s="104"/>
    </row>
    <row r="504" spans="2:46" x14ac:dyDescent="0.25">
      <c r="B504" s="40"/>
      <c r="C504" s="40"/>
      <c r="D504" s="40"/>
      <c r="E504" s="107"/>
      <c r="F504" s="107"/>
      <c r="G504" s="107"/>
      <c r="H504" s="107"/>
      <c r="I504" s="107"/>
      <c r="J504" s="107"/>
      <c r="K504" s="107"/>
      <c r="L504" s="107"/>
      <c r="M504" s="107"/>
      <c r="N504" s="107"/>
      <c r="O504" s="107"/>
      <c r="P504" s="107"/>
      <c r="T504" s="104"/>
      <c r="U504" s="104"/>
      <c r="V504" s="104"/>
      <c r="W504" s="104"/>
      <c r="X504" s="104"/>
      <c r="Y504" s="104"/>
      <c r="Z504" s="104"/>
      <c r="AA504" s="104"/>
      <c r="AB504" s="104"/>
      <c r="AC504" s="104"/>
      <c r="AD504" s="104"/>
      <c r="AE504" s="104"/>
      <c r="AF504" s="104"/>
      <c r="AG504" s="104"/>
      <c r="AH504" s="104"/>
      <c r="AI504" s="104"/>
      <c r="AJ504" s="104"/>
      <c r="AK504" s="104"/>
      <c r="AL504" s="104"/>
      <c r="AM504" s="104"/>
      <c r="AN504" s="104"/>
      <c r="AO504" s="104"/>
      <c r="AP504" s="104"/>
      <c r="AQ504" s="104"/>
      <c r="AR504" s="104"/>
      <c r="AS504" s="104"/>
      <c r="AT504" s="104"/>
    </row>
    <row r="505" spans="2:46" x14ac:dyDescent="0.25">
      <c r="B505" s="40"/>
      <c r="C505" s="40"/>
      <c r="D505" s="40"/>
      <c r="E505" s="107"/>
      <c r="F505" s="107"/>
      <c r="G505" s="107"/>
      <c r="H505" s="107"/>
      <c r="I505" s="107"/>
      <c r="J505" s="107"/>
      <c r="K505" s="107"/>
      <c r="L505" s="107"/>
      <c r="M505" s="107"/>
      <c r="N505" s="107"/>
      <c r="O505" s="107"/>
      <c r="P505" s="107"/>
      <c r="T505" s="104"/>
      <c r="U505" s="104"/>
      <c r="V505" s="104"/>
      <c r="W505" s="104"/>
      <c r="X505" s="104"/>
      <c r="Y505" s="104"/>
      <c r="Z505" s="104"/>
      <c r="AA505" s="104"/>
      <c r="AB505" s="104"/>
      <c r="AC505" s="104"/>
      <c r="AD505" s="104"/>
      <c r="AE505" s="104"/>
      <c r="AF505" s="104"/>
      <c r="AG505" s="104"/>
      <c r="AH505" s="104"/>
      <c r="AI505" s="104"/>
      <c r="AJ505" s="104"/>
      <c r="AK505" s="104"/>
      <c r="AL505" s="104"/>
      <c r="AM505" s="104"/>
      <c r="AN505" s="104"/>
      <c r="AO505" s="104"/>
      <c r="AP505" s="104"/>
      <c r="AQ505" s="104"/>
      <c r="AR505" s="104"/>
      <c r="AS505" s="104"/>
      <c r="AT505" s="104"/>
    </row>
    <row r="506" spans="2:46" x14ac:dyDescent="0.25">
      <c r="B506" s="40"/>
      <c r="C506" s="40"/>
      <c r="D506" s="40"/>
      <c r="E506" s="107"/>
      <c r="F506" s="107"/>
      <c r="G506" s="107"/>
      <c r="H506" s="107"/>
      <c r="I506" s="107"/>
      <c r="J506" s="107"/>
      <c r="K506" s="107"/>
      <c r="L506" s="107"/>
      <c r="M506" s="107"/>
      <c r="N506" s="107"/>
      <c r="O506" s="107"/>
      <c r="P506" s="107"/>
      <c r="T506" s="104"/>
      <c r="U506" s="104"/>
      <c r="V506" s="104"/>
      <c r="W506" s="104"/>
      <c r="X506" s="104"/>
      <c r="Y506" s="104"/>
      <c r="Z506" s="104"/>
      <c r="AA506" s="104"/>
      <c r="AB506" s="104"/>
      <c r="AC506" s="104"/>
      <c r="AD506" s="104"/>
      <c r="AE506" s="104"/>
      <c r="AF506" s="104"/>
      <c r="AG506" s="104"/>
      <c r="AH506" s="104"/>
      <c r="AI506" s="104"/>
      <c r="AJ506" s="104"/>
      <c r="AK506" s="104"/>
      <c r="AL506" s="104"/>
      <c r="AM506" s="104"/>
      <c r="AN506" s="104"/>
      <c r="AO506" s="104"/>
      <c r="AP506" s="104"/>
      <c r="AQ506" s="104"/>
      <c r="AR506" s="104"/>
      <c r="AS506" s="104"/>
      <c r="AT506" s="104"/>
    </row>
    <row r="507" spans="2:46" x14ac:dyDescent="0.25">
      <c r="B507" s="40"/>
      <c r="C507" s="40"/>
      <c r="D507" s="40"/>
      <c r="E507" s="107"/>
      <c r="F507" s="107"/>
      <c r="G507" s="107"/>
      <c r="H507" s="107"/>
      <c r="I507" s="107"/>
      <c r="J507" s="107"/>
      <c r="K507" s="107"/>
      <c r="L507" s="107"/>
      <c r="M507" s="107"/>
      <c r="N507" s="107"/>
      <c r="O507" s="107"/>
      <c r="P507" s="107"/>
      <c r="T507" s="104"/>
      <c r="U507" s="104"/>
      <c r="V507" s="104"/>
      <c r="W507" s="104"/>
      <c r="X507" s="104"/>
      <c r="Y507" s="104"/>
      <c r="Z507" s="104"/>
      <c r="AA507" s="104"/>
      <c r="AB507" s="104"/>
      <c r="AC507" s="104"/>
      <c r="AD507" s="104"/>
      <c r="AE507" s="104"/>
      <c r="AF507" s="104"/>
      <c r="AG507" s="104"/>
      <c r="AH507" s="104"/>
      <c r="AI507" s="104"/>
      <c r="AJ507" s="104"/>
      <c r="AK507" s="104"/>
      <c r="AL507" s="104"/>
      <c r="AM507" s="104"/>
      <c r="AN507" s="104"/>
      <c r="AO507" s="104"/>
      <c r="AP507" s="104"/>
      <c r="AQ507" s="104"/>
      <c r="AR507" s="104"/>
      <c r="AS507" s="104"/>
      <c r="AT507" s="104"/>
    </row>
    <row r="508" spans="2:46" x14ac:dyDescent="0.25">
      <c r="B508" s="40"/>
      <c r="C508" s="40"/>
      <c r="D508" s="40"/>
      <c r="E508" s="107"/>
      <c r="F508" s="107"/>
      <c r="G508" s="107"/>
      <c r="H508" s="107"/>
      <c r="I508" s="107"/>
      <c r="J508" s="107"/>
      <c r="K508" s="107"/>
      <c r="L508" s="107"/>
      <c r="M508" s="107"/>
      <c r="N508" s="107"/>
      <c r="O508" s="107"/>
      <c r="P508" s="107"/>
      <c r="T508" s="104"/>
      <c r="U508" s="104"/>
      <c r="V508" s="104"/>
      <c r="W508" s="104"/>
      <c r="X508" s="104"/>
      <c r="Y508" s="104"/>
      <c r="Z508" s="104"/>
      <c r="AA508" s="104"/>
      <c r="AB508" s="104"/>
      <c r="AC508" s="104"/>
      <c r="AD508" s="104"/>
      <c r="AE508" s="104"/>
      <c r="AF508" s="104"/>
      <c r="AG508" s="104"/>
      <c r="AH508" s="104"/>
      <c r="AI508" s="104"/>
      <c r="AJ508" s="104"/>
      <c r="AK508" s="104"/>
      <c r="AL508" s="104"/>
      <c r="AM508" s="104"/>
      <c r="AN508" s="104"/>
      <c r="AO508" s="104"/>
      <c r="AP508" s="104"/>
      <c r="AQ508" s="104"/>
      <c r="AR508" s="104"/>
      <c r="AS508" s="104"/>
      <c r="AT508" s="104"/>
    </row>
    <row r="509" spans="2:46" x14ac:dyDescent="0.25">
      <c r="B509" s="40"/>
      <c r="C509" s="40"/>
      <c r="D509" s="40"/>
      <c r="E509" s="107"/>
      <c r="F509" s="107"/>
      <c r="G509" s="107"/>
      <c r="H509" s="107"/>
      <c r="I509" s="107"/>
      <c r="J509" s="107"/>
      <c r="K509" s="107"/>
      <c r="L509" s="107"/>
      <c r="M509" s="107"/>
      <c r="N509" s="107"/>
      <c r="O509" s="107"/>
      <c r="P509" s="107"/>
      <c r="T509" s="104"/>
      <c r="U509" s="104"/>
      <c r="V509" s="104"/>
      <c r="W509" s="104"/>
      <c r="X509" s="104"/>
      <c r="Y509" s="104"/>
      <c r="Z509" s="104"/>
      <c r="AA509" s="104"/>
      <c r="AB509" s="104"/>
      <c r="AC509" s="104"/>
      <c r="AD509" s="104"/>
      <c r="AE509" s="104"/>
      <c r="AF509" s="104"/>
      <c r="AG509" s="104"/>
      <c r="AH509" s="104"/>
      <c r="AI509" s="104"/>
      <c r="AJ509" s="104"/>
      <c r="AK509" s="104"/>
      <c r="AL509" s="104"/>
      <c r="AM509" s="104"/>
      <c r="AN509" s="104"/>
      <c r="AO509" s="104"/>
      <c r="AP509" s="104"/>
      <c r="AQ509" s="104"/>
      <c r="AR509" s="104"/>
      <c r="AS509" s="104"/>
      <c r="AT509" s="104"/>
    </row>
    <row r="510" spans="2:46" x14ac:dyDescent="0.25">
      <c r="B510" s="40"/>
      <c r="C510" s="40"/>
      <c r="D510" s="40"/>
      <c r="E510" s="107"/>
      <c r="F510" s="107"/>
      <c r="G510" s="107"/>
      <c r="H510" s="107"/>
      <c r="I510" s="107"/>
      <c r="J510" s="107"/>
      <c r="K510" s="107"/>
      <c r="L510" s="107"/>
      <c r="M510" s="107"/>
      <c r="N510" s="107"/>
      <c r="O510" s="107"/>
      <c r="P510" s="107"/>
      <c r="T510" s="104"/>
      <c r="U510" s="104"/>
      <c r="V510" s="104"/>
      <c r="W510" s="104"/>
      <c r="X510" s="104"/>
      <c r="Y510" s="104"/>
      <c r="Z510" s="104"/>
      <c r="AA510" s="104"/>
      <c r="AB510" s="104"/>
      <c r="AC510" s="104"/>
      <c r="AD510" s="104"/>
      <c r="AE510" s="104"/>
      <c r="AF510" s="104"/>
      <c r="AG510" s="104"/>
      <c r="AH510" s="104"/>
      <c r="AI510" s="104"/>
      <c r="AJ510" s="104"/>
      <c r="AK510" s="104"/>
      <c r="AL510" s="104"/>
      <c r="AM510" s="104"/>
      <c r="AN510" s="104"/>
      <c r="AO510" s="104"/>
      <c r="AP510" s="104"/>
      <c r="AQ510" s="104"/>
      <c r="AR510" s="104"/>
      <c r="AS510" s="104"/>
      <c r="AT510" s="104"/>
    </row>
    <row r="511" spans="2:46" x14ac:dyDescent="0.25">
      <c r="B511" s="40"/>
      <c r="C511" s="40"/>
      <c r="D511" s="40"/>
      <c r="E511" s="107"/>
      <c r="F511" s="107"/>
      <c r="G511" s="107"/>
      <c r="H511" s="107"/>
      <c r="I511" s="107"/>
      <c r="J511" s="107"/>
      <c r="K511" s="107"/>
      <c r="L511" s="107"/>
      <c r="M511" s="107"/>
      <c r="N511" s="107"/>
      <c r="O511" s="107"/>
      <c r="P511" s="107"/>
      <c r="T511" s="104"/>
      <c r="U511" s="104"/>
      <c r="V511" s="104"/>
      <c r="W511" s="104"/>
      <c r="X511" s="104"/>
      <c r="Y511" s="104"/>
      <c r="Z511" s="104"/>
      <c r="AA511" s="104"/>
      <c r="AB511" s="104"/>
      <c r="AC511" s="104"/>
      <c r="AD511" s="104"/>
      <c r="AE511" s="104"/>
      <c r="AF511" s="104"/>
      <c r="AG511" s="104"/>
      <c r="AH511" s="104"/>
      <c r="AI511" s="104"/>
      <c r="AJ511" s="104"/>
      <c r="AK511" s="104"/>
      <c r="AL511" s="104"/>
      <c r="AM511" s="104"/>
      <c r="AN511" s="104"/>
      <c r="AO511" s="104"/>
      <c r="AP511" s="104"/>
      <c r="AQ511" s="104"/>
      <c r="AR511" s="104"/>
      <c r="AS511" s="104"/>
      <c r="AT511" s="104"/>
    </row>
    <row r="512" spans="2:46" x14ac:dyDescent="0.25">
      <c r="B512" s="40"/>
      <c r="C512" s="40"/>
      <c r="D512" s="40"/>
      <c r="E512" s="107"/>
      <c r="F512" s="107"/>
      <c r="G512" s="107"/>
      <c r="H512" s="107"/>
      <c r="I512" s="107"/>
      <c r="J512" s="107"/>
      <c r="K512" s="107"/>
      <c r="L512" s="107"/>
      <c r="M512" s="107"/>
      <c r="N512" s="107"/>
      <c r="O512" s="107"/>
      <c r="P512" s="107"/>
      <c r="T512" s="104"/>
      <c r="U512" s="104"/>
      <c r="V512" s="104"/>
      <c r="W512" s="104"/>
      <c r="X512" s="104"/>
      <c r="Y512" s="104"/>
      <c r="Z512" s="104"/>
      <c r="AA512" s="104"/>
      <c r="AB512" s="104"/>
      <c r="AC512" s="104"/>
      <c r="AD512" s="104"/>
      <c r="AE512" s="104"/>
      <c r="AF512" s="104"/>
      <c r="AG512" s="104"/>
      <c r="AH512" s="104"/>
      <c r="AI512" s="104"/>
      <c r="AJ512" s="104"/>
      <c r="AK512" s="104"/>
      <c r="AL512" s="104"/>
      <c r="AM512" s="104"/>
      <c r="AN512" s="104"/>
      <c r="AO512" s="104"/>
      <c r="AP512" s="104"/>
      <c r="AQ512" s="104"/>
      <c r="AR512" s="104"/>
      <c r="AS512" s="104"/>
      <c r="AT512" s="104"/>
    </row>
    <row r="513" spans="2:46" x14ac:dyDescent="0.25">
      <c r="B513" s="40"/>
      <c r="C513" s="40"/>
      <c r="D513" s="40"/>
      <c r="E513" s="107"/>
      <c r="F513" s="107"/>
      <c r="G513" s="107"/>
      <c r="H513" s="107"/>
      <c r="I513" s="107"/>
      <c r="J513" s="107"/>
      <c r="K513" s="107"/>
      <c r="L513" s="107"/>
      <c r="M513" s="107"/>
      <c r="N513" s="107"/>
      <c r="O513" s="107"/>
      <c r="P513" s="107"/>
      <c r="T513" s="104"/>
      <c r="U513" s="104"/>
      <c r="V513" s="104"/>
      <c r="W513" s="104"/>
      <c r="X513" s="104"/>
      <c r="Y513" s="104"/>
      <c r="Z513" s="104"/>
      <c r="AA513" s="104"/>
      <c r="AB513" s="104"/>
      <c r="AC513" s="104"/>
      <c r="AD513" s="104"/>
      <c r="AE513" s="104"/>
      <c r="AF513" s="104"/>
      <c r="AG513" s="104"/>
      <c r="AH513" s="104"/>
      <c r="AI513" s="104"/>
      <c r="AJ513" s="104"/>
      <c r="AK513" s="104"/>
      <c r="AL513" s="104"/>
      <c r="AM513" s="104"/>
      <c r="AN513" s="104"/>
      <c r="AO513" s="104"/>
      <c r="AP513" s="104"/>
      <c r="AQ513" s="104"/>
      <c r="AR513" s="104"/>
      <c r="AS513" s="104"/>
      <c r="AT513" s="104"/>
    </row>
    <row r="514" spans="2:46" x14ac:dyDescent="0.25">
      <c r="B514" s="40"/>
      <c r="C514" s="40"/>
      <c r="D514" s="40"/>
      <c r="E514" s="107"/>
      <c r="F514" s="107"/>
      <c r="G514" s="107"/>
      <c r="H514" s="107"/>
      <c r="I514" s="107"/>
      <c r="J514" s="107"/>
      <c r="K514" s="107"/>
      <c r="L514" s="107"/>
      <c r="M514" s="107"/>
      <c r="N514" s="107"/>
      <c r="O514" s="107"/>
      <c r="P514" s="107"/>
      <c r="T514" s="104"/>
      <c r="U514" s="104"/>
      <c r="V514" s="104"/>
      <c r="W514" s="104"/>
      <c r="X514" s="104"/>
      <c r="Y514" s="104"/>
      <c r="Z514" s="104"/>
      <c r="AA514" s="104"/>
      <c r="AB514" s="104"/>
      <c r="AC514" s="104"/>
      <c r="AD514" s="104"/>
      <c r="AE514" s="104"/>
      <c r="AF514" s="104"/>
      <c r="AG514" s="104"/>
      <c r="AH514" s="104"/>
      <c r="AI514" s="104"/>
      <c r="AJ514" s="104"/>
      <c r="AK514" s="104"/>
      <c r="AL514" s="104"/>
      <c r="AM514" s="104"/>
      <c r="AN514" s="104"/>
      <c r="AO514" s="104"/>
      <c r="AP514" s="104"/>
      <c r="AQ514" s="104"/>
      <c r="AR514" s="104"/>
      <c r="AS514" s="104"/>
      <c r="AT514" s="104"/>
    </row>
    <row r="515" spans="2:46" x14ac:dyDescent="0.25">
      <c r="B515" s="40"/>
      <c r="C515" s="40"/>
      <c r="D515" s="40"/>
      <c r="E515" s="107"/>
      <c r="F515" s="107"/>
      <c r="G515" s="107"/>
      <c r="H515" s="107"/>
      <c r="I515" s="107"/>
      <c r="J515" s="107"/>
      <c r="K515" s="107"/>
      <c r="L515" s="107"/>
      <c r="M515" s="107"/>
      <c r="N515" s="107"/>
      <c r="O515" s="107"/>
      <c r="P515" s="107"/>
      <c r="T515" s="104"/>
      <c r="U515" s="104"/>
      <c r="V515" s="104"/>
      <c r="W515" s="104"/>
      <c r="X515" s="104"/>
      <c r="Y515" s="104"/>
      <c r="Z515" s="104"/>
      <c r="AA515" s="104"/>
      <c r="AB515" s="104"/>
      <c r="AC515" s="104"/>
      <c r="AD515" s="104"/>
      <c r="AE515" s="104"/>
      <c r="AF515" s="104"/>
      <c r="AG515" s="104"/>
      <c r="AH515" s="104"/>
      <c r="AI515" s="104"/>
      <c r="AJ515" s="104"/>
      <c r="AK515" s="104"/>
      <c r="AL515" s="104"/>
      <c r="AM515" s="104"/>
      <c r="AN515" s="104"/>
      <c r="AO515" s="104"/>
      <c r="AP515" s="104"/>
      <c r="AQ515" s="104"/>
      <c r="AR515" s="104"/>
      <c r="AS515" s="104"/>
      <c r="AT515" s="104"/>
    </row>
    <row r="516" spans="2:46" x14ac:dyDescent="0.25">
      <c r="B516" s="40"/>
      <c r="C516" s="40"/>
      <c r="D516" s="40"/>
      <c r="E516" s="107"/>
      <c r="F516" s="107"/>
      <c r="G516" s="107"/>
      <c r="H516" s="107"/>
      <c r="I516" s="107"/>
      <c r="J516" s="107"/>
      <c r="K516" s="107"/>
      <c r="L516" s="107"/>
      <c r="M516" s="107"/>
      <c r="N516" s="107"/>
      <c r="O516" s="107"/>
      <c r="P516" s="107"/>
      <c r="T516" s="104"/>
      <c r="U516" s="104"/>
      <c r="V516" s="104"/>
      <c r="W516" s="104"/>
      <c r="X516" s="104"/>
      <c r="Y516" s="104"/>
      <c r="Z516" s="104"/>
      <c r="AA516" s="104"/>
      <c r="AB516" s="104"/>
      <c r="AC516" s="104"/>
      <c r="AD516" s="104"/>
      <c r="AE516" s="104"/>
      <c r="AF516" s="104"/>
      <c r="AG516" s="104"/>
      <c r="AH516" s="104"/>
      <c r="AI516" s="104"/>
      <c r="AJ516" s="104"/>
      <c r="AK516" s="104"/>
      <c r="AL516" s="104"/>
      <c r="AM516" s="104"/>
      <c r="AN516" s="104"/>
      <c r="AO516" s="104"/>
      <c r="AP516" s="104"/>
      <c r="AQ516" s="104"/>
      <c r="AR516" s="104"/>
      <c r="AS516" s="104"/>
      <c r="AT516" s="104"/>
    </row>
    <row r="517" spans="2:46" x14ac:dyDescent="0.25">
      <c r="B517" s="40"/>
      <c r="C517" s="40"/>
      <c r="D517" s="40"/>
      <c r="E517" s="107"/>
      <c r="F517" s="107"/>
      <c r="G517" s="107"/>
      <c r="H517" s="107"/>
      <c r="I517" s="107"/>
      <c r="J517" s="107"/>
      <c r="K517" s="107"/>
      <c r="L517" s="107"/>
      <c r="M517" s="107"/>
      <c r="N517" s="107"/>
      <c r="O517" s="107"/>
      <c r="P517" s="107"/>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row>
    <row r="518" spans="2:46" x14ac:dyDescent="0.25">
      <c r="B518" s="40"/>
      <c r="C518" s="40"/>
      <c r="D518" s="40"/>
      <c r="E518" s="107"/>
      <c r="F518" s="107"/>
      <c r="G518" s="107"/>
      <c r="H518" s="107"/>
      <c r="I518" s="107"/>
      <c r="J518" s="107"/>
      <c r="K518" s="107"/>
      <c r="L518" s="107"/>
      <c r="M518" s="107"/>
      <c r="N518" s="107"/>
      <c r="O518" s="107"/>
      <c r="P518" s="107"/>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row>
    <row r="519" spans="2:46" x14ac:dyDescent="0.25">
      <c r="B519" s="40"/>
      <c r="C519" s="40"/>
      <c r="D519" s="40"/>
      <c r="E519" s="107"/>
      <c r="F519" s="107"/>
      <c r="G519" s="107"/>
      <c r="H519" s="107"/>
      <c r="I519" s="107"/>
      <c r="J519" s="107"/>
      <c r="K519" s="107"/>
      <c r="L519" s="107"/>
      <c r="M519" s="107"/>
      <c r="N519" s="107"/>
      <c r="O519" s="107"/>
      <c r="P519" s="107"/>
      <c r="T519" s="104"/>
      <c r="U519" s="104"/>
      <c r="V519" s="104"/>
      <c r="W519" s="104"/>
      <c r="X519" s="104"/>
      <c r="Y519" s="104"/>
      <c r="Z519" s="104"/>
      <c r="AA519" s="104"/>
      <c r="AB519" s="104"/>
      <c r="AC519" s="104"/>
      <c r="AD519" s="104"/>
      <c r="AE519" s="104"/>
      <c r="AF519" s="104"/>
      <c r="AG519" s="104"/>
      <c r="AH519" s="104"/>
      <c r="AI519" s="104"/>
      <c r="AJ519" s="104"/>
      <c r="AK519" s="104"/>
      <c r="AL519" s="104"/>
      <c r="AM519" s="104"/>
      <c r="AN519" s="104"/>
      <c r="AO519" s="104"/>
      <c r="AP519" s="104"/>
      <c r="AQ519" s="104"/>
      <c r="AR519" s="104"/>
      <c r="AS519" s="104"/>
      <c r="AT519" s="104"/>
    </row>
    <row r="520" spans="2:46" x14ac:dyDescent="0.25">
      <c r="B520" s="40"/>
      <c r="C520" s="40"/>
      <c r="D520" s="40"/>
      <c r="E520" s="107"/>
      <c r="F520" s="107"/>
      <c r="G520" s="107"/>
      <c r="H520" s="107"/>
      <c r="I520" s="107"/>
      <c r="J520" s="107"/>
      <c r="K520" s="107"/>
      <c r="L520" s="107"/>
      <c r="M520" s="107"/>
      <c r="N520" s="107"/>
      <c r="O520" s="107"/>
      <c r="P520" s="107"/>
      <c r="T520" s="104"/>
      <c r="U520" s="104"/>
      <c r="V520" s="104"/>
      <c r="W520" s="104"/>
      <c r="X520" s="104"/>
      <c r="Y520" s="104"/>
      <c r="Z520" s="104"/>
      <c r="AA520" s="104"/>
      <c r="AB520" s="104"/>
      <c r="AC520" s="104"/>
      <c r="AD520" s="104"/>
      <c r="AE520" s="104"/>
      <c r="AF520" s="104"/>
      <c r="AG520" s="104"/>
      <c r="AH520" s="104"/>
      <c r="AI520" s="104"/>
      <c r="AJ520" s="104"/>
      <c r="AK520" s="104"/>
      <c r="AL520" s="104"/>
      <c r="AM520" s="104"/>
      <c r="AN520" s="104"/>
      <c r="AO520" s="104"/>
      <c r="AP520" s="104"/>
      <c r="AQ520" s="104"/>
      <c r="AR520" s="104"/>
      <c r="AS520" s="104"/>
      <c r="AT520" s="104"/>
    </row>
    <row r="521" spans="2:46" x14ac:dyDescent="0.25">
      <c r="B521" s="40"/>
      <c r="C521" s="40"/>
      <c r="D521" s="40"/>
      <c r="E521" s="107"/>
      <c r="F521" s="107"/>
      <c r="G521" s="107"/>
      <c r="H521" s="107"/>
      <c r="I521" s="107"/>
      <c r="J521" s="107"/>
      <c r="K521" s="107"/>
      <c r="L521" s="107"/>
      <c r="M521" s="107"/>
      <c r="N521" s="107"/>
      <c r="O521" s="107"/>
      <c r="P521" s="107"/>
      <c r="T521" s="104"/>
      <c r="U521" s="104"/>
      <c r="V521" s="104"/>
      <c r="W521" s="104"/>
      <c r="X521" s="104"/>
      <c r="Y521" s="104"/>
      <c r="Z521" s="104"/>
      <c r="AA521" s="104"/>
      <c r="AB521" s="104"/>
      <c r="AC521" s="104"/>
      <c r="AD521" s="104"/>
      <c r="AE521" s="104"/>
      <c r="AF521" s="104"/>
      <c r="AG521" s="104"/>
      <c r="AH521" s="104"/>
      <c r="AI521" s="104"/>
      <c r="AJ521" s="104"/>
      <c r="AK521" s="104"/>
      <c r="AL521" s="104"/>
      <c r="AM521" s="104"/>
      <c r="AN521" s="104"/>
      <c r="AO521" s="104"/>
      <c r="AP521" s="104"/>
      <c r="AQ521" s="104"/>
      <c r="AR521" s="104"/>
      <c r="AS521" s="104"/>
      <c r="AT521" s="104"/>
    </row>
    <row r="522" spans="2:46" x14ac:dyDescent="0.25">
      <c r="B522" s="40"/>
      <c r="C522" s="40"/>
      <c r="D522" s="40"/>
      <c r="E522" s="107"/>
      <c r="F522" s="107"/>
      <c r="G522" s="107"/>
      <c r="H522" s="107"/>
      <c r="I522" s="107"/>
      <c r="J522" s="107"/>
      <c r="K522" s="107"/>
      <c r="L522" s="107"/>
      <c r="M522" s="107"/>
      <c r="N522" s="107"/>
      <c r="O522" s="107"/>
      <c r="P522" s="107"/>
      <c r="T522" s="104"/>
      <c r="U522" s="104"/>
      <c r="V522" s="104"/>
      <c r="W522" s="104"/>
      <c r="X522" s="104"/>
      <c r="Y522" s="104"/>
      <c r="Z522" s="104"/>
      <c r="AA522" s="104"/>
      <c r="AB522" s="104"/>
      <c r="AC522" s="104"/>
      <c r="AD522" s="104"/>
      <c r="AE522" s="104"/>
      <c r="AF522" s="104"/>
      <c r="AG522" s="104"/>
      <c r="AH522" s="104"/>
      <c r="AI522" s="104"/>
      <c r="AJ522" s="104"/>
      <c r="AK522" s="104"/>
      <c r="AL522" s="104"/>
      <c r="AM522" s="104"/>
      <c r="AN522" s="104"/>
      <c r="AO522" s="104"/>
      <c r="AP522" s="104"/>
      <c r="AQ522" s="104"/>
      <c r="AR522" s="104"/>
      <c r="AS522" s="104"/>
      <c r="AT522" s="104"/>
    </row>
    <row r="523" spans="2:46" x14ac:dyDescent="0.25">
      <c r="B523" s="40"/>
      <c r="C523" s="40"/>
      <c r="D523" s="40"/>
      <c r="E523" s="107"/>
      <c r="F523" s="107"/>
      <c r="G523" s="107"/>
      <c r="H523" s="107"/>
      <c r="I523" s="107"/>
      <c r="J523" s="107"/>
      <c r="K523" s="107"/>
      <c r="L523" s="107"/>
      <c r="M523" s="107"/>
      <c r="N523" s="107"/>
      <c r="O523" s="107"/>
      <c r="P523" s="107"/>
      <c r="T523" s="104"/>
      <c r="U523" s="104"/>
      <c r="V523" s="104"/>
      <c r="W523" s="104"/>
      <c r="X523" s="104"/>
      <c r="Y523" s="104"/>
      <c r="Z523" s="104"/>
      <c r="AA523" s="104"/>
      <c r="AB523" s="104"/>
      <c r="AC523" s="104"/>
      <c r="AD523" s="104"/>
      <c r="AE523" s="104"/>
      <c r="AF523" s="104"/>
      <c r="AG523" s="104"/>
      <c r="AH523" s="104"/>
      <c r="AI523" s="104"/>
      <c r="AJ523" s="104"/>
      <c r="AK523" s="104"/>
      <c r="AL523" s="104"/>
      <c r="AM523" s="104"/>
      <c r="AN523" s="104"/>
      <c r="AO523" s="104"/>
      <c r="AP523" s="104"/>
      <c r="AQ523" s="104"/>
      <c r="AR523" s="104"/>
      <c r="AS523" s="104"/>
      <c r="AT523" s="104"/>
    </row>
    <row r="524" spans="2:46" x14ac:dyDescent="0.25">
      <c r="B524" s="40"/>
      <c r="C524" s="40"/>
      <c r="D524" s="40"/>
      <c r="E524" s="107"/>
      <c r="F524" s="107"/>
      <c r="G524" s="107"/>
      <c r="H524" s="107"/>
      <c r="I524" s="107"/>
      <c r="J524" s="107"/>
      <c r="K524" s="107"/>
      <c r="L524" s="107"/>
      <c r="M524" s="107"/>
      <c r="N524" s="107"/>
      <c r="O524" s="107"/>
      <c r="P524" s="107"/>
      <c r="T524" s="104"/>
      <c r="U524" s="104"/>
      <c r="V524" s="104"/>
      <c r="W524" s="104"/>
      <c r="X524" s="104"/>
      <c r="Y524" s="104"/>
      <c r="Z524" s="104"/>
      <c r="AA524" s="104"/>
      <c r="AB524" s="104"/>
      <c r="AC524" s="104"/>
      <c r="AD524" s="104"/>
      <c r="AE524" s="104"/>
      <c r="AF524" s="104"/>
      <c r="AG524" s="104"/>
      <c r="AH524" s="104"/>
      <c r="AI524" s="104"/>
      <c r="AJ524" s="104"/>
      <c r="AK524" s="104"/>
      <c r="AL524" s="104"/>
      <c r="AM524" s="104"/>
      <c r="AN524" s="104"/>
      <c r="AO524" s="104"/>
      <c r="AP524" s="104"/>
      <c r="AQ524" s="104"/>
      <c r="AR524" s="104"/>
      <c r="AS524" s="104"/>
      <c r="AT524" s="104"/>
    </row>
    <row r="525" spans="2:46" x14ac:dyDescent="0.25">
      <c r="B525" s="40"/>
      <c r="C525" s="40"/>
      <c r="D525" s="40"/>
      <c r="E525" s="107"/>
      <c r="F525" s="107"/>
      <c r="G525" s="107"/>
      <c r="H525" s="107"/>
      <c r="I525" s="107"/>
      <c r="J525" s="107"/>
      <c r="K525" s="107"/>
      <c r="L525" s="107"/>
      <c r="M525" s="107"/>
      <c r="N525" s="107"/>
      <c r="O525" s="107"/>
      <c r="P525" s="107"/>
      <c r="T525" s="104"/>
      <c r="U525" s="104"/>
      <c r="V525" s="104"/>
      <c r="W525" s="104"/>
      <c r="X525" s="104"/>
      <c r="Y525" s="104"/>
      <c r="Z525" s="104"/>
      <c r="AA525" s="104"/>
      <c r="AB525" s="104"/>
      <c r="AC525" s="104"/>
      <c r="AD525" s="104"/>
      <c r="AE525" s="104"/>
      <c r="AF525" s="104"/>
      <c r="AG525" s="104"/>
      <c r="AH525" s="104"/>
      <c r="AI525" s="104"/>
      <c r="AJ525" s="104"/>
      <c r="AK525" s="104"/>
      <c r="AL525" s="104"/>
      <c r="AM525" s="104"/>
      <c r="AN525" s="104"/>
      <c r="AO525" s="104"/>
      <c r="AP525" s="104"/>
      <c r="AQ525" s="104"/>
      <c r="AR525" s="104"/>
      <c r="AS525" s="104"/>
      <c r="AT525" s="104"/>
    </row>
    <row r="526" spans="2:46" x14ac:dyDescent="0.25">
      <c r="B526" s="40"/>
      <c r="C526" s="40"/>
      <c r="D526" s="40"/>
      <c r="E526" s="107"/>
      <c r="F526" s="107"/>
      <c r="G526" s="107"/>
      <c r="H526" s="107"/>
      <c r="I526" s="107"/>
      <c r="J526" s="107"/>
      <c r="K526" s="107"/>
      <c r="L526" s="107"/>
      <c r="M526" s="107"/>
      <c r="N526" s="107"/>
      <c r="O526" s="107"/>
      <c r="P526" s="107"/>
      <c r="T526" s="104"/>
      <c r="U526" s="104"/>
      <c r="V526" s="104"/>
      <c r="W526" s="104"/>
      <c r="X526" s="104"/>
      <c r="Y526" s="104"/>
      <c r="Z526" s="104"/>
      <c r="AA526" s="104"/>
      <c r="AB526" s="104"/>
      <c r="AC526" s="104"/>
      <c r="AD526" s="104"/>
      <c r="AE526" s="104"/>
      <c r="AF526" s="104"/>
      <c r="AG526" s="104"/>
      <c r="AH526" s="104"/>
      <c r="AI526" s="104"/>
      <c r="AJ526" s="104"/>
      <c r="AK526" s="104"/>
      <c r="AL526" s="104"/>
      <c r="AM526" s="104"/>
      <c r="AN526" s="104"/>
      <c r="AO526" s="104"/>
      <c r="AP526" s="104"/>
      <c r="AQ526" s="104"/>
      <c r="AR526" s="104"/>
      <c r="AS526" s="104"/>
      <c r="AT526" s="104"/>
    </row>
    <row r="527" spans="2:46" x14ac:dyDescent="0.25">
      <c r="B527" s="40"/>
      <c r="C527" s="40"/>
      <c r="D527" s="40"/>
      <c r="E527" s="107"/>
      <c r="F527" s="107"/>
      <c r="G527" s="107"/>
      <c r="H527" s="107"/>
      <c r="I527" s="107"/>
      <c r="J527" s="107"/>
      <c r="K527" s="107"/>
      <c r="L527" s="107"/>
      <c r="M527" s="107"/>
      <c r="N527" s="107"/>
      <c r="O527" s="107"/>
      <c r="P527" s="107"/>
      <c r="T527" s="104"/>
      <c r="U527" s="104"/>
      <c r="V527" s="104"/>
      <c r="W527" s="104"/>
      <c r="X527" s="104"/>
      <c r="Y527" s="104"/>
      <c r="Z527" s="104"/>
      <c r="AA527" s="104"/>
      <c r="AB527" s="104"/>
      <c r="AC527" s="104"/>
      <c r="AD527" s="104"/>
      <c r="AE527" s="104"/>
      <c r="AF527" s="104"/>
      <c r="AG527" s="104"/>
      <c r="AH527" s="104"/>
      <c r="AI527" s="104"/>
      <c r="AJ527" s="104"/>
      <c r="AK527" s="104"/>
      <c r="AL527" s="104"/>
      <c r="AM527" s="104"/>
      <c r="AN527" s="104"/>
      <c r="AO527" s="104"/>
      <c r="AP527" s="104"/>
      <c r="AQ527" s="104"/>
      <c r="AR527" s="104"/>
      <c r="AS527" s="104"/>
      <c r="AT527" s="104"/>
    </row>
    <row r="528" spans="2:46" x14ac:dyDescent="0.25">
      <c r="B528" s="40"/>
      <c r="C528" s="40"/>
      <c r="D528" s="40"/>
      <c r="E528" s="107"/>
      <c r="F528" s="107"/>
      <c r="G528" s="107"/>
      <c r="H528" s="107"/>
      <c r="I528" s="107"/>
      <c r="J528" s="107"/>
      <c r="K528" s="107"/>
      <c r="L528" s="107"/>
      <c r="M528" s="107"/>
      <c r="N528" s="107"/>
      <c r="O528" s="107"/>
      <c r="P528" s="107"/>
      <c r="T528" s="104"/>
      <c r="U528" s="104"/>
      <c r="V528" s="104"/>
      <c r="W528" s="104"/>
      <c r="X528" s="104"/>
      <c r="Y528" s="104"/>
      <c r="Z528" s="104"/>
      <c r="AA528" s="104"/>
      <c r="AB528" s="104"/>
      <c r="AC528" s="104"/>
      <c r="AD528" s="104"/>
      <c r="AE528" s="104"/>
      <c r="AF528" s="104"/>
      <c r="AG528" s="104"/>
      <c r="AH528" s="104"/>
      <c r="AI528" s="104"/>
      <c r="AJ528" s="104"/>
      <c r="AK528" s="104"/>
      <c r="AL528" s="104"/>
      <c r="AM528" s="104"/>
      <c r="AN528" s="104"/>
      <c r="AO528" s="104"/>
      <c r="AP528" s="104"/>
      <c r="AQ528" s="104"/>
      <c r="AR528" s="104"/>
      <c r="AS528" s="104"/>
      <c r="AT528" s="104"/>
    </row>
    <row r="529" spans="2:46" x14ac:dyDescent="0.25">
      <c r="B529" s="40"/>
      <c r="C529" s="40"/>
      <c r="D529" s="40"/>
      <c r="E529" s="107"/>
      <c r="F529" s="107"/>
      <c r="G529" s="107"/>
      <c r="H529" s="107"/>
      <c r="I529" s="107"/>
      <c r="J529" s="107"/>
      <c r="K529" s="107"/>
      <c r="L529" s="107"/>
      <c r="M529" s="107"/>
      <c r="N529" s="107"/>
      <c r="O529" s="107"/>
      <c r="P529" s="107"/>
      <c r="T529" s="104"/>
      <c r="U529" s="104"/>
      <c r="V529" s="104"/>
      <c r="W529" s="104"/>
      <c r="X529" s="104"/>
      <c r="Y529" s="104"/>
      <c r="Z529" s="104"/>
      <c r="AA529" s="104"/>
      <c r="AB529" s="104"/>
      <c r="AC529" s="104"/>
      <c r="AD529" s="104"/>
      <c r="AE529" s="104"/>
      <c r="AF529" s="104"/>
      <c r="AG529" s="104"/>
      <c r="AH529" s="104"/>
      <c r="AI529" s="104"/>
      <c r="AJ529" s="104"/>
      <c r="AK529" s="104"/>
      <c r="AL529" s="104"/>
      <c r="AM529" s="104"/>
      <c r="AN529" s="104"/>
      <c r="AO529" s="104"/>
      <c r="AP529" s="104"/>
      <c r="AQ529" s="104"/>
      <c r="AR529" s="104"/>
      <c r="AS529" s="104"/>
      <c r="AT529" s="104"/>
    </row>
    <row r="530" spans="2:46" x14ac:dyDescent="0.25">
      <c r="B530" s="40"/>
      <c r="C530" s="40"/>
      <c r="D530" s="40"/>
      <c r="E530" s="107"/>
      <c r="F530" s="107"/>
      <c r="G530" s="107"/>
      <c r="H530" s="107"/>
      <c r="I530" s="107"/>
      <c r="J530" s="107"/>
      <c r="K530" s="107"/>
      <c r="L530" s="107"/>
      <c r="M530" s="107"/>
      <c r="N530" s="107"/>
      <c r="O530" s="107"/>
      <c r="P530" s="107"/>
      <c r="T530" s="104"/>
      <c r="U530" s="104"/>
      <c r="V530" s="104"/>
      <c r="W530" s="104"/>
      <c r="X530" s="104"/>
      <c r="Y530" s="104"/>
      <c r="Z530" s="104"/>
      <c r="AA530" s="104"/>
      <c r="AB530" s="104"/>
      <c r="AC530" s="104"/>
      <c r="AD530" s="104"/>
      <c r="AE530" s="104"/>
      <c r="AF530" s="104"/>
      <c r="AG530" s="104"/>
      <c r="AH530" s="104"/>
      <c r="AI530" s="104"/>
      <c r="AJ530" s="104"/>
      <c r="AK530" s="104"/>
      <c r="AL530" s="104"/>
      <c r="AM530" s="104"/>
      <c r="AN530" s="104"/>
      <c r="AO530" s="104"/>
      <c r="AP530" s="104"/>
      <c r="AQ530" s="104"/>
      <c r="AR530" s="104"/>
      <c r="AS530" s="104"/>
      <c r="AT530" s="104"/>
    </row>
    <row r="531" spans="2:46" x14ac:dyDescent="0.25">
      <c r="B531" s="40"/>
      <c r="C531" s="40"/>
      <c r="D531" s="40"/>
      <c r="E531" s="107"/>
      <c r="F531" s="107"/>
      <c r="G531" s="107"/>
      <c r="H531" s="107"/>
      <c r="I531" s="107"/>
      <c r="J531" s="107"/>
      <c r="K531" s="107"/>
      <c r="L531" s="107"/>
      <c r="M531" s="107"/>
      <c r="N531" s="107"/>
      <c r="O531" s="107"/>
      <c r="P531" s="107"/>
      <c r="T531" s="104"/>
      <c r="U531" s="104"/>
      <c r="V531" s="104"/>
      <c r="W531" s="104"/>
      <c r="X531" s="104"/>
      <c r="Y531" s="104"/>
      <c r="Z531" s="104"/>
      <c r="AA531" s="104"/>
      <c r="AB531" s="104"/>
      <c r="AC531" s="104"/>
      <c r="AD531" s="104"/>
      <c r="AE531" s="104"/>
      <c r="AF531" s="104"/>
      <c r="AG531" s="104"/>
      <c r="AH531" s="104"/>
      <c r="AI531" s="104"/>
      <c r="AJ531" s="104"/>
      <c r="AK531" s="104"/>
      <c r="AL531" s="104"/>
      <c r="AM531" s="104"/>
      <c r="AN531" s="104"/>
      <c r="AO531" s="104"/>
      <c r="AP531" s="104"/>
      <c r="AQ531" s="104"/>
      <c r="AR531" s="104"/>
      <c r="AS531" s="104"/>
      <c r="AT531" s="104"/>
    </row>
    <row r="532" spans="2:46" x14ac:dyDescent="0.25">
      <c r="B532" s="40"/>
      <c r="C532" s="40"/>
      <c r="D532" s="40"/>
      <c r="E532" s="107"/>
      <c r="F532" s="107"/>
      <c r="G532" s="107"/>
      <c r="H532" s="107"/>
      <c r="I532" s="107"/>
      <c r="J532" s="107"/>
      <c r="K532" s="107"/>
      <c r="L532" s="107"/>
      <c r="M532" s="107"/>
      <c r="N532" s="107"/>
      <c r="O532" s="107"/>
      <c r="P532" s="107"/>
      <c r="T532" s="104"/>
      <c r="U532" s="104"/>
      <c r="V532" s="104"/>
      <c r="W532" s="104"/>
      <c r="X532" s="104"/>
      <c r="Y532" s="104"/>
      <c r="Z532" s="104"/>
      <c r="AA532" s="104"/>
      <c r="AB532" s="104"/>
      <c r="AC532" s="104"/>
      <c r="AD532" s="104"/>
      <c r="AE532" s="104"/>
      <c r="AF532" s="104"/>
      <c r="AG532" s="104"/>
      <c r="AH532" s="104"/>
      <c r="AI532" s="104"/>
      <c r="AJ532" s="104"/>
      <c r="AK532" s="104"/>
      <c r="AL532" s="104"/>
      <c r="AM532" s="104"/>
      <c r="AN532" s="104"/>
      <c r="AO532" s="104"/>
      <c r="AP532" s="104"/>
      <c r="AQ532" s="104"/>
      <c r="AR532" s="104"/>
      <c r="AS532" s="104"/>
      <c r="AT532" s="104"/>
    </row>
    <row r="533" spans="2:46" x14ac:dyDescent="0.25">
      <c r="B533" s="40"/>
      <c r="C533" s="40"/>
      <c r="D533" s="40"/>
      <c r="E533" s="107"/>
      <c r="F533" s="107"/>
      <c r="G533" s="107"/>
      <c r="H533" s="107"/>
      <c r="I533" s="107"/>
      <c r="J533" s="107"/>
      <c r="K533" s="107"/>
      <c r="L533" s="107"/>
      <c r="M533" s="107"/>
      <c r="N533" s="107"/>
      <c r="O533" s="107"/>
      <c r="P533" s="107"/>
      <c r="T533" s="104"/>
      <c r="U533" s="104"/>
      <c r="V533" s="104"/>
      <c r="W533" s="104"/>
      <c r="X533" s="104"/>
      <c r="Y533" s="104"/>
      <c r="Z533" s="104"/>
      <c r="AA533" s="104"/>
      <c r="AB533" s="104"/>
      <c r="AC533" s="104"/>
      <c r="AD533" s="104"/>
      <c r="AE533" s="104"/>
      <c r="AF533" s="104"/>
      <c r="AG533" s="104"/>
      <c r="AH533" s="104"/>
      <c r="AI533" s="104"/>
      <c r="AJ533" s="104"/>
      <c r="AK533" s="104"/>
      <c r="AL533" s="104"/>
      <c r="AM533" s="104"/>
      <c r="AN533" s="104"/>
      <c r="AO533" s="104"/>
      <c r="AP533" s="104"/>
      <c r="AQ533" s="104"/>
      <c r="AR533" s="104"/>
      <c r="AS533" s="104"/>
      <c r="AT533" s="104"/>
    </row>
    <row r="534" spans="2:46" x14ac:dyDescent="0.25">
      <c r="B534" s="40"/>
      <c r="C534" s="40"/>
      <c r="D534" s="40"/>
      <c r="E534" s="107"/>
      <c r="F534" s="107"/>
      <c r="G534" s="107"/>
      <c r="H534" s="107"/>
      <c r="I534" s="107"/>
      <c r="J534" s="107"/>
      <c r="K534" s="107"/>
      <c r="L534" s="107"/>
      <c r="M534" s="107"/>
      <c r="N534" s="107"/>
      <c r="O534" s="107"/>
      <c r="P534" s="107"/>
      <c r="T534" s="104"/>
      <c r="U534" s="104"/>
      <c r="V534" s="104"/>
      <c r="W534" s="104"/>
      <c r="X534" s="104"/>
      <c r="Y534" s="104"/>
      <c r="Z534" s="104"/>
      <c r="AA534" s="104"/>
      <c r="AB534" s="104"/>
      <c r="AC534" s="104"/>
      <c r="AD534" s="104"/>
      <c r="AE534" s="104"/>
      <c r="AF534" s="104"/>
      <c r="AG534" s="104"/>
      <c r="AH534" s="104"/>
      <c r="AI534" s="104"/>
      <c r="AJ534" s="104"/>
      <c r="AK534" s="104"/>
      <c r="AL534" s="104"/>
      <c r="AM534" s="104"/>
      <c r="AN534" s="104"/>
      <c r="AO534" s="104"/>
      <c r="AP534" s="104"/>
      <c r="AQ534" s="104"/>
      <c r="AR534" s="104"/>
      <c r="AS534" s="104"/>
      <c r="AT534" s="104"/>
    </row>
    <row r="535" spans="2:46" x14ac:dyDescent="0.25">
      <c r="B535" s="40"/>
      <c r="C535" s="40"/>
      <c r="D535" s="40"/>
      <c r="E535" s="107"/>
      <c r="F535" s="107"/>
      <c r="G535" s="107"/>
      <c r="H535" s="107"/>
      <c r="I535" s="107"/>
      <c r="J535" s="107"/>
      <c r="K535" s="107"/>
      <c r="L535" s="107"/>
      <c r="M535" s="107"/>
      <c r="N535" s="107"/>
      <c r="O535" s="107"/>
      <c r="P535" s="107"/>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row>
    <row r="536" spans="2:46" x14ac:dyDescent="0.25">
      <c r="B536" s="40"/>
      <c r="C536" s="40"/>
      <c r="D536" s="40"/>
      <c r="E536" s="107"/>
      <c r="F536" s="107"/>
      <c r="G536" s="107"/>
      <c r="H536" s="107"/>
      <c r="I536" s="107"/>
      <c r="J536" s="107"/>
      <c r="K536" s="107"/>
      <c r="L536" s="107"/>
      <c r="M536" s="107"/>
      <c r="N536" s="107"/>
      <c r="O536" s="107"/>
      <c r="P536" s="107"/>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row>
    <row r="537" spans="2:46" x14ac:dyDescent="0.25">
      <c r="B537" s="40"/>
      <c r="C537" s="40"/>
      <c r="D537" s="40"/>
      <c r="E537" s="107"/>
      <c r="F537" s="107"/>
      <c r="G537" s="107"/>
      <c r="H537" s="107"/>
      <c r="I537" s="107"/>
      <c r="J537" s="107"/>
      <c r="K537" s="107"/>
      <c r="L537" s="107"/>
      <c r="M537" s="107"/>
      <c r="N537" s="107"/>
      <c r="O537" s="107"/>
      <c r="P537" s="107"/>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row>
    <row r="538" spans="2:46" x14ac:dyDescent="0.25">
      <c r="B538" s="40"/>
      <c r="C538" s="40"/>
      <c r="D538" s="40"/>
      <c r="E538" s="107"/>
      <c r="F538" s="107"/>
      <c r="G538" s="107"/>
      <c r="H538" s="107"/>
      <c r="I538" s="107"/>
      <c r="J538" s="107"/>
      <c r="K538" s="107"/>
      <c r="L538" s="107"/>
      <c r="M538" s="107"/>
      <c r="N538" s="107"/>
      <c r="O538" s="107"/>
      <c r="P538" s="107"/>
      <c r="T538" s="104"/>
      <c r="U538" s="104"/>
      <c r="V538" s="104"/>
      <c r="W538" s="104"/>
      <c r="X538" s="104"/>
      <c r="Y538" s="104"/>
      <c r="Z538" s="104"/>
      <c r="AA538" s="104"/>
      <c r="AB538" s="104"/>
      <c r="AC538" s="104"/>
      <c r="AD538" s="104"/>
      <c r="AE538" s="104"/>
      <c r="AF538" s="104"/>
      <c r="AG538" s="104"/>
      <c r="AH538" s="104"/>
      <c r="AI538" s="104"/>
      <c r="AJ538" s="104"/>
      <c r="AK538" s="104"/>
      <c r="AL538" s="104"/>
      <c r="AM538" s="104"/>
      <c r="AN538" s="104"/>
      <c r="AO538" s="104"/>
      <c r="AP538" s="104"/>
      <c r="AQ538" s="104"/>
      <c r="AR538" s="104"/>
      <c r="AS538" s="104"/>
      <c r="AT538" s="104"/>
    </row>
    <row r="539" spans="2:46" x14ac:dyDescent="0.25">
      <c r="B539" s="40"/>
      <c r="C539" s="40"/>
      <c r="D539" s="40"/>
      <c r="E539" s="107"/>
      <c r="F539" s="107"/>
      <c r="G539" s="107"/>
      <c r="H539" s="107"/>
      <c r="I539" s="107"/>
      <c r="J539" s="107"/>
      <c r="K539" s="107"/>
      <c r="L539" s="107"/>
      <c r="M539" s="107"/>
      <c r="N539" s="107"/>
      <c r="O539" s="107"/>
      <c r="P539" s="107"/>
      <c r="T539" s="104"/>
      <c r="U539" s="104"/>
      <c r="V539" s="104"/>
      <c r="W539" s="104"/>
      <c r="X539" s="104"/>
      <c r="Y539" s="104"/>
      <c r="Z539" s="104"/>
      <c r="AA539" s="104"/>
      <c r="AB539" s="104"/>
      <c r="AC539" s="104"/>
      <c r="AD539" s="104"/>
      <c r="AE539" s="104"/>
      <c r="AF539" s="104"/>
      <c r="AG539" s="104"/>
      <c r="AH539" s="104"/>
      <c r="AI539" s="104"/>
      <c r="AJ539" s="104"/>
      <c r="AK539" s="104"/>
      <c r="AL539" s="104"/>
      <c r="AM539" s="104"/>
      <c r="AN539" s="104"/>
      <c r="AO539" s="104"/>
      <c r="AP539" s="104"/>
      <c r="AQ539" s="104"/>
      <c r="AR539" s="104"/>
      <c r="AS539" s="104"/>
      <c r="AT539" s="104"/>
    </row>
    <row r="540" spans="2:46" x14ac:dyDescent="0.25">
      <c r="B540" s="40"/>
      <c r="C540" s="40"/>
      <c r="D540" s="40"/>
      <c r="E540" s="107"/>
      <c r="F540" s="107"/>
      <c r="G540" s="107"/>
      <c r="H540" s="107"/>
      <c r="I540" s="107"/>
      <c r="J540" s="107"/>
      <c r="K540" s="107"/>
      <c r="L540" s="107"/>
      <c r="M540" s="107"/>
      <c r="N540" s="107"/>
      <c r="O540" s="107"/>
      <c r="P540" s="107"/>
      <c r="T540" s="104"/>
      <c r="U540" s="104"/>
      <c r="V540" s="104"/>
      <c r="W540" s="104"/>
      <c r="X540" s="104"/>
      <c r="Y540" s="104"/>
      <c r="Z540" s="104"/>
      <c r="AA540" s="104"/>
      <c r="AB540" s="104"/>
      <c r="AC540" s="104"/>
      <c r="AD540" s="104"/>
      <c r="AE540" s="104"/>
      <c r="AF540" s="104"/>
      <c r="AG540" s="104"/>
      <c r="AH540" s="104"/>
      <c r="AI540" s="104"/>
      <c r="AJ540" s="104"/>
      <c r="AK540" s="104"/>
      <c r="AL540" s="104"/>
      <c r="AM540" s="104"/>
      <c r="AN540" s="104"/>
      <c r="AO540" s="104"/>
      <c r="AP540" s="104"/>
      <c r="AQ540" s="104"/>
      <c r="AR540" s="104"/>
      <c r="AS540" s="104"/>
      <c r="AT540" s="104"/>
    </row>
    <row r="541" spans="2:46" x14ac:dyDescent="0.25">
      <c r="B541" s="40"/>
      <c r="C541" s="40"/>
      <c r="D541" s="40"/>
      <c r="E541" s="107"/>
      <c r="F541" s="107"/>
      <c r="G541" s="107"/>
      <c r="H541" s="107"/>
      <c r="I541" s="107"/>
      <c r="J541" s="107"/>
      <c r="K541" s="107"/>
      <c r="L541" s="107"/>
      <c r="M541" s="107"/>
      <c r="N541" s="107"/>
      <c r="O541" s="107"/>
      <c r="P541" s="107"/>
      <c r="T541" s="104"/>
      <c r="U541" s="104"/>
      <c r="V541" s="104"/>
      <c r="W541" s="104"/>
      <c r="X541" s="104"/>
      <c r="Y541" s="104"/>
      <c r="Z541" s="104"/>
      <c r="AA541" s="104"/>
      <c r="AB541" s="104"/>
      <c r="AC541" s="104"/>
      <c r="AD541" s="104"/>
      <c r="AE541" s="104"/>
      <c r="AF541" s="104"/>
      <c r="AG541" s="104"/>
      <c r="AH541" s="104"/>
      <c r="AI541" s="104"/>
      <c r="AJ541" s="104"/>
      <c r="AK541" s="104"/>
      <c r="AL541" s="104"/>
      <c r="AM541" s="104"/>
      <c r="AN541" s="104"/>
      <c r="AO541" s="104"/>
      <c r="AP541" s="104"/>
      <c r="AQ541" s="104"/>
      <c r="AR541" s="104"/>
      <c r="AS541" s="104"/>
      <c r="AT541" s="104"/>
    </row>
    <row r="542" spans="2:46" x14ac:dyDescent="0.25">
      <c r="B542" s="40"/>
      <c r="C542" s="40"/>
      <c r="D542" s="40"/>
      <c r="E542" s="107"/>
      <c r="F542" s="107"/>
      <c r="G542" s="107"/>
      <c r="H542" s="107"/>
      <c r="I542" s="107"/>
      <c r="J542" s="107"/>
      <c r="K542" s="107"/>
      <c r="L542" s="107"/>
      <c r="M542" s="107"/>
      <c r="N542" s="107"/>
      <c r="O542" s="107"/>
      <c r="P542" s="107"/>
      <c r="T542" s="104"/>
      <c r="U542" s="104"/>
      <c r="V542" s="104"/>
      <c r="W542" s="104"/>
      <c r="X542" s="104"/>
      <c r="Y542" s="104"/>
      <c r="Z542" s="104"/>
      <c r="AA542" s="104"/>
      <c r="AB542" s="104"/>
      <c r="AC542" s="104"/>
      <c r="AD542" s="104"/>
      <c r="AE542" s="104"/>
      <c r="AF542" s="104"/>
      <c r="AG542" s="104"/>
      <c r="AH542" s="104"/>
      <c r="AI542" s="104"/>
      <c r="AJ542" s="104"/>
      <c r="AK542" s="104"/>
      <c r="AL542" s="104"/>
      <c r="AM542" s="104"/>
      <c r="AN542" s="104"/>
      <c r="AO542" s="104"/>
      <c r="AP542" s="104"/>
      <c r="AQ542" s="104"/>
      <c r="AR542" s="104"/>
      <c r="AS542" s="104"/>
      <c r="AT542" s="104"/>
    </row>
    <row r="543" spans="2:46" x14ac:dyDescent="0.25">
      <c r="B543" s="40"/>
      <c r="C543" s="40"/>
      <c r="D543" s="40"/>
      <c r="E543" s="107"/>
      <c r="F543" s="107"/>
      <c r="G543" s="107"/>
      <c r="H543" s="107"/>
      <c r="I543" s="107"/>
      <c r="J543" s="107"/>
      <c r="K543" s="107"/>
      <c r="L543" s="107"/>
      <c r="M543" s="107"/>
      <c r="N543" s="107"/>
      <c r="O543" s="107"/>
      <c r="P543" s="107"/>
      <c r="T543" s="104"/>
      <c r="U543" s="104"/>
      <c r="V543" s="104"/>
      <c r="W543" s="104"/>
      <c r="X543" s="104"/>
      <c r="Y543" s="104"/>
      <c r="Z543" s="104"/>
      <c r="AA543" s="104"/>
      <c r="AB543" s="104"/>
      <c r="AC543" s="104"/>
      <c r="AD543" s="104"/>
      <c r="AE543" s="104"/>
      <c r="AF543" s="104"/>
      <c r="AG543" s="104"/>
      <c r="AH543" s="104"/>
      <c r="AI543" s="104"/>
      <c r="AJ543" s="104"/>
      <c r="AK543" s="104"/>
      <c r="AL543" s="104"/>
      <c r="AM543" s="104"/>
      <c r="AN543" s="104"/>
      <c r="AO543" s="104"/>
      <c r="AP543" s="104"/>
      <c r="AQ543" s="104"/>
      <c r="AR543" s="104"/>
      <c r="AS543" s="104"/>
      <c r="AT543" s="104"/>
    </row>
    <row r="544" spans="2:46" x14ac:dyDescent="0.25">
      <c r="B544" s="40"/>
      <c r="C544" s="40"/>
      <c r="D544" s="40"/>
      <c r="E544" s="107"/>
      <c r="F544" s="107"/>
      <c r="G544" s="107"/>
      <c r="H544" s="107"/>
      <c r="I544" s="107"/>
      <c r="J544" s="107"/>
      <c r="K544" s="107"/>
      <c r="L544" s="107"/>
      <c r="M544" s="107"/>
      <c r="N544" s="107"/>
      <c r="O544" s="107"/>
      <c r="P544" s="107"/>
      <c r="T544" s="104"/>
      <c r="U544" s="104"/>
      <c r="V544" s="104"/>
      <c r="W544" s="104"/>
      <c r="X544" s="104"/>
      <c r="Y544" s="104"/>
      <c r="Z544" s="104"/>
      <c r="AA544" s="104"/>
      <c r="AB544" s="104"/>
      <c r="AC544" s="104"/>
      <c r="AD544" s="104"/>
      <c r="AE544" s="104"/>
      <c r="AF544" s="104"/>
      <c r="AG544" s="104"/>
      <c r="AH544" s="104"/>
      <c r="AI544" s="104"/>
      <c r="AJ544" s="104"/>
      <c r="AK544" s="104"/>
      <c r="AL544" s="104"/>
      <c r="AM544" s="104"/>
      <c r="AN544" s="104"/>
      <c r="AO544" s="104"/>
      <c r="AP544" s="104"/>
      <c r="AQ544" s="104"/>
      <c r="AR544" s="104"/>
      <c r="AS544" s="104"/>
      <c r="AT544" s="104"/>
    </row>
    <row r="545" spans="2:46" x14ac:dyDescent="0.25">
      <c r="B545" s="40"/>
      <c r="C545" s="40"/>
      <c r="D545" s="40"/>
      <c r="E545" s="107"/>
      <c r="F545" s="107"/>
      <c r="G545" s="107"/>
      <c r="H545" s="107"/>
      <c r="I545" s="107"/>
      <c r="J545" s="107"/>
      <c r="K545" s="107"/>
      <c r="L545" s="107"/>
      <c r="M545" s="107"/>
      <c r="N545" s="107"/>
      <c r="O545" s="107"/>
      <c r="P545" s="107"/>
      <c r="T545" s="104"/>
      <c r="U545" s="104"/>
      <c r="V545" s="104"/>
      <c r="W545" s="104"/>
      <c r="X545" s="104"/>
      <c r="Y545" s="104"/>
      <c r="Z545" s="104"/>
      <c r="AA545" s="104"/>
      <c r="AB545" s="104"/>
      <c r="AC545" s="104"/>
      <c r="AD545" s="104"/>
      <c r="AE545" s="104"/>
      <c r="AF545" s="104"/>
      <c r="AG545" s="104"/>
      <c r="AH545" s="104"/>
      <c r="AI545" s="104"/>
      <c r="AJ545" s="104"/>
      <c r="AK545" s="104"/>
      <c r="AL545" s="104"/>
      <c r="AM545" s="104"/>
      <c r="AN545" s="104"/>
      <c r="AO545" s="104"/>
      <c r="AP545" s="104"/>
      <c r="AQ545" s="104"/>
      <c r="AR545" s="104"/>
      <c r="AS545" s="104"/>
      <c r="AT545" s="104"/>
    </row>
    <row r="546" spans="2:46" x14ac:dyDescent="0.25">
      <c r="B546" s="40"/>
      <c r="C546" s="40"/>
      <c r="D546" s="40"/>
      <c r="E546" s="107"/>
      <c r="F546" s="107"/>
      <c r="G546" s="107"/>
      <c r="H546" s="107"/>
      <c r="I546" s="107"/>
      <c r="J546" s="107"/>
      <c r="K546" s="107"/>
      <c r="L546" s="107"/>
      <c r="M546" s="107"/>
      <c r="N546" s="107"/>
      <c r="O546" s="107"/>
      <c r="P546" s="107"/>
      <c r="T546" s="104"/>
      <c r="U546" s="104"/>
      <c r="V546" s="104"/>
      <c r="W546" s="104"/>
      <c r="X546" s="104"/>
      <c r="Y546" s="104"/>
      <c r="Z546" s="104"/>
      <c r="AA546" s="104"/>
      <c r="AB546" s="104"/>
      <c r="AC546" s="104"/>
      <c r="AD546" s="104"/>
      <c r="AE546" s="104"/>
      <c r="AF546" s="104"/>
      <c r="AG546" s="104"/>
      <c r="AH546" s="104"/>
      <c r="AI546" s="104"/>
      <c r="AJ546" s="104"/>
      <c r="AK546" s="104"/>
      <c r="AL546" s="104"/>
      <c r="AM546" s="104"/>
      <c r="AN546" s="104"/>
      <c r="AO546" s="104"/>
      <c r="AP546" s="104"/>
      <c r="AQ546" s="104"/>
      <c r="AR546" s="104"/>
      <c r="AS546" s="104"/>
      <c r="AT546" s="104"/>
    </row>
    <row r="547" spans="2:46" x14ac:dyDescent="0.25">
      <c r="B547" s="40"/>
      <c r="C547" s="40"/>
      <c r="D547" s="40"/>
      <c r="E547" s="107"/>
      <c r="F547" s="107"/>
      <c r="G547" s="107"/>
      <c r="H547" s="107"/>
      <c r="I547" s="107"/>
      <c r="J547" s="107"/>
      <c r="K547" s="107"/>
      <c r="L547" s="107"/>
      <c r="M547" s="107"/>
      <c r="N547" s="107"/>
      <c r="O547" s="107"/>
      <c r="P547" s="107"/>
      <c r="T547" s="104"/>
      <c r="U547" s="104"/>
      <c r="V547" s="104"/>
      <c r="W547" s="104"/>
      <c r="X547" s="104"/>
      <c r="Y547" s="104"/>
      <c r="Z547" s="104"/>
      <c r="AA547" s="104"/>
      <c r="AB547" s="104"/>
      <c r="AC547" s="104"/>
      <c r="AD547" s="104"/>
      <c r="AE547" s="104"/>
      <c r="AF547" s="104"/>
      <c r="AG547" s="104"/>
      <c r="AH547" s="104"/>
      <c r="AI547" s="104"/>
      <c r="AJ547" s="104"/>
      <c r="AK547" s="104"/>
      <c r="AL547" s="104"/>
      <c r="AM547" s="104"/>
      <c r="AN547" s="104"/>
      <c r="AO547" s="104"/>
      <c r="AP547" s="104"/>
      <c r="AQ547" s="104"/>
      <c r="AR547" s="104"/>
      <c r="AS547" s="104"/>
      <c r="AT547" s="104"/>
    </row>
    <row r="548" spans="2:46" x14ac:dyDescent="0.25">
      <c r="B548" s="40"/>
      <c r="C548" s="40"/>
      <c r="D548" s="40"/>
      <c r="E548" s="107"/>
      <c r="F548" s="107"/>
      <c r="G548" s="107"/>
      <c r="H548" s="107"/>
      <c r="I548" s="107"/>
      <c r="J548" s="107"/>
      <c r="K548" s="107"/>
      <c r="L548" s="107"/>
      <c r="M548" s="107"/>
      <c r="N548" s="107"/>
      <c r="O548" s="107"/>
      <c r="P548" s="107"/>
      <c r="T548" s="104"/>
      <c r="U548" s="104"/>
      <c r="V548" s="104"/>
      <c r="W548" s="104"/>
      <c r="X548" s="104"/>
      <c r="Y548" s="104"/>
      <c r="Z548" s="104"/>
      <c r="AA548" s="104"/>
      <c r="AB548" s="104"/>
      <c r="AC548" s="104"/>
      <c r="AD548" s="104"/>
      <c r="AE548" s="104"/>
      <c r="AF548" s="104"/>
      <c r="AG548" s="104"/>
      <c r="AH548" s="104"/>
      <c r="AI548" s="104"/>
      <c r="AJ548" s="104"/>
      <c r="AK548" s="104"/>
      <c r="AL548" s="104"/>
      <c r="AM548" s="104"/>
      <c r="AN548" s="104"/>
      <c r="AO548" s="104"/>
      <c r="AP548" s="104"/>
      <c r="AQ548" s="104"/>
      <c r="AR548" s="104"/>
      <c r="AS548" s="104"/>
      <c r="AT548" s="104"/>
    </row>
    <row r="549" spans="2:46" x14ac:dyDescent="0.25">
      <c r="B549" s="40"/>
      <c r="C549" s="40"/>
      <c r="D549" s="40"/>
      <c r="E549" s="107"/>
      <c r="F549" s="107"/>
      <c r="G549" s="107"/>
      <c r="H549" s="107"/>
      <c r="I549" s="107"/>
      <c r="J549" s="107"/>
      <c r="K549" s="107"/>
      <c r="L549" s="107"/>
      <c r="M549" s="107"/>
      <c r="N549" s="107"/>
      <c r="O549" s="107"/>
      <c r="P549" s="107"/>
      <c r="T549" s="104"/>
      <c r="U549" s="104"/>
      <c r="V549" s="104"/>
      <c r="W549" s="104"/>
      <c r="X549" s="104"/>
      <c r="Y549" s="104"/>
      <c r="Z549" s="104"/>
      <c r="AA549" s="104"/>
      <c r="AB549" s="104"/>
      <c r="AC549" s="104"/>
      <c r="AD549" s="104"/>
      <c r="AE549" s="104"/>
      <c r="AF549" s="104"/>
      <c r="AG549" s="104"/>
      <c r="AH549" s="104"/>
      <c r="AI549" s="104"/>
      <c r="AJ549" s="104"/>
      <c r="AK549" s="104"/>
      <c r="AL549" s="104"/>
      <c r="AM549" s="104"/>
      <c r="AN549" s="104"/>
      <c r="AO549" s="104"/>
      <c r="AP549" s="104"/>
      <c r="AQ549" s="104"/>
      <c r="AR549" s="104"/>
      <c r="AS549" s="104"/>
      <c r="AT549" s="104"/>
    </row>
    <row r="550" spans="2:46" x14ac:dyDescent="0.25">
      <c r="B550" s="40"/>
      <c r="C550" s="40"/>
      <c r="D550" s="40"/>
      <c r="E550" s="107"/>
      <c r="F550" s="107"/>
      <c r="G550" s="107"/>
      <c r="H550" s="107"/>
      <c r="I550" s="107"/>
      <c r="J550" s="107"/>
      <c r="K550" s="107"/>
      <c r="L550" s="107"/>
      <c r="M550" s="107"/>
      <c r="N550" s="107"/>
      <c r="O550" s="107"/>
      <c r="P550" s="107"/>
      <c r="T550" s="104"/>
      <c r="U550" s="104"/>
      <c r="V550" s="104"/>
      <c r="W550" s="104"/>
      <c r="X550" s="104"/>
      <c r="Y550" s="104"/>
      <c r="Z550" s="104"/>
      <c r="AA550" s="104"/>
      <c r="AB550" s="104"/>
      <c r="AC550" s="104"/>
      <c r="AD550" s="104"/>
      <c r="AE550" s="104"/>
      <c r="AF550" s="104"/>
      <c r="AG550" s="104"/>
      <c r="AH550" s="104"/>
      <c r="AI550" s="104"/>
      <c r="AJ550" s="104"/>
      <c r="AK550" s="104"/>
      <c r="AL550" s="104"/>
      <c r="AM550" s="104"/>
      <c r="AN550" s="104"/>
      <c r="AO550" s="104"/>
      <c r="AP550" s="104"/>
      <c r="AQ550" s="104"/>
      <c r="AR550" s="104"/>
      <c r="AS550" s="104"/>
      <c r="AT550" s="104"/>
    </row>
    <row r="551" spans="2:46" x14ac:dyDescent="0.25">
      <c r="B551" s="40"/>
      <c r="C551" s="40"/>
      <c r="D551" s="40"/>
      <c r="E551" s="107"/>
      <c r="F551" s="107"/>
      <c r="G551" s="107"/>
      <c r="H551" s="107"/>
      <c r="I551" s="107"/>
      <c r="J551" s="107"/>
      <c r="K551" s="107"/>
      <c r="L551" s="107"/>
      <c r="M551" s="107"/>
      <c r="N551" s="107"/>
      <c r="O551" s="107"/>
      <c r="P551" s="107"/>
      <c r="T551" s="104"/>
      <c r="U551" s="104"/>
      <c r="V551" s="104"/>
      <c r="W551" s="104"/>
      <c r="X551" s="104"/>
      <c r="Y551" s="104"/>
      <c r="Z551" s="104"/>
      <c r="AA551" s="104"/>
      <c r="AB551" s="104"/>
      <c r="AC551" s="104"/>
      <c r="AD551" s="104"/>
      <c r="AE551" s="104"/>
      <c r="AF551" s="104"/>
      <c r="AG551" s="104"/>
      <c r="AH551" s="104"/>
      <c r="AI551" s="104"/>
      <c r="AJ551" s="104"/>
      <c r="AK551" s="104"/>
      <c r="AL551" s="104"/>
      <c r="AM551" s="104"/>
      <c r="AN551" s="104"/>
      <c r="AO551" s="104"/>
      <c r="AP551" s="104"/>
      <c r="AQ551" s="104"/>
      <c r="AR551" s="104"/>
      <c r="AS551" s="104"/>
      <c r="AT551" s="104"/>
    </row>
    <row r="552" spans="2:46" x14ac:dyDescent="0.25">
      <c r="B552" s="40"/>
      <c r="C552" s="40"/>
      <c r="D552" s="40"/>
      <c r="E552" s="107"/>
      <c r="F552" s="107"/>
      <c r="G552" s="107"/>
      <c r="H552" s="107"/>
      <c r="I552" s="107"/>
      <c r="J552" s="107"/>
      <c r="K552" s="107"/>
      <c r="L552" s="107"/>
      <c r="M552" s="107"/>
      <c r="N552" s="107"/>
      <c r="O552" s="107"/>
      <c r="P552" s="107"/>
      <c r="T552" s="104"/>
      <c r="U552" s="104"/>
      <c r="V552" s="104"/>
      <c r="W552" s="104"/>
      <c r="X552" s="104"/>
      <c r="Y552" s="104"/>
      <c r="Z552" s="104"/>
      <c r="AA552" s="104"/>
      <c r="AB552" s="104"/>
      <c r="AC552" s="104"/>
      <c r="AD552" s="104"/>
      <c r="AE552" s="104"/>
      <c r="AF552" s="104"/>
      <c r="AG552" s="104"/>
      <c r="AH552" s="104"/>
      <c r="AI552" s="104"/>
      <c r="AJ552" s="104"/>
      <c r="AK552" s="104"/>
      <c r="AL552" s="104"/>
      <c r="AM552" s="104"/>
      <c r="AN552" s="104"/>
      <c r="AO552" s="104"/>
      <c r="AP552" s="104"/>
      <c r="AQ552" s="104"/>
      <c r="AR552" s="104"/>
      <c r="AS552" s="104"/>
      <c r="AT552" s="104"/>
    </row>
    <row r="553" spans="2:46" x14ac:dyDescent="0.25">
      <c r="B553" s="40"/>
      <c r="C553" s="40"/>
      <c r="D553" s="40"/>
      <c r="E553" s="107"/>
      <c r="F553" s="107"/>
      <c r="G553" s="107"/>
      <c r="H553" s="107"/>
      <c r="I553" s="107"/>
      <c r="J553" s="107"/>
      <c r="K553" s="107"/>
      <c r="L553" s="107"/>
      <c r="M553" s="107"/>
      <c r="N553" s="107"/>
      <c r="O553" s="107"/>
      <c r="P553" s="107"/>
      <c r="T553" s="104"/>
      <c r="U553" s="104"/>
      <c r="V553" s="104"/>
      <c r="W553" s="104"/>
      <c r="X553" s="104"/>
      <c r="Y553" s="104"/>
      <c r="Z553" s="104"/>
      <c r="AA553" s="104"/>
      <c r="AB553" s="104"/>
      <c r="AC553" s="104"/>
      <c r="AD553" s="104"/>
      <c r="AE553" s="104"/>
      <c r="AF553" s="104"/>
      <c r="AG553" s="104"/>
      <c r="AH553" s="104"/>
      <c r="AI553" s="104"/>
      <c r="AJ553" s="104"/>
      <c r="AK553" s="104"/>
      <c r="AL553" s="104"/>
      <c r="AM553" s="104"/>
      <c r="AN553" s="104"/>
      <c r="AO553" s="104"/>
      <c r="AP553" s="104"/>
      <c r="AQ553" s="104"/>
      <c r="AR553" s="104"/>
      <c r="AS553" s="104"/>
      <c r="AT553" s="104"/>
    </row>
    <row r="554" spans="2:46" x14ac:dyDescent="0.25">
      <c r="B554" s="40"/>
      <c r="C554" s="40"/>
      <c r="D554" s="40"/>
      <c r="E554" s="107"/>
      <c r="F554" s="107"/>
      <c r="G554" s="107"/>
      <c r="H554" s="107"/>
      <c r="I554" s="107"/>
      <c r="J554" s="107"/>
      <c r="K554" s="107"/>
      <c r="L554" s="107"/>
      <c r="M554" s="107"/>
      <c r="N554" s="107"/>
      <c r="O554" s="107"/>
      <c r="P554" s="107"/>
      <c r="T554" s="104"/>
      <c r="U554" s="104"/>
      <c r="V554" s="104"/>
      <c r="W554" s="104"/>
      <c r="X554" s="104"/>
      <c r="Y554" s="104"/>
      <c r="Z554" s="104"/>
      <c r="AA554" s="104"/>
      <c r="AB554" s="104"/>
      <c r="AC554" s="104"/>
      <c r="AD554" s="104"/>
      <c r="AE554" s="104"/>
      <c r="AF554" s="104"/>
      <c r="AG554" s="104"/>
      <c r="AH554" s="104"/>
      <c r="AI554" s="104"/>
      <c r="AJ554" s="104"/>
      <c r="AK554" s="104"/>
      <c r="AL554" s="104"/>
      <c r="AM554" s="104"/>
      <c r="AN554" s="104"/>
      <c r="AO554" s="104"/>
      <c r="AP554" s="104"/>
      <c r="AQ554" s="104"/>
      <c r="AR554" s="104"/>
      <c r="AS554" s="104"/>
      <c r="AT554" s="104"/>
    </row>
    <row r="555" spans="2:46" x14ac:dyDescent="0.25">
      <c r="B555" s="40"/>
      <c r="C555" s="40"/>
      <c r="D555" s="40"/>
      <c r="E555" s="107"/>
      <c r="F555" s="107"/>
      <c r="G555" s="107"/>
      <c r="H555" s="107"/>
      <c r="I555" s="107"/>
      <c r="J555" s="107"/>
      <c r="K555" s="107"/>
      <c r="L555" s="107"/>
      <c r="M555" s="107"/>
      <c r="N555" s="107"/>
      <c r="O555" s="107"/>
      <c r="P555" s="107"/>
      <c r="T555" s="104"/>
      <c r="U555" s="104"/>
      <c r="V555" s="104"/>
      <c r="W555" s="104"/>
      <c r="X555" s="104"/>
      <c r="Y555" s="104"/>
      <c r="Z555" s="104"/>
      <c r="AA555" s="104"/>
      <c r="AB555" s="104"/>
      <c r="AC555" s="104"/>
      <c r="AD555" s="104"/>
      <c r="AE555" s="104"/>
      <c r="AF555" s="104"/>
      <c r="AG555" s="104"/>
      <c r="AH555" s="104"/>
      <c r="AI555" s="104"/>
      <c r="AJ555" s="104"/>
      <c r="AK555" s="104"/>
      <c r="AL555" s="104"/>
      <c r="AM555" s="104"/>
      <c r="AN555" s="104"/>
      <c r="AO555" s="104"/>
      <c r="AP555" s="104"/>
      <c r="AQ555" s="104"/>
      <c r="AR555" s="104"/>
      <c r="AS555" s="104"/>
      <c r="AT555" s="104"/>
    </row>
    <row r="556" spans="2:46" x14ac:dyDescent="0.25">
      <c r="B556" s="40"/>
      <c r="C556" s="40"/>
      <c r="D556" s="40"/>
      <c r="E556" s="107"/>
      <c r="F556" s="107"/>
      <c r="G556" s="107"/>
      <c r="H556" s="107"/>
      <c r="I556" s="107"/>
      <c r="J556" s="107"/>
      <c r="K556" s="107"/>
      <c r="L556" s="107"/>
      <c r="M556" s="107"/>
      <c r="N556" s="107"/>
      <c r="O556" s="107"/>
      <c r="P556" s="107"/>
      <c r="T556" s="104"/>
      <c r="U556" s="104"/>
      <c r="V556" s="104"/>
      <c r="W556" s="104"/>
      <c r="X556" s="104"/>
      <c r="Y556" s="104"/>
      <c r="Z556" s="104"/>
      <c r="AA556" s="104"/>
      <c r="AB556" s="104"/>
      <c r="AC556" s="104"/>
      <c r="AD556" s="104"/>
      <c r="AE556" s="104"/>
      <c r="AF556" s="104"/>
      <c r="AG556" s="104"/>
      <c r="AH556" s="104"/>
      <c r="AI556" s="104"/>
      <c r="AJ556" s="104"/>
      <c r="AK556" s="104"/>
      <c r="AL556" s="104"/>
      <c r="AM556" s="104"/>
      <c r="AN556" s="104"/>
      <c r="AO556" s="104"/>
      <c r="AP556" s="104"/>
      <c r="AQ556" s="104"/>
      <c r="AR556" s="104"/>
      <c r="AS556" s="104"/>
      <c r="AT556" s="104"/>
    </row>
    <row r="557" spans="2:46" x14ac:dyDescent="0.25">
      <c r="B557" s="40"/>
      <c r="C557" s="40"/>
      <c r="D557" s="40"/>
      <c r="E557" s="107"/>
      <c r="F557" s="107"/>
      <c r="G557" s="107"/>
      <c r="H557" s="107"/>
      <c r="I557" s="107"/>
      <c r="J557" s="107"/>
      <c r="K557" s="107"/>
      <c r="L557" s="107"/>
      <c r="M557" s="107"/>
      <c r="N557" s="107"/>
      <c r="O557" s="107"/>
      <c r="P557" s="107"/>
      <c r="T557" s="104"/>
      <c r="U557" s="104"/>
      <c r="V557" s="104"/>
      <c r="W557" s="104"/>
      <c r="X557" s="104"/>
      <c r="Y557" s="104"/>
      <c r="Z557" s="104"/>
      <c r="AA557" s="104"/>
      <c r="AB557" s="104"/>
      <c r="AC557" s="104"/>
      <c r="AD557" s="104"/>
      <c r="AE557" s="104"/>
      <c r="AF557" s="104"/>
      <c r="AG557" s="104"/>
      <c r="AH557" s="104"/>
      <c r="AI557" s="104"/>
      <c r="AJ557" s="104"/>
      <c r="AK557" s="104"/>
      <c r="AL557" s="104"/>
      <c r="AM557" s="104"/>
      <c r="AN557" s="104"/>
      <c r="AO557" s="104"/>
      <c r="AP557" s="104"/>
      <c r="AQ557" s="104"/>
      <c r="AR557" s="104"/>
      <c r="AS557" s="104"/>
      <c r="AT557" s="104"/>
    </row>
    <row r="558" spans="2:46" x14ac:dyDescent="0.25">
      <c r="B558" s="40"/>
      <c r="C558" s="40"/>
      <c r="D558" s="40"/>
      <c r="E558" s="107"/>
      <c r="F558" s="107"/>
      <c r="G558" s="107"/>
      <c r="H558" s="107"/>
      <c r="I558" s="107"/>
      <c r="J558" s="107"/>
      <c r="K558" s="107"/>
      <c r="L558" s="107"/>
      <c r="M558" s="107"/>
      <c r="N558" s="107"/>
      <c r="O558" s="107"/>
      <c r="P558" s="107"/>
      <c r="T558" s="104"/>
      <c r="U558" s="104"/>
      <c r="V558" s="104"/>
      <c r="W558" s="104"/>
      <c r="X558" s="104"/>
      <c r="Y558" s="104"/>
      <c r="Z558" s="104"/>
      <c r="AA558" s="104"/>
      <c r="AB558" s="104"/>
      <c r="AC558" s="104"/>
      <c r="AD558" s="104"/>
      <c r="AE558" s="104"/>
      <c r="AF558" s="104"/>
      <c r="AG558" s="104"/>
      <c r="AH558" s="104"/>
      <c r="AI558" s="104"/>
      <c r="AJ558" s="104"/>
      <c r="AK558" s="104"/>
      <c r="AL558" s="104"/>
      <c r="AM558" s="104"/>
      <c r="AN558" s="104"/>
      <c r="AO558" s="104"/>
      <c r="AP558" s="104"/>
      <c r="AQ558" s="104"/>
      <c r="AR558" s="104"/>
      <c r="AS558" s="104"/>
      <c r="AT558" s="104"/>
    </row>
    <row r="559" spans="2:46" x14ac:dyDescent="0.25">
      <c r="B559" s="40"/>
      <c r="C559" s="40"/>
      <c r="D559" s="40"/>
      <c r="E559" s="107"/>
      <c r="F559" s="107"/>
      <c r="G559" s="107"/>
      <c r="H559" s="107"/>
      <c r="I559" s="107"/>
      <c r="J559" s="107"/>
      <c r="K559" s="107"/>
      <c r="L559" s="107"/>
      <c r="M559" s="107"/>
      <c r="N559" s="107"/>
      <c r="O559" s="107"/>
      <c r="P559" s="107"/>
      <c r="T559" s="104"/>
      <c r="U559" s="104"/>
      <c r="V559" s="104"/>
      <c r="W559" s="104"/>
      <c r="X559" s="104"/>
      <c r="Y559" s="104"/>
      <c r="Z559" s="104"/>
      <c r="AA559" s="104"/>
      <c r="AB559" s="104"/>
      <c r="AC559" s="104"/>
      <c r="AD559" s="104"/>
      <c r="AE559" s="104"/>
      <c r="AF559" s="104"/>
      <c r="AG559" s="104"/>
      <c r="AH559" s="104"/>
      <c r="AI559" s="104"/>
      <c r="AJ559" s="104"/>
      <c r="AK559" s="104"/>
      <c r="AL559" s="104"/>
      <c r="AM559" s="104"/>
      <c r="AN559" s="104"/>
      <c r="AO559" s="104"/>
      <c r="AP559" s="104"/>
      <c r="AQ559" s="104"/>
      <c r="AR559" s="104"/>
      <c r="AS559" s="104"/>
      <c r="AT559" s="104"/>
    </row>
    <row r="560" spans="2:46" x14ac:dyDescent="0.25">
      <c r="B560" s="40"/>
      <c r="C560" s="40"/>
      <c r="D560" s="40"/>
      <c r="E560" s="107"/>
      <c r="F560" s="107"/>
      <c r="G560" s="107"/>
      <c r="H560" s="107"/>
      <c r="I560" s="107"/>
      <c r="J560" s="107"/>
      <c r="K560" s="107"/>
      <c r="L560" s="107"/>
      <c r="M560" s="107"/>
      <c r="N560" s="107"/>
      <c r="O560" s="107"/>
      <c r="P560" s="107"/>
      <c r="T560" s="104"/>
      <c r="U560" s="104"/>
      <c r="V560" s="104"/>
      <c r="W560" s="104"/>
      <c r="X560" s="104"/>
      <c r="Y560" s="104"/>
      <c r="Z560" s="104"/>
      <c r="AA560" s="104"/>
      <c r="AB560" s="104"/>
      <c r="AC560" s="104"/>
      <c r="AD560" s="104"/>
      <c r="AE560" s="104"/>
      <c r="AF560" s="104"/>
      <c r="AG560" s="104"/>
      <c r="AH560" s="104"/>
      <c r="AI560" s="104"/>
      <c r="AJ560" s="104"/>
      <c r="AK560" s="104"/>
      <c r="AL560" s="104"/>
      <c r="AM560" s="104"/>
      <c r="AN560" s="104"/>
      <c r="AO560" s="104"/>
      <c r="AP560" s="104"/>
      <c r="AQ560" s="104"/>
      <c r="AR560" s="104"/>
      <c r="AS560" s="104"/>
      <c r="AT560" s="104"/>
    </row>
    <row r="561" spans="2:46" x14ac:dyDescent="0.25">
      <c r="B561" s="40"/>
      <c r="C561" s="40"/>
      <c r="D561" s="40"/>
      <c r="E561" s="107"/>
      <c r="F561" s="107"/>
      <c r="G561" s="107"/>
      <c r="H561" s="107"/>
      <c r="I561" s="107"/>
      <c r="J561" s="107"/>
      <c r="K561" s="107"/>
      <c r="L561" s="107"/>
      <c r="M561" s="107"/>
      <c r="N561" s="107"/>
      <c r="O561" s="107"/>
      <c r="P561" s="107"/>
      <c r="T561" s="104"/>
      <c r="U561" s="104"/>
      <c r="V561" s="104"/>
      <c r="W561" s="104"/>
      <c r="X561" s="104"/>
      <c r="Y561" s="104"/>
      <c r="Z561" s="104"/>
      <c r="AA561" s="104"/>
      <c r="AB561" s="104"/>
      <c r="AC561" s="104"/>
      <c r="AD561" s="104"/>
      <c r="AE561" s="104"/>
      <c r="AF561" s="104"/>
      <c r="AG561" s="104"/>
      <c r="AH561" s="104"/>
      <c r="AI561" s="104"/>
      <c r="AJ561" s="104"/>
      <c r="AK561" s="104"/>
      <c r="AL561" s="104"/>
      <c r="AM561" s="104"/>
      <c r="AN561" s="104"/>
      <c r="AO561" s="104"/>
      <c r="AP561" s="104"/>
      <c r="AQ561" s="104"/>
      <c r="AR561" s="104"/>
      <c r="AS561" s="104"/>
      <c r="AT561" s="104"/>
    </row>
    <row r="562" spans="2:46" x14ac:dyDescent="0.25">
      <c r="B562" s="40"/>
      <c r="C562" s="40"/>
      <c r="D562" s="40"/>
      <c r="E562" s="107"/>
      <c r="F562" s="107"/>
      <c r="G562" s="107"/>
      <c r="H562" s="107"/>
      <c r="I562" s="107"/>
      <c r="J562" s="107"/>
      <c r="K562" s="107"/>
      <c r="L562" s="107"/>
      <c r="M562" s="107"/>
      <c r="N562" s="107"/>
      <c r="O562" s="107"/>
      <c r="P562" s="107"/>
      <c r="T562" s="104"/>
      <c r="U562" s="104"/>
      <c r="V562" s="104"/>
      <c r="W562" s="104"/>
      <c r="X562" s="104"/>
      <c r="Y562" s="104"/>
      <c r="Z562" s="104"/>
      <c r="AA562" s="104"/>
      <c r="AB562" s="104"/>
      <c r="AC562" s="104"/>
      <c r="AD562" s="104"/>
      <c r="AE562" s="104"/>
      <c r="AF562" s="104"/>
      <c r="AG562" s="104"/>
      <c r="AH562" s="104"/>
      <c r="AI562" s="104"/>
      <c r="AJ562" s="104"/>
      <c r="AK562" s="104"/>
      <c r="AL562" s="104"/>
      <c r="AM562" s="104"/>
      <c r="AN562" s="104"/>
      <c r="AO562" s="104"/>
      <c r="AP562" s="104"/>
      <c r="AQ562" s="104"/>
      <c r="AR562" s="104"/>
      <c r="AS562" s="104"/>
      <c r="AT562" s="104"/>
    </row>
    <row r="563" spans="2:46" x14ac:dyDescent="0.25">
      <c r="B563" s="40"/>
      <c r="C563" s="40"/>
      <c r="D563" s="40"/>
      <c r="E563" s="107"/>
      <c r="F563" s="107"/>
      <c r="G563" s="107"/>
      <c r="H563" s="107"/>
      <c r="I563" s="107"/>
      <c r="J563" s="107"/>
      <c r="K563" s="107"/>
      <c r="L563" s="107"/>
      <c r="M563" s="107"/>
      <c r="N563" s="107"/>
      <c r="O563" s="107"/>
      <c r="P563" s="107"/>
      <c r="T563" s="104"/>
      <c r="U563" s="104"/>
      <c r="V563" s="104"/>
      <c r="W563" s="104"/>
      <c r="X563" s="104"/>
      <c r="Y563" s="104"/>
      <c r="Z563" s="104"/>
      <c r="AA563" s="104"/>
      <c r="AB563" s="104"/>
      <c r="AC563" s="104"/>
      <c r="AD563" s="104"/>
      <c r="AE563" s="104"/>
      <c r="AF563" s="104"/>
      <c r="AG563" s="104"/>
      <c r="AH563" s="104"/>
      <c r="AI563" s="104"/>
      <c r="AJ563" s="104"/>
      <c r="AK563" s="104"/>
      <c r="AL563" s="104"/>
      <c r="AM563" s="104"/>
      <c r="AN563" s="104"/>
      <c r="AO563" s="104"/>
      <c r="AP563" s="104"/>
      <c r="AQ563" s="104"/>
      <c r="AR563" s="104"/>
      <c r="AS563" s="104"/>
      <c r="AT563" s="104"/>
    </row>
    <row r="564" spans="2:46" x14ac:dyDescent="0.25">
      <c r="B564" s="40"/>
      <c r="C564" s="40"/>
      <c r="D564" s="40"/>
      <c r="E564" s="107"/>
      <c r="F564" s="107"/>
      <c r="G564" s="107"/>
      <c r="H564" s="107"/>
      <c r="I564" s="107"/>
      <c r="J564" s="107"/>
      <c r="K564" s="107"/>
      <c r="L564" s="107"/>
      <c r="M564" s="107"/>
      <c r="N564" s="107"/>
      <c r="O564" s="107"/>
      <c r="P564" s="107"/>
      <c r="T564" s="104"/>
      <c r="U564" s="104"/>
      <c r="V564" s="104"/>
      <c r="W564" s="104"/>
      <c r="X564" s="104"/>
      <c r="Y564" s="104"/>
      <c r="Z564" s="104"/>
      <c r="AA564" s="104"/>
      <c r="AB564" s="104"/>
      <c r="AC564" s="104"/>
      <c r="AD564" s="104"/>
      <c r="AE564" s="104"/>
      <c r="AF564" s="104"/>
      <c r="AG564" s="104"/>
      <c r="AH564" s="104"/>
      <c r="AI564" s="104"/>
      <c r="AJ564" s="104"/>
      <c r="AK564" s="104"/>
      <c r="AL564" s="104"/>
      <c r="AM564" s="104"/>
      <c r="AN564" s="104"/>
      <c r="AO564" s="104"/>
      <c r="AP564" s="104"/>
      <c r="AQ564" s="104"/>
      <c r="AR564" s="104"/>
      <c r="AS564" s="104"/>
      <c r="AT564" s="104"/>
    </row>
    <row r="565" spans="2:46" x14ac:dyDescent="0.25">
      <c r="B565" s="40"/>
      <c r="C565" s="40"/>
      <c r="D565" s="40"/>
      <c r="E565" s="107"/>
      <c r="F565" s="107"/>
      <c r="G565" s="107"/>
      <c r="H565" s="107"/>
      <c r="I565" s="107"/>
      <c r="J565" s="107"/>
      <c r="K565" s="107"/>
      <c r="L565" s="107"/>
      <c r="M565" s="107"/>
      <c r="N565" s="107"/>
      <c r="O565" s="107"/>
      <c r="P565" s="107"/>
      <c r="T565" s="104"/>
      <c r="U565" s="104"/>
      <c r="V565" s="104"/>
      <c r="W565" s="104"/>
      <c r="X565" s="104"/>
      <c r="Y565" s="104"/>
      <c r="Z565" s="104"/>
      <c r="AA565" s="104"/>
      <c r="AB565" s="104"/>
      <c r="AC565" s="104"/>
      <c r="AD565" s="104"/>
      <c r="AE565" s="104"/>
      <c r="AF565" s="104"/>
      <c r="AG565" s="104"/>
      <c r="AH565" s="104"/>
      <c r="AI565" s="104"/>
      <c r="AJ565" s="104"/>
      <c r="AK565" s="104"/>
      <c r="AL565" s="104"/>
      <c r="AM565" s="104"/>
      <c r="AN565" s="104"/>
      <c r="AO565" s="104"/>
      <c r="AP565" s="104"/>
      <c r="AQ565" s="104"/>
      <c r="AR565" s="104"/>
      <c r="AS565" s="104"/>
      <c r="AT565" s="104"/>
    </row>
    <row r="566" spans="2:46" x14ac:dyDescent="0.25">
      <c r="B566" s="40"/>
      <c r="C566" s="40"/>
      <c r="D566" s="40"/>
      <c r="E566" s="107"/>
      <c r="F566" s="107"/>
      <c r="G566" s="107"/>
      <c r="H566" s="107"/>
      <c r="I566" s="107"/>
      <c r="J566" s="107"/>
      <c r="K566" s="107"/>
      <c r="L566" s="107"/>
      <c r="M566" s="107"/>
      <c r="N566" s="107"/>
      <c r="O566" s="107"/>
      <c r="P566" s="107"/>
      <c r="T566" s="104"/>
      <c r="U566" s="104"/>
      <c r="V566" s="104"/>
      <c r="W566" s="104"/>
      <c r="X566" s="104"/>
      <c r="Y566" s="104"/>
      <c r="Z566" s="104"/>
      <c r="AA566" s="104"/>
      <c r="AB566" s="104"/>
      <c r="AC566" s="104"/>
      <c r="AD566" s="104"/>
      <c r="AE566" s="104"/>
      <c r="AF566" s="104"/>
      <c r="AG566" s="104"/>
      <c r="AH566" s="104"/>
      <c r="AI566" s="104"/>
      <c r="AJ566" s="104"/>
      <c r="AK566" s="104"/>
      <c r="AL566" s="104"/>
      <c r="AM566" s="104"/>
      <c r="AN566" s="104"/>
      <c r="AO566" s="104"/>
      <c r="AP566" s="104"/>
      <c r="AQ566" s="104"/>
      <c r="AR566" s="104"/>
      <c r="AS566" s="104"/>
      <c r="AT566" s="104"/>
    </row>
    <row r="567" spans="2:46" x14ac:dyDescent="0.25">
      <c r="B567" s="40"/>
      <c r="C567" s="40"/>
      <c r="D567" s="40"/>
      <c r="E567" s="107"/>
      <c r="F567" s="107"/>
      <c r="G567" s="107"/>
      <c r="H567" s="107"/>
      <c r="I567" s="107"/>
      <c r="J567" s="107"/>
      <c r="K567" s="107"/>
      <c r="L567" s="107"/>
      <c r="M567" s="107"/>
      <c r="N567" s="107"/>
      <c r="O567" s="107"/>
      <c r="P567" s="107"/>
      <c r="T567" s="104"/>
      <c r="U567" s="104"/>
      <c r="V567" s="104"/>
      <c r="W567" s="104"/>
      <c r="X567" s="104"/>
      <c r="Y567" s="104"/>
      <c r="Z567" s="104"/>
      <c r="AA567" s="104"/>
      <c r="AB567" s="104"/>
      <c r="AC567" s="104"/>
      <c r="AD567" s="104"/>
      <c r="AE567" s="104"/>
      <c r="AF567" s="104"/>
      <c r="AG567" s="104"/>
      <c r="AH567" s="104"/>
      <c r="AI567" s="104"/>
      <c r="AJ567" s="104"/>
      <c r="AK567" s="104"/>
      <c r="AL567" s="104"/>
      <c r="AM567" s="104"/>
      <c r="AN567" s="104"/>
      <c r="AO567" s="104"/>
      <c r="AP567" s="104"/>
      <c r="AQ567" s="104"/>
      <c r="AR567" s="104"/>
      <c r="AS567" s="104"/>
      <c r="AT567" s="104"/>
    </row>
    <row r="568" spans="2:46" x14ac:dyDescent="0.25">
      <c r="B568" s="40"/>
      <c r="C568" s="40"/>
      <c r="D568" s="40"/>
      <c r="E568" s="107"/>
      <c r="F568" s="107"/>
      <c r="G568" s="107"/>
      <c r="H568" s="107"/>
      <c r="I568" s="107"/>
      <c r="J568" s="107"/>
      <c r="K568" s="107"/>
      <c r="L568" s="107"/>
      <c r="M568" s="107"/>
      <c r="N568" s="107"/>
      <c r="O568" s="107"/>
      <c r="P568" s="107"/>
      <c r="T568" s="104"/>
      <c r="U568" s="104"/>
      <c r="V568" s="104"/>
      <c r="W568" s="104"/>
      <c r="X568" s="104"/>
      <c r="Y568" s="104"/>
      <c r="Z568" s="104"/>
      <c r="AA568" s="104"/>
      <c r="AB568" s="104"/>
      <c r="AC568" s="104"/>
      <c r="AD568" s="104"/>
      <c r="AE568" s="104"/>
      <c r="AF568" s="104"/>
      <c r="AG568" s="104"/>
      <c r="AH568" s="104"/>
      <c r="AI568" s="104"/>
      <c r="AJ568" s="104"/>
      <c r="AK568" s="104"/>
      <c r="AL568" s="104"/>
      <c r="AM568" s="104"/>
      <c r="AN568" s="104"/>
      <c r="AO568" s="104"/>
      <c r="AP568" s="104"/>
      <c r="AQ568" s="104"/>
      <c r="AR568" s="104"/>
      <c r="AS568" s="104"/>
      <c r="AT568" s="104"/>
    </row>
    <row r="569" spans="2:46" x14ac:dyDescent="0.25">
      <c r="B569" s="40"/>
      <c r="C569" s="40"/>
      <c r="D569" s="40"/>
      <c r="E569" s="107"/>
      <c r="F569" s="107"/>
      <c r="G569" s="107"/>
      <c r="H569" s="107"/>
      <c r="I569" s="107"/>
      <c r="J569" s="107"/>
      <c r="K569" s="107"/>
      <c r="L569" s="107"/>
      <c r="M569" s="107"/>
      <c r="N569" s="107"/>
      <c r="O569" s="107"/>
      <c r="P569" s="107"/>
      <c r="T569" s="104"/>
      <c r="U569" s="104"/>
      <c r="V569" s="104"/>
      <c r="W569" s="104"/>
      <c r="X569" s="104"/>
      <c r="Y569" s="104"/>
      <c r="Z569" s="104"/>
      <c r="AA569" s="104"/>
      <c r="AB569" s="104"/>
      <c r="AC569" s="104"/>
      <c r="AD569" s="104"/>
      <c r="AE569" s="104"/>
      <c r="AF569" s="104"/>
      <c r="AG569" s="104"/>
      <c r="AH569" s="104"/>
      <c r="AI569" s="104"/>
      <c r="AJ569" s="104"/>
      <c r="AK569" s="104"/>
      <c r="AL569" s="104"/>
      <c r="AM569" s="104"/>
      <c r="AN569" s="104"/>
      <c r="AO569" s="104"/>
      <c r="AP569" s="104"/>
      <c r="AQ569" s="104"/>
      <c r="AR569" s="104"/>
      <c r="AS569" s="104"/>
      <c r="AT569" s="104"/>
    </row>
    <row r="570" spans="2:46" x14ac:dyDescent="0.25">
      <c r="B570" s="40"/>
      <c r="C570" s="40"/>
      <c r="D570" s="40"/>
      <c r="E570" s="107"/>
      <c r="F570" s="107"/>
      <c r="G570" s="107"/>
      <c r="H570" s="107"/>
      <c r="I570" s="107"/>
      <c r="J570" s="107"/>
      <c r="K570" s="107"/>
      <c r="L570" s="107"/>
      <c r="M570" s="107"/>
      <c r="N570" s="107"/>
      <c r="O570" s="107"/>
      <c r="P570" s="107"/>
      <c r="T570" s="104"/>
      <c r="U570" s="104"/>
      <c r="V570" s="104"/>
      <c r="W570" s="104"/>
      <c r="X570" s="104"/>
      <c r="Y570" s="104"/>
      <c r="Z570" s="104"/>
      <c r="AA570" s="104"/>
      <c r="AB570" s="104"/>
      <c r="AC570" s="104"/>
      <c r="AD570" s="104"/>
      <c r="AE570" s="104"/>
      <c r="AF570" s="104"/>
      <c r="AG570" s="104"/>
      <c r="AH570" s="104"/>
      <c r="AI570" s="104"/>
      <c r="AJ570" s="104"/>
      <c r="AK570" s="104"/>
      <c r="AL570" s="104"/>
      <c r="AM570" s="104"/>
      <c r="AN570" s="104"/>
      <c r="AO570" s="104"/>
      <c r="AP570" s="104"/>
      <c r="AQ570" s="104"/>
      <c r="AR570" s="104"/>
      <c r="AS570" s="104"/>
      <c r="AT570" s="104"/>
    </row>
    <row r="571" spans="2:46" x14ac:dyDescent="0.25">
      <c r="B571" s="40"/>
      <c r="C571" s="40"/>
      <c r="D571" s="40"/>
      <c r="E571" s="107"/>
      <c r="F571" s="107"/>
      <c r="G571" s="107"/>
      <c r="H571" s="107"/>
      <c r="I571" s="107"/>
      <c r="J571" s="107"/>
      <c r="K571" s="107"/>
      <c r="L571" s="107"/>
      <c r="M571" s="107"/>
      <c r="N571" s="107"/>
      <c r="O571" s="107"/>
      <c r="P571" s="107"/>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row>
    <row r="572" spans="2:46" x14ac:dyDescent="0.25">
      <c r="B572" s="40"/>
      <c r="C572" s="40"/>
      <c r="D572" s="40"/>
      <c r="E572" s="107"/>
      <c r="F572" s="107"/>
      <c r="G572" s="107"/>
      <c r="H572" s="107"/>
      <c r="I572" s="107"/>
      <c r="J572" s="107"/>
      <c r="K572" s="107"/>
      <c r="L572" s="107"/>
      <c r="M572" s="107"/>
      <c r="N572" s="107"/>
      <c r="O572" s="107"/>
      <c r="P572" s="107"/>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row>
    <row r="573" spans="2:46" x14ac:dyDescent="0.25">
      <c r="B573" s="40"/>
      <c r="C573" s="40"/>
      <c r="D573" s="40"/>
      <c r="E573" s="107"/>
      <c r="F573" s="107"/>
      <c r="G573" s="107"/>
      <c r="H573" s="107"/>
      <c r="I573" s="107"/>
      <c r="J573" s="107"/>
      <c r="K573" s="107"/>
      <c r="L573" s="107"/>
      <c r="M573" s="107"/>
      <c r="N573" s="107"/>
      <c r="O573" s="107"/>
      <c r="P573" s="107"/>
      <c r="T573" s="104"/>
      <c r="U573" s="104"/>
      <c r="V573" s="104"/>
      <c r="W573" s="104"/>
      <c r="X573" s="104"/>
      <c r="Y573" s="104"/>
      <c r="Z573" s="104"/>
      <c r="AA573" s="104"/>
      <c r="AB573" s="104"/>
      <c r="AC573" s="104"/>
      <c r="AD573" s="104"/>
      <c r="AE573" s="104"/>
      <c r="AF573" s="104"/>
      <c r="AG573" s="104"/>
      <c r="AH573" s="104"/>
      <c r="AI573" s="104"/>
      <c r="AJ573" s="104"/>
      <c r="AK573" s="104"/>
      <c r="AL573" s="104"/>
      <c r="AM573" s="104"/>
      <c r="AN573" s="104"/>
      <c r="AO573" s="104"/>
      <c r="AP573" s="104"/>
      <c r="AQ573" s="104"/>
      <c r="AR573" s="104"/>
      <c r="AS573" s="104"/>
      <c r="AT573" s="104"/>
    </row>
    <row r="574" spans="2:46" x14ac:dyDescent="0.25">
      <c r="B574" s="40"/>
      <c r="C574" s="40"/>
      <c r="D574" s="40"/>
      <c r="E574" s="107"/>
      <c r="F574" s="107"/>
      <c r="G574" s="107"/>
      <c r="H574" s="107"/>
      <c r="I574" s="107"/>
      <c r="J574" s="107"/>
      <c r="K574" s="107"/>
      <c r="L574" s="107"/>
      <c r="M574" s="107"/>
      <c r="N574" s="107"/>
      <c r="O574" s="107"/>
      <c r="P574" s="107"/>
      <c r="T574" s="104"/>
      <c r="U574" s="104"/>
      <c r="V574" s="104"/>
      <c r="W574" s="104"/>
      <c r="X574" s="104"/>
      <c r="Y574" s="104"/>
      <c r="Z574" s="104"/>
      <c r="AA574" s="104"/>
      <c r="AB574" s="104"/>
      <c r="AC574" s="104"/>
      <c r="AD574" s="104"/>
      <c r="AE574" s="104"/>
      <c r="AF574" s="104"/>
      <c r="AG574" s="104"/>
      <c r="AH574" s="104"/>
      <c r="AI574" s="104"/>
      <c r="AJ574" s="104"/>
      <c r="AK574" s="104"/>
      <c r="AL574" s="104"/>
      <c r="AM574" s="104"/>
      <c r="AN574" s="104"/>
      <c r="AO574" s="104"/>
      <c r="AP574" s="104"/>
      <c r="AQ574" s="104"/>
      <c r="AR574" s="104"/>
      <c r="AS574" s="104"/>
      <c r="AT574" s="104"/>
    </row>
    <row r="575" spans="2:46" x14ac:dyDescent="0.25">
      <c r="B575" s="40"/>
      <c r="C575" s="40"/>
      <c r="D575" s="40"/>
      <c r="E575" s="107"/>
      <c r="F575" s="107"/>
      <c r="G575" s="107"/>
      <c r="H575" s="107"/>
      <c r="I575" s="107"/>
      <c r="J575" s="107"/>
      <c r="K575" s="107"/>
      <c r="L575" s="107"/>
      <c r="M575" s="107"/>
      <c r="N575" s="107"/>
      <c r="O575" s="107"/>
      <c r="P575" s="107"/>
      <c r="T575" s="104"/>
      <c r="U575" s="104"/>
      <c r="V575" s="104"/>
      <c r="W575" s="104"/>
      <c r="X575" s="104"/>
      <c r="Y575" s="104"/>
      <c r="Z575" s="104"/>
      <c r="AA575" s="104"/>
      <c r="AB575" s="104"/>
      <c r="AC575" s="104"/>
      <c r="AD575" s="104"/>
      <c r="AE575" s="104"/>
      <c r="AF575" s="104"/>
      <c r="AG575" s="104"/>
      <c r="AH575" s="104"/>
      <c r="AI575" s="104"/>
      <c r="AJ575" s="104"/>
      <c r="AK575" s="104"/>
      <c r="AL575" s="104"/>
      <c r="AM575" s="104"/>
      <c r="AN575" s="104"/>
      <c r="AO575" s="104"/>
      <c r="AP575" s="104"/>
      <c r="AQ575" s="104"/>
      <c r="AR575" s="104"/>
      <c r="AS575" s="104"/>
      <c r="AT575" s="104"/>
    </row>
    <row r="576" spans="2:46" x14ac:dyDescent="0.25">
      <c r="B576" s="40"/>
      <c r="C576" s="40"/>
      <c r="D576" s="40"/>
      <c r="E576" s="107"/>
      <c r="F576" s="107"/>
      <c r="G576" s="107"/>
      <c r="H576" s="107"/>
      <c r="I576" s="107"/>
      <c r="J576" s="107"/>
      <c r="K576" s="107"/>
      <c r="L576" s="107"/>
      <c r="M576" s="107"/>
      <c r="N576" s="107"/>
      <c r="O576" s="107"/>
      <c r="P576" s="107"/>
      <c r="T576" s="104"/>
      <c r="U576" s="104"/>
      <c r="V576" s="104"/>
      <c r="W576" s="104"/>
      <c r="X576" s="104"/>
      <c r="Y576" s="104"/>
      <c r="Z576" s="104"/>
      <c r="AA576" s="104"/>
      <c r="AB576" s="104"/>
      <c r="AC576" s="104"/>
      <c r="AD576" s="104"/>
      <c r="AE576" s="104"/>
      <c r="AF576" s="104"/>
      <c r="AG576" s="104"/>
      <c r="AH576" s="104"/>
      <c r="AI576" s="104"/>
      <c r="AJ576" s="104"/>
      <c r="AK576" s="104"/>
      <c r="AL576" s="104"/>
      <c r="AM576" s="104"/>
      <c r="AN576" s="104"/>
      <c r="AO576" s="104"/>
      <c r="AP576" s="104"/>
      <c r="AQ576" s="104"/>
      <c r="AR576" s="104"/>
      <c r="AS576" s="104"/>
      <c r="AT576" s="104"/>
    </row>
    <row r="577" spans="2:46" x14ac:dyDescent="0.25">
      <c r="B577" s="40"/>
      <c r="C577" s="40"/>
      <c r="D577" s="40"/>
      <c r="E577" s="107"/>
      <c r="F577" s="107"/>
      <c r="G577" s="107"/>
      <c r="H577" s="107"/>
      <c r="I577" s="107"/>
      <c r="J577" s="107"/>
      <c r="K577" s="107"/>
      <c r="L577" s="107"/>
      <c r="M577" s="107"/>
      <c r="N577" s="107"/>
      <c r="O577" s="107"/>
      <c r="P577" s="107"/>
      <c r="T577" s="104"/>
      <c r="U577" s="104"/>
      <c r="V577" s="104"/>
      <c r="W577" s="104"/>
      <c r="X577" s="104"/>
      <c r="Y577" s="104"/>
      <c r="Z577" s="104"/>
      <c r="AA577" s="104"/>
      <c r="AB577" s="104"/>
      <c r="AC577" s="104"/>
      <c r="AD577" s="104"/>
      <c r="AE577" s="104"/>
      <c r="AF577" s="104"/>
      <c r="AG577" s="104"/>
      <c r="AH577" s="104"/>
      <c r="AI577" s="104"/>
      <c r="AJ577" s="104"/>
      <c r="AK577" s="104"/>
      <c r="AL577" s="104"/>
      <c r="AM577" s="104"/>
      <c r="AN577" s="104"/>
      <c r="AO577" s="104"/>
      <c r="AP577" s="104"/>
      <c r="AQ577" s="104"/>
      <c r="AR577" s="104"/>
      <c r="AS577" s="104"/>
      <c r="AT577" s="104"/>
    </row>
    <row r="578" spans="2:46" x14ac:dyDescent="0.25">
      <c r="B578" s="40"/>
      <c r="C578" s="40"/>
      <c r="D578" s="40"/>
      <c r="E578" s="107"/>
      <c r="F578" s="107"/>
      <c r="G578" s="107"/>
      <c r="H578" s="107"/>
      <c r="I578" s="107"/>
      <c r="J578" s="107"/>
      <c r="K578" s="107"/>
      <c r="L578" s="107"/>
      <c r="M578" s="107"/>
      <c r="N578" s="107"/>
      <c r="O578" s="107"/>
      <c r="P578" s="107"/>
      <c r="T578" s="104"/>
      <c r="U578" s="104"/>
      <c r="V578" s="104"/>
      <c r="W578" s="104"/>
      <c r="X578" s="104"/>
      <c r="Y578" s="104"/>
      <c r="Z578" s="104"/>
      <c r="AA578" s="104"/>
      <c r="AB578" s="104"/>
      <c r="AC578" s="104"/>
      <c r="AD578" s="104"/>
      <c r="AE578" s="104"/>
      <c r="AF578" s="104"/>
      <c r="AG578" s="104"/>
      <c r="AH578" s="104"/>
      <c r="AI578" s="104"/>
      <c r="AJ578" s="104"/>
      <c r="AK578" s="104"/>
      <c r="AL578" s="104"/>
      <c r="AM578" s="104"/>
      <c r="AN578" s="104"/>
      <c r="AO578" s="104"/>
      <c r="AP578" s="104"/>
      <c r="AQ578" s="104"/>
      <c r="AR578" s="104"/>
      <c r="AS578" s="104"/>
      <c r="AT578" s="104"/>
    </row>
    <row r="579" spans="2:46" x14ac:dyDescent="0.25">
      <c r="B579" s="40"/>
      <c r="C579" s="40"/>
      <c r="D579" s="40"/>
      <c r="E579" s="107"/>
      <c r="F579" s="107"/>
      <c r="G579" s="107"/>
      <c r="H579" s="107"/>
      <c r="I579" s="107"/>
      <c r="J579" s="107"/>
      <c r="K579" s="107"/>
      <c r="L579" s="107"/>
      <c r="M579" s="107"/>
      <c r="N579" s="107"/>
      <c r="O579" s="107"/>
      <c r="P579" s="107"/>
      <c r="T579" s="104"/>
      <c r="U579" s="104"/>
      <c r="V579" s="104"/>
      <c r="W579" s="104"/>
      <c r="X579" s="104"/>
      <c r="Y579" s="104"/>
      <c r="Z579" s="104"/>
      <c r="AA579" s="104"/>
      <c r="AB579" s="104"/>
      <c r="AC579" s="104"/>
      <c r="AD579" s="104"/>
      <c r="AE579" s="104"/>
      <c r="AF579" s="104"/>
      <c r="AG579" s="104"/>
      <c r="AH579" s="104"/>
      <c r="AI579" s="104"/>
      <c r="AJ579" s="104"/>
      <c r="AK579" s="104"/>
      <c r="AL579" s="104"/>
      <c r="AM579" s="104"/>
      <c r="AN579" s="104"/>
      <c r="AO579" s="104"/>
      <c r="AP579" s="104"/>
      <c r="AQ579" s="104"/>
      <c r="AR579" s="104"/>
      <c r="AS579" s="104"/>
      <c r="AT579" s="104"/>
    </row>
    <row r="580" spans="2:46" x14ac:dyDescent="0.25">
      <c r="B580" s="40"/>
      <c r="C580" s="40"/>
      <c r="D580" s="40"/>
      <c r="E580" s="107"/>
      <c r="F580" s="107"/>
      <c r="G580" s="107"/>
      <c r="H580" s="107"/>
      <c r="I580" s="107"/>
      <c r="J580" s="107"/>
      <c r="K580" s="107"/>
      <c r="L580" s="107"/>
      <c r="M580" s="107"/>
      <c r="N580" s="107"/>
      <c r="O580" s="107"/>
      <c r="P580" s="107"/>
      <c r="T580" s="104"/>
      <c r="U580" s="104"/>
      <c r="V580" s="104"/>
      <c r="W580" s="104"/>
      <c r="X580" s="104"/>
      <c r="Y580" s="104"/>
      <c r="Z580" s="104"/>
      <c r="AA580" s="104"/>
      <c r="AB580" s="104"/>
      <c r="AC580" s="104"/>
      <c r="AD580" s="104"/>
      <c r="AE580" s="104"/>
      <c r="AF580" s="104"/>
      <c r="AG580" s="104"/>
      <c r="AH580" s="104"/>
      <c r="AI580" s="104"/>
      <c r="AJ580" s="104"/>
      <c r="AK580" s="104"/>
      <c r="AL580" s="104"/>
      <c r="AM580" s="104"/>
      <c r="AN580" s="104"/>
      <c r="AO580" s="104"/>
      <c r="AP580" s="104"/>
      <c r="AQ580" s="104"/>
      <c r="AR580" s="104"/>
      <c r="AS580" s="104"/>
      <c r="AT580" s="104"/>
    </row>
    <row r="581" spans="2:46" x14ac:dyDescent="0.25">
      <c r="B581" s="40"/>
      <c r="C581" s="40"/>
      <c r="D581" s="40"/>
      <c r="E581" s="107"/>
      <c r="F581" s="107"/>
      <c r="G581" s="107"/>
      <c r="H581" s="107"/>
      <c r="I581" s="107"/>
      <c r="J581" s="107"/>
      <c r="K581" s="107"/>
      <c r="L581" s="107"/>
      <c r="M581" s="107"/>
      <c r="N581" s="107"/>
      <c r="O581" s="107"/>
      <c r="P581" s="107"/>
      <c r="T581" s="104"/>
      <c r="U581" s="104"/>
      <c r="V581" s="104"/>
      <c r="W581" s="104"/>
      <c r="X581" s="104"/>
      <c r="Y581" s="104"/>
      <c r="Z581" s="104"/>
      <c r="AA581" s="104"/>
      <c r="AB581" s="104"/>
      <c r="AC581" s="104"/>
      <c r="AD581" s="104"/>
      <c r="AE581" s="104"/>
      <c r="AF581" s="104"/>
      <c r="AG581" s="104"/>
      <c r="AH581" s="104"/>
      <c r="AI581" s="104"/>
      <c r="AJ581" s="104"/>
      <c r="AK581" s="104"/>
      <c r="AL581" s="104"/>
      <c r="AM581" s="104"/>
      <c r="AN581" s="104"/>
      <c r="AO581" s="104"/>
      <c r="AP581" s="104"/>
      <c r="AQ581" s="104"/>
      <c r="AR581" s="104"/>
      <c r="AS581" s="104"/>
      <c r="AT581" s="104"/>
    </row>
    <row r="582" spans="2:46" x14ac:dyDescent="0.25">
      <c r="B582" s="40"/>
      <c r="C582" s="40"/>
      <c r="D582" s="40"/>
      <c r="E582" s="107"/>
      <c r="F582" s="107"/>
      <c r="G582" s="107"/>
      <c r="H582" s="107"/>
      <c r="I582" s="107"/>
      <c r="J582" s="107"/>
      <c r="K582" s="107"/>
      <c r="L582" s="107"/>
      <c r="M582" s="107"/>
      <c r="N582" s="107"/>
      <c r="O582" s="107"/>
      <c r="P582" s="107"/>
      <c r="T582" s="104"/>
      <c r="U582" s="104"/>
      <c r="V582" s="104"/>
      <c r="W582" s="104"/>
      <c r="X582" s="104"/>
      <c r="Y582" s="104"/>
      <c r="Z582" s="104"/>
      <c r="AA582" s="104"/>
      <c r="AB582" s="104"/>
      <c r="AC582" s="104"/>
      <c r="AD582" s="104"/>
      <c r="AE582" s="104"/>
      <c r="AF582" s="104"/>
      <c r="AG582" s="104"/>
      <c r="AH582" s="104"/>
      <c r="AI582" s="104"/>
      <c r="AJ582" s="104"/>
      <c r="AK582" s="104"/>
      <c r="AL582" s="104"/>
      <c r="AM582" s="104"/>
      <c r="AN582" s="104"/>
      <c r="AO582" s="104"/>
      <c r="AP582" s="104"/>
      <c r="AQ582" s="104"/>
      <c r="AR582" s="104"/>
      <c r="AS582" s="104"/>
      <c r="AT582" s="104"/>
    </row>
    <row r="583" spans="2:46" x14ac:dyDescent="0.25">
      <c r="B583" s="40"/>
      <c r="C583" s="40"/>
      <c r="D583" s="40"/>
      <c r="E583" s="107"/>
      <c r="F583" s="107"/>
      <c r="G583" s="107"/>
      <c r="H583" s="107"/>
      <c r="I583" s="107"/>
      <c r="J583" s="107"/>
      <c r="K583" s="107"/>
      <c r="L583" s="107"/>
      <c r="M583" s="107"/>
      <c r="N583" s="107"/>
      <c r="O583" s="107"/>
      <c r="P583" s="107"/>
      <c r="T583" s="104"/>
      <c r="U583" s="104"/>
      <c r="V583" s="104"/>
      <c r="W583" s="104"/>
      <c r="X583" s="104"/>
      <c r="Y583" s="104"/>
      <c r="Z583" s="104"/>
      <c r="AA583" s="104"/>
      <c r="AB583" s="104"/>
      <c r="AC583" s="104"/>
      <c r="AD583" s="104"/>
      <c r="AE583" s="104"/>
      <c r="AF583" s="104"/>
      <c r="AG583" s="104"/>
      <c r="AH583" s="104"/>
      <c r="AI583" s="104"/>
      <c r="AJ583" s="104"/>
      <c r="AK583" s="104"/>
      <c r="AL583" s="104"/>
      <c r="AM583" s="104"/>
      <c r="AN583" s="104"/>
      <c r="AO583" s="104"/>
      <c r="AP583" s="104"/>
      <c r="AQ583" s="104"/>
      <c r="AR583" s="104"/>
      <c r="AS583" s="104"/>
      <c r="AT583" s="104"/>
    </row>
    <row r="584" spans="2:46" x14ac:dyDescent="0.25">
      <c r="B584" s="40"/>
      <c r="C584" s="40"/>
      <c r="D584" s="40"/>
      <c r="E584" s="107"/>
      <c r="F584" s="107"/>
      <c r="G584" s="107"/>
      <c r="H584" s="107"/>
      <c r="I584" s="107"/>
      <c r="J584" s="107"/>
      <c r="K584" s="107"/>
      <c r="L584" s="107"/>
      <c r="M584" s="107"/>
      <c r="N584" s="107"/>
      <c r="O584" s="107"/>
      <c r="P584" s="107"/>
      <c r="T584" s="104"/>
      <c r="U584" s="104"/>
      <c r="V584" s="104"/>
      <c r="W584" s="104"/>
      <c r="X584" s="104"/>
      <c r="Y584" s="104"/>
      <c r="Z584" s="104"/>
      <c r="AA584" s="104"/>
      <c r="AB584" s="104"/>
      <c r="AC584" s="104"/>
      <c r="AD584" s="104"/>
      <c r="AE584" s="104"/>
      <c r="AF584" s="104"/>
      <c r="AG584" s="104"/>
      <c r="AH584" s="104"/>
      <c r="AI584" s="104"/>
      <c r="AJ584" s="104"/>
      <c r="AK584" s="104"/>
      <c r="AL584" s="104"/>
      <c r="AM584" s="104"/>
      <c r="AN584" s="104"/>
      <c r="AO584" s="104"/>
      <c r="AP584" s="104"/>
      <c r="AQ584" s="104"/>
      <c r="AR584" s="104"/>
      <c r="AS584" s="104"/>
      <c r="AT584" s="104"/>
    </row>
    <row r="585" spans="2:46" x14ac:dyDescent="0.25">
      <c r="B585" s="40"/>
      <c r="C585" s="40"/>
      <c r="D585" s="40"/>
      <c r="E585" s="107"/>
      <c r="F585" s="107"/>
      <c r="G585" s="107"/>
      <c r="H585" s="107"/>
      <c r="I585" s="107"/>
      <c r="J585" s="107"/>
      <c r="K585" s="107"/>
      <c r="L585" s="107"/>
      <c r="M585" s="107"/>
      <c r="N585" s="107"/>
      <c r="O585" s="107"/>
      <c r="P585" s="107"/>
      <c r="T585" s="104"/>
      <c r="U585" s="104"/>
      <c r="V585" s="104"/>
      <c r="W585" s="104"/>
      <c r="X585" s="104"/>
      <c r="Y585" s="104"/>
      <c r="Z585" s="104"/>
      <c r="AA585" s="104"/>
      <c r="AB585" s="104"/>
      <c r="AC585" s="104"/>
      <c r="AD585" s="104"/>
      <c r="AE585" s="104"/>
      <c r="AF585" s="104"/>
      <c r="AG585" s="104"/>
      <c r="AH585" s="104"/>
      <c r="AI585" s="104"/>
      <c r="AJ585" s="104"/>
      <c r="AK585" s="104"/>
      <c r="AL585" s="104"/>
      <c r="AM585" s="104"/>
      <c r="AN585" s="104"/>
      <c r="AO585" s="104"/>
      <c r="AP585" s="104"/>
      <c r="AQ585" s="104"/>
      <c r="AR585" s="104"/>
      <c r="AS585" s="104"/>
      <c r="AT585" s="104"/>
    </row>
    <row r="586" spans="2:46" x14ac:dyDescent="0.25">
      <c r="B586" s="40"/>
      <c r="C586" s="40"/>
      <c r="D586" s="40"/>
      <c r="E586" s="107"/>
      <c r="F586" s="107"/>
      <c r="G586" s="107"/>
      <c r="H586" s="107"/>
      <c r="I586" s="107"/>
      <c r="J586" s="107"/>
      <c r="K586" s="107"/>
      <c r="L586" s="107"/>
      <c r="M586" s="107"/>
      <c r="N586" s="107"/>
      <c r="O586" s="107"/>
      <c r="P586" s="107"/>
      <c r="T586" s="104"/>
      <c r="U586" s="104"/>
      <c r="V586" s="104"/>
      <c r="W586" s="104"/>
      <c r="X586" s="104"/>
      <c r="Y586" s="104"/>
      <c r="Z586" s="104"/>
      <c r="AA586" s="104"/>
      <c r="AB586" s="104"/>
      <c r="AC586" s="104"/>
      <c r="AD586" s="104"/>
      <c r="AE586" s="104"/>
      <c r="AF586" s="104"/>
      <c r="AG586" s="104"/>
      <c r="AH586" s="104"/>
      <c r="AI586" s="104"/>
      <c r="AJ586" s="104"/>
      <c r="AK586" s="104"/>
      <c r="AL586" s="104"/>
      <c r="AM586" s="104"/>
      <c r="AN586" s="104"/>
      <c r="AO586" s="104"/>
      <c r="AP586" s="104"/>
      <c r="AQ586" s="104"/>
      <c r="AR586" s="104"/>
      <c r="AS586" s="104"/>
      <c r="AT586" s="104"/>
    </row>
    <row r="587" spans="2:46" x14ac:dyDescent="0.25">
      <c r="B587" s="40"/>
      <c r="C587" s="40"/>
      <c r="D587" s="40"/>
      <c r="E587" s="107"/>
      <c r="F587" s="107"/>
      <c r="G587" s="107"/>
      <c r="H587" s="107"/>
      <c r="I587" s="107"/>
      <c r="J587" s="107"/>
      <c r="K587" s="107"/>
      <c r="L587" s="107"/>
      <c r="M587" s="107"/>
      <c r="N587" s="107"/>
      <c r="O587" s="107"/>
      <c r="P587" s="107"/>
      <c r="T587" s="104"/>
      <c r="U587" s="104"/>
      <c r="V587" s="104"/>
      <c r="W587" s="104"/>
      <c r="X587" s="104"/>
      <c r="Y587" s="104"/>
      <c r="Z587" s="104"/>
      <c r="AA587" s="104"/>
      <c r="AB587" s="104"/>
      <c r="AC587" s="104"/>
      <c r="AD587" s="104"/>
      <c r="AE587" s="104"/>
      <c r="AF587" s="104"/>
      <c r="AG587" s="104"/>
      <c r="AH587" s="104"/>
      <c r="AI587" s="104"/>
      <c r="AJ587" s="104"/>
      <c r="AK587" s="104"/>
      <c r="AL587" s="104"/>
      <c r="AM587" s="104"/>
      <c r="AN587" s="104"/>
      <c r="AO587" s="104"/>
      <c r="AP587" s="104"/>
      <c r="AQ587" s="104"/>
      <c r="AR587" s="104"/>
      <c r="AS587" s="104"/>
      <c r="AT587" s="104"/>
    </row>
    <row r="588" spans="2:46" x14ac:dyDescent="0.25">
      <c r="B588" s="40"/>
      <c r="C588" s="40"/>
      <c r="D588" s="40"/>
      <c r="E588" s="107"/>
      <c r="F588" s="107"/>
      <c r="G588" s="107"/>
      <c r="H588" s="107"/>
      <c r="I588" s="107"/>
      <c r="J588" s="107"/>
      <c r="K588" s="107"/>
      <c r="L588" s="107"/>
      <c r="M588" s="107"/>
      <c r="N588" s="107"/>
      <c r="O588" s="107"/>
      <c r="P588" s="107"/>
      <c r="T588" s="104"/>
      <c r="U588" s="104"/>
      <c r="V588" s="104"/>
      <c r="W588" s="104"/>
      <c r="X588" s="104"/>
      <c r="Y588" s="104"/>
      <c r="Z588" s="104"/>
      <c r="AA588" s="104"/>
      <c r="AB588" s="104"/>
      <c r="AC588" s="104"/>
      <c r="AD588" s="104"/>
      <c r="AE588" s="104"/>
      <c r="AF588" s="104"/>
      <c r="AG588" s="104"/>
      <c r="AH588" s="104"/>
      <c r="AI588" s="104"/>
      <c r="AJ588" s="104"/>
      <c r="AK588" s="104"/>
      <c r="AL588" s="104"/>
      <c r="AM588" s="104"/>
      <c r="AN588" s="104"/>
      <c r="AO588" s="104"/>
      <c r="AP588" s="104"/>
      <c r="AQ588" s="104"/>
      <c r="AR588" s="104"/>
      <c r="AS588" s="104"/>
      <c r="AT588" s="104"/>
    </row>
    <row r="589" spans="2:46" x14ac:dyDescent="0.25">
      <c r="B589" s="40"/>
      <c r="C589" s="40"/>
      <c r="D589" s="40"/>
      <c r="E589" s="107"/>
      <c r="F589" s="107"/>
      <c r="G589" s="107"/>
      <c r="H589" s="107"/>
      <c r="I589" s="107"/>
      <c r="J589" s="107"/>
      <c r="K589" s="107"/>
      <c r="L589" s="107"/>
      <c r="M589" s="107"/>
      <c r="N589" s="107"/>
      <c r="O589" s="107"/>
      <c r="P589" s="107"/>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row>
    <row r="590" spans="2:46" x14ac:dyDescent="0.25">
      <c r="B590" s="40"/>
      <c r="C590" s="40"/>
      <c r="D590" s="40"/>
      <c r="E590" s="107"/>
      <c r="F590" s="107"/>
      <c r="G590" s="107"/>
      <c r="H590" s="107"/>
      <c r="I590" s="107"/>
      <c r="J590" s="107"/>
      <c r="K590" s="107"/>
      <c r="L590" s="107"/>
      <c r="M590" s="107"/>
      <c r="N590" s="107"/>
      <c r="O590" s="107"/>
      <c r="P590" s="107"/>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row>
    <row r="591" spans="2:46" x14ac:dyDescent="0.25">
      <c r="B591" s="40"/>
      <c r="C591" s="40"/>
      <c r="D591" s="40"/>
      <c r="E591" s="107"/>
      <c r="F591" s="107"/>
      <c r="G591" s="107"/>
      <c r="H591" s="107"/>
      <c r="I591" s="107"/>
      <c r="J591" s="107"/>
      <c r="K591" s="107"/>
      <c r="L591" s="107"/>
      <c r="M591" s="107"/>
      <c r="N591" s="107"/>
      <c r="O591" s="107"/>
      <c r="P591" s="107"/>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row>
    <row r="592" spans="2:46" x14ac:dyDescent="0.25">
      <c r="B592" s="40"/>
      <c r="C592" s="40"/>
      <c r="D592" s="40"/>
      <c r="E592" s="107"/>
      <c r="F592" s="107"/>
      <c r="G592" s="107"/>
      <c r="H592" s="107"/>
      <c r="I592" s="107"/>
      <c r="J592" s="107"/>
      <c r="K592" s="107"/>
      <c r="L592" s="107"/>
      <c r="M592" s="107"/>
      <c r="N592" s="107"/>
      <c r="O592" s="107"/>
      <c r="P592" s="107"/>
      <c r="T592" s="104"/>
      <c r="U592" s="104"/>
      <c r="V592" s="104"/>
      <c r="W592" s="104"/>
      <c r="X592" s="104"/>
      <c r="Y592" s="104"/>
      <c r="Z592" s="104"/>
      <c r="AA592" s="104"/>
      <c r="AB592" s="104"/>
      <c r="AC592" s="104"/>
      <c r="AD592" s="104"/>
      <c r="AE592" s="104"/>
      <c r="AF592" s="104"/>
      <c r="AG592" s="104"/>
      <c r="AH592" s="104"/>
      <c r="AI592" s="104"/>
      <c r="AJ592" s="104"/>
      <c r="AK592" s="104"/>
      <c r="AL592" s="104"/>
      <c r="AM592" s="104"/>
      <c r="AN592" s="104"/>
      <c r="AO592" s="104"/>
      <c r="AP592" s="104"/>
      <c r="AQ592" s="104"/>
      <c r="AR592" s="104"/>
      <c r="AS592" s="104"/>
      <c r="AT592" s="104"/>
    </row>
    <row r="593" spans="2:46" x14ac:dyDescent="0.25">
      <c r="B593" s="40"/>
      <c r="C593" s="40"/>
      <c r="D593" s="40"/>
      <c r="E593" s="107"/>
      <c r="F593" s="107"/>
      <c r="G593" s="107"/>
      <c r="H593" s="107"/>
      <c r="I593" s="107"/>
      <c r="J593" s="107"/>
      <c r="K593" s="107"/>
      <c r="L593" s="107"/>
      <c r="M593" s="107"/>
      <c r="N593" s="107"/>
      <c r="O593" s="107"/>
      <c r="P593" s="107"/>
      <c r="T593" s="104"/>
      <c r="U593" s="104"/>
      <c r="V593" s="104"/>
      <c r="W593" s="104"/>
      <c r="X593" s="104"/>
      <c r="Y593" s="104"/>
      <c r="Z593" s="104"/>
      <c r="AA593" s="104"/>
      <c r="AB593" s="104"/>
      <c r="AC593" s="104"/>
      <c r="AD593" s="104"/>
      <c r="AE593" s="104"/>
      <c r="AF593" s="104"/>
      <c r="AG593" s="104"/>
      <c r="AH593" s="104"/>
      <c r="AI593" s="104"/>
      <c r="AJ593" s="104"/>
      <c r="AK593" s="104"/>
      <c r="AL593" s="104"/>
      <c r="AM593" s="104"/>
      <c r="AN593" s="104"/>
      <c r="AO593" s="104"/>
      <c r="AP593" s="104"/>
      <c r="AQ593" s="104"/>
      <c r="AR593" s="104"/>
      <c r="AS593" s="104"/>
      <c r="AT593" s="104"/>
    </row>
    <row r="594" spans="2:46" x14ac:dyDescent="0.25">
      <c r="B594" s="40"/>
      <c r="C594" s="40"/>
      <c r="D594" s="40"/>
      <c r="E594" s="107"/>
      <c r="F594" s="107"/>
      <c r="G594" s="107"/>
      <c r="H594" s="107"/>
      <c r="I594" s="107"/>
      <c r="J594" s="107"/>
      <c r="K594" s="107"/>
      <c r="L594" s="107"/>
      <c r="M594" s="107"/>
      <c r="N594" s="107"/>
      <c r="O594" s="107"/>
      <c r="P594" s="107"/>
      <c r="T594" s="104"/>
      <c r="U594" s="104"/>
      <c r="V594" s="104"/>
      <c r="W594" s="104"/>
      <c r="X594" s="104"/>
      <c r="Y594" s="104"/>
      <c r="Z594" s="104"/>
      <c r="AA594" s="104"/>
      <c r="AB594" s="104"/>
      <c r="AC594" s="104"/>
      <c r="AD594" s="104"/>
      <c r="AE594" s="104"/>
      <c r="AF594" s="104"/>
      <c r="AG594" s="104"/>
      <c r="AH594" s="104"/>
      <c r="AI594" s="104"/>
      <c r="AJ594" s="104"/>
      <c r="AK594" s="104"/>
      <c r="AL594" s="104"/>
      <c r="AM594" s="104"/>
      <c r="AN594" s="104"/>
      <c r="AO594" s="104"/>
      <c r="AP594" s="104"/>
      <c r="AQ594" s="104"/>
      <c r="AR594" s="104"/>
      <c r="AS594" s="104"/>
      <c r="AT594" s="104"/>
    </row>
    <row r="595" spans="2:46" x14ac:dyDescent="0.25">
      <c r="B595" s="40"/>
      <c r="C595" s="40"/>
      <c r="D595" s="40"/>
      <c r="E595" s="107"/>
      <c r="F595" s="107"/>
      <c r="G595" s="107"/>
      <c r="H595" s="107"/>
      <c r="I595" s="107"/>
      <c r="J595" s="107"/>
      <c r="K595" s="107"/>
      <c r="L595" s="107"/>
      <c r="M595" s="107"/>
      <c r="N595" s="107"/>
      <c r="O595" s="107"/>
      <c r="P595" s="107"/>
      <c r="T595" s="104"/>
      <c r="U595" s="104"/>
      <c r="V595" s="104"/>
      <c r="W595" s="104"/>
      <c r="X595" s="104"/>
      <c r="Y595" s="104"/>
      <c r="Z595" s="104"/>
      <c r="AA595" s="104"/>
      <c r="AB595" s="104"/>
      <c r="AC595" s="104"/>
      <c r="AD595" s="104"/>
      <c r="AE595" s="104"/>
      <c r="AF595" s="104"/>
      <c r="AG595" s="104"/>
      <c r="AH595" s="104"/>
      <c r="AI595" s="104"/>
      <c r="AJ595" s="104"/>
      <c r="AK595" s="104"/>
      <c r="AL595" s="104"/>
      <c r="AM595" s="104"/>
      <c r="AN595" s="104"/>
      <c r="AO595" s="104"/>
      <c r="AP595" s="104"/>
      <c r="AQ595" s="104"/>
      <c r="AR595" s="104"/>
      <c r="AS595" s="104"/>
      <c r="AT595" s="104"/>
    </row>
    <row r="596" spans="2:46" x14ac:dyDescent="0.25">
      <c r="B596" s="40"/>
      <c r="C596" s="40"/>
      <c r="D596" s="40"/>
      <c r="E596" s="107"/>
      <c r="F596" s="107"/>
      <c r="G596" s="107"/>
      <c r="H596" s="107"/>
      <c r="I596" s="107"/>
      <c r="J596" s="107"/>
      <c r="K596" s="107"/>
      <c r="L596" s="107"/>
      <c r="M596" s="107"/>
      <c r="N596" s="107"/>
      <c r="O596" s="107"/>
      <c r="P596" s="107"/>
      <c r="T596" s="104"/>
      <c r="U596" s="104"/>
      <c r="V596" s="104"/>
      <c r="W596" s="104"/>
      <c r="X596" s="104"/>
      <c r="Y596" s="104"/>
      <c r="Z596" s="104"/>
      <c r="AA596" s="104"/>
      <c r="AB596" s="104"/>
      <c r="AC596" s="104"/>
      <c r="AD596" s="104"/>
      <c r="AE596" s="104"/>
      <c r="AF596" s="104"/>
      <c r="AG596" s="104"/>
      <c r="AH596" s="104"/>
      <c r="AI596" s="104"/>
      <c r="AJ596" s="104"/>
      <c r="AK596" s="104"/>
      <c r="AL596" s="104"/>
      <c r="AM596" s="104"/>
      <c r="AN596" s="104"/>
      <c r="AO596" s="104"/>
      <c r="AP596" s="104"/>
      <c r="AQ596" s="104"/>
      <c r="AR596" s="104"/>
      <c r="AS596" s="104"/>
      <c r="AT596" s="104"/>
    </row>
    <row r="597" spans="2:46" x14ac:dyDescent="0.25">
      <c r="B597" s="40"/>
      <c r="C597" s="40"/>
      <c r="D597" s="40"/>
      <c r="E597" s="107"/>
      <c r="F597" s="107"/>
      <c r="G597" s="107"/>
      <c r="H597" s="107"/>
      <c r="I597" s="107"/>
      <c r="J597" s="107"/>
      <c r="K597" s="107"/>
      <c r="L597" s="107"/>
      <c r="M597" s="107"/>
      <c r="N597" s="107"/>
      <c r="O597" s="107"/>
      <c r="P597" s="107"/>
      <c r="T597" s="104"/>
      <c r="U597" s="104"/>
      <c r="V597" s="104"/>
      <c r="W597" s="104"/>
      <c r="X597" s="104"/>
      <c r="Y597" s="104"/>
      <c r="Z597" s="104"/>
      <c r="AA597" s="104"/>
      <c r="AB597" s="104"/>
      <c r="AC597" s="104"/>
      <c r="AD597" s="104"/>
      <c r="AE597" s="104"/>
      <c r="AF597" s="104"/>
      <c r="AG597" s="104"/>
      <c r="AH597" s="104"/>
      <c r="AI597" s="104"/>
      <c r="AJ597" s="104"/>
      <c r="AK597" s="104"/>
      <c r="AL597" s="104"/>
      <c r="AM597" s="104"/>
      <c r="AN597" s="104"/>
      <c r="AO597" s="104"/>
      <c r="AP597" s="104"/>
      <c r="AQ597" s="104"/>
      <c r="AR597" s="104"/>
      <c r="AS597" s="104"/>
      <c r="AT597" s="104"/>
    </row>
    <row r="598" spans="2:46" x14ac:dyDescent="0.25">
      <c r="B598" s="40"/>
      <c r="C598" s="40"/>
      <c r="D598" s="40"/>
      <c r="E598" s="107"/>
      <c r="F598" s="107"/>
      <c r="G598" s="107"/>
      <c r="H598" s="107"/>
      <c r="I598" s="107"/>
      <c r="J598" s="107"/>
      <c r="K598" s="107"/>
      <c r="L598" s="107"/>
      <c r="M598" s="107"/>
      <c r="N598" s="107"/>
      <c r="O598" s="107"/>
      <c r="P598" s="107"/>
      <c r="T598" s="104"/>
      <c r="U598" s="104"/>
      <c r="V598" s="104"/>
      <c r="W598" s="104"/>
      <c r="X598" s="104"/>
      <c r="Y598" s="104"/>
      <c r="Z598" s="104"/>
      <c r="AA598" s="104"/>
      <c r="AB598" s="104"/>
      <c r="AC598" s="104"/>
      <c r="AD598" s="104"/>
      <c r="AE598" s="104"/>
      <c r="AF598" s="104"/>
      <c r="AG598" s="104"/>
      <c r="AH598" s="104"/>
      <c r="AI598" s="104"/>
      <c r="AJ598" s="104"/>
      <c r="AK598" s="104"/>
      <c r="AL598" s="104"/>
      <c r="AM598" s="104"/>
      <c r="AN598" s="104"/>
      <c r="AO598" s="104"/>
      <c r="AP598" s="104"/>
      <c r="AQ598" s="104"/>
      <c r="AR598" s="104"/>
      <c r="AS598" s="104"/>
      <c r="AT598" s="104"/>
    </row>
    <row r="599" spans="2:46" x14ac:dyDescent="0.25">
      <c r="B599" s="40"/>
      <c r="C599" s="40"/>
      <c r="D599" s="40"/>
      <c r="E599" s="107"/>
      <c r="F599" s="107"/>
      <c r="G599" s="107"/>
      <c r="H599" s="107"/>
      <c r="I599" s="107"/>
      <c r="J599" s="107"/>
      <c r="K599" s="107"/>
      <c r="L599" s="107"/>
      <c r="M599" s="107"/>
      <c r="N599" s="107"/>
      <c r="O599" s="107"/>
      <c r="P599" s="107"/>
      <c r="T599" s="104"/>
      <c r="U599" s="104"/>
      <c r="V599" s="104"/>
      <c r="W599" s="104"/>
      <c r="X599" s="104"/>
      <c r="Y599" s="104"/>
      <c r="Z599" s="104"/>
      <c r="AA599" s="104"/>
      <c r="AB599" s="104"/>
      <c r="AC599" s="104"/>
      <c r="AD599" s="104"/>
      <c r="AE599" s="104"/>
      <c r="AF599" s="104"/>
      <c r="AG599" s="104"/>
      <c r="AH599" s="104"/>
      <c r="AI599" s="104"/>
      <c r="AJ599" s="104"/>
      <c r="AK599" s="104"/>
      <c r="AL599" s="104"/>
      <c r="AM599" s="104"/>
      <c r="AN599" s="104"/>
      <c r="AO599" s="104"/>
      <c r="AP599" s="104"/>
      <c r="AQ599" s="104"/>
      <c r="AR599" s="104"/>
      <c r="AS599" s="104"/>
      <c r="AT599" s="104"/>
    </row>
    <row r="600" spans="2:46" x14ac:dyDescent="0.25">
      <c r="B600" s="40"/>
      <c r="C600" s="40"/>
      <c r="D600" s="40"/>
      <c r="E600" s="107"/>
      <c r="F600" s="107"/>
      <c r="G600" s="107"/>
      <c r="H600" s="107"/>
      <c r="I600" s="107"/>
      <c r="J600" s="107"/>
      <c r="K600" s="107"/>
      <c r="L600" s="107"/>
      <c r="M600" s="107"/>
      <c r="N600" s="107"/>
      <c r="O600" s="107"/>
      <c r="P600" s="107"/>
      <c r="T600" s="104"/>
      <c r="U600" s="104"/>
      <c r="V600" s="104"/>
      <c r="W600" s="104"/>
      <c r="X600" s="104"/>
      <c r="Y600" s="104"/>
      <c r="Z600" s="104"/>
      <c r="AA600" s="104"/>
      <c r="AB600" s="104"/>
      <c r="AC600" s="104"/>
      <c r="AD600" s="104"/>
      <c r="AE600" s="104"/>
      <c r="AF600" s="104"/>
      <c r="AG600" s="104"/>
      <c r="AH600" s="104"/>
      <c r="AI600" s="104"/>
      <c r="AJ600" s="104"/>
      <c r="AK600" s="104"/>
      <c r="AL600" s="104"/>
      <c r="AM600" s="104"/>
      <c r="AN600" s="104"/>
      <c r="AO600" s="104"/>
      <c r="AP600" s="104"/>
      <c r="AQ600" s="104"/>
      <c r="AR600" s="104"/>
      <c r="AS600" s="104"/>
      <c r="AT600" s="104"/>
    </row>
    <row r="601" spans="2:46" x14ac:dyDescent="0.25">
      <c r="B601" s="40"/>
      <c r="C601" s="40"/>
      <c r="D601" s="40"/>
      <c r="E601" s="107"/>
      <c r="F601" s="107"/>
      <c r="G601" s="107"/>
      <c r="H601" s="107"/>
      <c r="I601" s="107"/>
      <c r="J601" s="107"/>
      <c r="K601" s="107"/>
      <c r="L601" s="107"/>
      <c r="M601" s="107"/>
      <c r="N601" s="107"/>
      <c r="O601" s="107"/>
      <c r="P601" s="107"/>
      <c r="T601" s="104"/>
      <c r="U601" s="104"/>
      <c r="V601" s="104"/>
      <c r="W601" s="104"/>
      <c r="X601" s="104"/>
      <c r="Y601" s="104"/>
      <c r="Z601" s="104"/>
      <c r="AA601" s="104"/>
      <c r="AB601" s="104"/>
      <c r="AC601" s="104"/>
      <c r="AD601" s="104"/>
      <c r="AE601" s="104"/>
      <c r="AF601" s="104"/>
      <c r="AG601" s="104"/>
      <c r="AH601" s="104"/>
      <c r="AI601" s="104"/>
      <c r="AJ601" s="104"/>
      <c r="AK601" s="104"/>
      <c r="AL601" s="104"/>
      <c r="AM601" s="104"/>
      <c r="AN601" s="104"/>
      <c r="AO601" s="104"/>
      <c r="AP601" s="104"/>
      <c r="AQ601" s="104"/>
      <c r="AR601" s="104"/>
      <c r="AS601" s="104"/>
      <c r="AT601" s="104"/>
    </row>
    <row r="602" spans="2:46" x14ac:dyDescent="0.25">
      <c r="B602" s="40"/>
      <c r="C602" s="40"/>
      <c r="D602" s="40"/>
      <c r="E602" s="107"/>
      <c r="F602" s="107"/>
      <c r="G602" s="107"/>
      <c r="H602" s="107"/>
      <c r="I602" s="107"/>
      <c r="J602" s="107"/>
      <c r="K602" s="107"/>
      <c r="L602" s="107"/>
      <c r="M602" s="107"/>
      <c r="N602" s="107"/>
      <c r="O602" s="107"/>
      <c r="P602" s="107"/>
      <c r="T602" s="104"/>
      <c r="U602" s="104"/>
      <c r="V602" s="104"/>
      <c r="W602" s="104"/>
      <c r="X602" s="104"/>
      <c r="Y602" s="104"/>
      <c r="Z602" s="104"/>
      <c r="AA602" s="104"/>
      <c r="AB602" s="104"/>
      <c r="AC602" s="104"/>
      <c r="AD602" s="104"/>
      <c r="AE602" s="104"/>
      <c r="AF602" s="104"/>
      <c r="AG602" s="104"/>
      <c r="AH602" s="104"/>
      <c r="AI602" s="104"/>
      <c r="AJ602" s="104"/>
      <c r="AK602" s="104"/>
      <c r="AL602" s="104"/>
      <c r="AM602" s="104"/>
      <c r="AN602" s="104"/>
      <c r="AO602" s="104"/>
      <c r="AP602" s="104"/>
      <c r="AQ602" s="104"/>
      <c r="AR602" s="104"/>
      <c r="AS602" s="104"/>
      <c r="AT602" s="104"/>
    </row>
    <row r="603" spans="2:46" x14ac:dyDescent="0.25">
      <c r="B603" s="40"/>
      <c r="C603" s="40"/>
      <c r="D603" s="40"/>
      <c r="E603" s="107"/>
      <c r="F603" s="107"/>
      <c r="G603" s="107"/>
      <c r="H603" s="107"/>
      <c r="I603" s="107"/>
      <c r="J603" s="107"/>
      <c r="K603" s="107"/>
      <c r="L603" s="107"/>
      <c r="M603" s="107"/>
      <c r="N603" s="107"/>
      <c r="O603" s="107"/>
      <c r="P603" s="107"/>
      <c r="T603" s="104"/>
      <c r="U603" s="104"/>
      <c r="V603" s="104"/>
      <c r="W603" s="104"/>
      <c r="X603" s="104"/>
      <c r="Y603" s="104"/>
      <c r="Z603" s="104"/>
      <c r="AA603" s="104"/>
      <c r="AB603" s="104"/>
      <c r="AC603" s="104"/>
      <c r="AD603" s="104"/>
      <c r="AE603" s="104"/>
      <c r="AF603" s="104"/>
      <c r="AG603" s="104"/>
      <c r="AH603" s="104"/>
      <c r="AI603" s="104"/>
      <c r="AJ603" s="104"/>
      <c r="AK603" s="104"/>
      <c r="AL603" s="104"/>
      <c r="AM603" s="104"/>
      <c r="AN603" s="104"/>
      <c r="AO603" s="104"/>
      <c r="AP603" s="104"/>
      <c r="AQ603" s="104"/>
      <c r="AR603" s="104"/>
      <c r="AS603" s="104"/>
      <c r="AT603" s="104"/>
    </row>
    <row r="604" spans="2:46" x14ac:dyDescent="0.25">
      <c r="B604" s="40"/>
      <c r="C604" s="40"/>
      <c r="D604" s="40"/>
      <c r="E604" s="107"/>
      <c r="F604" s="107"/>
      <c r="G604" s="107"/>
      <c r="H604" s="107"/>
      <c r="I604" s="107"/>
      <c r="J604" s="107"/>
      <c r="K604" s="107"/>
      <c r="L604" s="107"/>
      <c r="M604" s="107"/>
      <c r="N604" s="107"/>
      <c r="O604" s="107"/>
      <c r="P604" s="107"/>
      <c r="T604" s="104"/>
      <c r="U604" s="104"/>
      <c r="V604" s="104"/>
      <c r="W604" s="104"/>
      <c r="X604" s="104"/>
      <c r="Y604" s="104"/>
      <c r="Z604" s="104"/>
      <c r="AA604" s="104"/>
      <c r="AB604" s="104"/>
      <c r="AC604" s="104"/>
      <c r="AD604" s="104"/>
      <c r="AE604" s="104"/>
      <c r="AF604" s="104"/>
      <c r="AG604" s="104"/>
      <c r="AH604" s="104"/>
      <c r="AI604" s="104"/>
      <c r="AJ604" s="104"/>
      <c r="AK604" s="104"/>
      <c r="AL604" s="104"/>
      <c r="AM604" s="104"/>
      <c r="AN604" s="104"/>
      <c r="AO604" s="104"/>
      <c r="AP604" s="104"/>
      <c r="AQ604" s="104"/>
      <c r="AR604" s="104"/>
      <c r="AS604" s="104"/>
      <c r="AT604" s="104"/>
    </row>
    <row r="605" spans="2:46" x14ac:dyDescent="0.25">
      <c r="B605" s="40"/>
      <c r="C605" s="40"/>
      <c r="D605" s="40"/>
      <c r="E605" s="107"/>
      <c r="F605" s="107"/>
      <c r="G605" s="107"/>
      <c r="H605" s="107"/>
      <c r="I605" s="107"/>
      <c r="J605" s="107"/>
      <c r="K605" s="107"/>
      <c r="L605" s="107"/>
      <c r="M605" s="107"/>
      <c r="N605" s="107"/>
      <c r="O605" s="107"/>
      <c r="P605" s="107"/>
      <c r="T605" s="104"/>
      <c r="U605" s="104"/>
      <c r="V605" s="104"/>
      <c r="W605" s="104"/>
      <c r="X605" s="104"/>
      <c r="Y605" s="104"/>
      <c r="Z605" s="104"/>
      <c r="AA605" s="104"/>
      <c r="AB605" s="104"/>
      <c r="AC605" s="104"/>
      <c r="AD605" s="104"/>
      <c r="AE605" s="104"/>
      <c r="AF605" s="104"/>
      <c r="AG605" s="104"/>
      <c r="AH605" s="104"/>
      <c r="AI605" s="104"/>
      <c r="AJ605" s="104"/>
      <c r="AK605" s="104"/>
      <c r="AL605" s="104"/>
      <c r="AM605" s="104"/>
      <c r="AN605" s="104"/>
      <c r="AO605" s="104"/>
      <c r="AP605" s="104"/>
      <c r="AQ605" s="104"/>
      <c r="AR605" s="104"/>
      <c r="AS605" s="104"/>
      <c r="AT605" s="104"/>
    </row>
    <row r="606" spans="2:46" x14ac:dyDescent="0.25">
      <c r="B606" s="40"/>
      <c r="C606" s="40"/>
      <c r="D606" s="40"/>
      <c r="E606" s="107"/>
      <c r="F606" s="107"/>
      <c r="G606" s="107"/>
      <c r="H606" s="107"/>
      <c r="I606" s="107"/>
      <c r="J606" s="107"/>
      <c r="K606" s="107"/>
      <c r="L606" s="107"/>
      <c r="M606" s="107"/>
      <c r="N606" s="107"/>
      <c r="O606" s="107"/>
      <c r="P606" s="107"/>
      <c r="T606" s="104"/>
      <c r="U606" s="104"/>
      <c r="V606" s="104"/>
      <c r="W606" s="104"/>
      <c r="X606" s="104"/>
      <c r="Y606" s="104"/>
      <c r="Z606" s="104"/>
      <c r="AA606" s="104"/>
      <c r="AB606" s="104"/>
      <c r="AC606" s="104"/>
      <c r="AD606" s="104"/>
      <c r="AE606" s="104"/>
      <c r="AF606" s="104"/>
      <c r="AG606" s="104"/>
      <c r="AH606" s="104"/>
      <c r="AI606" s="104"/>
      <c r="AJ606" s="104"/>
      <c r="AK606" s="104"/>
      <c r="AL606" s="104"/>
      <c r="AM606" s="104"/>
      <c r="AN606" s="104"/>
      <c r="AO606" s="104"/>
      <c r="AP606" s="104"/>
      <c r="AQ606" s="104"/>
      <c r="AR606" s="104"/>
      <c r="AS606" s="104"/>
      <c r="AT606" s="104"/>
    </row>
    <row r="607" spans="2:46" x14ac:dyDescent="0.25">
      <c r="B607" s="40"/>
      <c r="C607" s="40"/>
      <c r="D607" s="40"/>
      <c r="E607" s="107"/>
      <c r="F607" s="107"/>
      <c r="G607" s="107"/>
      <c r="H607" s="107"/>
      <c r="I607" s="107"/>
      <c r="J607" s="107"/>
      <c r="K607" s="107"/>
      <c r="L607" s="107"/>
      <c r="M607" s="107"/>
      <c r="N607" s="107"/>
      <c r="O607" s="107"/>
      <c r="P607" s="107"/>
      <c r="T607" s="104"/>
      <c r="U607" s="104"/>
      <c r="V607" s="104"/>
      <c r="W607" s="104"/>
      <c r="X607" s="104"/>
      <c r="Y607" s="104"/>
      <c r="Z607" s="104"/>
      <c r="AA607" s="104"/>
      <c r="AB607" s="104"/>
      <c r="AC607" s="104"/>
      <c r="AD607" s="104"/>
      <c r="AE607" s="104"/>
      <c r="AF607" s="104"/>
      <c r="AG607" s="104"/>
      <c r="AH607" s="104"/>
      <c r="AI607" s="104"/>
      <c r="AJ607" s="104"/>
      <c r="AK607" s="104"/>
      <c r="AL607" s="104"/>
      <c r="AM607" s="104"/>
      <c r="AN607" s="104"/>
      <c r="AO607" s="104"/>
      <c r="AP607" s="104"/>
      <c r="AQ607" s="104"/>
      <c r="AR607" s="104"/>
      <c r="AS607" s="104"/>
      <c r="AT607" s="104"/>
    </row>
    <row r="608" spans="2:46" x14ac:dyDescent="0.25">
      <c r="B608" s="40"/>
      <c r="C608" s="40"/>
      <c r="D608" s="40"/>
      <c r="E608" s="107"/>
      <c r="F608" s="107"/>
      <c r="G608" s="107"/>
      <c r="H608" s="107"/>
      <c r="I608" s="107"/>
      <c r="J608" s="107"/>
      <c r="K608" s="107"/>
      <c r="L608" s="107"/>
      <c r="M608" s="107"/>
      <c r="N608" s="107"/>
      <c r="O608" s="107"/>
      <c r="P608" s="107"/>
      <c r="T608" s="104"/>
      <c r="U608" s="104"/>
      <c r="V608" s="104"/>
      <c r="W608" s="104"/>
      <c r="X608" s="104"/>
      <c r="Y608" s="104"/>
      <c r="Z608" s="104"/>
      <c r="AA608" s="104"/>
      <c r="AB608" s="104"/>
      <c r="AC608" s="104"/>
      <c r="AD608" s="104"/>
      <c r="AE608" s="104"/>
      <c r="AF608" s="104"/>
      <c r="AG608" s="104"/>
      <c r="AH608" s="104"/>
      <c r="AI608" s="104"/>
      <c r="AJ608" s="104"/>
      <c r="AK608" s="104"/>
      <c r="AL608" s="104"/>
      <c r="AM608" s="104"/>
      <c r="AN608" s="104"/>
      <c r="AO608" s="104"/>
      <c r="AP608" s="104"/>
      <c r="AQ608" s="104"/>
      <c r="AR608" s="104"/>
      <c r="AS608" s="104"/>
      <c r="AT608" s="104"/>
    </row>
    <row r="609" spans="2:46" x14ac:dyDescent="0.25">
      <c r="B609" s="40"/>
      <c r="C609" s="40"/>
      <c r="D609" s="40"/>
      <c r="E609" s="107"/>
      <c r="F609" s="107"/>
      <c r="G609" s="107"/>
      <c r="H609" s="107"/>
      <c r="I609" s="107"/>
      <c r="J609" s="107"/>
      <c r="K609" s="107"/>
      <c r="L609" s="107"/>
      <c r="M609" s="107"/>
      <c r="N609" s="107"/>
      <c r="O609" s="107"/>
      <c r="P609" s="107"/>
      <c r="T609" s="104"/>
      <c r="U609" s="104"/>
      <c r="V609" s="104"/>
      <c r="W609" s="104"/>
      <c r="X609" s="104"/>
      <c r="Y609" s="104"/>
      <c r="Z609" s="104"/>
      <c r="AA609" s="104"/>
      <c r="AB609" s="104"/>
      <c r="AC609" s="104"/>
      <c r="AD609" s="104"/>
      <c r="AE609" s="104"/>
      <c r="AF609" s="104"/>
      <c r="AG609" s="104"/>
      <c r="AH609" s="104"/>
      <c r="AI609" s="104"/>
      <c r="AJ609" s="104"/>
      <c r="AK609" s="104"/>
      <c r="AL609" s="104"/>
      <c r="AM609" s="104"/>
      <c r="AN609" s="104"/>
      <c r="AO609" s="104"/>
      <c r="AP609" s="104"/>
      <c r="AQ609" s="104"/>
      <c r="AR609" s="104"/>
      <c r="AS609" s="104"/>
      <c r="AT609" s="104"/>
    </row>
    <row r="610" spans="2:46" x14ac:dyDescent="0.25">
      <c r="B610" s="40"/>
      <c r="C610" s="40"/>
      <c r="D610" s="40"/>
      <c r="E610" s="107"/>
      <c r="F610" s="107"/>
      <c r="G610" s="107"/>
      <c r="H610" s="107"/>
      <c r="I610" s="107"/>
      <c r="J610" s="107"/>
      <c r="K610" s="107"/>
      <c r="L610" s="107"/>
      <c r="M610" s="107"/>
      <c r="N610" s="107"/>
      <c r="O610" s="107"/>
      <c r="P610" s="107"/>
      <c r="T610" s="104"/>
      <c r="U610" s="104"/>
      <c r="V610" s="104"/>
      <c r="W610" s="104"/>
      <c r="X610" s="104"/>
      <c r="Y610" s="104"/>
      <c r="Z610" s="104"/>
      <c r="AA610" s="104"/>
      <c r="AB610" s="104"/>
      <c r="AC610" s="104"/>
      <c r="AD610" s="104"/>
      <c r="AE610" s="104"/>
      <c r="AF610" s="104"/>
      <c r="AG610" s="104"/>
      <c r="AH610" s="104"/>
      <c r="AI610" s="104"/>
      <c r="AJ610" s="104"/>
      <c r="AK610" s="104"/>
      <c r="AL610" s="104"/>
      <c r="AM610" s="104"/>
      <c r="AN610" s="104"/>
      <c r="AO610" s="104"/>
      <c r="AP610" s="104"/>
      <c r="AQ610" s="104"/>
      <c r="AR610" s="104"/>
      <c r="AS610" s="104"/>
      <c r="AT610" s="104"/>
    </row>
    <row r="611" spans="2:46" x14ac:dyDescent="0.25">
      <c r="B611" s="40"/>
      <c r="C611" s="40"/>
      <c r="D611" s="40"/>
      <c r="E611" s="107"/>
      <c r="F611" s="107"/>
      <c r="G611" s="107"/>
      <c r="H611" s="107"/>
      <c r="I611" s="107"/>
      <c r="J611" s="107"/>
      <c r="K611" s="107"/>
      <c r="L611" s="107"/>
      <c r="M611" s="107"/>
      <c r="N611" s="107"/>
      <c r="O611" s="107"/>
      <c r="P611" s="107"/>
      <c r="T611" s="104"/>
      <c r="U611" s="104"/>
      <c r="V611" s="104"/>
      <c r="W611" s="104"/>
      <c r="X611" s="104"/>
      <c r="Y611" s="104"/>
      <c r="Z611" s="104"/>
      <c r="AA611" s="104"/>
      <c r="AB611" s="104"/>
      <c r="AC611" s="104"/>
      <c r="AD611" s="104"/>
      <c r="AE611" s="104"/>
      <c r="AF611" s="104"/>
      <c r="AG611" s="104"/>
      <c r="AH611" s="104"/>
      <c r="AI611" s="104"/>
      <c r="AJ611" s="104"/>
      <c r="AK611" s="104"/>
      <c r="AL611" s="104"/>
      <c r="AM611" s="104"/>
      <c r="AN611" s="104"/>
      <c r="AO611" s="104"/>
      <c r="AP611" s="104"/>
      <c r="AQ611" s="104"/>
      <c r="AR611" s="104"/>
      <c r="AS611" s="104"/>
      <c r="AT611" s="104"/>
    </row>
    <row r="612" spans="2:46" x14ac:dyDescent="0.25">
      <c r="B612" s="40"/>
      <c r="C612" s="40"/>
      <c r="D612" s="40"/>
      <c r="E612" s="107"/>
      <c r="F612" s="107"/>
      <c r="G612" s="107"/>
      <c r="H612" s="107"/>
      <c r="I612" s="107"/>
      <c r="J612" s="107"/>
      <c r="K612" s="107"/>
      <c r="L612" s="107"/>
      <c r="M612" s="107"/>
      <c r="N612" s="107"/>
      <c r="O612" s="107"/>
      <c r="P612" s="107"/>
      <c r="T612" s="104"/>
      <c r="U612" s="104"/>
      <c r="V612" s="104"/>
      <c r="W612" s="104"/>
      <c r="X612" s="104"/>
      <c r="Y612" s="104"/>
      <c r="Z612" s="104"/>
      <c r="AA612" s="104"/>
      <c r="AB612" s="104"/>
      <c r="AC612" s="104"/>
      <c r="AD612" s="104"/>
      <c r="AE612" s="104"/>
      <c r="AF612" s="104"/>
      <c r="AG612" s="104"/>
      <c r="AH612" s="104"/>
      <c r="AI612" s="104"/>
      <c r="AJ612" s="104"/>
      <c r="AK612" s="104"/>
      <c r="AL612" s="104"/>
      <c r="AM612" s="104"/>
      <c r="AN612" s="104"/>
      <c r="AO612" s="104"/>
      <c r="AP612" s="104"/>
      <c r="AQ612" s="104"/>
      <c r="AR612" s="104"/>
      <c r="AS612" s="104"/>
      <c r="AT612" s="104"/>
    </row>
    <row r="613" spans="2:46" x14ac:dyDescent="0.25">
      <c r="B613" s="40"/>
      <c r="C613" s="40"/>
      <c r="D613" s="40"/>
      <c r="E613" s="107"/>
      <c r="F613" s="107"/>
      <c r="G613" s="107"/>
      <c r="H613" s="107"/>
      <c r="I613" s="107"/>
      <c r="J613" s="107"/>
      <c r="K613" s="107"/>
      <c r="L613" s="107"/>
      <c r="M613" s="107"/>
      <c r="N613" s="107"/>
      <c r="O613" s="107"/>
      <c r="P613" s="107"/>
      <c r="T613" s="104"/>
      <c r="U613" s="104"/>
      <c r="V613" s="104"/>
      <c r="W613" s="104"/>
      <c r="X613" s="104"/>
      <c r="Y613" s="104"/>
      <c r="Z613" s="104"/>
      <c r="AA613" s="104"/>
      <c r="AB613" s="104"/>
      <c r="AC613" s="104"/>
      <c r="AD613" s="104"/>
      <c r="AE613" s="104"/>
      <c r="AF613" s="104"/>
      <c r="AG613" s="104"/>
      <c r="AH613" s="104"/>
      <c r="AI613" s="104"/>
      <c r="AJ613" s="104"/>
      <c r="AK613" s="104"/>
      <c r="AL613" s="104"/>
      <c r="AM613" s="104"/>
      <c r="AN613" s="104"/>
      <c r="AO613" s="104"/>
      <c r="AP613" s="104"/>
      <c r="AQ613" s="104"/>
      <c r="AR613" s="104"/>
      <c r="AS613" s="104"/>
      <c r="AT613" s="104"/>
    </row>
    <row r="614" spans="2:46" x14ac:dyDescent="0.25">
      <c r="B614" s="40"/>
      <c r="C614" s="40"/>
      <c r="D614" s="40"/>
      <c r="E614" s="107"/>
      <c r="F614" s="107"/>
      <c r="G614" s="107"/>
      <c r="H614" s="107"/>
      <c r="I614" s="107"/>
      <c r="J614" s="107"/>
      <c r="K614" s="107"/>
      <c r="L614" s="107"/>
      <c r="M614" s="107"/>
      <c r="N614" s="107"/>
      <c r="O614" s="107"/>
      <c r="P614" s="107"/>
      <c r="T614" s="104"/>
      <c r="U614" s="104"/>
      <c r="V614" s="104"/>
      <c r="W614" s="104"/>
      <c r="X614" s="104"/>
      <c r="Y614" s="104"/>
      <c r="Z614" s="104"/>
      <c r="AA614" s="104"/>
      <c r="AB614" s="104"/>
      <c r="AC614" s="104"/>
      <c r="AD614" s="104"/>
      <c r="AE614" s="104"/>
      <c r="AF614" s="104"/>
      <c r="AG614" s="104"/>
      <c r="AH614" s="104"/>
      <c r="AI614" s="104"/>
      <c r="AJ614" s="104"/>
      <c r="AK614" s="104"/>
      <c r="AL614" s="104"/>
      <c r="AM614" s="104"/>
      <c r="AN614" s="104"/>
      <c r="AO614" s="104"/>
      <c r="AP614" s="104"/>
      <c r="AQ614" s="104"/>
      <c r="AR614" s="104"/>
      <c r="AS614" s="104"/>
      <c r="AT614" s="104"/>
    </row>
    <row r="615" spans="2:46" x14ac:dyDescent="0.25">
      <c r="B615" s="40"/>
      <c r="C615" s="40"/>
      <c r="D615" s="40"/>
      <c r="E615" s="107"/>
      <c r="F615" s="107"/>
      <c r="G615" s="107"/>
      <c r="H615" s="107"/>
      <c r="I615" s="107"/>
      <c r="J615" s="107"/>
      <c r="K615" s="107"/>
      <c r="L615" s="107"/>
      <c r="M615" s="107"/>
      <c r="N615" s="107"/>
      <c r="O615" s="107"/>
      <c r="P615" s="107"/>
      <c r="T615" s="104"/>
      <c r="U615" s="104"/>
      <c r="V615" s="104"/>
      <c r="W615" s="104"/>
      <c r="X615" s="104"/>
      <c r="Y615" s="104"/>
      <c r="Z615" s="104"/>
      <c r="AA615" s="104"/>
      <c r="AB615" s="104"/>
      <c r="AC615" s="104"/>
      <c r="AD615" s="104"/>
      <c r="AE615" s="104"/>
      <c r="AF615" s="104"/>
      <c r="AG615" s="104"/>
      <c r="AH615" s="104"/>
      <c r="AI615" s="104"/>
      <c r="AJ615" s="104"/>
      <c r="AK615" s="104"/>
      <c r="AL615" s="104"/>
      <c r="AM615" s="104"/>
      <c r="AN615" s="104"/>
      <c r="AO615" s="104"/>
      <c r="AP615" s="104"/>
      <c r="AQ615" s="104"/>
      <c r="AR615" s="104"/>
      <c r="AS615" s="104"/>
      <c r="AT615" s="104"/>
    </row>
    <row r="616" spans="2:46" x14ac:dyDescent="0.25">
      <c r="B616" s="40"/>
      <c r="C616" s="40"/>
      <c r="D616" s="40"/>
      <c r="E616" s="107"/>
      <c r="F616" s="107"/>
      <c r="G616" s="107"/>
      <c r="H616" s="107"/>
      <c r="I616" s="107"/>
      <c r="J616" s="107"/>
      <c r="K616" s="107"/>
      <c r="L616" s="107"/>
      <c r="M616" s="107"/>
      <c r="N616" s="107"/>
      <c r="O616" s="107"/>
      <c r="P616" s="107"/>
      <c r="T616" s="104"/>
      <c r="U616" s="104"/>
      <c r="V616" s="104"/>
      <c r="W616" s="104"/>
      <c r="X616" s="104"/>
      <c r="Y616" s="104"/>
      <c r="Z616" s="104"/>
      <c r="AA616" s="104"/>
      <c r="AB616" s="104"/>
      <c r="AC616" s="104"/>
      <c r="AD616" s="104"/>
      <c r="AE616" s="104"/>
      <c r="AF616" s="104"/>
      <c r="AG616" s="104"/>
      <c r="AH616" s="104"/>
      <c r="AI616" s="104"/>
      <c r="AJ616" s="104"/>
      <c r="AK616" s="104"/>
      <c r="AL616" s="104"/>
      <c r="AM616" s="104"/>
      <c r="AN616" s="104"/>
      <c r="AO616" s="104"/>
      <c r="AP616" s="104"/>
      <c r="AQ616" s="104"/>
      <c r="AR616" s="104"/>
      <c r="AS616" s="104"/>
      <c r="AT616" s="104"/>
    </row>
    <row r="617" spans="2:46" x14ac:dyDescent="0.25">
      <c r="B617" s="40"/>
      <c r="C617" s="40"/>
      <c r="D617" s="40"/>
      <c r="E617" s="107"/>
      <c r="F617" s="107"/>
      <c r="G617" s="107"/>
      <c r="H617" s="107"/>
      <c r="I617" s="107"/>
      <c r="J617" s="107"/>
      <c r="K617" s="107"/>
      <c r="L617" s="107"/>
      <c r="M617" s="107"/>
      <c r="N617" s="107"/>
      <c r="O617" s="107"/>
      <c r="P617" s="107"/>
      <c r="T617" s="104"/>
      <c r="U617" s="104"/>
      <c r="V617" s="104"/>
      <c r="W617" s="104"/>
      <c r="X617" s="104"/>
      <c r="Y617" s="104"/>
      <c r="Z617" s="104"/>
      <c r="AA617" s="104"/>
      <c r="AB617" s="104"/>
      <c r="AC617" s="104"/>
      <c r="AD617" s="104"/>
      <c r="AE617" s="104"/>
      <c r="AF617" s="104"/>
      <c r="AG617" s="104"/>
      <c r="AH617" s="104"/>
      <c r="AI617" s="104"/>
      <c r="AJ617" s="104"/>
      <c r="AK617" s="104"/>
      <c r="AL617" s="104"/>
      <c r="AM617" s="104"/>
      <c r="AN617" s="104"/>
      <c r="AO617" s="104"/>
      <c r="AP617" s="104"/>
      <c r="AQ617" s="104"/>
      <c r="AR617" s="104"/>
      <c r="AS617" s="104"/>
      <c r="AT617" s="104"/>
    </row>
    <row r="618" spans="2:46" x14ac:dyDescent="0.25">
      <c r="B618" s="40"/>
      <c r="C618" s="40"/>
      <c r="D618" s="40"/>
      <c r="E618" s="107"/>
      <c r="F618" s="107"/>
      <c r="G618" s="107"/>
      <c r="H618" s="107"/>
      <c r="I618" s="107"/>
      <c r="J618" s="107"/>
      <c r="K618" s="107"/>
      <c r="L618" s="107"/>
      <c r="M618" s="107"/>
      <c r="N618" s="107"/>
      <c r="O618" s="107"/>
      <c r="P618" s="107"/>
      <c r="T618" s="104"/>
      <c r="U618" s="104"/>
      <c r="V618" s="104"/>
      <c r="W618" s="104"/>
      <c r="X618" s="104"/>
      <c r="Y618" s="104"/>
      <c r="Z618" s="104"/>
      <c r="AA618" s="104"/>
      <c r="AB618" s="104"/>
      <c r="AC618" s="104"/>
      <c r="AD618" s="104"/>
      <c r="AE618" s="104"/>
      <c r="AF618" s="104"/>
      <c r="AG618" s="104"/>
      <c r="AH618" s="104"/>
      <c r="AI618" s="104"/>
      <c r="AJ618" s="104"/>
      <c r="AK618" s="104"/>
      <c r="AL618" s="104"/>
      <c r="AM618" s="104"/>
      <c r="AN618" s="104"/>
      <c r="AO618" s="104"/>
      <c r="AP618" s="104"/>
      <c r="AQ618" s="104"/>
      <c r="AR618" s="104"/>
      <c r="AS618" s="104"/>
      <c r="AT618" s="104"/>
    </row>
    <row r="619" spans="2:46" x14ac:dyDescent="0.25">
      <c r="B619" s="40"/>
      <c r="C619" s="40"/>
      <c r="D619" s="40"/>
      <c r="E619" s="107"/>
      <c r="F619" s="107"/>
      <c r="G619" s="107"/>
      <c r="H619" s="107"/>
      <c r="I619" s="107"/>
      <c r="J619" s="107"/>
      <c r="K619" s="107"/>
      <c r="L619" s="107"/>
      <c r="M619" s="107"/>
      <c r="N619" s="107"/>
      <c r="O619" s="107"/>
      <c r="P619" s="107"/>
      <c r="T619" s="104"/>
      <c r="U619" s="104"/>
      <c r="V619" s="104"/>
      <c r="W619" s="104"/>
      <c r="X619" s="104"/>
      <c r="Y619" s="104"/>
      <c r="Z619" s="104"/>
      <c r="AA619" s="104"/>
      <c r="AB619" s="104"/>
      <c r="AC619" s="104"/>
      <c r="AD619" s="104"/>
      <c r="AE619" s="104"/>
      <c r="AF619" s="104"/>
      <c r="AG619" s="104"/>
      <c r="AH619" s="104"/>
      <c r="AI619" s="104"/>
      <c r="AJ619" s="104"/>
      <c r="AK619" s="104"/>
      <c r="AL619" s="104"/>
      <c r="AM619" s="104"/>
      <c r="AN619" s="104"/>
      <c r="AO619" s="104"/>
      <c r="AP619" s="104"/>
      <c r="AQ619" s="104"/>
      <c r="AR619" s="104"/>
      <c r="AS619" s="104"/>
      <c r="AT619" s="104"/>
    </row>
  </sheetData>
  <mergeCells count="7">
    <mergeCell ref="Q2:S2"/>
    <mergeCell ref="N3:P3"/>
    <mergeCell ref="C3:D3"/>
    <mergeCell ref="E3:F3"/>
    <mergeCell ref="G3:H3"/>
    <mergeCell ref="I3:J3"/>
    <mergeCell ref="K3:M3"/>
  </mergeCells>
  <printOptions horizontalCentered="1"/>
  <pageMargins left="0.70866141732283472" right="0.70866141732283472" top="0.94488188976377963" bottom="0.74803149606299213" header="0.31496062992125984" footer="0.31496062992125984"/>
  <pageSetup paperSize="9" scale="52" fitToWidth="0" fitToHeight="0" orientation="landscape" r:id="rId1"/>
  <headerFooter>
    <oddHeader xml:space="preserve">&amp;C&amp;"Times New Roman,Félkövér"&amp;12Józsefvárosi Önkormányzat
költségvetési szervek
2019.évi 
engedélyezett álláshelyek&amp;R&amp;"Times New Roman,Félkövér dőlt"13. melléklet a /2018. ()
önkormányzati rendelethez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M382"/>
  <sheetViews>
    <sheetView zoomScaleNormal="100" workbookViewId="0">
      <pane xSplit="1" ySplit="2" topLeftCell="M3" activePane="bottomRight" state="frozen"/>
      <selection pane="topRight" activeCell="B1" sqref="B1"/>
      <selection pane="bottomLeft" activeCell="A3" sqref="A3"/>
      <selection pane="bottomRight" activeCell="F19" sqref="F19"/>
    </sheetView>
  </sheetViews>
  <sheetFormatPr defaultColWidth="19.85546875" defaultRowHeight="12.75" x14ac:dyDescent="0.2"/>
  <cols>
    <col min="1" max="1" width="39.85546875" style="126" customWidth="1"/>
    <col min="2" max="15" width="15.7109375" style="29" customWidth="1"/>
    <col min="16" max="16" width="15.7109375" style="127" customWidth="1"/>
    <col min="17" max="17" width="15.7109375" style="29" customWidth="1"/>
    <col min="18" max="18" width="15.7109375" style="17" customWidth="1"/>
    <col min="19" max="24" width="9.7109375" style="9" customWidth="1"/>
    <col min="25" max="213" width="19.85546875" style="9"/>
    <col min="214" max="214" width="39.85546875" style="9" customWidth="1"/>
    <col min="215" max="271" width="9.7109375" style="9" customWidth="1"/>
    <col min="272" max="274" width="10.7109375" style="9" customWidth="1"/>
    <col min="275" max="280" width="9.7109375" style="9" customWidth="1"/>
    <col min="281" max="469" width="19.85546875" style="9"/>
    <col min="470" max="470" width="39.85546875" style="9" customWidth="1"/>
    <col min="471" max="527" width="9.7109375" style="9" customWidth="1"/>
    <col min="528" max="530" width="10.7109375" style="9" customWidth="1"/>
    <col min="531" max="536" width="9.7109375" style="9" customWidth="1"/>
    <col min="537" max="725" width="19.85546875" style="9"/>
    <col min="726" max="726" width="39.85546875" style="9" customWidth="1"/>
    <col min="727" max="783" width="9.7109375" style="9" customWidth="1"/>
    <col min="784" max="786" width="10.7109375" style="9" customWidth="1"/>
    <col min="787" max="792" width="9.7109375" style="9" customWidth="1"/>
    <col min="793" max="981" width="19.85546875" style="9"/>
    <col min="982" max="982" width="39.85546875" style="9" customWidth="1"/>
    <col min="983" max="1039" width="9.7109375" style="9" customWidth="1"/>
    <col min="1040" max="1042" width="10.7109375" style="9" customWidth="1"/>
    <col min="1043" max="1048" width="9.7109375" style="9" customWidth="1"/>
    <col min="1049" max="1237" width="19.85546875" style="9"/>
    <col min="1238" max="1238" width="39.85546875" style="9" customWidth="1"/>
    <col min="1239" max="1295" width="9.7109375" style="9" customWidth="1"/>
    <col min="1296" max="1298" width="10.7109375" style="9" customWidth="1"/>
    <col min="1299" max="1304" width="9.7109375" style="9" customWidth="1"/>
    <col min="1305" max="1493" width="19.85546875" style="9"/>
    <col min="1494" max="1494" width="39.85546875" style="9" customWidth="1"/>
    <col min="1495" max="1551" width="9.7109375" style="9" customWidth="1"/>
    <col min="1552" max="1554" width="10.7109375" style="9" customWidth="1"/>
    <col min="1555" max="1560" width="9.7109375" style="9" customWidth="1"/>
    <col min="1561" max="1749" width="19.85546875" style="9"/>
    <col min="1750" max="1750" width="39.85546875" style="9" customWidth="1"/>
    <col min="1751" max="1807" width="9.7109375" style="9" customWidth="1"/>
    <col min="1808" max="1810" width="10.7109375" style="9" customWidth="1"/>
    <col min="1811" max="1816" width="9.7109375" style="9" customWidth="1"/>
    <col min="1817" max="2005" width="19.85546875" style="9"/>
    <col min="2006" max="2006" width="39.85546875" style="9" customWidth="1"/>
    <col min="2007" max="2063" width="9.7109375" style="9" customWidth="1"/>
    <col min="2064" max="2066" width="10.7109375" style="9" customWidth="1"/>
    <col min="2067" max="2072" width="9.7109375" style="9" customWidth="1"/>
    <col min="2073" max="2261" width="19.85546875" style="9"/>
    <col min="2262" max="2262" width="39.85546875" style="9" customWidth="1"/>
    <col min="2263" max="2319" width="9.7109375" style="9" customWidth="1"/>
    <col min="2320" max="2322" width="10.7109375" style="9" customWidth="1"/>
    <col min="2323" max="2328" width="9.7109375" style="9" customWidth="1"/>
    <col min="2329" max="2517" width="19.85546875" style="9"/>
    <col min="2518" max="2518" width="39.85546875" style="9" customWidth="1"/>
    <col min="2519" max="2575" width="9.7109375" style="9" customWidth="1"/>
    <col min="2576" max="2578" width="10.7109375" style="9" customWidth="1"/>
    <col min="2579" max="2584" width="9.7109375" style="9" customWidth="1"/>
    <col min="2585" max="2773" width="19.85546875" style="9"/>
    <col min="2774" max="2774" width="39.85546875" style="9" customWidth="1"/>
    <col min="2775" max="2831" width="9.7109375" style="9" customWidth="1"/>
    <col min="2832" max="2834" width="10.7109375" style="9" customWidth="1"/>
    <col min="2835" max="2840" width="9.7109375" style="9" customWidth="1"/>
    <col min="2841" max="3029" width="19.85546875" style="9"/>
    <col min="3030" max="3030" width="39.85546875" style="9" customWidth="1"/>
    <col min="3031" max="3087" width="9.7109375" style="9" customWidth="1"/>
    <col min="3088" max="3090" width="10.7109375" style="9" customWidth="1"/>
    <col min="3091" max="3096" width="9.7109375" style="9" customWidth="1"/>
    <col min="3097" max="3285" width="19.85546875" style="9"/>
    <col min="3286" max="3286" width="39.85546875" style="9" customWidth="1"/>
    <col min="3287" max="3343" width="9.7109375" style="9" customWidth="1"/>
    <col min="3344" max="3346" width="10.7109375" style="9" customWidth="1"/>
    <col min="3347" max="3352" width="9.7109375" style="9" customWidth="1"/>
    <col min="3353" max="3541" width="19.85546875" style="9"/>
    <col min="3542" max="3542" width="39.85546875" style="9" customWidth="1"/>
    <col min="3543" max="3599" width="9.7109375" style="9" customWidth="1"/>
    <col min="3600" max="3602" width="10.7109375" style="9" customWidth="1"/>
    <col min="3603" max="3608" width="9.7109375" style="9" customWidth="1"/>
    <col min="3609" max="3797" width="19.85546875" style="9"/>
    <col min="3798" max="3798" width="39.85546875" style="9" customWidth="1"/>
    <col min="3799" max="3855" width="9.7109375" style="9" customWidth="1"/>
    <col min="3856" max="3858" width="10.7109375" style="9" customWidth="1"/>
    <col min="3859" max="3864" width="9.7109375" style="9" customWidth="1"/>
    <col min="3865" max="4053" width="19.85546875" style="9"/>
    <col min="4054" max="4054" width="39.85546875" style="9" customWidth="1"/>
    <col min="4055" max="4111" width="9.7109375" style="9" customWidth="1"/>
    <col min="4112" max="4114" width="10.7109375" style="9" customWidth="1"/>
    <col min="4115" max="4120" width="9.7109375" style="9" customWidth="1"/>
    <col min="4121" max="4309" width="19.85546875" style="9"/>
    <col min="4310" max="4310" width="39.85546875" style="9" customWidth="1"/>
    <col min="4311" max="4367" width="9.7109375" style="9" customWidth="1"/>
    <col min="4368" max="4370" width="10.7109375" style="9" customWidth="1"/>
    <col min="4371" max="4376" width="9.7109375" style="9" customWidth="1"/>
    <col min="4377" max="4565" width="19.85546875" style="9"/>
    <col min="4566" max="4566" width="39.85546875" style="9" customWidth="1"/>
    <col min="4567" max="4623" width="9.7109375" style="9" customWidth="1"/>
    <col min="4624" max="4626" width="10.7109375" style="9" customWidth="1"/>
    <col min="4627" max="4632" width="9.7109375" style="9" customWidth="1"/>
    <col min="4633" max="4821" width="19.85546875" style="9"/>
    <col min="4822" max="4822" width="39.85546875" style="9" customWidth="1"/>
    <col min="4823" max="4879" width="9.7109375" style="9" customWidth="1"/>
    <col min="4880" max="4882" width="10.7109375" style="9" customWidth="1"/>
    <col min="4883" max="4888" width="9.7109375" style="9" customWidth="1"/>
    <col min="4889" max="5077" width="19.85546875" style="9"/>
    <col min="5078" max="5078" width="39.85546875" style="9" customWidth="1"/>
    <col min="5079" max="5135" width="9.7109375" style="9" customWidth="1"/>
    <col min="5136" max="5138" width="10.7109375" style="9" customWidth="1"/>
    <col min="5139" max="5144" width="9.7109375" style="9" customWidth="1"/>
    <col min="5145" max="5333" width="19.85546875" style="9"/>
    <col min="5334" max="5334" width="39.85546875" style="9" customWidth="1"/>
    <col min="5335" max="5391" width="9.7109375" style="9" customWidth="1"/>
    <col min="5392" max="5394" width="10.7109375" style="9" customWidth="1"/>
    <col min="5395" max="5400" width="9.7109375" style="9" customWidth="1"/>
    <col min="5401" max="5589" width="19.85546875" style="9"/>
    <col min="5590" max="5590" width="39.85546875" style="9" customWidth="1"/>
    <col min="5591" max="5647" width="9.7109375" style="9" customWidth="1"/>
    <col min="5648" max="5650" width="10.7109375" style="9" customWidth="1"/>
    <col min="5651" max="5656" width="9.7109375" style="9" customWidth="1"/>
    <col min="5657" max="5845" width="19.85546875" style="9"/>
    <col min="5846" max="5846" width="39.85546875" style="9" customWidth="1"/>
    <col min="5847" max="5903" width="9.7109375" style="9" customWidth="1"/>
    <col min="5904" max="5906" width="10.7109375" style="9" customWidth="1"/>
    <col min="5907" max="5912" width="9.7109375" style="9" customWidth="1"/>
    <col min="5913" max="6101" width="19.85546875" style="9"/>
    <col min="6102" max="6102" width="39.85546875" style="9" customWidth="1"/>
    <col min="6103" max="6159" width="9.7109375" style="9" customWidth="1"/>
    <col min="6160" max="6162" width="10.7109375" style="9" customWidth="1"/>
    <col min="6163" max="6168" width="9.7109375" style="9" customWidth="1"/>
    <col min="6169" max="6357" width="19.85546875" style="9"/>
    <col min="6358" max="6358" width="39.85546875" style="9" customWidth="1"/>
    <col min="6359" max="6415" width="9.7109375" style="9" customWidth="1"/>
    <col min="6416" max="6418" width="10.7109375" style="9" customWidth="1"/>
    <col min="6419" max="6424" width="9.7109375" style="9" customWidth="1"/>
    <col min="6425" max="6613" width="19.85546875" style="9"/>
    <col min="6614" max="6614" width="39.85546875" style="9" customWidth="1"/>
    <col min="6615" max="6671" width="9.7109375" style="9" customWidth="1"/>
    <col min="6672" max="6674" width="10.7109375" style="9" customWidth="1"/>
    <col min="6675" max="6680" width="9.7109375" style="9" customWidth="1"/>
    <col min="6681" max="6869" width="19.85546875" style="9"/>
    <col min="6870" max="6870" width="39.85546875" style="9" customWidth="1"/>
    <col min="6871" max="6927" width="9.7109375" style="9" customWidth="1"/>
    <col min="6928" max="6930" width="10.7109375" style="9" customWidth="1"/>
    <col min="6931" max="6936" width="9.7109375" style="9" customWidth="1"/>
    <col min="6937" max="7125" width="19.85546875" style="9"/>
    <col min="7126" max="7126" width="39.85546875" style="9" customWidth="1"/>
    <col min="7127" max="7183" width="9.7109375" style="9" customWidth="1"/>
    <col min="7184" max="7186" width="10.7109375" style="9" customWidth="1"/>
    <col min="7187" max="7192" width="9.7109375" style="9" customWidth="1"/>
    <col min="7193" max="7381" width="19.85546875" style="9"/>
    <col min="7382" max="7382" width="39.85546875" style="9" customWidth="1"/>
    <col min="7383" max="7439" width="9.7109375" style="9" customWidth="1"/>
    <col min="7440" max="7442" width="10.7109375" style="9" customWidth="1"/>
    <col min="7443" max="7448" width="9.7109375" style="9" customWidth="1"/>
    <col min="7449" max="7637" width="19.85546875" style="9"/>
    <col min="7638" max="7638" width="39.85546875" style="9" customWidth="1"/>
    <col min="7639" max="7695" width="9.7109375" style="9" customWidth="1"/>
    <col min="7696" max="7698" width="10.7109375" style="9" customWidth="1"/>
    <col min="7699" max="7704" width="9.7109375" style="9" customWidth="1"/>
    <col min="7705" max="7893" width="19.85546875" style="9"/>
    <col min="7894" max="7894" width="39.85546875" style="9" customWidth="1"/>
    <col min="7895" max="7951" width="9.7109375" style="9" customWidth="1"/>
    <col min="7952" max="7954" width="10.7109375" style="9" customWidth="1"/>
    <col min="7955" max="7960" width="9.7109375" style="9" customWidth="1"/>
    <col min="7961" max="8149" width="19.85546875" style="9"/>
    <col min="8150" max="8150" width="39.85546875" style="9" customWidth="1"/>
    <col min="8151" max="8207" width="9.7109375" style="9" customWidth="1"/>
    <col min="8208" max="8210" width="10.7109375" style="9" customWidth="1"/>
    <col min="8211" max="8216" width="9.7109375" style="9" customWidth="1"/>
    <col min="8217" max="8405" width="19.85546875" style="9"/>
    <col min="8406" max="8406" width="39.85546875" style="9" customWidth="1"/>
    <col min="8407" max="8463" width="9.7109375" style="9" customWidth="1"/>
    <col min="8464" max="8466" width="10.7109375" style="9" customWidth="1"/>
    <col min="8467" max="8472" width="9.7109375" style="9" customWidth="1"/>
    <col min="8473" max="8661" width="19.85546875" style="9"/>
    <col min="8662" max="8662" width="39.85546875" style="9" customWidth="1"/>
    <col min="8663" max="8719" width="9.7109375" style="9" customWidth="1"/>
    <col min="8720" max="8722" width="10.7109375" style="9" customWidth="1"/>
    <col min="8723" max="8728" width="9.7109375" style="9" customWidth="1"/>
    <col min="8729" max="8917" width="19.85546875" style="9"/>
    <col min="8918" max="8918" width="39.85546875" style="9" customWidth="1"/>
    <col min="8919" max="8975" width="9.7109375" style="9" customWidth="1"/>
    <col min="8976" max="8978" width="10.7109375" style="9" customWidth="1"/>
    <col min="8979" max="8984" width="9.7109375" style="9" customWidth="1"/>
    <col min="8985" max="9173" width="19.85546875" style="9"/>
    <col min="9174" max="9174" width="39.85546875" style="9" customWidth="1"/>
    <col min="9175" max="9231" width="9.7109375" style="9" customWidth="1"/>
    <col min="9232" max="9234" width="10.7109375" style="9" customWidth="1"/>
    <col min="9235" max="9240" width="9.7109375" style="9" customWidth="1"/>
    <col min="9241" max="9429" width="19.85546875" style="9"/>
    <col min="9430" max="9430" width="39.85546875" style="9" customWidth="1"/>
    <col min="9431" max="9487" width="9.7109375" style="9" customWidth="1"/>
    <col min="9488" max="9490" width="10.7109375" style="9" customWidth="1"/>
    <col min="9491" max="9496" width="9.7109375" style="9" customWidth="1"/>
    <col min="9497" max="9685" width="19.85546875" style="9"/>
    <col min="9686" max="9686" width="39.85546875" style="9" customWidth="1"/>
    <col min="9687" max="9743" width="9.7109375" style="9" customWidth="1"/>
    <col min="9744" max="9746" width="10.7109375" style="9" customWidth="1"/>
    <col min="9747" max="9752" width="9.7109375" style="9" customWidth="1"/>
    <col min="9753" max="9941" width="19.85546875" style="9"/>
    <col min="9942" max="9942" width="39.85546875" style="9" customWidth="1"/>
    <col min="9943" max="9999" width="9.7109375" style="9" customWidth="1"/>
    <col min="10000" max="10002" width="10.7109375" style="9" customWidth="1"/>
    <col min="10003" max="10008" width="9.7109375" style="9" customWidth="1"/>
    <col min="10009" max="10197" width="19.85546875" style="9"/>
    <col min="10198" max="10198" width="39.85546875" style="9" customWidth="1"/>
    <col min="10199" max="10255" width="9.7109375" style="9" customWidth="1"/>
    <col min="10256" max="10258" width="10.7109375" style="9" customWidth="1"/>
    <col min="10259" max="10264" width="9.7109375" style="9" customWidth="1"/>
    <col min="10265" max="10453" width="19.85546875" style="9"/>
    <col min="10454" max="10454" width="39.85546875" style="9" customWidth="1"/>
    <col min="10455" max="10511" width="9.7109375" style="9" customWidth="1"/>
    <col min="10512" max="10514" width="10.7109375" style="9" customWidth="1"/>
    <col min="10515" max="10520" width="9.7109375" style="9" customWidth="1"/>
    <col min="10521" max="10709" width="19.85546875" style="9"/>
    <col min="10710" max="10710" width="39.85546875" style="9" customWidth="1"/>
    <col min="10711" max="10767" width="9.7109375" style="9" customWidth="1"/>
    <col min="10768" max="10770" width="10.7109375" style="9" customWidth="1"/>
    <col min="10771" max="10776" width="9.7109375" style="9" customWidth="1"/>
    <col min="10777" max="10965" width="19.85546875" style="9"/>
    <col min="10966" max="10966" width="39.85546875" style="9" customWidth="1"/>
    <col min="10967" max="11023" width="9.7109375" style="9" customWidth="1"/>
    <col min="11024" max="11026" width="10.7109375" style="9" customWidth="1"/>
    <col min="11027" max="11032" width="9.7109375" style="9" customWidth="1"/>
    <col min="11033" max="11221" width="19.85546875" style="9"/>
    <col min="11222" max="11222" width="39.85546875" style="9" customWidth="1"/>
    <col min="11223" max="11279" width="9.7109375" style="9" customWidth="1"/>
    <col min="11280" max="11282" width="10.7109375" style="9" customWidth="1"/>
    <col min="11283" max="11288" width="9.7109375" style="9" customWidth="1"/>
    <col min="11289" max="11477" width="19.85546875" style="9"/>
    <col min="11478" max="11478" width="39.85546875" style="9" customWidth="1"/>
    <col min="11479" max="11535" width="9.7109375" style="9" customWidth="1"/>
    <col min="11536" max="11538" width="10.7109375" style="9" customWidth="1"/>
    <col min="11539" max="11544" width="9.7109375" style="9" customWidth="1"/>
    <col min="11545" max="11733" width="19.85546875" style="9"/>
    <col min="11734" max="11734" width="39.85546875" style="9" customWidth="1"/>
    <col min="11735" max="11791" width="9.7109375" style="9" customWidth="1"/>
    <col min="11792" max="11794" width="10.7109375" style="9" customWidth="1"/>
    <col min="11795" max="11800" width="9.7109375" style="9" customWidth="1"/>
    <col min="11801" max="11989" width="19.85546875" style="9"/>
    <col min="11990" max="11990" width="39.85546875" style="9" customWidth="1"/>
    <col min="11991" max="12047" width="9.7109375" style="9" customWidth="1"/>
    <col min="12048" max="12050" width="10.7109375" style="9" customWidth="1"/>
    <col min="12051" max="12056" width="9.7109375" style="9" customWidth="1"/>
    <col min="12057" max="12245" width="19.85546875" style="9"/>
    <col min="12246" max="12246" width="39.85546875" style="9" customWidth="1"/>
    <col min="12247" max="12303" width="9.7109375" style="9" customWidth="1"/>
    <col min="12304" max="12306" width="10.7109375" style="9" customWidth="1"/>
    <col min="12307" max="12312" width="9.7109375" style="9" customWidth="1"/>
    <col min="12313" max="12501" width="19.85546875" style="9"/>
    <col min="12502" max="12502" width="39.85546875" style="9" customWidth="1"/>
    <col min="12503" max="12559" width="9.7109375" style="9" customWidth="1"/>
    <col min="12560" max="12562" width="10.7109375" style="9" customWidth="1"/>
    <col min="12563" max="12568" width="9.7109375" style="9" customWidth="1"/>
    <col min="12569" max="12757" width="19.85546875" style="9"/>
    <col min="12758" max="12758" width="39.85546875" style="9" customWidth="1"/>
    <col min="12759" max="12815" width="9.7109375" style="9" customWidth="1"/>
    <col min="12816" max="12818" width="10.7109375" style="9" customWidth="1"/>
    <col min="12819" max="12824" width="9.7109375" style="9" customWidth="1"/>
    <col min="12825" max="13013" width="19.85546875" style="9"/>
    <col min="13014" max="13014" width="39.85546875" style="9" customWidth="1"/>
    <col min="13015" max="13071" width="9.7109375" style="9" customWidth="1"/>
    <col min="13072" max="13074" width="10.7109375" style="9" customWidth="1"/>
    <col min="13075" max="13080" width="9.7109375" style="9" customWidth="1"/>
    <col min="13081" max="13269" width="19.85546875" style="9"/>
    <col min="13270" max="13270" width="39.85546875" style="9" customWidth="1"/>
    <col min="13271" max="13327" width="9.7109375" style="9" customWidth="1"/>
    <col min="13328" max="13330" width="10.7109375" style="9" customWidth="1"/>
    <col min="13331" max="13336" width="9.7109375" style="9" customWidth="1"/>
    <col min="13337" max="13525" width="19.85546875" style="9"/>
    <col min="13526" max="13526" width="39.85546875" style="9" customWidth="1"/>
    <col min="13527" max="13583" width="9.7109375" style="9" customWidth="1"/>
    <col min="13584" max="13586" width="10.7109375" style="9" customWidth="1"/>
    <col min="13587" max="13592" width="9.7109375" style="9" customWidth="1"/>
    <col min="13593" max="13781" width="19.85546875" style="9"/>
    <col min="13782" max="13782" width="39.85546875" style="9" customWidth="1"/>
    <col min="13783" max="13839" width="9.7109375" style="9" customWidth="1"/>
    <col min="13840" max="13842" width="10.7109375" style="9" customWidth="1"/>
    <col min="13843" max="13848" width="9.7109375" style="9" customWidth="1"/>
    <col min="13849" max="14037" width="19.85546875" style="9"/>
    <col min="14038" max="14038" width="39.85546875" style="9" customWidth="1"/>
    <col min="14039" max="14095" width="9.7109375" style="9" customWidth="1"/>
    <col min="14096" max="14098" width="10.7109375" style="9" customWidth="1"/>
    <col min="14099" max="14104" width="9.7109375" style="9" customWidth="1"/>
    <col min="14105" max="14293" width="19.85546875" style="9"/>
    <col min="14294" max="14294" width="39.85546875" style="9" customWidth="1"/>
    <col min="14295" max="14351" width="9.7109375" style="9" customWidth="1"/>
    <col min="14352" max="14354" width="10.7109375" style="9" customWidth="1"/>
    <col min="14355" max="14360" width="9.7109375" style="9" customWidth="1"/>
    <col min="14361" max="14549" width="19.85546875" style="9"/>
    <col min="14550" max="14550" width="39.85546875" style="9" customWidth="1"/>
    <col min="14551" max="14607" width="9.7109375" style="9" customWidth="1"/>
    <col min="14608" max="14610" width="10.7109375" style="9" customWidth="1"/>
    <col min="14611" max="14616" width="9.7109375" style="9" customWidth="1"/>
    <col min="14617" max="14805" width="19.85546875" style="9"/>
    <col min="14806" max="14806" width="39.85546875" style="9" customWidth="1"/>
    <col min="14807" max="14863" width="9.7109375" style="9" customWidth="1"/>
    <col min="14864" max="14866" width="10.7109375" style="9" customWidth="1"/>
    <col min="14867" max="14872" width="9.7109375" style="9" customWidth="1"/>
    <col min="14873" max="15061" width="19.85546875" style="9"/>
    <col min="15062" max="15062" width="39.85546875" style="9" customWidth="1"/>
    <col min="15063" max="15119" width="9.7109375" style="9" customWidth="1"/>
    <col min="15120" max="15122" width="10.7109375" style="9" customWidth="1"/>
    <col min="15123" max="15128" width="9.7109375" style="9" customWidth="1"/>
    <col min="15129" max="15317" width="19.85546875" style="9"/>
    <col min="15318" max="15318" width="39.85546875" style="9" customWidth="1"/>
    <col min="15319" max="15375" width="9.7109375" style="9" customWidth="1"/>
    <col min="15376" max="15378" width="10.7109375" style="9" customWidth="1"/>
    <col min="15379" max="15384" width="9.7109375" style="9" customWidth="1"/>
    <col min="15385" max="15573" width="19.85546875" style="9"/>
    <col min="15574" max="15574" width="39.85546875" style="9" customWidth="1"/>
    <col min="15575" max="15631" width="9.7109375" style="9" customWidth="1"/>
    <col min="15632" max="15634" width="10.7109375" style="9" customWidth="1"/>
    <col min="15635" max="15640" width="9.7109375" style="9" customWidth="1"/>
    <col min="15641" max="15829" width="19.85546875" style="9"/>
    <col min="15830" max="15830" width="39.85546875" style="9" customWidth="1"/>
    <col min="15831" max="15887" width="9.7109375" style="9" customWidth="1"/>
    <col min="15888" max="15890" width="10.7109375" style="9" customWidth="1"/>
    <col min="15891" max="15896" width="9.7109375" style="9" customWidth="1"/>
    <col min="15897" max="16085" width="19.85546875" style="9"/>
    <col min="16086" max="16086" width="39.85546875" style="9" customWidth="1"/>
    <col min="16087" max="16143" width="9.7109375" style="9" customWidth="1"/>
    <col min="16144" max="16146" width="10.7109375" style="9" customWidth="1"/>
    <col min="16147" max="16152" width="9.7109375" style="9" customWidth="1"/>
    <col min="16153" max="16384" width="19.85546875" style="9"/>
  </cols>
  <sheetData>
    <row r="1" spans="1:18" ht="70.150000000000006" customHeight="1" x14ac:dyDescent="0.2">
      <c r="A1" s="572" t="s">
        <v>662</v>
      </c>
      <c r="B1" s="497" t="s">
        <v>664</v>
      </c>
      <c r="C1" s="497" t="s">
        <v>665</v>
      </c>
      <c r="D1" s="497" t="s">
        <v>666</v>
      </c>
      <c r="E1" s="497" t="s">
        <v>667</v>
      </c>
      <c r="F1" s="497" t="s">
        <v>668</v>
      </c>
      <c r="G1" s="497" t="s">
        <v>669</v>
      </c>
      <c r="H1" s="497" t="s">
        <v>670</v>
      </c>
      <c r="I1" s="497" t="s">
        <v>671</v>
      </c>
      <c r="J1" s="497" t="s">
        <v>672</v>
      </c>
      <c r="K1" s="497" t="s">
        <v>673</v>
      </c>
      <c r="L1" s="497" t="s">
        <v>674</v>
      </c>
      <c r="M1" s="497" t="s">
        <v>675</v>
      </c>
      <c r="N1" s="497" t="s">
        <v>676</v>
      </c>
      <c r="O1" s="497" t="s">
        <v>677</v>
      </c>
      <c r="P1" s="570" t="s">
        <v>663</v>
      </c>
      <c r="Q1" s="563" t="s">
        <v>678</v>
      </c>
      <c r="R1" s="558" t="s">
        <v>683</v>
      </c>
    </row>
    <row r="2" spans="1:18" ht="30" customHeight="1" thickBot="1" x14ac:dyDescent="0.25">
      <c r="A2" s="573"/>
      <c r="B2" s="498" t="s">
        <v>881</v>
      </c>
      <c r="C2" s="498" t="s">
        <v>881</v>
      </c>
      <c r="D2" s="498" t="s">
        <v>881</v>
      </c>
      <c r="E2" s="498" t="s">
        <v>881</v>
      </c>
      <c r="F2" s="498" t="s">
        <v>881</v>
      </c>
      <c r="G2" s="498" t="s">
        <v>881</v>
      </c>
      <c r="H2" s="498" t="s">
        <v>881</v>
      </c>
      <c r="I2" s="498" t="s">
        <v>881</v>
      </c>
      <c r="J2" s="498" t="s">
        <v>881</v>
      </c>
      <c r="K2" s="498" t="s">
        <v>881</v>
      </c>
      <c r="L2" s="498" t="s">
        <v>881</v>
      </c>
      <c r="M2" s="498" t="s">
        <v>881</v>
      </c>
      <c r="N2" s="498" t="s">
        <v>881</v>
      </c>
      <c r="O2" s="498" t="s">
        <v>881</v>
      </c>
      <c r="P2" s="571" t="s">
        <v>881</v>
      </c>
      <c r="Q2" s="482" t="s">
        <v>881</v>
      </c>
      <c r="R2" s="564" t="s">
        <v>881</v>
      </c>
    </row>
    <row r="3" spans="1:18" ht="19.899999999999999" customHeight="1" x14ac:dyDescent="0.2">
      <c r="A3" s="567" t="s">
        <v>883</v>
      </c>
      <c r="B3" s="483">
        <v>35107</v>
      </c>
      <c r="C3" s="483">
        <v>1750</v>
      </c>
      <c r="D3" s="483">
        <v>4375</v>
      </c>
      <c r="E3" s="483">
        <v>2625</v>
      </c>
      <c r="F3" s="483">
        <v>6300</v>
      </c>
      <c r="G3" s="483">
        <v>5075</v>
      </c>
      <c r="H3" s="483">
        <v>875</v>
      </c>
      <c r="I3" s="483">
        <v>5075</v>
      </c>
      <c r="J3" s="483">
        <v>5600</v>
      </c>
      <c r="K3" s="483">
        <v>3063</v>
      </c>
      <c r="L3" s="483">
        <v>788</v>
      </c>
      <c r="M3" s="483">
        <v>1575</v>
      </c>
      <c r="N3" s="483">
        <v>4025</v>
      </c>
      <c r="O3" s="483">
        <v>1750</v>
      </c>
      <c r="P3" s="565">
        <v>30666</v>
      </c>
      <c r="Q3" s="561">
        <v>12434</v>
      </c>
      <c r="R3" s="562">
        <f>P3+B3+C3+D3+E3+F3+G3+H3+I3+J3+K3+L3+M3+N3+Q3+O3</f>
        <v>121083</v>
      </c>
    </row>
    <row r="4" spans="1:18" ht="19.899999999999999" customHeight="1" x14ac:dyDescent="0.2">
      <c r="A4" s="568" t="s">
        <v>884</v>
      </c>
      <c r="B4" s="484">
        <v>617</v>
      </c>
      <c r="C4" s="484"/>
      <c r="D4" s="484">
        <v>79</v>
      </c>
      <c r="E4" s="484"/>
      <c r="F4" s="484">
        <v>79</v>
      </c>
      <c r="G4" s="484">
        <v>79</v>
      </c>
      <c r="H4" s="484"/>
      <c r="I4" s="484">
        <v>308</v>
      </c>
      <c r="J4" s="484">
        <v>79</v>
      </c>
      <c r="K4" s="484"/>
      <c r="L4" s="484"/>
      <c r="M4" s="484"/>
      <c r="N4" s="484"/>
      <c r="O4" s="484"/>
      <c r="P4" s="566"/>
      <c r="Q4" s="557">
        <v>250</v>
      </c>
      <c r="R4" s="559">
        <f t="shared" ref="R4:R24" si="0">P4+B4+C4+D4+E4+F4+G4+H4+I4+J4+K4+L4+M4+N4+Q4+O4</f>
        <v>1491</v>
      </c>
    </row>
    <row r="5" spans="1:18" ht="19.899999999999999" customHeight="1" x14ac:dyDescent="0.2">
      <c r="A5" s="568" t="s">
        <v>885</v>
      </c>
      <c r="B5" s="484">
        <f>8330+1172</f>
        <v>9502</v>
      </c>
      <c r="C5" s="484"/>
      <c r="D5" s="484"/>
      <c r="E5" s="484">
        <v>901</v>
      </c>
      <c r="F5" s="484"/>
      <c r="G5" s="484"/>
      <c r="H5" s="484"/>
      <c r="I5" s="484"/>
      <c r="J5" s="484"/>
      <c r="K5" s="484"/>
      <c r="L5" s="484"/>
      <c r="M5" s="484"/>
      <c r="N5" s="484">
        <v>825</v>
      </c>
      <c r="O5" s="484"/>
      <c r="P5" s="566">
        <v>12201</v>
      </c>
      <c r="Q5" s="557">
        <v>20093</v>
      </c>
      <c r="R5" s="559">
        <f t="shared" si="0"/>
        <v>43522</v>
      </c>
    </row>
    <row r="6" spans="1:18" ht="19.899999999999999" customHeight="1" x14ac:dyDescent="0.2">
      <c r="A6" s="568" t="s">
        <v>886</v>
      </c>
      <c r="B6" s="484">
        <f>7934+295</f>
        <v>8229</v>
      </c>
      <c r="C6" s="484">
        <v>170</v>
      </c>
      <c r="D6" s="484">
        <v>1806</v>
      </c>
      <c r="E6" s="484">
        <v>445</v>
      </c>
      <c r="F6" s="484">
        <v>335</v>
      </c>
      <c r="G6" s="484">
        <v>4519</v>
      </c>
      <c r="H6" s="484">
        <v>143</v>
      </c>
      <c r="I6" s="484">
        <v>515</v>
      </c>
      <c r="J6" s="484">
        <v>1753</v>
      </c>
      <c r="K6" s="484">
        <v>1369</v>
      </c>
      <c r="L6" s="484"/>
      <c r="M6" s="484">
        <v>160</v>
      </c>
      <c r="N6" s="484"/>
      <c r="O6" s="484">
        <v>603</v>
      </c>
      <c r="P6" s="566">
        <v>9749</v>
      </c>
      <c r="Q6" s="557">
        <v>5957</v>
      </c>
      <c r="R6" s="559">
        <f t="shared" si="0"/>
        <v>35753</v>
      </c>
    </row>
    <row r="7" spans="1:18" ht="19.899999999999999" customHeight="1" x14ac:dyDescent="0.2">
      <c r="A7" s="568" t="s">
        <v>887</v>
      </c>
      <c r="B7" s="484">
        <v>11799</v>
      </c>
      <c r="C7" s="484"/>
      <c r="D7" s="484">
        <v>14035</v>
      </c>
      <c r="E7" s="484"/>
      <c r="F7" s="484"/>
      <c r="G7" s="484"/>
      <c r="H7" s="484"/>
      <c r="I7" s="484"/>
      <c r="J7" s="484"/>
      <c r="K7" s="484"/>
      <c r="L7" s="484"/>
      <c r="M7" s="484"/>
      <c r="N7" s="484"/>
      <c r="O7" s="484">
        <v>6555</v>
      </c>
      <c r="P7" s="566">
        <v>9077</v>
      </c>
      <c r="Q7" s="557">
        <v>16208</v>
      </c>
      <c r="R7" s="559">
        <f t="shared" si="0"/>
        <v>57674</v>
      </c>
    </row>
    <row r="8" spans="1:18" ht="19.899999999999999" customHeight="1" x14ac:dyDescent="0.2">
      <c r="A8" s="568" t="s">
        <v>954</v>
      </c>
      <c r="B8" s="484">
        <v>39738</v>
      </c>
      <c r="C8" s="484">
        <v>14585</v>
      </c>
      <c r="D8" s="484">
        <v>1559</v>
      </c>
      <c r="E8" s="484">
        <v>1559</v>
      </c>
      <c r="F8" s="484">
        <f>590+2954</f>
        <v>3544</v>
      </c>
      <c r="G8" s="484">
        <v>2730</v>
      </c>
      <c r="H8" s="484">
        <v>1812</v>
      </c>
      <c r="I8" s="484">
        <v>1295</v>
      </c>
      <c r="J8" s="484">
        <v>8186</v>
      </c>
      <c r="K8" s="484">
        <v>3362</v>
      </c>
      <c r="L8" s="484"/>
      <c r="M8" s="484">
        <v>1612</v>
      </c>
      <c r="N8" s="484">
        <v>1936</v>
      </c>
      <c r="O8" s="484"/>
      <c r="P8" s="566">
        <v>33847</v>
      </c>
      <c r="Q8" s="557">
        <v>58360</v>
      </c>
      <c r="R8" s="559">
        <f t="shared" si="0"/>
        <v>174125</v>
      </c>
    </row>
    <row r="9" spans="1:18" ht="19.899999999999999" customHeight="1" x14ac:dyDescent="0.2">
      <c r="A9" s="124" t="s">
        <v>888</v>
      </c>
      <c r="B9" s="484"/>
      <c r="C9" s="484"/>
      <c r="D9" s="484"/>
      <c r="E9" s="484"/>
      <c r="F9" s="484"/>
      <c r="G9" s="484"/>
      <c r="H9" s="484"/>
      <c r="I9" s="484"/>
      <c r="J9" s="484"/>
      <c r="K9" s="484"/>
      <c r="L9" s="484"/>
      <c r="M9" s="484"/>
      <c r="N9" s="484">
        <f>327690+374156</f>
        <v>701846</v>
      </c>
      <c r="O9" s="484"/>
      <c r="P9" s="566"/>
      <c r="Q9" s="557"/>
      <c r="R9" s="559">
        <f t="shared" si="0"/>
        <v>701846</v>
      </c>
    </row>
    <row r="10" spans="1:18" ht="19.899999999999999" customHeight="1" x14ac:dyDescent="0.2">
      <c r="A10" s="568" t="s">
        <v>889</v>
      </c>
      <c r="B10" s="484">
        <v>30811</v>
      </c>
      <c r="C10" s="484"/>
      <c r="D10" s="484"/>
      <c r="E10" s="484"/>
      <c r="F10" s="484"/>
      <c r="G10" s="484"/>
      <c r="H10" s="484"/>
      <c r="I10" s="484"/>
      <c r="J10" s="484"/>
      <c r="K10" s="484"/>
      <c r="L10" s="484"/>
      <c r="M10" s="484">
        <v>760</v>
      </c>
      <c r="N10" s="484"/>
      <c r="O10" s="484"/>
      <c r="P10" s="566"/>
      <c r="Q10" s="557"/>
      <c r="R10" s="559">
        <f t="shared" si="0"/>
        <v>31571</v>
      </c>
    </row>
    <row r="11" spans="1:18" ht="19.899999999999999" customHeight="1" x14ac:dyDescent="0.2">
      <c r="A11" s="568" t="s">
        <v>890</v>
      </c>
      <c r="B11" s="484">
        <v>11824</v>
      </c>
      <c r="C11" s="484"/>
      <c r="D11" s="484"/>
      <c r="E11" s="484"/>
      <c r="F11" s="484"/>
      <c r="G11" s="484"/>
      <c r="H11" s="484"/>
      <c r="I11" s="484"/>
      <c r="J11" s="484"/>
      <c r="K11" s="484"/>
      <c r="L11" s="484"/>
      <c r="M11" s="484"/>
      <c r="N11" s="484"/>
      <c r="O11" s="484"/>
      <c r="P11" s="566"/>
      <c r="Q11" s="557"/>
      <c r="R11" s="559">
        <f t="shared" si="0"/>
        <v>11824</v>
      </c>
    </row>
    <row r="12" spans="1:18" ht="19.899999999999999" customHeight="1" x14ac:dyDescent="0.2">
      <c r="A12" s="568" t="s">
        <v>956</v>
      </c>
      <c r="B12" s="484"/>
      <c r="C12" s="484"/>
      <c r="D12" s="484"/>
      <c r="E12" s="484"/>
      <c r="F12" s="484"/>
      <c r="G12" s="484"/>
      <c r="H12" s="484"/>
      <c r="I12" s="484"/>
      <c r="J12" s="484">
        <v>764</v>
      </c>
      <c r="K12" s="484"/>
      <c r="L12" s="484"/>
      <c r="M12" s="484"/>
      <c r="N12" s="484"/>
      <c r="O12" s="484"/>
      <c r="P12" s="566"/>
      <c r="Q12" s="557"/>
      <c r="R12" s="559">
        <f t="shared" si="0"/>
        <v>764</v>
      </c>
    </row>
    <row r="13" spans="1:18" ht="19.899999999999999" customHeight="1" x14ac:dyDescent="0.2">
      <c r="A13" s="568" t="s">
        <v>891</v>
      </c>
      <c r="B13" s="484">
        <v>9198</v>
      </c>
      <c r="C13" s="484"/>
      <c r="D13" s="484"/>
      <c r="E13" s="484"/>
      <c r="F13" s="484"/>
      <c r="G13" s="484"/>
      <c r="H13" s="484"/>
      <c r="I13" s="484"/>
      <c r="J13" s="484"/>
      <c r="K13" s="484"/>
      <c r="L13" s="484"/>
      <c r="M13" s="484"/>
      <c r="N13" s="484"/>
      <c r="O13" s="484"/>
      <c r="P13" s="566"/>
      <c r="Q13" s="557"/>
      <c r="R13" s="559">
        <f t="shared" si="0"/>
        <v>9198</v>
      </c>
    </row>
    <row r="14" spans="1:18" ht="19.899999999999999" customHeight="1" x14ac:dyDescent="0.2">
      <c r="A14" s="568" t="s">
        <v>892</v>
      </c>
      <c r="B14" s="484"/>
      <c r="C14" s="484"/>
      <c r="D14" s="484"/>
      <c r="E14" s="484"/>
      <c r="F14" s="484"/>
      <c r="G14" s="484"/>
      <c r="H14" s="484"/>
      <c r="I14" s="484"/>
      <c r="J14" s="484"/>
      <c r="K14" s="484"/>
      <c r="L14" s="484"/>
      <c r="M14" s="484"/>
      <c r="N14" s="484"/>
      <c r="O14" s="484"/>
      <c r="P14" s="566"/>
      <c r="Q14" s="557"/>
      <c r="R14" s="559">
        <f t="shared" si="0"/>
        <v>0</v>
      </c>
    </row>
    <row r="15" spans="1:18" ht="19.899999999999999" customHeight="1" x14ac:dyDescent="0.2">
      <c r="A15" s="568" t="s">
        <v>79</v>
      </c>
      <c r="B15" s="484"/>
      <c r="C15" s="484"/>
      <c r="D15" s="484"/>
      <c r="E15" s="484"/>
      <c r="F15" s="484"/>
      <c r="G15" s="484"/>
      <c r="H15" s="484">
        <v>187114</v>
      </c>
      <c r="I15" s="484"/>
      <c r="J15" s="484">
        <v>10070</v>
      </c>
      <c r="K15" s="484">
        <v>9198</v>
      </c>
      <c r="L15" s="484"/>
      <c r="M15" s="484">
        <v>5413</v>
      </c>
      <c r="N15" s="484"/>
      <c r="O15" s="484"/>
      <c r="P15" s="566"/>
      <c r="Q15" s="557"/>
      <c r="R15" s="559">
        <f t="shared" si="0"/>
        <v>211795</v>
      </c>
    </row>
    <row r="16" spans="1:18" ht="19.899999999999999" customHeight="1" x14ac:dyDescent="0.2">
      <c r="A16" s="568" t="s">
        <v>893</v>
      </c>
      <c r="B16" s="484">
        <v>23813</v>
      </c>
      <c r="C16" s="484"/>
      <c r="D16" s="484"/>
      <c r="E16" s="484"/>
      <c r="F16" s="484"/>
      <c r="G16" s="484"/>
      <c r="H16" s="484"/>
      <c r="I16" s="484"/>
      <c r="J16" s="484"/>
      <c r="K16" s="484"/>
      <c r="L16" s="484"/>
      <c r="M16" s="484"/>
      <c r="N16" s="484"/>
      <c r="O16" s="484"/>
      <c r="P16" s="566"/>
      <c r="Q16" s="557"/>
      <c r="R16" s="559">
        <f t="shared" si="0"/>
        <v>23813</v>
      </c>
    </row>
    <row r="17" spans="1:143" ht="19.899999999999999" customHeight="1" x14ac:dyDescent="0.2">
      <c r="A17" s="568" t="s">
        <v>894</v>
      </c>
      <c r="B17" s="484">
        <v>10916</v>
      </c>
      <c r="C17" s="484"/>
      <c r="D17" s="484"/>
      <c r="E17" s="484"/>
      <c r="F17" s="484"/>
      <c r="G17" s="484"/>
      <c r="H17" s="484"/>
      <c r="I17" s="484"/>
      <c r="J17" s="484"/>
      <c r="K17" s="484"/>
      <c r="L17" s="484"/>
      <c r="M17" s="484"/>
      <c r="N17" s="484"/>
      <c r="O17" s="484"/>
      <c r="P17" s="566"/>
      <c r="Q17" s="557"/>
      <c r="R17" s="559">
        <f t="shared" si="0"/>
        <v>10916</v>
      </c>
    </row>
    <row r="18" spans="1:143" ht="30" customHeight="1" x14ac:dyDescent="0.2">
      <c r="A18" s="568" t="s">
        <v>895</v>
      </c>
      <c r="B18" s="484">
        <v>6245</v>
      </c>
      <c r="C18" s="484"/>
      <c r="D18" s="484"/>
      <c r="E18" s="484"/>
      <c r="F18" s="484"/>
      <c r="G18" s="484"/>
      <c r="H18" s="484"/>
      <c r="I18" s="484"/>
      <c r="J18" s="484"/>
      <c r="K18" s="484"/>
      <c r="L18" s="484"/>
      <c r="M18" s="484"/>
      <c r="N18" s="484"/>
      <c r="O18" s="484"/>
      <c r="P18" s="566"/>
      <c r="Q18" s="557"/>
      <c r="R18" s="559">
        <f t="shared" si="0"/>
        <v>6245</v>
      </c>
    </row>
    <row r="19" spans="1:143" ht="30" customHeight="1" x14ac:dyDescent="0.2">
      <c r="A19" s="124" t="s">
        <v>896</v>
      </c>
      <c r="B19" s="484"/>
      <c r="C19" s="484"/>
      <c r="D19" s="484"/>
      <c r="E19" s="484"/>
      <c r="F19" s="484"/>
      <c r="G19" s="484"/>
      <c r="H19" s="484"/>
      <c r="I19" s="484"/>
      <c r="J19" s="484"/>
      <c r="K19" s="484"/>
      <c r="L19" s="484"/>
      <c r="M19" s="484"/>
      <c r="N19" s="484"/>
      <c r="O19" s="484"/>
      <c r="P19" s="566">
        <v>3500</v>
      </c>
      <c r="Q19" s="557"/>
      <c r="R19" s="559">
        <f t="shared" si="0"/>
        <v>3500</v>
      </c>
    </row>
    <row r="20" spans="1:143" ht="19.899999999999999" customHeight="1" x14ac:dyDescent="0.2">
      <c r="A20" s="568" t="s">
        <v>897</v>
      </c>
      <c r="B20" s="484"/>
      <c r="C20" s="484"/>
      <c r="D20" s="484"/>
      <c r="E20" s="484"/>
      <c r="F20" s="484"/>
      <c r="G20" s="484"/>
      <c r="H20" s="484"/>
      <c r="I20" s="484"/>
      <c r="J20" s="484"/>
      <c r="K20" s="484"/>
      <c r="L20" s="484"/>
      <c r="M20" s="484"/>
      <c r="N20" s="484">
        <v>3054</v>
      </c>
      <c r="O20" s="484"/>
      <c r="P20" s="566"/>
      <c r="Q20" s="557"/>
      <c r="R20" s="559">
        <f t="shared" si="0"/>
        <v>3054</v>
      </c>
    </row>
    <row r="21" spans="1:143" ht="19.899999999999999" customHeight="1" x14ac:dyDescent="0.2">
      <c r="A21" s="568" t="s">
        <v>898</v>
      </c>
      <c r="B21" s="484">
        <f>1197+755</f>
        <v>1952</v>
      </c>
      <c r="C21" s="484">
        <v>126</v>
      </c>
      <c r="D21" s="484">
        <v>630</v>
      </c>
      <c r="E21" s="484">
        <v>2016</v>
      </c>
      <c r="F21" s="484">
        <f>2016+1134</f>
        <v>3150</v>
      </c>
      <c r="G21" s="484">
        <v>3654</v>
      </c>
      <c r="H21" s="484"/>
      <c r="I21" s="484">
        <f>3150+252</f>
        <v>3402</v>
      </c>
      <c r="J21" s="484">
        <f>1323+126</f>
        <v>1449</v>
      </c>
      <c r="K21" s="484">
        <v>525</v>
      </c>
      <c r="L21" s="484"/>
      <c r="M21" s="484">
        <v>1134</v>
      </c>
      <c r="N21" s="484">
        <v>378</v>
      </c>
      <c r="O21" s="484"/>
      <c r="P21" s="566"/>
      <c r="Q21" s="557">
        <v>3591</v>
      </c>
      <c r="R21" s="559">
        <f t="shared" si="0"/>
        <v>22007</v>
      </c>
    </row>
    <row r="22" spans="1:143" ht="19.899999999999999" customHeight="1" x14ac:dyDescent="0.2">
      <c r="A22" s="568" t="s">
        <v>899</v>
      </c>
      <c r="B22" s="484">
        <f>6409+210</f>
        <v>6619</v>
      </c>
      <c r="C22" s="484">
        <v>270</v>
      </c>
      <c r="D22" s="484">
        <v>180</v>
      </c>
      <c r="E22" s="484">
        <v>450</v>
      </c>
      <c r="F22" s="484">
        <f>510+570</f>
        <v>1080</v>
      </c>
      <c r="G22" s="484">
        <v>870</v>
      </c>
      <c r="H22" s="484">
        <v>120</v>
      </c>
      <c r="I22" s="484">
        <f>780+60</f>
        <v>840</v>
      </c>
      <c r="J22" s="484">
        <v>930</v>
      </c>
      <c r="K22" s="484"/>
      <c r="L22" s="484">
        <v>135</v>
      </c>
      <c r="M22" s="484">
        <v>270</v>
      </c>
      <c r="N22" s="484">
        <v>600</v>
      </c>
      <c r="O22" s="484">
        <v>300</v>
      </c>
      <c r="P22" s="566">
        <v>0</v>
      </c>
      <c r="Q22" s="557">
        <v>7099</v>
      </c>
      <c r="R22" s="559">
        <f t="shared" si="0"/>
        <v>19763</v>
      </c>
    </row>
    <row r="23" spans="1:143" ht="19.899999999999999" customHeight="1" x14ac:dyDescent="0.2">
      <c r="A23" s="568" t="s">
        <v>900</v>
      </c>
      <c r="B23" s="484"/>
      <c r="C23" s="484"/>
      <c r="D23" s="484"/>
      <c r="E23" s="484"/>
      <c r="F23" s="484"/>
      <c r="G23" s="484"/>
      <c r="H23" s="484"/>
      <c r="I23" s="484"/>
      <c r="J23" s="484"/>
      <c r="K23" s="484"/>
      <c r="L23" s="484"/>
      <c r="M23" s="484"/>
      <c r="N23" s="484"/>
      <c r="O23" s="484"/>
      <c r="P23" s="566"/>
      <c r="Q23" s="557"/>
      <c r="R23" s="559">
        <f t="shared" si="0"/>
        <v>0</v>
      </c>
    </row>
    <row r="24" spans="1:143" s="125" customFormat="1" ht="30" customHeight="1" thickBot="1" x14ac:dyDescent="0.25">
      <c r="A24" s="569" t="s">
        <v>683</v>
      </c>
      <c r="B24" s="574">
        <f t="shared" ref="B24:Q24" si="1">SUM(B3:B23)</f>
        <v>206370</v>
      </c>
      <c r="C24" s="574">
        <f t="shared" si="1"/>
        <v>16901</v>
      </c>
      <c r="D24" s="574">
        <f t="shared" si="1"/>
        <v>22664</v>
      </c>
      <c r="E24" s="574">
        <f t="shared" si="1"/>
        <v>7996</v>
      </c>
      <c r="F24" s="574">
        <f t="shared" si="1"/>
        <v>14488</v>
      </c>
      <c r="G24" s="574">
        <f t="shared" si="1"/>
        <v>16927</v>
      </c>
      <c r="H24" s="574">
        <f t="shared" si="1"/>
        <v>190064</v>
      </c>
      <c r="I24" s="574">
        <f t="shared" si="1"/>
        <v>11435</v>
      </c>
      <c r="J24" s="574">
        <f t="shared" si="1"/>
        <v>28831</v>
      </c>
      <c r="K24" s="574">
        <f t="shared" si="1"/>
        <v>17517</v>
      </c>
      <c r="L24" s="575">
        <f t="shared" si="1"/>
        <v>923</v>
      </c>
      <c r="M24" s="575">
        <f t="shared" si="1"/>
        <v>10924</v>
      </c>
      <c r="N24" s="575">
        <f t="shared" si="1"/>
        <v>712664</v>
      </c>
      <c r="O24" s="575">
        <f t="shared" si="1"/>
        <v>9208</v>
      </c>
      <c r="P24" s="574">
        <f t="shared" si="1"/>
        <v>99040</v>
      </c>
      <c r="Q24" s="576">
        <f t="shared" si="1"/>
        <v>123992</v>
      </c>
      <c r="R24" s="560">
        <f t="shared" si="0"/>
        <v>1489944</v>
      </c>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row>
    <row r="25" spans="1:143" x14ac:dyDescent="0.2">
      <c r="A25" s="3"/>
      <c r="B25" s="17"/>
      <c r="C25" s="17"/>
      <c r="D25" s="17"/>
      <c r="E25" s="17"/>
      <c r="F25" s="17"/>
      <c r="G25" s="17"/>
      <c r="H25" s="17"/>
      <c r="I25" s="17"/>
      <c r="J25" s="17"/>
      <c r="K25" s="17"/>
      <c r="L25" s="17"/>
      <c r="M25" s="17"/>
      <c r="N25" s="17"/>
      <c r="O25" s="17"/>
      <c r="P25" s="117"/>
      <c r="Q25" s="17"/>
    </row>
    <row r="26" spans="1:143" x14ac:dyDescent="0.2">
      <c r="A26" s="3"/>
      <c r="B26" s="17"/>
      <c r="C26" s="17"/>
      <c r="D26" s="17"/>
      <c r="E26" s="17"/>
      <c r="F26" s="17"/>
      <c r="G26" s="17"/>
      <c r="H26" s="17"/>
      <c r="I26" s="17"/>
      <c r="J26" s="17"/>
      <c r="K26" s="17"/>
      <c r="L26" s="17"/>
      <c r="M26" s="17"/>
      <c r="N26" s="17"/>
      <c r="O26" s="17"/>
      <c r="P26" s="117"/>
      <c r="Q26" s="17"/>
      <c r="R26" s="17">
        <f>SUM(R3:R23)</f>
        <v>1489944</v>
      </c>
    </row>
    <row r="27" spans="1:143" x14ac:dyDescent="0.2">
      <c r="A27" s="3"/>
      <c r="B27" s="17"/>
      <c r="C27" s="17"/>
      <c r="D27" s="17"/>
      <c r="E27" s="17"/>
      <c r="F27" s="17"/>
      <c r="G27" s="17"/>
      <c r="H27" s="17"/>
      <c r="I27" s="17"/>
      <c r="J27" s="17"/>
      <c r="K27" s="17"/>
      <c r="L27" s="17"/>
      <c r="M27" s="17"/>
      <c r="N27" s="17"/>
      <c r="O27" s="17"/>
      <c r="P27" s="117"/>
      <c r="Q27" s="17"/>
    </row>
    <row r="28" spans="1:143" x14ac:dyDescent="0.2">
      <c r="A28" s="3"/>
      <c r="B28" s="17"/>
      <c r="C28" s="17"/>
      <c r="D28" s="17"/>
      <c r="E28" s="17"/>
      <c r="F28" s="17"/>
      <c r="G28" s="17"/>
      <c r="H28" s="17"/>
      <c r="I28" s="17"/>
      <c r="J28" s="17"/>
      <c r="K28" s="17"/>
      <c r="L28" s="17"/>
      <c r="M28" s="17"/>
      <c r="N28" s="17"/>
      <c r="O28" s="17"/>
      <c r="P28" s="117"/>
      <c r="Q28" s="17"/>
    </row>
    <row r="29" spans="1:143" x14ac:dyDescent="0.2">
      <c r="A29" s="3"/>
      <c r="B29" s="17"/>
      <c r="C29" s="17"/>
      <c r="D29" s="17"/>
      <c r="E29" s="17"/>
      <c r="F29" s="17"/>
      <c r="G29" s="17"/>
      <c r="H29" s="17"/>
      <c r="I29" s="17"/>
      <c r="J29" s="17"/>
      <c r="K29" s="17"/>
      <c r="L29" s="17"/>
      <c r="M29" s="17"/>
      <c r="N29" s="17"/>
      <c r="O29" s="17"/>
      <c r="P29" s="117"/>
      <c r="Q29" s="17"/>
    </row>
    <row r="30" spans="1:143" x14ac:dyDescent="0.2">
      <c r="A30" s="3"/>
      <c r="B30" s="17"/>
      <c r="C30" s="17"/>
      <c r="D30" s="17"/>
      <c r="E30" s="17"/>
      <c r="F30" s="17"/>
      <c r="G30" s="17"/>
      <c r="H30" s="17"/>
      <c r="I30" s="17"/>
      <c r="J30" s="17"/>
      <c r="K30" s="17"/>
      <c r="L30" s="17"/>
      <c r="M30" s="17"/>
      <c r="N30" s="17"/>
      <c r="O30" s="17"/>
      <c r="P30" s="117"/>
      <c r="Q30" s="17"/>
    </row>
    <row r="31" spans="1:143" x14ac:dyDescent="0.2">
      <c r="A31" s="3"/>
      <c r="B31" s="17"/>
      <c r="C31" s="17"/>
      <c r="D31" s="17"/>
      <c r="E31" s="17"/>
      <c r="F31" s="17"/>
      <c r="G31" s="17"/>
      <c r="H31" s="17"/>
      <c r="I31" s="17"/>
      <c r="J31" s="17"/>
      <c r="K31" s="17"/>
      <c r="L31" s="17"/>
      <c r="M31" s="17"/>
      <c r="N31" s="17"/>
      <c r="O31" s="17"/>
      <c r="P31" s="117"/>
      <c r="Q31" s="17"/>
    </row>
    <row r="32" spans="1:143" x14ac:dyDescent="0.2">
      <c r="A32" s="3"/>
      <c r="B32" s="17"/>
      <c r="C32" s="17"/>
      <c r="D32" s="17"/>
      <c r="E32" s="17"/>
      <c r="F32" s="17"/>
      <c r="G32" s="17"/>
      <c r="H32" s="17"/>
      <c r="I32" s="17"/>
      <c r="J32" s="17"/>
      <c r="K32" s="17"/>
      <c r="L32" s="17"/>
      <c r="M32" s="17"/>
      <c r="N32" s="17"/>
      <c r="O32" s="17"/>
      <c r="P32" s="117"/>
      <c r="Q32" s="17"/>
    </row>
    <row r="33" spans="1:17" x14ac:dyDescent="0.2">
      <c r="A33" s="3"/>
      <c r="B33" s="17"/>
      <c r="C33" s="17"/>
      <c r="D33" s="17"/>
      <c r="E33" s="17"/>
      <c r="F33" s="17"/>
      <c r="G33" s="17"/>
      <c r="H33" s="17"/>
      <c r="I33" s="17"/>
      <c r="J33" s="17"/>
      <c r="K33" s="17"/>
      <c r="L33" s="17"/>
      <c r="M33" s="17"/>
      <c r="N33" s="17"/>
      <c r="O33" s="17"/>
      <c r="P33" s="117"/>
      <c r="Q33" s="17"/>
    </row>
    <row r="34" spans="1:17" x14ac:dyDescent="0.2">
      <c r="A34" s="3"/>
      <c r="B34" s="17"/>
      <c r="C34" s="17"/>
      <c r="D34" s="17"/>
      <c r="E34" s="17"/>
      <c r="F34" s="17"/>
      <c r="G34" s="17"/>
      <c r="H34" s="17"/>
      <c r="I34" s="17"/>
      <c r="J34" s="17"/>
      <c r="K34" s="17"/>
      <c r="L34" s="17"/>
      <c r="M34" s="17"/>
      <c r="N34" s="17"/>
      <c r="O34" s="17"/>
      <c r="P34" s="117"/>
      <c r="Q34" s="17"/>
    </row>
    <row r="35" spans="1:17" x14ac:dyDescent="0.2">
      <c r="A35" s="3"/>
      <c r="B35" s="17"/>
      <c r="C35" s="17"/>
      <c r="D35" s="17"/>
      <c r="E35" s="17"/>
      <c r="F35" s="17"/>
      <c r="G35" s="17"/>
      <c r="H35" s="17"/>
      <c r="I35" s="17"/>
      <c r="J35" s="17"/>
      <c r="K35" s="17"/>
      <c r="L35" s="17"/>
      <c r="M35" s="17"/>
      <c r="N35" s="17"/>
      <c r="O35" s="17"/>
      <c r="P35" s="117"/>
      <c r="Q35" s="17"/>
    </row>
    <row r="36" spans="1:17" x14ac:dyDescent="0.2">
      <c r="A36" s="3"/>
      <c r="B36" s="17"/>
      <c r="C36" s="17"/>
      <c r="D36" s="17"/>
      <c r="E36" s="17"/>
      <c r="F36" s="17"/>
      <c r="G36" s="17"/>
      <c r="H36" s="17"/>
      <c r="I36" s="17"/>
      <c r="J36" s="17"/>
      <c r="K36" s="17"/>
      <c r="L36" s="17"/>
      <c r="M36" s="17"/>
      <c r="N36" s="17"/>
      <c r="O36" s="17"/>
      <c r="P36" s="117"/>
      <c r="Q36" s="17"/>
    </row>
    <row r="37" spans="1:17" x14ac:dyDescent="0.2">
      <c r="A37" s="3"/>
      <c r="B37" s="17"/>
      <c r="C37" s="17"/>
      <c r="D37" s="17"/>
      <c r="E37" s="17"/>
      <c r="F37" s="17"/>
      <c r="G37" s="17"/>
      <c r="H37" s="17"/>
      <c r="I37" s="17"/>
      <c r="J37" s="17"/>
      <c r="K37" s="17"/>
      <c r="L37" s="17"/>
      <c r="M37" s="17"/>
      <c r="N37" s="17"/>
      <c r="O37" s="17"/>
      <c r="P37" s="117"/>
      <c r="Q37" s="17"/>
    </row>
    <row r="38" spans="1:17" x14ac:dyDescent="0.2">
      <c r="A38" s="3"/>
      <c r="B38" s="17"/>
      <c r="C38" s="17"/>
      <c r="D38" s="17"/>
      <c r="E38" s="17"/>
      <c r="F38" s="17"/>
      <c r="G38" s="17"/>
      <c r="H38" s="17"/>
      <c r="I38" s="17"/>
      <c r="J38" s="17"/>
      <c r="K38" s="17"/>
      <c r="L38" s="17"/>
      <c r="M38" s="17"/>
      <c r="N38" s="17"/>
      <c r="O38" s="17"/>
      <c r="P38" s="117"/>
      <c r="Q38" s="17"/>
    </row>
    <row r="39" spans="1:17" x14ac:dyDescent="0.2">
      <c r="A39" s="3"/>
      <c r="B39" s="17"/>
      <c r="C39" s="17"/>
      <c r="D39" s="17"/>
      <c r="E39" s="17"/>
      <c r="F39" s="17"/>
      <c r="G39" s="17"/>
      <c r="H39" s="17"/>
      <c r="I39" s="17"/>
      <c r="J39" s="17"/>
      <c r="K39" s="17"/>
      <c r="L39" s="17"/>
      <c r="M39" s="17"/>
      <c r="N39" s="17"/>
      <c r="O39" s="17"/>
      <c r="P39" s="117"/>
      <c r="Q39" s="17"/>
    </row>
    <row r="40" spans="1:17" x14ac:dyDescent="0.2">
      <c r="A40" s="3"/>
      <c r="B40" s="17"/>
      <c r="C40" s="17"/>
      <c r="D40" s="17"/>
      <c r="E40" s="17"/>
      <c r="F40" s="17"/>
      <c r="G40" s="17"/>
      <c r="H40" s="17"/>
      <c r="I40" s="17"/>
      <c r="J40" s="17"/>
      <c r="K40" s="17"/>
      <c r="L40" s="17"/>
      <c r="M40" s="17"/>
      <c r="N40" s="17"/>
      <c r="O40" s="17"/>
      <c r="P40" s="117"/>
      <c r="Q40" s="17"/>
    </row>
    <row r="41" spans="1:17" x14ac:dyDescent="0.2">
      <c r="A41" s="3"/>
      <c r="B41" s="17"/>
      <c r="C41" s="17"/>
      <c r="D41" s="17"/>
      <c r="E41" s="17"/>
      <c r="F41" s="17"/>
      <c r="G41" s="17"/>
      <c r="H41" s="17"/>
      <c r="I41" s="17"/>
      <c r="J41" s="17"/>
      <c r="K41" s="17"/>
      <c r="L41" s="17"/>
      <c r="M41" s="17"/>
      <c r="N41" s="17"/>
      <c r="O41" s="17"/>
      <c r="P41" s="117"/>
      <c r="Q41" s="17"/>
    </row>
    <row r="42" spans="1:17" x14ac:dyDescent="0.2">
      <c r="A42" s="3"/>
      <c r="B42" s="17"/>
      <c r="C42" s="17"/>
      <c r="D42" s="17"/>
      <c r="E42" s="17"/>
      <c r="F42" s="17"/>
      <c r="G42" s="17"/>
      <c r="H42" s="17"/>
      <c r="I42" s="17"/>
      <c r="J42" s="17"/>
      <c r="K42" s="17"/>
      <c r="L42" s="17"/>
      <c r="M42" s="17"/>
      <c r="N42" s="17"/>
      <c r="O42" s="17"/>
      <c r="P42" s="117"/>
      <c r="Q42" s="17"/>
    </row>
    <row r="43" spans="1:17" x14ac:dyDescent="0.2">
      <c r="A43" s="3"/>
      <c r="B43" s="17"/>
      <c r="C43" s="17"/>
      <c r="D43" s="17"/>
      <c r="E43" s="17"/>
      <c r="F43" s="17"/>
      <c r="G43" s="17"/>
      <c r="H43" s="17"/>
      <c r="I43" s="17"/>
      <c r="J43" s="17"/>
      <c r="K43" s="17"/>
      <c r="L43" s="17"/>
      <c r="M43" s="17"/>
      <c r="N43" s="17"/>
      <c r="O43" s="17"/>
      <c r="P43" s="117"/>
      <c r="Q43" s="17"/>
    </row>
    <row r="44" spans="1:17" x14ac:dyDescent="0.2">
      <c r="A44" s="3"/>
      <c r="B44" s="17"/>
      <c r="C44" s="17"/>
      <c r="D44" s="17"/>
      <c r="E44" s="17"/>
      <c r="F44" s="17"/>
      <c r="G44" s="17"/>
      <c r="H44" s="17"/>
      <c r="I44" s="17"/>
      <c r="J44" s="17"/>
      <c r="K44" s="17"/>
      <c r="L44" s="17"/>
      <c r="M44" s="17"/>
      <c r="N44" s="17"/>
      <c r="O44" s="17"/>
      <c r="P44" s="117"/>
      <c r="Q44" s="17"/>
    </row>
    <row r="45" spans="1:17" x14ac:dyDescent="0.2">
      <c r="A45" s="3"/>
      <c r="B45" s="17"/>
      <c r="C45" s="17"/>
      <c r="D45" s="17"/>
      <c r="E45" s="17"/>
      <c r="F45" s="17"/>
      <c r="G45" s="17"/>
      <c r="H45" s="17"/>
      <c r="I45" s="17"/>
      <c r="J45" s="17"/>
      <c r="K45" s="17"/>
      <c r="L45" s="17"/>
      <c r="M45" s="17"/>
      <c r="N45" s="17"/>
      <c r="O45" s="17"/>
      <c r="P45" s="117"/>
      <c r="Q45" s="17"/>
    </row>
    <row r="46" spans="1:17" x14ac:dyDescent="0.2">
      <c r="A46" s="3"/>
      <c r="B46" s="17"/>
      <c r="C46" s="17"/>
      <c r="D46" s="17"/>
      <c r="E46" s="17"/>
      <c r="F46" s="17"/>
      <c r="G46" s="17"/>
      <c r="H46" s="17"/>
      <c r="I46" s="17"/>
      <c r="J46" s="17"/>
      <c r="K46" s="17"/>
      <c r="L46" s="17"/>
      <c r="M46" s="17"/>
      <c r="N46" s="17"/>
      <c r="O46" s="17"/>
      <c r="P46" s="117"/>
      <c r="Q46" s="17"/>
    </row>
    <row r="47" spans="1:17" x14ac:dyDescent="0.2">
      <c r="A47" s="3"/>
      <c r="B47" s="17"/>
      <c r="C47" s="17"/>
      <c r="D47" s="17"/>
      <c r="E47" s="17"/>
      <c r="F47" s="17"/>
      <c r="G47" s="17"/>
      <c r="H47" s="17"/>
      <c r="I47" s="17"/>
      <c r="J47" s="17"/>
      <c r="K47" s="17"/>
      <c r="L47" s="17"/>
      <c r="M47" s="17"/>
      <c r="N47" s="17"/>
      <c r="O47" s="17"/>
      <c r="P47" s="117"/>
      <c r="Q47" s="17"/>
    </row>
    <row r="48" spans="1:17" x14ac:dyDescent="0.2">
      <c r="A48" s="3"/>
      <c r="B48" s="17"/>
      <c r="C48" s="17"/>
      <c r="D48" s="17"/>
      <c r="E48" s="17"/>
      <c r="F48" s="17"/>
      <c r="G48" s="17"/>
      <c r="H48" s="17"/>
      <c r="I48" s="17"/>
      <c r="J48" s="17"/>
      <c r="K48" s="17"/>
      <c r="L48" s="17"/>
      <c r="M48" s="17"/>
      <c r="N48" s="17"/>
      <c r="O48" s="17"/>
      <c r="P48" s="117"/>
      <c r="Q48" s="17"/>
    </row>
    <row r="49" spans="1:17" x14ac:dyDescent="0.2">
      <c r="A49" s="3"/>
      <c r="B49" s="17"/>
      <c r="C49" s="17"/>
      <c r="D49" s="17"/>
      <c r="E49" s="17"/>
      <c r="F49" s="17"/>
      <c r="G49" s="17"/>
      <c r="H49" s="17"/>
      <c r="I49" s="17"/>
      <c r="J49" s="17"/>
      <c r="K49" s="17"/>
      <c r="L49" s="17"/>
      <c r="M49" s="17"/>
      <c r="N49" s="17"/>
      <c r="O49" s="17"/>
      <c r="P49" s="117"/>
      <c r="Q49" s="17"/>
    </row>
    <row r="50" spans="1:17" x14ac:dyDescent="0.2">
      <c r="A50" s="3"/>
      <c r="B50" s="17"/>
      <c r="C50" s="17"/>
      <c r="D50" s="17"/>
      <c r="E50" s="17"/>
      <c r="F50" s="17"/>
      <c r="G50" s="17"/>
      <c r="H50" s="17"/>
      <c r="I50" s="17"/>
      <c r="J50" s="17"/>
      <c r="K50" s="17"/>
      <c r="L50" s="17"/>
      <c r="M50" s="17"/>
      <c r="N50" s="17"/>
      <c r="O50" s="17"/>
      <c r="P50" s="117"/>
      <c r="Q50" s="17"/>
    </row>
    <row r="51" spans="1:17" x14ac:dyDescent="0.2">
      <c r="A51" s="3"/>
      <c r="B51" s="17"/>
      <c r="C51" s="17"/>
      <c r="D51" s="17"/>
      <c r="E51" s="17"/>
      <c r="F51" s="17"/>
      <c r="G51" s="17"/>
      <c r="H51" s="17"/>
      <c r="I51" s="17"/>
      <c r="J51" s="17"/>
      <c r="K51" s="17"/>
      <c r="L51" s="17"/>
      <c r="M51" s="17"/>
      <c r="N51" s="17"/>
      <c r="O51" s="17"/>
      <c r="P51" s="117"/>
      <c r="Q51" s="17"/>
    </row>
    <row r="52" spans="1:17" x14ac:dyDescent="0.2">
      <c r="A52" s="3"/>
      <c r="B52" s="17"/>
      <c r="C52" s="17"/>
      <c r="D52" s="17"/>
      <c r="E52" s="17"/>
      <c r="F52" s="17"/>
      <c r="G52" s="17"/>
      <c r="H52" s="17"/>
      <c r="I52" s="17"/>
      <c r="J52" s="17"/>
      <c r="K52" s="17"/>
      <c r="L52" s="17"/>
      <c r="M52" s="17"/>
      <c r="N52" s="17"/>
      <c r="O52" s="17"/>
      <c r="P52" s="117"/>
      <c r="Q52" s="17"/>
    </row>
    <row r="53" spans="1:17" x14ac:dyDescent="0.2">
      <c r="A53" s="3"/>
      <c r="B53" s="17"/>
      <c r="C53" s="17"/>
      <c r="D53" s="17"/>
      <c r="E53" s="17"/>
      <c r="F53" s="17"/>
      <c r="G53" s="17"/>
      <c r="H53" s="17"/>
      <c r="I53" s="17"/>
      <c r="J53" s="17"/>
      <c r="K53" s="17"/>
      <c r="L53" s="17"/>
      <c r="M53" s="17"/>
      <c r="N53" s="17"/>
      <c r="O53" s="17"/>
      <c r="P53" s="117"/>
      <c r="Q53" s="17"/>
    </row>
    <row r="54" spans="1:17" x14ac:dyDescent="0.2">
      <c r="A54" s="3"/>
      <c r="B54" s="17"/>
      <c r="C54" s="17"/>
      <c r="D54" s="17"/>
      <c r="E54" s="17"/>
      <c r="F54" s="17"/>
      <c r="G54" s="17"/>
      <c r="H54" s="17"/>
      <c r="I54" s="17"/>
      <c r="J54" s="17"/>
      <c r="K54" s="17"/>
      <c r="L54" s="17"/>
      <c r="M54" s="17"/>
      <c r="N54" s="17"/>
      <c r="O54" s="17"/>
      <c r="P54" s="117"/>
      <c r="Q54" s="17"/>
    </row>
    <row r="55" spans="1:17" x14ac:dyDescent="0.2">
      <c r="A55" s="3"/>
      <c r="B55" s="17"/>
      <c r="C55" s="17"/>
      <c r="D55" s="17"/>
      <c r="E55" s="17"/>
      <c r="F55" s="17"/>
      <c r="G55" s="17"/>
      <c r="H55" s="17"/>
      <c r="I55" s="17"/>
      <c r="J55" s="17"/>
      <c r="K55" s="17"/>
      <c r="L55" s="17"/>
      <c r="M55" s="17"/>
      <c r="N55" s="17"/>
      <c r="O55" s="17"/>
      <c r="P55" s="117"/>
      <c r="Q55" s="17"/>
    </row>
    <row r="56" spans="1:17" x14ac:dyDescent="0.2">
      <c r="A56" s="3"/>
      <c r="B56" s="17"/>
      <c r="C56" s="17"/>
      <c r="D56" s="17"/>
      <c r="E56" s="17"/>
      <c r="F56" s="17"/>
      <c r="G56" s="17"/>
      <c r="H56" s="17"/>
      <c r="I56" s="17"/>
      <c r="J56" s="17"/>
      <c r="K56" s="17"/>
      <c r="L56" s="17"/>
      <c r="M56" s="17"/>
      <c r="N56" s="17"/>
      <c r="O56" s="17"/>
      <c r="P56" s="117"/>
      <c r="Q56" s="17"/>
    </row>
    <row r="57" spans="1:17" x14ac:dyDescent="0.2">
      <c r="A57" s="3"/>
      <c r="B57" s="17"/>
      <c r="C57" s="17"/>
      <c r="D57" s="17"/>
      <c r="E57" s="17"/>
      <c r="F57" s="17"/>
      <c r="G57" s="17"/>
      <c r="H57" s="17"/>
      <c r="I57" s="17"/>
      <c r="J57" s="17"/>
      <c r="K57" s="17"/>
      <c r="L57" s="17"/>
      <c r="M57" s="17"/>
      <c r="N57" s="17"/>
      <c r="O57" s="17"/>
      <c r="P57" s="117"/>
      <c r="Q57" s="17"/>
    </row>
    <row r="58" spans="1:17" x14ac:dyDescent="0.2">
      <c r="A58" s="3"/>
      <c r="B58" s="17"/>
      <c r="C58" s="17"/>
      <c r="D58" s="17"/>
      <c r="E58" s="17"/>
      <c r="F58" s="17"/>
      <c r="G58" s="17"/>
      <c r="H58" s="17"/>
      <c r="I58" s="17"/>
      <c r="J58" s="17"/>
      <c r="K58" s="17"/>
      <c r="L58" s="17"/>
      <c r="M58" s="17"/>
      <c r="N58" s="17"/>
      <c r="O58" s="17"/>
      <c r="P58" s="117"/>
      <c r="Q58" s="17"/>
    </row>
    <row r="59" spans="1:17" x14ac:dyDescent="0.2">
      <c r="A59" s="3"/>
      <c r="B59" s="17"/>
      <c r="C59" s="17"/>
      <c r="D59" s="17"/>
      <c r="E59" s="17"/>
      <c r="F59" s="17"/>
      <c r="G59" s="17"/>
      <c r="H59" s="17"/>
      <c r="I59" s="17"/>
      <c r="J59" s="17"/>
      <c r="K59" s="17"/>
      <c r="L59" s="17"/>
      <c r="M59" s="17"/>
      <c r="N59" s="17"/>
      <c r="O59" s="17"/>
      <c r="P59" s="117"/>
      <c r="Q59" s="17"/>
    </row>
    <row r="60" spans="1:17" x14ac:dyDescent="0.2">
      <c r="A60" s="3"/>
      <c r="B60" s="17"/>
      <c r="C60" s="17"/>
      <c r="D60" s="17"/>
      <c r="E60" s="17"/>
      <c r="F60" s="17"/>
      <c r="G60" s="17"/>
      <c r="H60" s="17"/>
      <c r="I60" s="17"/>
      <c r="J60" s="17"/>
      <c r="K60" s="17"/>
      <c r="L60" s="17"/>
      <c r="M60" s="17"/>
      <c r="N60" s="17"/>
      <c r="O60" s="17"/>
      <c r="P60" s="117"/>
      <c r="Q60" s="17"/>
    </row>
    <row r="61" spans="1:17" x14ac:dyDescent="0.2">
      <c r="A61" s="3"/>
      <c r="B61" s="17"/>
      <c r="C61" s="17"/>
      <c r="D61" s="17"/>
      <c r="E61" s="17"/>
      <c r="F61" s="17"/>
      <c r="G61" s="17"/>
      <c r="H61" s="17"/>
      <c r="I61" s="17"/>
      <c r="J61" s="17"/>
      <c r="K61" s="17"/>
      <c r="L61" s="17"/>
      <c r="M61" s="17"/>
      <c r="N61" s="17"/>
      <c r="O61" s="17"/>
      <c r="P61" s="117"/>
      <c r="Q61" s="17"/>
    </row>
    <row r="62" spans="1:17" x14ac:dyDescent="0.2">
      <c r="A62" s="3"/>
      <c r="B62" s="17"/>
      <c r="C62" s="17"/>
      <c r="D62" s="17"/>
      <c r="E62" s="17"/>
      <c r="F62" s="17"/>
      <c r="G62" s="17"/>
      <c r="H62" s="17"/>
      <c r="I62" s="17"/>
      <c r="J62" s="17"/>
      <c r="K62" s="17"/>
      <c r="L62" s="17"/>
      <c r="M62" s="17"/>
      <c r="N62" s="17"/>
      <c r="O62" s="17"/>
      <c r="P62" s="117"/>
      <c r="Q62" s="17"/>
    </row>
    <row r="63" spans="1:17" x14ac:dyDescent="0.2">
      <c r="A63" s="3"/>
      <c r="B63" s="17"/>
      <c r="C63" s="17"/>
      <c r="D63" s="17"/>
      <c r="E63" s="17"/>
      <c r="F63" s="17"/>
      <c r="G63" s="17"/>
      <c r="H63" s="17"/>
      <c r="I63" s="17"/>
      <c r="J63" s="17"/>
      <c r="K63" s="17"/>
      <c r="L63" s="17"/>
      <c r="M63" s="17"/>
      <c r="N63" s="17"/>
      <c r="O63" s="17"/>
      <c r="P63" s="117"/>
      <c r="Q63" s="17"/>
    </row>
    <row r="64" spans="1:17" x14ac:dyDescent="0.2">
      <c r="A64" s="3"/>
      <c r="B64" s="17"/>
      <c r="C64" s="17"/>
      <c r="D64" s="17"/>
      <c r="E64" s="17"/>
      <c r="F64" s="17"/>
      <c r="G64" s="17"/>
      <c r="H64" s="17"/>
      <c r="I64" s="17"/>
      <c r="J64" s="17"/>
      <c r="K64" s="17"/>
      <c r="L64" s="17"/>
      <c r="M64" s="17"/>
      <c r="N64" s="17"/>
      <c r="O64" s="17"/>
      <c r="P64" s="117"/>
      <c r="Q64" s="17"/>
    </row>
    <row r="65" spans="1:17" x14ac:dyDescent="0.2">
      <c r="A65" s="3"/>
      <c r="B65" s="17"/>
      <c r="C65" s="17"/>
      <c r="D65" s="17"/>
      <c r="E65" s="17"/>
      <c r="F65" s="17"/>
      <c r="G65" s="17"/>
      <c r="H65" s="17"/>
      <c r="I65" s="17"/>
      <c r="J65" s="17"/>
      <c r="K65" s="17"/>
      <c r="L65" s="17"/>
      <c r="M65" s="17"/>
      <c r="N65" s="17"/>
      <c r="O65" s="17"/>
      <c r="P65" s="117"/>
      <c r="Q65" s="17"/>
    </row>
    <row r="66" spans="1:17" x14ac:dyDescent="0.2">
      <c r="A66" s="3"/>
      <c r="B66" s="17"/>
      <c r="C66" s="17"/>
      <c r="D66" s="17"/>
      <c r="E66" s="17"/>
      <c r="F66" s="17"/>
      <c r="G66" s="17"/>
      <c r="H66" s="17"/>
      <c r="I66" s="17"/>
      <c r="J66" s="17"/>
      <c r="K66" s="17"/>
      <c r="L66" s="17"/>
      <c r="M66" s="17"/>
      <c r="N66" s="17"/>
      <c r="O66" s="17"/>
      <c r="P66" s="117"/>
      <c r="Q66" s="17"/>
    </row>
    <row r="67" spans="1:17" x14ac:dyDescent="0.2">
      <c r="A67" s="3"/>
      <c r="B67" s="17"/>
      <c r="C67" s="17"/>
      <c r="D67" s="17"/>
      <c r="E67" s="17"/>
      <c r="F67" s="17"/>
      <c r="G67" s="17"/>
      <c r="H67" s="17"/>
      <c r="I67" s="17"/>
      <c r="J67" s="17"/>
      <c r="K67" s="17"/>
      <c r="L67" s="17"/>
      <c r="M67" s="17"/>
      <c r="N67" s="17"/>
      <c r="O67" s="17"/>
      <c r="P67" s="117"/>
      <c r="Q67" s="17"/>
    </row>
    <row r="68" spans="1:17" x14ac:dyDescent="0.2">
      <c r="A68" s="3"/>
      <c r="B68" s="17"/>
      <c r="C68" s="17"/>
      <c r="D68" s="17"/>
      <c r="E68" s="17"/>
      <c r="F68" s="17"/>
      <c r="G68" s="17"/>
      <c r="H68" s="17"/>
      <c r="I68" s="17"/>
      <c r="J68" s="17"/>
      <c r="K68" s="17"/>
      <c r="L68" s="17"/>
      <c r="M68" s="17"/>
      <c r="N68" s="17"/>
      <c r="O68" s="17"/>
      <c r="P68" s="117"/>
      <c r="Q68" s="17"/>
    </row>
    <row r="69" spans="1:17" x14ac:dyDescent="0.2">
      <c r="A69" s="3"/>
      <c r="B69" s="17"/>
      <c r="C69" s="17"/>
      <c r="D69" s="17"/>
      <c r="E69" s="17"/>
      <c r="F69" s="17"/>
      <c r="G69" s="17"/>
      <c r="H69" s="17"/>
      <c r="I69" s="17"/>
      <c r="J69" s="17"/>
      <c r="K69" s="17"/>
      <c r="L69" s="17"/>
      <c r="M69" s="17"/>
      <c r="N69" s="17"/>
      <c r="O69" s="17"/>
      <c r="P69" s="117"/>
      <c r="Q69" s="17"/>
    </row>
    <row r="70" spans="1:17" x14ac:dyDescent="0.2">
      <c r="A70" s="3"/>
      <c r="B70" s="17"/>
      <c r="C70" s="17"/>
      <c r="D70" s="17"/>
      <c r="E70" s="17"/>
      <c r="F70" s="17"/>
      <c r="G70" s="17"/>
      <c r="H70" s="17"/>
      <c r="I70" s="17"/>
      <c r="J70" s="17"/>
      <c r="K70" s="17"/>
      <c r="L70" s="17"/>
      <c r="M70" s="17"/>
      <c r="N70" s="17"/>
      <c r="O70" s="17"/>
      <c r="P70" s="117"/>
      <c r="Q70" s="17"/>
    </row>
    <row r="71" spans="1:17" x14ac:dyDescent="0.2">
      <c r="A71" s="3"/>
      <c r="B71" s="17"/>
      <c r="C71" s="17"/>
      <c r="D71" s="17"/>
      <c r="E71" s="17"/>
      <c r="F71" s="17"/>
      <c r="G71" s="17"/>
      <c r="H71" s="17"/>
      <c r="I71" s="17"/>
      <c r="J71" s="17"/>
      <c r="K71" s="17"/>
      <c r="L71" s="17"/>
      <c r="M71" s="17"/>
      <c r="N71" s="17"/>
      <c r="O71" s="17"/>
      <c r="P71" s="117"/>
      <c r="Q71" s="17"/>
    </row>
    <row r="72" spans="1:17" x14ac:dyDescent="0.2">
      <c r="A72" s="3"/>
      <c r="B72" s="17"/>
      <c r="C72" s="17"/>
      <c r="D72" s="17"/>
      <c r="E72" s="17"/>
      <c r="F72" s="17"/>
      <c r="G72" s="17"/>
      <c r="H72" s="17"/>
      <c r="I72" s="17"/>
      <c r="J72" s="17"/>
      <c r="K72" s="17"/>
      <c r="L72" s="17"/>
      <c r="M72" s="17"/>
      <c r="N72" s="17"/>
      <c r="O72" s="17"/>
      <c r="P72" s="117"/>
      <c r="Q72" s="17"/>
    </row>
    <row r="73" spans="1:17" x14ac:dyDescent="0.2">
      <c r="A73" s="3"/>
      <c r="B73" s="17"/>
      <c r="C73" s="17"/>
      <c r="D73" s="17"/>
      <c r="E73" s="17"/>
      <c r="F73" s="17"/>
      <c r="G73" s="17"/>
      <c r="H73" s="17"/>
      <c r="I73" s="17"/>
      <c r="J73" s="17"/>
      <c r="K73" s="17"/>
      <c r="L73" s="17"/>
      <c r="M73" s="17"/>
      <c r="N73" s="17"/>
      <c r="O73" s="17"/>
      <c r="P73" s="117"/>
      <c r="Q73" s="17"/>
    </row>
    <row r="74" spans="1:17" x14ac:dyDescent="0.2">
      <c r="A74" s="3"/>
      <c r="B74" s="17"/>
      <c r="C74" s="17"/>
      <c r="D74" s="17"/>
      <c r="E74" s="17"/>
      <c r="F74" s="17"/>
      <c r="G74" s="17"/>
      <c r="H74" s="17"/>
      <c r="I74" s="17"/>
      <c r="J74" s="17"/>
      <c r="K74" s="17"/>
      <c r="L74" s="17"/>
      <c r="M74" s="17"/>
      <c r="N74" s="17"/>
      <c r="O74" s="17"/>
      <c r="P74" s="117"/>
      <c r="Q74" s="17"/>
    </row>
    <row r="75" spans="1:17" x14ac:dyDescent="0.2">
      <c r="A75" s="3"/>
      <c r="B75" s="17"/>
      <c r="C75" s="17"/>
      <c r="D75" s="17"/>
      <c r="E75" s="17"/>
      <c r="F75" s="17"/>
      <c r="G75" s="17"/>
      <c r="H75" s="17"/>
      <c r="I75" s="17"/>
      <c r="J75" s="17"/>
      <c r="K75" s="17"/>
      <c r="L75" s="17"/>
      <c r="M75" s="17"/>
      <c r="N75" s="17"/>
      <c r="O75" s="17"/>
      <c r="P75" s="117"/>
      <c r="Q75" s="17"/>
    </row>
    <row r="76" spans="1:17" x14ac:dyDescent="0.2">
      <c r="A76" s="3"/>
      <c r="B76" s="17"/>
      <c r="C76" s="17"/>
      <c r="D76" s="17"/>
      <c r="E76" s="17"/>
      <c r="F76" s="17"/>
      <c r="G76" s="17"/>
      <c r="H76" s="17"/>
      <c r="I76" s="17"/>
      <c r="J76" s="17"/>
      <c r="K76" s="17"/>
      <c r="L76" s="17"/>
      <c r="M76" s="17"/>
      <c r="N76" s="17"/>
      <c r="O76" s="17"/>
      <c r="P76" s="117"/>
      <c r="Q76" s="17"/>
    </row>
    <row r="77" spans="1:17" x14ac:dyDescent="0.2">
      <c r="A77" s="3"/>
      <c r="B77" s="17"/>
      <c r="C77" s="17"/>
      <c r="D77" s="17"/>
      <c r="E77" s="17"/>
      <c r="F77" s="17"/>
      <c r="G77" s="17"/>
      <c r="H77" s="17"/>
      <c r="I77" s="17"/>
      <c r="J77" s="17"/>
      <c r="K77" s="17"/>
      <c r="L77" s="17"/>
      <c r="M77" s="17"/>
      <c r="N77" s="17"/>
      <c r="O77" s="17"/>
      <c r="P77" s="117"/>
      <c r="Q77" s="17"/>
    </row>
    <row r="78" spans="1:17" x14ac:dyDescent="0.2">
      <c r="A78" s="3"/>
      <c r="B78" s="17"/>
      <c r="C78" s="17"/>
      <c r="D78" s="17"/>
      <c r="E78" s="17"/>
      <c r="F78" s="17"/>
      <c r="G78" s="17"/>
      <c r="H78" s="17"/>
      <c r="I78" s="17"/>
      <c r="J78" s="17"/>
      <c r="K78" s="17"/>
      <c r="L78" s="17"/>
      <c r="M78" s="17"/>
      <c r="N78" s="17"/>
      <c r="O78" s="17"/>
      <c r="P78" s="117"/>
      <c r="Q78" s="17"/>
    </row>
    <row r="79" spans="1:17" x14ac:dyDescent="0.2">
      <c r="A79" s="3"/>
      <c r="B79" s="17"/>
      <c r="C79" s="17"/>
      <c r="D79" s="17"/>
      <c r="E79" s="17"/>
      <c r="F79" s="17"/>
      <c r="G79" s="17"/>
      <c r="H79" s="17"/>
      <c r="I79" s="17"/>
      <c r="J79" s="17"/>
      <c r="K79" s="17"/>
      <c r="L79" s="17"/>
      <c r="M79" s="17"/>
      <c r="N79" s="17"/>
      <c r="O79" s="17"/>
      <c r="P79" s="117"/>
      <c r="Q79" s="17"/>
    </row>
    <row r="80" spans="1:17" x14ac:dyDescent="0.2">
      <c r="A80" s="3"/>
      <c r="B80" s="17"/>
      <c r="C80" s="17"/>
      <c r="D80" s="17"/>
      <c r="E80" s="17"/>
      <c r="F80" s="17"/>
      <c r="G80" s="17"/>
      <c r="H80" s="17"/>
      <c r="I80" s="17"/>
      <c r="J80" s="17"/>
      <c r="K80" s="17"/>
      <c r="L80" s="17"/>
      <c r="M80" s="17"/>
      <c r="N80" s="17"/>
      <c r="O80" s="17"/>
      <c r="P80" s="117"/>
      <c r="Q80" s="17"/>
    </row>
    <row r="81" spans="1:17" x14ac:dyDescent="0.2">
      <c r="A81" s="3"/>
      <c r="B81" s="17"/>
      <c r="C81" s="17"/>
      <c r="D81" s="17"/>
      <c r="E81" s="17"/>
      <c r="F81" s="17"/>
      <c r="G81" s="17"/>
      <c r="H81" s="17"/>
      <c r="I81" s="17"/>
      <c r="J81" s="17"/>
      <c r="K81" s="17"/>
      <c r="L81" s="17"/>
      <c r="M81" s="17"/>
      <c r="N81" s="17"/>
      <c r="O81" s="17"/>
      <c r="P81" s="117"/>
      <c r="Q81" s="17"/>
    </row>
    <row r="82" spans="1:17" x14ac:dyDescent="0.2">
      <c r="A82" s="3"/>
      <c r="B82" s="17"/>
      <c r="C82" s="17"/>
      <c r="D82" s="17"/>
      <c r="E82" s="17"/>
      <c r="F82" s="17"/>
      <c r="G82" s="17"/>
      <c r="H82" s="17"/>
      <c r="I82" s="17"/>
      <c r="J82" s="17"/>
      <c r="K82" s="17"/>
      <c r="L82" s="17"/>
      <c r="M82" s="17"/>
      <c r="N82" s="17"/>
      <c r="O82" s="17"/>
      <c r="P82" s="117"/>
      <c r="Q82" s="17"/>
    </row>
    <row r="83" spans="1:17" x14ac:dyDescent="0.2">
      <c r="A83" s="3"/>
      <c r="B83" s="17"/>
      <c r="C83" s="17"/>
      <c r="D83" s="17"/>
      <c r="E83" s="17"/>
      <c r="F83" s="17"/>
      <c r="G83" s="17"/>
      <c r="H83" s="17"/>
      <c r="I83" s="17"/>
      <c r="J83" s="17"/>
      <c r="K83" s="17"/>
      <c r="L83" s="17"/>
      <c r="M83" s="17"/>
      <c r="N83" s="17"/>
      <c r="O83" s="17"/>
      <c r="P83" s="117"/>
      <c r="Q83" s="17"/>
    </row>
    <row r="84" spans="1:17" x14ac:dyDescent="0.2">
      <c r="A84" s="3"/>
      <c r="B84" s="17"/>
      <c r="C84" s="17"/>
      <c r="D84" s="17"/>
      <c r="E84" s="17"/>
      <c r="F84" s="17"/>
      <c r="G84" s="17"/>
      <c r="H84" s="17"/>
      <c r="I84" s="17"/>
      <c r="J84" s="17"/>
      <c r="K84" s="17"/>
      <c r="L84" s="17"/>
      <c r="M84" s="17"/>
      <c r="N84" s="17"/>
      <c r="O84" s="17"/>
      <c r="P84" s="117"/>
      <c r="Q84" s="17"/>
    </row>
    <row r="85" spans="1:17" x14ac:dyDescent="0.2">
      <c r="A85" s="3"/>
      <c r="B85" s="17"/>
      <c r="C85" s="17"/>
      <c r="D85" s="17"/>
      <c r="E85" s="17"/>
      <c r="F85" s="17"/>
      <c r="G85" s="17"/>
      <c r="H85" s="17"/>
      <c r="I85" s="17"/>
      <c r="J85" s="17"/>
      <c r="K85" s="17"/>
      <c r="L85" s="17"/>
      <c r="M85" s="17"/>
      <c r="N85" s="17"/>
      <c r="O85" s="17"/>
      <c r="P85" s="117"/>
      <c r="Q85" s="17"/>
    </row>
    <row r="86" spans="1:17" x14ac:dyDescent="0.2">
      <c r="A86" s="3"/>
      <c r="B86" s="17"/>
      <c r="C86" s="17"/>
      <c r="D86" s="17"/>
      <c r="E86" s="17"/>
      <c r="F86" s="17"/>
      <c r="G86" s="17"/>
      <c r="H86" s="17"/>
      <c r="I86" s="17"/>
      <c r="J86" s="17"/>
      <c r="K86" s="17"/>
      <c r="L86" s="17"/>
      <c r="M86" s="17"/>
      <c r="N86" s="17"/>
      <c r="O86" s="17"/>
      <c r="P86" s="117"/>
      <c r="Q86" s="17"/>
    </row>
    <row r="87" spans="1:17" x14ac:dyDescent="0.2">
      <c r="A87" s="3"/>
      <c r="B87" s="17"/>
      <c r="C87" s="17"/>
      <c r="D87" s="17"/>
      <c r="E87" s="17"/>
      <c r="F87" s="17"/>
      <c r="G87" s="17"/>
      <c r="H87" s="17"/>
      <c r="I87" s="17"/>
      <c r="J87" s="17"/>
      <c r="K87" s="17"/>
      <c r="L87" s="17"/>
      <c r="M87" s="17"/>
      <c r="N87" s="17"/>
      <c r="O87" s="17"/>
      <c r="P87" s="117"/>
      <c r="Q87" s="17"/>
    </row>
    <row r="88" spans="1:17" x14ac:dyDescent="0.2">
      <c r="A88" s="3"/>
      <c r="B88" s="17"/>
      <c r="C88" s="17"/>
      <c r="D88" s="17"/>
      <c r="E88" s="17"/>
      <c r="F88" s="17"/>
      <c r="G88" s="17"/>
      <c r="H88" s="17"/>
      <c r="I88" s="17"/>
      <c r="J88" s="17"/>
      <c r="K88" s="17"/>
      <c r="L88" s="17"/>
      <c r="M88" s="17"/>
      <c r="N88" s="17"/>
      <c r="O88" s="17"/>
      <c r="P88" s="117"/>
      <c r="Q88" s="17"/>
    </row>
    <row r="89" spans="1:17" x14ac:dyDescent="0.2">
      <c r="A89" s="3"/>
      <c r="B89" s="17"/>
      <c r="C89" s="17"/>
      <c r="D89" s="17"/>
      <c r="E89" s="17"/>
      <c r="F89" s="17"/>
      <c r="G89" s="17"/>
      <c r="H89" s="17"/>
      <c r="I89" s="17"/>
      <c r="J89" s="17"/>
      <c r="K89" s="17"/>
      <c r="L89" s="17"/>
      <c r="M89" s="17"/>
      <c r="N89" s="17"/>
      <c r="O89" s="17"/>
      <c r="P89" s="117"/>
      <c r="Q89" s="17"/>
    </row>
    <row r="90" spans="1:17" x14ac:dyDescent="0.2">
      <c r="A90" s="3"/>
      <c r="B90" s="17"/>
      <c r="C90" s="17"/>
      <c r="D90" s="17"/>
      <c r="E90" s="17"/>
      <c r="F90" s="17"/>
      <c r="G90" s="17"/>
      <c r="H90" s="17"/>
      <c r="I90" s="17"/>
      <c r="J90" s="17"/>
      <c r="K90" s="17"/>
      <c r="L90" s="17"/>
      <c r="M90" s="17"/>
      <c r="N90" s="17"/>
      <c r="O90" s="17"/>
      <c r="P90" s="117"/>
      <c r="Q90" s="17"/>
    </row>
    <row r="91" spans="1:17" x14ac:dyDescent="0.2">
      <c r="A91" s="3"/>
      <c r="B91" s="17"/>
      <c r="C91" s="17"/>
      <c r="D91" s="17"/>
      <c r="E91" s="17"/>
      <c r="F91" s="17"/>
      <c r="G91" s="17"/>
      <c r="H91" s="17"/>
      <c r="I91" s="17"/>
      <c r="J91" s="17"/>
      <c r="K91" s="17"/>
      <c r="L91" s="17"/>
      <c r="M91" s="17"/>
      <c r="N91" s="17"/>
      <c r="O91" s="17"/>
      <c r="P91" s="117"/>
      <c r="Q91" s="17"/>
    </row>
    <row r="92" spans="1:17" x14ac:dyDescent="0.2">
      <c r="A92" s="3"/>
      <c r="B92" s="17"/>
      <c r="C92" s="17"/>
      <c r="D92" s="17"/>
      <c r="E92" s="17"/>
      <c r="F92" s="17"/>
      <c r="G92" s="17"/>
      <c r="H92" s="17"/>
      <c r="I92" s="17"/>
      <c r="J92" s="17"/>
      <c r="K92" s="17"/>
      <c r="L92" s="17"/>
      <c r="M92" s="17"/>
      <c r="N92" s="17"/>
      <c r="O92" s="17"/>
      <c r="P92" s="117"/>
      <c r="Q92" s="17"/>
    </row>
    <row r="93" spans="1:17" x14ac:dyDescent="0.2">
      <c r="A93" s="3"/>
      <c r="B93" s="17"/>
      <c r="C93" s="17"/>
      <c r="D93" s="17"/>
      <c r="E93" s="17"/>
      <c r="F93" s="17"/>
      <c r="G93" s="17"/>
      <c r="H93" s="17"/>
      <c r="I93" s="17"/>
      <c r="J93" s="17"/>
      <c r="K93" s="17"/>
      <c r="L93" s="17"/>
      <c r="M93" s="17"/>
      <c r="N93" s="17"/>
      <c r="O93" s="17"/>
      <c r="P93" s="117"/>
      <c r="Q93" s="17"/>
    </row>
    <row r="94" spans="1:17" x14ac:dyDescent="0.2">
      <c r="A94" s="3"/>
      <c r="B94" s="17"/>
      <c r="C94" s="17"/>
      <c r="D94" s="17"/>
      <c r="E94" s="17"/>
      <c r="F94" s="17"/>
      <c r="G94" s="17"/>
      <c r="H94" s="17"/>
      <c r="I94" s="17"/>
      <c r="J94" s="17"/>
      <c r="K94" s="17"/>
      <c r="L94" s="17"/>
      <c r="M94" s="17"/>
      <c r="N94" s="17"/>
      <c r="O94" s="17"/>
      <c r="P94" s="117"/>
      <c r="Q94" s="17"/>
    </row>
    <row r="95" spans="1:17" x14ac:dyDescent="0.2">
      <c r="A95" s="3"/>
      <c r="B95" s="17"/>
      <c r="C95" s="17"/>
      <c r="D95" s="17"/>
      <c r="E95" s="17"/>
      <c r="F95" s="17"/>
      <c r="G95" s="17"/>
      <c r="H95" s="17"/>
      <c r="I95" s="17"/>
      <c r="J95" s="17"/>
      <c r="K95" s="17"/>
      <c r="L95" s="17"/>
      <c r="M95" s="17"/>
      <c r="N95" s="17"/>
      <c r="O95" s="17"/>
      <c r="P95" s="117"/>
      <c r="Q95" s="17"/>
    </row>
    <row r="96" spans="1:17" x14ac:dyDescent="0.2">
      <c r="A96" s="3"/>
      <c r="B96" s="17"/>
      <c r="C96" s="17"/>
      <c r="D96" s="17"/>
      <c r="E96" s="17"/>
      <c r="F96" s="17"/>
      <c r="G96" s="17"/>
      <c r="H96" s="17"/>
      <c r="I96" s="17"/>
      <c r="J96" s="17"/>
      <c r="K96" s="17"/>
      <c r="L96" s="17"/>
      <c r="M96" s="17"/>
      <c r="N96" s="17"/>
      <c r="O96" s="17"/>
      <c r="P96" s="117"/>
      <c r="Q96" s="17"/>
    </row>
    <row r="97" spans="1:17" x14ac:dyDescent="0.2">
      <c r="A97" s="3"/>
      <c r="B97" s="17"/>
      <c r="C97" s="17"/>
      <c r="D97" s="17"/>
      <c r="E97" s="17"/>
      <c r="F97" s="17"/>
      <c r="G97" s="17"/>
      <c r="H97" s="17"/>
      <c r="I97" s="17"/>
      <c r="J97" s="17"/>
      <c r="K97" s="17"/>
      <c r="L97" s="17"/>
      <c r="M97" s="17"/>
      <c r="N97" s="17"/>
      <c r="O97" s="17"/>
      <c r="P97" s="117"/>
      <c r="Q97" s="17"/>
    </row>
    <row r="98" spans="1:17" x14ac:dyDescent="0.2">
      <c r="A98" s="3"/>
      <c r="B98" s="17"/>
      <c r="C98" s="17"/>
      <c r="D98" s="17"/>
      <c r="E98" s="17"/>
      <c r="F98" s="17"/>
      <c r="G98" s="17"/>
      <c r="H98" s="17"/>
      <c r="I98" s="17"/>
      <c r="J98" s="17"/>
      <c r="K98" s="17"/>
      <c r="L98" s="17"/>
      <c r="M98" s="17"/>
      <c r="N98" s="17"/>
      <c r="O98" s="17"/>
      <c r="P98" s="117"/>
      <c r="Q98" s="17"/>
    </row>
    <row r="99" spans="1:17" x14ac:dyDescent="0.2">
      <c r="A99" s="3"/>
      <c r="B99" s="17"/>
      <c r="C99" s="17"/>
      <c r="D99" s="17"/>
      <c r="E99" s="17"/>
      <c r="F99" s="17"/>
      <c r="G99" s="17"/>
      <c r="H99" s="17"/>
      <c r="I99" s="17"/>
      <c r="J99" s="17"/>
      <c r="K99" s="17"/>
      <c r="L99" s="17"/>
      <c r="M99" s="17"/>
      <c r="N99" s="17"/>
      <c r="O99" s="17"/>
      <c r="P99" s="117"/>
      <c r="Q99" s="17"/>
    </row>
    <row r="100" spans="1:17" x14ac:dyDescent="0.2">
      <c r="A100" s="3"/>
      <c r="B100" s="17"/>
      <c r="C100" s="17"/>
      <c r="D100" s="17"/>
      <c r="E100" s="17"/>
      <c r="F100" s="17"/>
      <c r="G100" s="17"/>
      <c r="H100" s="17"/>
      <c r="I100" s="17"/>
      <c r="J100" s="17"/>
      <c r="K100" s="17"/>
      <c r="L100" s="17"/>
      <c r="M100" s="17"/>
      <c r="N100" s="17"/>
      <c r="O100" s="17"/>
      <c r="P100" s="117"/>
      <c r="Q100" s="17"/>
    </row>
    <row r="101" spans="1:17" x14ac:dyDescent="0.2">
      <c r="A101" s="3"/>
      <c r="B101" s="17"/>
      <c r="C101" s="17"/>
      <c r="D101" s="17"/>
      <c r="E101" s="17"/>
      <c r="F101" s="17"/>
      <c r="G101" s="17"/>
      <c r="H101" s="17"/>
      <c r="I101" s="17"/>
      <c r="J101" s="17"/>
      <c r="K101" s="17"/>
      <c r="L101" s="17"/>
      <c r="M101" s="17"/>
      <c r="N101" s="17"/>
      <c r="O101" s="17"/>
      <c r="P101" s="117"/>
      <c r="Q101" s="17"/>
    </row>
    <row r="102" spans="1:17" x14ac:dyDescent="0.2">
      <c r="A102" s="3"/>
      <c r="B102" s="17"/>
      <c r="C102" s="17"/>
      <c r="D102" s="17"/>
      <c r="E102" s="17"/>
      <c r="F102" s="17"/>
      <c r="G102" s="17"/>
      <c r="H102" s="17"/>
      <c r="I102" s="17"/>
      <c r="J102" s="17"/>
      <c r="K102" s="17"/>
      <c r="L102" s="17"/>
      <c r="M102" s="17"/>
      <c r="N102" s="17"/>
      <c r="O102" s="17"/>
      <c r="P102" s="117"/>
      <c r="Q102" s="17"/>
    </row>
    <row r="103" spans="1:17" x14ac:dyDescent="0.2">
      <c r="A103" s="3"/>
      <c r="B103" s="17"/>
      <c r="C103" s="17"/>
      <c r="D103" s="17"/>
      <c r="E103" s="17"/>
      <c r="F103" s="17"/>
      <c r="G103" s="17"/>
      <c r="H103" s="17"/>
      <c r="I103" s="17"/>
      <c r="J103" s="17"/>
      <c r="K103" s="17"/>
      <c r="L103" s="17"/>
      <c r="M103" s="17"/>
      <c r="N103" s="17"/>
      <c r="O103" s="17"/>
      <c r="P103" s="117"/>
      <c r="Q103" s="17"/>
    </row>
    <row r="104" spans="1:17" x14ac:dyDescent="0.2">
      <c r="A104" s="3"/>
      <c r="B104" s="17"/>
      <c r="C104" s="17"/>
      <c r="D104" s="17"/>
      <c r="E104" s="17"/>
      <c r="F104" s="17"/>
      <c r="G104" s="17"/>
      <c r="H104" s="17"/>
      <c r="I104" s="17"/>
      <c r="J104" s="17"/>
      <c r="K104" s="17"/>
      <c r="L104" s="17"/>
      <c r="M104" s="17"/>
      <c r="N104" s="17"/>
      <c r="O104" s="17"/>
      <c r="P104" s="117"/>
      <c r="Q104" s="17"/>
    </row>
    <row r="105" spans="1:17" x14ac:dyDescent="0.2">
      <c r="A105" s="3"/>
      <c r="B105" s="17"/>
      <c r="C105" s="17"/>
      <c r="D105" s="17"/>
      <c r="E105" s="17"/>
      <c r="F105" s="17"/>
      <c r="G105" s="17"/>
      <c r="H105" s="17"/>
      <c r="I105" s="17"/>
      <c r="J105" s="17"/>
      <c r="K105" s="17"/>
      <c r="L105" s="17"/>
      <c r="M105" s="17"/>
      <c r="N105" s="17"/>
      <c r="O105" s="17"/>
      <c r="P105" s="117"/>
      <c r="Q105" s="17"/>
    </row>
    <row r="106" spans="1:17" x14ac:dyDescent="0.2">
      <c r="A106" s="3"/>
      <c r="B106" s="17"/>
      <c r="C106" s="17"/>
      <c r="D106" s="17"/>
      <c r="E106" s="17"/>
      <c r="F106" s="17"/>
      <c r="G106" s="17"/>
      <c r="H106" s="17"/>
      <c r="I106" s="17"/>
      <c r="J106" s="17"/>
      <c r="K106" s="17"/>
      <c r="L106" s="17"/>
      <c r="M106" s="17"/>
      <c r="N106" s="17"/>
      <c r="O106" s="17"/>
      <c r="P106" s="117"/>
      <c r="Q106" s="17"/>
    </row>
    <row r="107" spans="1:17" x14ac:dyDescent="0.2">
      <c r="A107" s="3"/>
      <c r="B107" s="17"/>
      <c r="C107" s="17"/>
      <c r="D107" s="17"/>
      <c r="E107" s="17"/>
      <c r="F107" s="17"/>
      <c r="G107" s="17"/>
      <c r="H107" s="17"/>
      <c r="I107" s="17"/>
      <c r="J107" s="17"/>
      <c r="K107" s="17"/>
      <c r="L107" s="17"/>
      <c r="M107" s="17"/>
      <c r="N107" s="17"/>
      <c r="O107" s="17"/>
      <c r="P107" s="117"/>
      <c r="Q107" s="17"/>
    </row>
    <row r="108" spans="1:17" x14ac:dyDescent="0.2">
      <c r="A108" s="3"/>
      <c r="B108" s="17"/>
      <c r="C108" s="17"/>
      <c r="D108" s="17"/>
      <c r="E108" s="17"/>
      <c r="F108" s="17"/>
      <c r="G108" s="17"/>
      <c r="H108" s="17"/>
      <c r="I108" s="17"/>
      <c r="J108" s="17"/>
      <c r="K108" s="17"/>
      <c r="L108" s="17"/>
      <c r="M108" s="17"/>
      <c r="N108" s="17"/>
      <c r="O108" s="17"/>
      <c r="P108" s="117"/>
      <c r="Q108" s="17"/>
    </row>
    <row r="109" spans="1:17" x14ac:dyDescent="0.2">
      <c r="A109" s="3"/>
      <c r="B109" s="17"/>
      <c r="C109" s="17"/>
      <c r="D109" s="17"/>
      <c r="E109" s="17"/>
      <c r="F109" s="17"/>
      <c r="G109" s="17"/>
      <c r="H109" s="17"/>
      <c r="I109" s="17"/>
      <c r="J109" s="17"/>
      <c r="K109" s="17"/>
      <c r="L109" s="17"/>
      <c r="M109" s="17"/>
      <c r="N109" s="17"/>
      <c r="O109" s="17"/>
      <c r="P109" s="117"/>
      <c r="Q109" s="17"/>
    </row>
    <row r="110" spans="1:17" x14ac:dyDescent="0.2">
      <c r="A110" s="3"/>
      <c r="B110" s="17"/>
      <c r="C110" s="17"/>
      <c r="D110" s="17"/>
      <c r="E110" s="17"/>
      <c r="F110" s="17"/>
      <c r="G110" s="17"/>
      <c r="H110" s="17"/>
      <c r="I110" s="17"/>
      <c r="J110" s="17"/>
      <c r="K110" s="17"/>
      <c r="L110" s="17"/>
      <c r="M110" s="17"/>
      <c r="N110" s="17"/>
      <c r="O110" s="17"/>
      <c r="P110" s="117"/>
      <c r="Q110" s="17"/>
    </row>
    <row r="111" spans="1:17" x14ac:dyDescent="0.2">
      <c r="A111" s="3"/>
      <c r="B111" s="17"/>
      <c r="C111" s="17"/>
      <c r="D111" s="17"/>
      <c r="E111" s="17"/>
      <c r="F111" s="17"/>
      <c r="G111" s="17"/>
      <c r="H111" s="17"/>
      <c r="I111" s="17"/>
      <c r="J111" s="17"/>
      <c r="K111" s="17"/>
      <c r="L111" s="17"/>
      <c r="M111" s="17"/>
      <c r="N111" s="17"/>
      <c r="O111" s="17"/>
      <c r="P111" s="117"/>
      <c r="Q111" s="17"/>
    </row>
    <row r="112" spans="1:17" x14ac:dyDescent="0.2">
      <c r="A112" s="3"/>
      <c r="B112" s="17"/>
      <c r="C112" s="17"/>
      <c r="D112" s="17"/>
      <c r="E112" s="17"/>
      <c r="F112" s="17"/>
      <c r="G112" s="17"/>
      <c r="H112" s="17"/>
      <c r="I112" s="17"/>
      <c r="J112" s="17"/>
      <c r="K112" s="17"/>
      <c r="L112" s="17"/>
      <c r="M112" s="17"/>
      <c r="N112" s="17"/>
      <c r="O112" s="17"/>
      <c r="P112" s="117"/>
      <c r="Q112" s="17"/>
    </row>
    <row r="113" spans="1:17" x14ac:dyDescent="0.2">
      <c r="A113" s="3"/>
      <c r="B113" s="17"/>
      <c r="C113" s="17"/>
      <c r="D113" s="17"/>
      <c r="E113" s="17"/>
      <c r="F113" s="17"/>
      <c r="G113" s="17"/>
      <c r="H113" s="17"/>
      <c r="I113" s="17"/>
      <c r="J113" s="17"/>
      <c r="K113" s="17"/>
      <c r="L113" s="17"/>
      <c r="M113" s="17"/>
      <c r="N113" s="17"/>
      <c r="O113" s="17"/>
      <c r="P113" s="117"/>
      <c r="Q113" s="17"/>
    </row>
    <row r="114" spans="1:17" x14ac:dyDescent="0.2">
      <c r="A114" s="3"/>
      <c r="B114" s="17"/>
      <c r="C114" s="17"/>
      <c r="D114" s="17"/>
      <c r="E114" s="17"/>
      <c r="F114" s="17"/>
      <c r="G114" s="17"/>
      <c r="H114" s="17"/>
      <c r="I114" s="17"/>
      <c r="J114" s="17"/>
      <c r="K114" s="17"/>
      <c r="L114" s="17"/>
      <c r="M114" s="17"/>
      <c r="N114" s="17"/>
      <c r="O114" s="17"/>
      <c r="P114" s="117"/>
      <c r="Q114" s="17"/>
    </row>
    <row r="115" spans="1:17" x14ac:dyDescent="0.2">
      <c r="A115" s="3"/>
      <c r="B115" s="17"/>
      <c r="C115" s="17"/>
      <c r="D115" s="17"/>
      <c r="E115" s="17"/>
      <c r="F115" s="17"/>
      <c r="G115" s="17"/>
      <c r="H115" s="17"/>
      <c r="I115" s="17"/>
      <c r="J115" s="17"/>
      <c r="K115" s="17"/>
      <c r="L115" s="17"/>
      <c r="M115" s="17"/>
      <c r="N115" s="17"/>
      <c r="O115" s="17"/>
      <c r="P115" s="117"/>
      <c r="Q115" s="17"/>
    </row>
    <row r="116" spans="1:17" x14ac:dyDescent="0.2">
      <c r="A116" s="3"/>
      <c r="B116" s="17"/>
      <c r="C116" s="17"/>
      <c r="D116" s="17"/>
      <c r="E116" s="17"/>
      <c r="F116" s="17"/>
      <c r="G116" s="17"/>
      <c r="H116" s="17"/>
      <c r="I116" s="17"/>
      <c r="J116" s="17"/>
      <c r="K116" s="17"/>
      <c r="L116" s="17"/>
      <c r="M116" s="17"/>
      <c r="N116" s="17"/>
      <c r="O116" s="17"/>
      <c r="P116" s="117"/>
      <c r="Q116" s="17"/>
    </row>
    <row r="117" spans="1:17" x14ac:dyDescent="0.2">
      <c r="A117" s="3"/>
      <c r="B117" s="17"/>
      <c r="C117" s="17"/>
      <c r="D117" s="17"/>
      <c r="E117" s="17"/>
      <c r="F117" s="17"/>
      <c r="G117" s="17"/>
      <c r="H117" s="17"/>
      <c r="I117" s="17"/>
      <c r="J117" s="17"/>
      <c r="K117" s="17"/>
      <c r="L117" s="17"/>
      <c r="M117" s="17"/>
      <c r="N117" s="17"/>
      <c r="O117" s="17"/>
      <c r="P117" s="117"/>
      <c r="Q117" s="17"/>
    </row>
    <row r="118" spans="1:17" x14ac:dyDescent="0.2">
      <c r="A118" s="3"/>
      <c r="B118" s="17"/>
      <c r="C118" s="17"/>
      <c r="D118" s="17"/>
      <c r="E118" s="17"/>
      <c r="F118" s="17"/>
      <c r="G118" s="17"/>
      <c r="H118" s="17"/>
      <c r="I118" s="17"/>
      <c r="J118" s="17"/>
      <c r="K118" s="17"/>
      <c r="L118" s="17"/>
      <c r="M118" s="17"/>
      <c r="N118" s="17"/>
      <c r="O118" s="17"/>
      <c r="P118" s="117"/>
      <c r="Q118" s="17"/>
    </row>
    <row r="119" spans="1:17" x14ac:dyDescent="0.2">
      <c r="A119" s="3"/>
      <c r="B119" s="17"/>
      <c r="C119" s="17"/>
      <c r="D119" s="17"/>
      <c r="E119" s="17"/>
      <c r="F119" s="17"/>
      <c r="G119" s="17"/>
      <c r="H119" s="17"/>
      <c r="I119" s="17"/>
      <c r="J119" s="17"/>
      <c r="K119" s="17"/>
      <c r="L119" s="17"/>
      <c r="M119" s="17"/>
      <c r="N119" s="17"/>
      <c r="O119" s="17"/>
      <c r="P119" s="117"/>
      <c r="Q119" s="17"/>
    </row>
    <row r="120" spans="1:17" x14ac:dyDescent="0.2">
      <c r="A120" s="3"/>
      <c r="B120" s="17"/>
      <c r="C120" s="17"/>
      <c r="D120" s="17"/>
      <c r="E120" s="17"/>
      <c r="F120" s="17"/>
      <c r="G120" s="17"/>
      <c r="H120" s="17"/>
      <c r="I120" s="17"/>
      <c r="J120" s="17"/>
      <c r="K120" s="17"/>
      <c r="L120" s="17"/>
      <c r="M120" s="17"/>
      <c r="N120" s="17"/>
      <c r="O120" s="17"/>
      <c r="P120" s="117"/>
      <c r="Q120" s="17"/>
    </row>
    <row r="121" spans="1:17" x14ac:dyDescent="0.2">
      <c r="A121" s="3"/>
      <c r="B121" s="17"/>
      <c r="C121" s="17"/>
      <c r="D121" s="17"/>
      <c r="E121" s="17"/>
      <c r="F121" s="17"/>
      <c r="G121" s="17"/>
      <c r="H121" s="17"/>
      <c r="I121" s="17"/>
      <c r="J121" s="17"/>
      <c r="K121" s="17"/>
      <c r="L121" s="17"/>
      <c r="M121" s="17"/>
      <c r="N121" s="17"/>
      <c r="O121" s="17"/>
      <c r="P121" s="117"/>
      <c r="Q121" s="17"/>
    </row>
    <row r="122" spans="1:17" x14ac:dyDescent="0.2">
      <c r="A122" s="3"/>
      <c r="B122" s="17"/>
      <c r="C122" s="17"/>
      <c r="D122" s="17"/>
      <c r="E122" s="17"/>
      <c r="F122" s="17"/>
      <c r="G122" s="17"/>
      <c r="H122" s="17"/>
      <c r="I122" s="17"/>
      <c r="J122" s="17"/>
      <c r="K122" s="17"/>
      <c r="L122" s="17"/>
      <c r="M122" s="17"/>
      <c r="N122" s="17"/>
      <c r="O122" s="17"/>
      <c r="P122" s="117"/>
      <c r="Q122" s="17"/>
    </row>
    <row r="123" spans="1:17" x14ac:dyDescent="0.2">
      <c r="A123" s="3"/>
      <c r="B123" s="17"/>
      <c r="C123" s="17"/>
      <c r="D123" s="17"/>
      <c r="E123" s="17"/>
      <c r="F123" s="17"/>
      <c r="G123" s="17"/>
      <c r="H123" s="17"/>
      <c r="I123" s="17"/>
      <c r="J123" s="17"/>
      <c r="K123" s="17"/>
      <c r="L123" s="17"/>
      <c r="M123" s="17"/>
      <c r="N123" s="17"/>
      <c r="O123" s="17"/>
      <c r="P123" s="117"/>
      <c r="Q123" s="17"/>
    </row>
    <row r="124" spans="1:17" x14ac:dyDescent="0.2">
      <c r="A124" s="3"/>
      <c r="B124" s="17"/>
      <c r="C124" s="17"/>
      <c r="D124" s="17"/>
      <c r="E124" s="17"/>
      <c r="F124" s="17"/>
      <c r="G124" s="17"/>
      <c r="H124" s="17"/>
      <c r="I124" s="17"/>
      <c r="J124" s="17"/>
      <c r="K124" s="17"/>
      <c r="L124" s="17"/>
      <c r="M124" s="17"/>
      <c r="N124" s="17"/>
      <c r="O124" s="17"/>
      <c r="P124" s="117"/>
      <c r="Q124" s="17"/>
    </row>
    <row r="125" spans="1:17" x14ac:dyDescent="0.2">
      <c r="A125" s="3"/>
      <c r="B125" s="17"/>
      <c r="C125" s="17"/>
      <c r="D125" s="17"/>
      <c r="E125" s="17"/>
      <c r="F125" s="17"/>
      <c r="G125" s="17"/>
      <c r="H125" s="17"/>
      <c r="I125" s="17"/>
      <c r="J125" s="17"/>
      <c r="K125" s="17"/>
      <c r="L125" s="17"/>
      <c r="M125" s="17"/>
      <c r="N125" s="17"/>
      <c r="O125" s="17"/>
      <c r="P125" s="117"/>
      <c r="Q125" s="17"/>
    </row>
    <row r="126" spans="1:17" x14ac:dyDescent="0.2">
      <c r="A126" s="3"/>
      <c r="B126" s="17"/>
      <c r="C126" s="17"/>
      <c r="D126" s="17"/>
      <c r="E126" s="17"/>
      <c r="F126" s="17"/>
      <c r="G126" s="17"/>
      <c r="H126" s="17"/>
      <c r="I126" s="17"/>
      <c r="J126" s="17"/>
      <c r="K126" s="17"/>
      <c r="L126" s="17"/>
      <c r="M126" s="17"/>
      <c r="N126" s="17"/>
      <c r="O126" s="17"/>
      <c r="P126" s="117"/>
      <c r="Q126" s="17"/>
    </row>
    <row r="127" spans="1:17" x14ac:dyDescent="0.2">
      <c r="A127" s="3"/>
      <c r="B127" s="17"/>
      <c r="C127" s="17"/>
      <c r="D127" s="17"/>
      <c r="E127" s="17"/>
      <c r="F127" s="17"/>
      <c r="G127" s="17"/>
      <c r="H127" s="17"/>
      <c r="I127" s="17"/>
      <c r="J127" s="17"/>
      <c r="K127" s="17"/>
      <c r="L127" s="17"/>
      <c r="M127" s="17"/>
      <c r="N127" s="17"/>
      <c r="O127" s="17"/>
      <c r="P127" s="117"/>
      <c r="Q127" s="17"/>
    </row>
    <row r="128" spans="1:17" x14ac:dyDescent="0.2">
      <c r="A128" s="3"/>
      <c r="B128" s="17"/>
      <c r="C128" s="17"/>
      <c r="D128" s="17"/>
      <c r="E128" s="17"/>
      <c r="F128" s="17"/>
      <c r="G128" s="17"/>
      <c r="H128" s="17"/>
      <c r="I128" s="17"/>
      <c r="J128" s="17"/>
      <c r="K128" s="17"/>
      <c r="L128" s="17"/>
      <c r="M128" s="17"/>
      <c r="N128" s="17"/>
      <c r="O128" s="17"/>
      <c r="P128" s="117"/>
      <c r="Q128" s="17"/>
    </row>
    <row r="129" spans="1:17" x14ac:dyDescent="0.2">
      <c r="A129" s="3"/>
      <c r="B129" s="17"/>
      <c r="C129" s="17"/>
      <c r="D129" s="17"/>
      <c r="E129" s="17"/>
      <c r="F129" s="17"/>
      <c r="G129" s="17"/>
      <c r="H129" s="17"/>
      <c r="I129" s="17"/>
      <c r="J129" s="17"/>
      <c r="K129" s="17"/>
      <c r="L129" s="17"/>
      <c r="M129" s="17"/>
      <c r="N129" s="17"/>
      <c r="O129" s="17"/>
      <c r="P129" s="117"/>
      <c r="Q129" s="17"/>
    </row>
    <row r="130" spans="1:17" x14ac:dyDescent="0.2">
      <c r="A130" s="3"/>
      <c r="B130" s="17"/>
      <c r="C130" s="17"/>
      <c r="D130" s="17"/>
      <c r="E130" s="17"/>
      <c r="F130" s="17"/>
      <c r="G130" s="17"/>
      <c r="H130" s="17"/>
      <c r="I130" s="17"/>
      <c r="J130" s="17"/>
      <c r="K130" s="17"/>
      <c r="L130" s="17"/>
      <c r="M130" s="17"/>
      <c r="N130" s="17"/>
      <c r="O130" s="17"/>
      <c r="P130" s="117"/>
      <c r="Q130" s="17"/>
    </row>
    <row r="131" spans="1:17" x14ac:dyDescent="0.2">
      <c r="A131" s="3"/>
      <c r="B131" s="17"/>
      <c r="C131" s="17"/>
      <c r="D131" s="17"/>
      <c r="E131" s="17"/>
      <c r="F131" s="17"/>
      <c r="G131" s="17"/>
      <c r="H131" s="17"/>
      <c r="I131" s="17"/>
      <c r="J131" s="17"/>
      <c r="K131" s="17"/>
      <c r="L131" s="17"/>
      <c r="M131" s="17"/>
      <c r="N131" s="17"/>
      <c r="O131" s="17"/>
      <c r="P131" s="117"/>
      <c r="Q131" s="17"/>
    </row>
    <row r="132" spans="1:17" x14ac:dyDescent="0.2">
      <c r="A132" s="3"/>
      <c r="B132" s="17"/>
      <c r="C132" s="17"/>
      <c r="D132" s="17"/>
      <c r="E132" s="17"/>
      <c r="F132" s="17"/>
      <c r="G132" s="17"/>
      <c r="H132" s="17"/>
      <c r="I132" s="17"/>
      <c r="J132" s="17"/>
      <c r="K132" s="17"/>
      <c r="L132" s="17"/>
      <c r="M132" s="17"/>
      <c r="N132" s="17"/>
      <c r="O132" s="17"/>
      <c r="P132" s="117"/>
      <c r="Q132" s="17"/>
    </row>
    <row r="133" spans="1:17" x14ac:dyDescent="0.2">
      <c r="A133" s="3"/>
      <c r="B133" s="17"/>
      <c r="C133" s="17"/>
      <c r="D133" s="17"/>
      <c r="E133" s="17"/>
      <c r="F133" s="17"/>
      <c r="G133" s="17"/>
      <c r="H133" s="17"/>
      <c r="I133" s="17"/>
      <c r="J133" s="17"/>
      <c r="K133" s="17"/>
      <c r="L133" s="17"/>
      <c r="M133" s="17"/>
      <c r="N133" s="17"/>
      <c r="O133" s="17"/>
      <c r="P133" s="117"/>
      <c r="Q133" s="17"/>
    </row>
    <row r="134" spans="1:17" x14ac:dyDescent="0.2">
      <c r="A134" s="3"/>
      <c r="B134" s="17"/>
      <c r="C134" s="17"/>
      <c r="D134" s="17"/>
      <c r="E134" s="17"/>
      <c r="F134" s="17"/>
      <c r="G134" s="17"/>
      <c r="H134" s="17"/>
      <c r="I134" s="17"/>
      <c r="J134" s="17"/>
      <c r="K134" s="17"/>
      <c r="L134" s="17"/>
      <c r="M134" s="17"/>
      <c r="N134" s="17"/>
      <c r="O134" s="17"/>
      <c r="P134" s="117"/>
      <c r="Q134" s="17"/>
    </row>
    <row r="135" spans="1:17" x14ac:dyDescent="0.2">
      <c r="A135" s="3"/>
      <c r="B135" s="17"/>
      <c r="C135" s="17"/>
      <c r="D135" s="17"/>
      <c r="E135" s="17"/>
      <c r="F135" s="17"/>
      <c r="G135" s="17"/>
      <c r="H135" s="17"/>
      <c r="I135" s="17"/>
      <c r="J135" s="17"/>
      <c r="K135" s="17"/>
      <c r="L135" s="17"/>
      <c r="M135" s="17"/>
      <c r="N135" s="17"/>
      <c r="O135" s="17"/>
      <c r="P135" s="117"/>
      <c r="Q135" s="17"/>
    </row>
    <row r="136" spans="1:17" x14ac:dyDescent="0.2">
      <c r="A136" s="3"/>
      <c r="B136" s="17"/>
      <c r="C136" s="17"/>
      <c r="D136" s="17"/>
      <c r="E136" s="17"/>
      <c r="F136" s="17"/>
      <c r="G136" s="17"/>
      <c r="H136" s="17"/>
      <c r="I136" s="17"/>
      <c r="J136" s="17"/>
      <c r="K136" s="17"/>
      <c r="L136" s="17"/>
      <c r="M136" s="17"/>
      <c r="N136" s="17"/>
      <c r="O136" s="17"/>
      <c r="P136" s="117"/>
      <c r="Q136" s="17"/>
    </row>
    <row r="137" spans="1:17" x14ac:dyDescent="0.2">
      <c r="A137" s="3"/>
      <c r="B137" s="17"/>
      <c r="C137" s="17"/>
      <c r="D137" s="17"/>
      <c r="E137" s="17"/>
      <c r="F137" s="17"/>
      <c r="G137" s="17"/>
      <c r="H137" s="17"/>
      <c r="I137" s="17"/>
      <c r="J137" s="17"/>
      <c r="K137" s="17"/>
      <c r="L137" s="17"/>
      <c r="M137" s="17"/>
      <c r="N137" s="17"/>
      <c r="O137" s="17"/>
      <c r="P137" s="117"/>
      <c r="Q137" s="17"/>
    </row>
    <row r="138" spans="1:17" x14ac:dyDescent="0.2">
      <c r="A138" s="3"/>
      <c r="B138" s="17"/>
      <c r="C138" s="17"/>
      <c r="D138" s="17"/>
      <c r="E138" s="17"/>
      <c r="F138" s="17"/>
      <c r="G138" s="17"/>
      <c r="H138" s="17"/>
      <c r="I138" s="17"/>
      <c r="J138" s="17"/>
      <c r="K138" s="17"/>
      <c r="L138" s="17"/>
      <c r="M138" s="17"/>
      <c r="N138" s="17"/>
      <c r="O138" s="17"/>
      <c r="P138" s="117"/>
      <c r="Q138" s="17"/>
    </row>
    <row r="139" spans="1:17" x14ac:dyDescent="0.2">
      <c r="A139" s="3"/>
      <c r="B139" s="17"/>
      <c r="C139" s="17"/>
      <c r="D139" s="17"/>
      <c r="E139" s="17"/>
      <c r="F139" s="17"/>
      <c r="G139" s="17"/>
      <c r="H139" s="17"/>
      <c r="I139" s="17"/>
      <c r="J139" s="17"/>
      <c r="K139" s="17"/>
      <c r="L139" s="17"/>
      <c r="M139" s="17"/>
      <c r="N139" s="17"/>
      <c r="O139" s="17"/>
      <c r="P139" s="117"/>
      <c r="Q139" s="17"/>
    </row>
    <row r="140" spans="1:17" x14ac:dyDescent="0.2">
      <c r="A140" s="3"/>
      <c r="B140" s="17"/>
      <c r="C140" s="17"/>
      <c r="D140" s="17"/>
      <c r="E140" s="17"/>
      <c r="F140" s="17"/>
      <c r="G140" s="17"/>
      <c r="H140" s="17"/>
      <c r="I140" s="17"/>
      <c r="J140" s="17"/>
      <c r="K140" s="17"/>
      <c r="L140" s="17"/>
      <c r="M140" s="17"/>
      <c r="N140" s="17"/>
      <c r="O140" s="17"/>
      <c r="P140" s="117"/>
      <c r="Q140" s="17"/>
    </row>
    <row r="141" spans="1:17" x14ac:dyDescent="0.2">
      <c r="A141" s="3"/>
      <c r="B141" s="17"/>
      <c r="C141" s="17"/>
      <c r="D141" s="17"/>
      <c r="E141" s="17"/>
      <c r="F141" s="17"/>
      <c r="G141" s="17"/>
      <c r="H141" s="17"/>
      <c r="I141" s="17"/>
      <c r="J141" s="17"/>
      <c r="K141" s="17"/>
      <c r="L141" s="17"/>
      <c r="M141" s="17"/>
      <c r="N141" s="17"/>
      <c r="O141" s="17"/>
      <c r="P141" s="117"/>
      <c r="Q141" s="17"/>
    </row>
    <row r="142" spans="1:17" x14ac:dyDescent="0.2">
      <c r="A142" s="3"/>
      <c r="B142" s="17"/>
      <c r="C142" s="17"/>
      <c r="D142" s="17"/>
      <c r="E142" s="17"/>
      <c r="F142" s="17"/>
      <c r="G142" s="17"/>
      <c r="H142" s="17"/>
      <c r="I142" s="17"/>
      <c r="J142" s="17"/>
      <c r="K142" s="17"/>
      <c r="L142" s="17"/>
      <c r="M142" s="17"/>
      <c r="N142" s="17"/>
      <c r="O142" s="17"/>
      <c r="P142" s="117"/>
      <c r="Q142" s="17"/>
    </row>
    <row r="143" spans="1:17" x14ac:dyDescent="0.2">
      <c r="A143" s="3"/>
      <c r="B143" s="17"/>
      <c r="C143" s="17"/>
      <c r="D143" s="17"/>
      <c r="E143" s="17"/>
      <c r="F143" s="17"/>
      <c r="G143" s="17"/>
      <c r="H143" s="17"/>
      <c r="I143" s="17"/>
      <c r="J143" s="17"/>
      <c r="K143" s="17"/>
      <c r="L143" s="17"/>
      <c r="M143" s="17"/>
      <c r="N143" s="17"/>
      <c r="O143" s="17"/>
      <c r="P143" s="117"/>
      <c r="Q143" s="17"/>
    </row>
    <row r="144" spans="1:17" x14ac:dyDescent="0.2">
      <c r="A144" s="3"/>
      <c r="B144" s="17"/>
      <c r="C144" s="17"/>
      <c r="D144" s="17"/>
      <c r="E144" s="17"/>
      <c r="F144" s="17"/>
      <c r="G144" s="17"/>
      <c r="H144" s="17"/>
      <c r="I144" s="17"/>
      <c r="J144" s="17"/>
      <c r="K144" s="17"/>
      <c r="L144" s="17"/>
      <c r="M144" s="17"/>
      <c r="N144" s="17"/>
      <c r="O144" s="17"/>
      <c r="P144" s="117"/>
      <c r="Q144" s="17"/>
    </row>
    <row r="145" spans="1:17" x14ac:dyDescent="0.2">
      <c r="A145" s="3"/>
      <c r="B145" s="17"/>
      <c r="C145" s="17"/>
      <c r="D145" s="17"/>
      <c r="E145" s="17"/>
      <c r="F145" s="17"/>
      <c r="G145" s="17"/>
      <c r="H145" s="17"/>
      <c r="I145" s="17"/>
      <c r="J145" s="17"/>
      <c r="K145" s="17"/>
      <c r="L145" s="17"/>
      <c r="M145" s="17"/>
      <c r="N145" s="17"/>
      <c r="O145" s="17"/>
      <c r="P145" s="117"/>
      <c r="Q145" s="17"/>
    </row>
    <row r="146" spans="1:17" x14ac:dyDescent="0.2">
      <c r="A146" s="3"/>
      <c r="B146" s="17"/>
      <c r="C146" s="17"/>
      <c r="D146" s="17"/>
      <c r="E146" s="17"/>
      <c r="F146" s="17"/>
      <c r="G146" s="17"/>
      <c r="H146" s="17"/>
      <c r="I146" s="17"/>
      <c r="J146" s="17"/>
      <c r="K146" s="17"/>
      <c r="L146" s="17"/>
      <c r="M146" s="17"/>
      <c r="N146" s="17"/>
      <c r="O146" s="17"/>
      <c r="P146" s="117"/>
      <c r="Q146" s="17"/>
    </row>
    <row r="147" spans="1:17" x14ac:dyDescent="0.2">
      <c r="A147" s="3"/>
      <c r="B147" s="17"/>
      <c r="C147" s="17"/>
      <c r="D147" s="17"/>
      <c r="E147" s="17"/>
      <c r="F147" s="17"/>
      <c r="G147" s="17"/>
      <c r="H147" s="17"/>
      <c r="I147" s="17"/>
      <c r="J147" s="17"/>
      <c r="K147" s="17"/>
      <c r="L147" s="17"/>
      <c r="M147" s="17"/>
      <c r="N147" s="17"/>
      <c r="O147" s="17"/>
      <c r="P147" s="117"/>
      <c r="Q147" s="17"/>
    </row>
    <row r="148" spans="1:17" x14ac:dyDescent="0.2">
      <c r="A148" s="3"/>
      <c r="B148" s="17"/>
      <c r="C148" s="17"/>
      <c r="D148" s="17"/>
      <c r="E148" s="17"/>
      <c r="F148" s="17"/>
      <c r="G148" s="17"/>
      <c r="H148" s="17"/>
      <c r="I148" s="17"/>
      <c r="J148" s="17"/>
      <c r="K148" s="17"/>
      <c r="L148" s="17"/>
      <c r="M148" s="17"/>
      <c r="N148" s="17"/>
      <c r="O148" s="17"/>
      <c r="P148" s="117"/>
      <c r="Q148" s="17"/>
    </row>
    <row r="149" spans="1:17" x14ac:dyDescent="0.2">
      <c r="A149" s="3"/>
      <c r="B149" s="17"/>
      <c r="C149" s="17"/>
      <c r="D149" s="17"/>
      <c r="E149" s="17"/>
      <c r="F149" s="17"/>
      <c r="G149" s="17"/>
      <c r="H149" s="17"/>
      <c r="I149" s="17"/>
      <c r="J149" s="17"/>
      <c r="K149" s="17"/>
      <c r="L149" s="17"/>
      <c r="M149" s="17"/>
      <c r="N149" s="17"/>
      <c r="O149" s="17"/>
      <c r="P149" s="117"/>
      <c r="Q149" s="17"/>
    </row>
    <row r="150" spans="1:17" x14ac:dyDescent="0.2">
      <c r="A150" s="3"/>
      <c r="B150" s="17"/>
      <c r="C150" s="17"/>
      <c r="D150" s="17"/>
      <c r="E150" s="17"/>
      <c r="F150" s="17"/>
      <c r="G150" s="17"/>
      <c r="H150" s="17"/>
      <c r="I150" s="17"/>
      <c r="J150" s="17"/>
      <c r="K150" s="17"/>
      <c r="L150" s="17"/>
      <c r="M150" s="17"/>
      <c r="N150" s="17"/>
      <c r="O150" s="17"/>
      <c r="P150" s="117"/>
      <c r="Q150" s="17"/>
    </row>
    <row r="151" spans="1:17" x14ac:dyDescent="0.2">
      <c r="A151" s="3"/>
      <c r="B151" s="17"/>
      <c r="C151" s="17"/>
      <c r="D151" s="17"/>
      <c r="E151" s="17"/>
      <c r="F151" s="17"/>
      <c r="G151" s="17"/>
      <c r="H151" s="17"/>
      <c r="I151" s="17"/>
      <c r="J151" s="17"/>
      <c r="K151" s="17"/>
      <c r="L151" s="17"/>
      <c r="M151" s="17"/>
      <c r="N151" s="17"/>
      <c r="O151" s="17"/>
      <c r="P151" s="117"/>
      <c r="Q151" s="17"/>
    </row>
    <row r="152" spans="1:17" x14ac:dyDescent="0.2">
      <c r="A152" s="3"/>
      <c r="B152" s="17"/>
      <c r="C152" s="17"/>
      <c r="D152" s="17"/>
      <c r="E152" s="17"/>
      <c r="F152" s="17"/>
      <c r="G152" s="17"/>
      <c r="H152" s="17"/>
      <c r="I152" s="17"/>
      <c r="J152" s="17"/>
      <c r="K152" s="17"/>
      <c r="L152" s="17"/>
      <c r="M152" s="17"/>
      <c r="N152" s="17"/>
      <c r="O152" s="17"/>
      <c r="P152" s="117"/>
      <c r="Q152" s="17"/>
    </row>
    <row r="153" spans="1:17" x14ac:dyDescent="0.2">
      <c r="A153" s="3"/>
      <c r="B153" s="17"/>
      <c r="C153" s="17"/>
      <c r="D153" s="17"/>
      <c r="E153" s="17"/>
      <c r="F153" s="17"/>
      <c r="G153" s="17"/>
      <c r="H153" s="17"/>
      <c r="I153" s="17"/>
      <c r="J153" s="17"/>
      <c r="K153" s="17"/>
      <c r="L153" s="17"/>
      <c r="M153" s="17"/>
      <c r="N153" s="17"/>
      <c r="O153" s="17"/>
      <c r="P153" s="117"/>
      <c r="Q153" s="17"/>
    </row>
    <row r="154" spans="1:17" x14ac:dyDescent="0.2">
      <c r="A154" s="3"/>
      <c r="B154" s="17"/>
      <c r="C154" s="17"/>
      <c r="D154" s="17"/>
      <c r="E154" s="17"/>
      <c r="F154" s="17"/>
      <c r="G154" s="17"/>
      <c r="H154" s="17"/>
      <c r="I154" s="17"/>
      <c r="J154" s="17"/>
      <c r="K154" s="17"/>
      <c r="L154" s="17"/>
      <c r="M154" s="17"/>
      <c r="N154" s="17"/>
      <c r="O154" s="17"/>
      <c r="P154" s="117"/>
      <c r="Q154" s="17"/>
    </row>
    <row r="155" spans="1:17" x14ac:dyDescent="0.2">
      <c r="A155" s="3"/>
      <c r="B155" s="17"/>
      <c r="C155" s="17"/>
      <c r="D155" s="17"/>
      <c r="E155" s="17"/>
      <c r="F155" s="17"/>
      <c r="G155" s="17"/>
      <c r="H155" s="17"/>
      <c r="I155" s="17"/>
      <c r="J155" s="17"/>
      <c r="K155" s="17"/>
      <c r="L155" s="17"/>
      <c r="M155" s="17"/>
      <c r="N155" s="17"/>
      <c r="O155" s="17"/>
      <c r="P155" s="117"/>
      <c r="Q155" s="17"/>
    </row>
    <row r="156" spans="1:17" x14ac:dyDescent="0.2">
      <c r="A156" s="3"/>
      <c r="B156" s="17"/>
      <c r="C156" s="17"/>
      <c r="D156" s="17"/>
      <c r="E156" s="17"/>
      <c r="F156" s="17"/>
      <c r="G156" s="17"/>
      <c r="H156" s="17"/>
      <c r="I156" s="17"/>
      <c r="J156" s="17"/>
      <c r="K156" s="17"/>
      <c r="L156" s="17"/>
      <c r="M156" s="17"/>
      <c r="N156" s="17"/>
      <c r="O156" s="17"/>
      <c r="P156" s="117"/>
      <c r="Q156" s="17"/>
    </row>
    <row r="157" spans="1:17" x14ac:dyDescent="0.2">
      <c r="A157" s="3"/>
      <c r="B157" s="17"/>
      <c r="C157" s="17"/>
      <c r="D157" s="17"/>
      <c r="E157" s="17"/>
      <c r="F157" s="17"/>
      <c r="G157" s="17"/>
      <c r="H157" s="17"/>
      <c r="I157" s="17"/>
      <c r="J157" s="17"/>
      <c r="K157" s="17"/>
      <c r="L157" s="17"/>
      <c r="M157" s="17"/>
      <c r="N157" s="17"/>
      <c r="O157" s="17"/>
      <c r="P157" s="117"/>
      <c r="Q157" s="17"/>
    </row>
    <row r="158" spans="1:17" x14ac:dyDescent="0.2">
      <c r="A158" s="3"/>
      <c r="B158" s="17"/>
      <c r="C158" s="17"/>
      <c r="D158" s="17"/>
      <c r="E158" s="17"/>
      <c r="F158" s="17"/>
      <c r="G158" s="17"/>
      <c r="H158" s="17"/>
      <c r="I158" s="17"/>
      <c r="J158" s="17"/>
      <c r="K158" s="17"/>
      <c r="L158" s="17"/>
      <c r="M158" s="17"/>
      <c r="N158" s="17"/>
      <c r="O158" s="17"/>
      <c r="P158" s="117"/>
      <c r="Q158" s="17"/>
    </row>
    <row r="159" spans="1:17" x14ac:dyDescent="0.2">
      <c r="A159" s="3"/>
      <c r="B159" s="17"/>
      <c r="C159" s="17"/>
      <c r="D159" s="17"/>
      <c r="E159" s="17"/>
      <c r="F159" s="17"/>
      <c r="G159" s="17"/>
      <c r="H159" s="17"/>
      <c r="I159" s="17"/>
      <c r="J159" s="17"/>
      <c r="K159" s="17"/>
      <c r="L159" s="17"/>
      <c r="M159" s="17"/>
      <c r="N159" s="17"/>
      <c r="O159" s="17"/>
      <c r="P159" s="117"/>
      <c r="Q159" s="17"/>
    </row>
    <row r="160" spans="1:17" x14ac:dyDescent="0.2">
      <c r="A160" s="3"/>
      <c r="B160" s="17"/>
      <c r="C160" s="17"/>
      <c r="D160" s="17"/>
      <c r="E160" s="17"/>
      <c r="F160" s="17"/>
      <c r="G160" s="17"/>
      <c r="H160" s="17"/>
      <c r="I160" s="17"/>
      <c r="J160" s="17"/>
      <c r="K160" s="17"/>
      <c r="L160" s="17"/>
      <c r="M160" s="17"/>
      <c r="N160" s="17"/>
      <c r="O160" s="17"/>
      <c r="P160" s="117"/>
      <c r="Q160" s="17"/>
    </row>
    <row r="161" spans="1:17" x14ac:dyDescent="0.2">
      <c r="A161" s="3"/>
      <c r="B161" s="17"/>
      <c r="C161" s="17"/>
      <c r="D161" s="17"/>
      <c r="E161" s="17"/>
      <c r="F161" s="17"/>
      <c r="G161" s="17"/>
      <c r="H161" s="17"/>
      <c r="I161" s="17"/>
      <c r="J161" s="17"/>
      <c r="K161" s="17"/>
      <c r="L161" s="17"/>
      <c r="M161" s="17"/>
      <c r="N161" s="17"/>
      <c r="O161" s="17"/>
      <c r="P161" s="117"/>
      <c r="Q161" s="17"/>
    </row>
    <row r="162" spans="1:17" x14ac:dyDescent="0.2">
      <c r="A162" s="3"/>
      <c r="B162" s="17"/>
      <c r="C162" s="17"/>
      <c r="D162" s="17"/>
      <c r="E162" s="17"/>
      <c r="F162" s="17"/>
      <c r="G162" s="17"/>
      <c r="H162" s="17"/>
      <c r="I162" s="17"/>
      <c r="J162" s="17"/>
      <c r="K162" s="17"/>
      <c r="L162" s="17"/>
      <c r="M162" s="17"/>
      <c r="N162" s="17"/>
      <c r="O162" s="17"/>
      <c r="P162" s="117"/>
      <c r="Q162" s="17"/>
    </row>
    <row r="163" spans="1:17" x14ac:dyDescent="0.2">
      <c r="A163" s="3"/>
      <c r="B163" s="17"/>
      <c r="C163" s="17"/>
      <c r="D163" s="17"/>
      <c r="E163" s="17"/>
      <c r="F163" s="17"/>
      <c r="G163" s="17"/>
      <c r="H163" s="17"/>
      <c r="I163" s="17"/>
      <c r="J163" s="17"/>
      <c r="K163" s="17"/>
      <c r="L163" s="17"/>
      <c r="M163" s="17"/>
      <c r="N163" s="17"/>
      <c r="O163" s="17"/>
      <c r="P163" s="117"/>
      <c r="Q163" s="17"/>
    </row>
    <row r="164" spans="1:17" x14ac:dyDescent="0.2">
      <c r="A164" s="3"/>
      <c r="B164" s="17"/>
      <c r="C164" s="17"/>
      <c r="D164" s="17"/>
      <c r="E164" s="17"/>
      <c r="F164" s="17"/>
      <c r="G164" s="17"/>
      <c r="H164" s="17"/>
      <c r="I164" s="17"/>
      <c r="J164" s="17"/>
      <c r="K164" s="17"/>
      <c r="L164" s="17"/>
      <c r="M164" s="17"/>
      <c r="N164" s="17"/>
      <c r="O164" s="17"/>
      <c r="P164" s="117"/>
      <c r="Q164" s="17"/>
    </row>
    <row r="165" spans="1:17" x14ac:dyDescent="0.2">
      <c r="A165" s="3"/>
      <c r="B165" s="17"/>
      <c r="C165" s="17"/>
      <c r="D165" s="17"/>
      <c r="E165" s="17"/>
      <c r="F165" s="17"/>
      <c r="G165" s="17"/>
      <c r="H165" s="17"/>
      <c r="I165" s="17"/>
      <c r="J165" s="17"/>
      <c r="K165" s="17"/>
      <c r="L165" s="17"/>
      <c r="M165" s="17"/>
      <c r="N165" s="17"/>
      <c r="O165" s="17"/>
      <c r="P165" s="117"/>
      <c r="Q165" s="17"/>
    </row>
    <row r="166" spans="1:17" x14ac:dyDescent="0.2">
      <c r="A166" s="3"/>
      <c r="B166" s="17"/>
      <c r="C166" s="17"/>
      <c r="D166" s="17"/>
      <c r="E166" s="17"/>
      <c r="F166" s="17"/>
      <c r="G166" s="17"/>
      <c r="H166" s="17"/>
      <c r="I166" s="17"/>
      <c r="J166" s="17"/>
      <c r="K166" s="17"/>
      <c r="L166" s="17"/>
      <c r="M166" s="17"/>
      <c r="N166" s="17"/>
      <c r="O166" s="17"/>
      <c r="P166" s="117"/>
      <c r="Q166" s="17"/>
    </row>
    <row r="167" spans="1:17" x14ac:dyDescent="0.2">
      <c r="A167" s="3"/>
      <c r="B167" s="17"/>
      <c r="C167" s="17"/>
      <c r="D167" s="17"/>
      <c r="E167" s="17"/>
      <c r="F167" s="17"/>
      <c r="G167" s="17"/>
      <c r="H167" s="17"/>
      <c r="I167" s="17"/>
      <c r="J167" s="17"/>
      <c r="K167" s="17"/>
      <c r="L167" s="17"/>
      <c r="M167" s="17"/>
      <c r="N167" s="17"/>
      <c r="O167" s="17"/>
      <c r="P167" s="117"/>
      <c r="Q167" s="17"/>
    </row>
    <row r="168" spans="1:17" x14ac:dyDescent="0.2">
      <c r="A168" s="3"/>
      <c r="B168" s="17"/>
      <c r="C168" s="17"/>
      <c r="D168" s="17"/>
      <c r="E168" s="17"/>
      <c r="F168" s="17"/>
      <c r="G168" s="17"/>
      <c r="H168" s="17"/>
      <c r="I168" s="17"/>
      <c r="J168" s="17"/>
      <c r="K168" s="17"/>
      <c r="L168" s="17"/>
      <c r="M168" s="17"/>
      <c r="N168" s="17"/>
      <c r="O168" s="17"/>
      <c r="P168" s="117"/>
      <c r="Q168" s="17"/>
    </row>
    <row r="169" spans="1:17" x14ac:dyDescent="0.2">
      <c r="A169" s="3"/>
      <c r="B169" s="17"/>
      <c r="C169" s="17"/>
      <c r="D169" s="17"/>
      <c r="E169" s="17"/>
      <c r="F169" s="17"/>
      <c r="G169" s="17"/>
      <c r="H169" s="17"/>
      <c r="I169" s="17"/>
      <c r="J169" s="17"/>
      <c r="K169" s="17"/>
      <c r="L169" s="17"/>
      <c r="M169" s="17"/>
      <c r="N169" s="17"/>
      <c r="O169" s="17"/>
      <c r="P169" s="117"/>
      <c r="Q169" s="17"/>
    </row>
    <row r="170" spans="1:17" x14ac:dyDescent="0.2">
      <c r="A170" s="3"/>
      <c r="B170" s="17"/>
      <c r="C170" s="17"/>
      <c r="D170" s="17"/>
      <c r="E170" s="17"/>
      <c r="F170" s="17"/>
      <c r="G170" s="17"/>
      <c r="H170" s="17"/>
      <c r="I170" s="17"/>
      <c r="J170" s="17"/>
      <c r="K170" s="17"/>
      <c r="L170" s="17"/>
      <c r="M170" s="17"/>
      <c r="N170" s="17"/>
      <c r="O170" s="17"/>
      <c r="P170" s="117"/>
      <c r="Q170" s="17"/>
    </row>
    <row r="171" spans="1:17" x14ac:dyDescent="0.2">
      <c r="A171" s="3"/>
      <c r="B171" s="17"/>
      <c r="C171" s="17"/>
      <c r="D171" s="17"/>
      <c r="E171" s="17"/>
      <c r="F171" s="17"/>
      <c r="G171" s="17"/>
      <c r="H171" s="17"/>
      <c r="I171" s="17"/>
      <c r="J171" s="17"/>
      <c r="K171" s="17"/>
      <c r="L171" s="17"/>
      <c r="M171" s="17"/>
      <c r="N171" s="17"/>
      <c r="O171" s="17"/>
      <c r="P171" s="117"/>
      <c r="Q171" s="17"/>
    </row>
    <row r="172" spans="1:17" x14ac:dyDescent="0.2">
      <c r="A172" s="3"/>
      <c r="B172" s="17"/>
      <c r="C172" s="17"/>
      <c r="D172" s="17"/>
      <c r="E172" s="17"/>
      <c r="F172" s="17"/>
      <c r="G172" s="17"/>
      <c r="H172" s="17"/>
      <c r="I172" s="17"/>
      <c r="J172" s="17"/>
      <c r="K172" s="17"/>
      <c r="L172" s="17"/>
      <c r="M172" s="17"/>
      <c r="N172" s="17"/>
      <c r="O172" s="17"/>
      <c r="P172" s="117"/>
      <c r="Q172" s="17"/>
    </row>
    <row r="173" spans="1:17" x14ac:dyDescent="0.2">
      <c r="A173" s="3"/>
      <c r="B173" s="17"/>
      <c r="C173" s="17"/>
      <c r="D173" s="17"/>
      <c r="E173" s="17"/>
      <c r="F173" s="17"/>
      <c r="G173" s="17"/>
      <c r="H173" s="17"/>
      <c r="I173" s="17"/>
      <c r="J173" s="17"/>
      <c r="K173" s="17"/>
      <c r="L173" s="17"/>
      <c r="M173" s="17"/>
      <c r="N173" s="17"/>
      <c r="O173" s="17"/>
      <c r="P173" s="117"/>
      <c r="Q173" s="17"/>
    </row>
    <row r="174" spans="1:17" x14ac:dyDescent="0.2">
      <c r="A174" s="3"/>
      <c r="B174" s="17"/>
      <c r="C174" s="17"/>
      <c r="D174" s="17"/>
      <c r="E174" s="17"/>
      <c r="F174" s="17"/>
      <c r="G174" s="17"/>
      <c r="H174" s="17"/>
      <c r="I174" s="17"/>
      <c r="J174" s="17"/>
      <c r="K174" s="17"/>
      <c r="L174" s="17"/>
      <c r="M174" s="17"/>
      <c r="N174" s="17"/>
      <c r="O174" s="17"/>
      <c r="P174" s="117"/>
      <c r="Q174" s="17"/>
    </row>
    <row r="175" spans="1:17" x14ac:dyDescent="0.2">
      <c r="A175" s="3"/>
      <c r="B175" s="17"/>
      <c r="C175" s="17"/>
      <c r="D175" s="17"/>
      <c r="E175" s="17"/>
      <c r="F175" s="17"/>
      <c r="G175" s="17"/>
      <c r="H175" s="17"/>
      <c r="I175" s="17"/>
      <c r="J175" s="17"/>
      <c r="K175" s="17"/>
      <c r="L175" s="17"/>
      <c r="M175" s="17"/>
      <c r="N175" s="17"/>
      <c r="O175" s="17"/>
      <c r="P175" s="117"/>
      <c r="Q175" s="17"/>
    </row>
    <row r="176" spans="1:17" x14ac:dyDescent="0.2">
      <c r="A176" s="3"/>
      <c r="B176" s="17"/>
      <c r="C176" s="17"/>
      <c r="D176" s="17"/>
      <c r="E176" s="17"/>
      <c r="F176" s="17"/>
      <c r="G176" s="17"/>
      <c r="H176" s="17"/>
      <c r="I176" s="17"/>
      <c r="J176" s="17"/>
      <c r="K176" s="17"/>
      <c r="L176" s="17"/>
      <c r="M176" s="17"/>
      <c r="N176" s="17"/>
      <c r="O176" s="17"/>
      <c r="P176" s="117"/>
      <c r="Q176" s="17"/>
    </row>
    <row r="177" spans="1:17" x14ac:dyDescent="0.2">
      <c r="A177" s="3"/>
      <c r="B177" s="17"/>
      <c r="C177" s="17"/>
      <c r="D177" s="17"/>
      <c r="E177" s="17"/>
      <c r="F177" s="17"/>
      <c r="G177" s="17"/>
      <c r="H177" s="17"/>
      <c r="I177" s="17"/>
      <c r="J177" s="17"/>
      <c r="K177" s="17"/>
      <c r="L177" s="17"/>
      <c r="M177" s="17"/>
      <c r="N177" s="17"/>
      <c r="O177" s="17"/>
      <c r="P177" s="117"/>
      <c r="Q177" s="17"/>
    </row>
    <row r="178" spans="1:17" x14ac:dyDescent="0.2">
      <c r="A178" s="3"/>
      <c r="B178" s="17"/>
      <c r="C178" s="17"/>
      <c r="D178" s="17"/>
      <c r="E178" s="17"/>
      <c r="F178" s="17"/>
      <c r="G178" s="17"/>
      <c r="H178" s="17"/>
      <c r="I178" s="17"/>
      <c r="J178" s="17"/>
      <c r="K178" s="17"/>
      <c r="L178" s="17"/>
      <c r="M178" s="17"/>
      <c r="N178" s="17"/>
      <c r="O178" s="17"/>
      <c r="P178" s="117"/>
      <c r="Q178" s="17"/>
    </row>
    <row r="179" spans="1:17" x14ac:dyDescent="0.2">
      <c r="A179" s="3"/>
      <c r="B179" s="17"/>
      <c r="C179" s="17"/>
      <c r="D179" s="17"/>
      <c r="E179" s="17"/>
      <c r="F179" s="17"/>
      <c r="G179" s="17"/>
      <c r="H179" s="17"/>
      <c r="I179" s="17"/>
      <c r="J179" s="17"/>
      <c r="K179" s="17"/>
      <c r="L179" s="17"/>
      <c r="M179" s="17"/>
      <c r="N179" s="17"/>
      <c r="O179" s="17"/>
      <c r="P179" s="117"/>
      <c r="Q179" s="17"/>
    </row>
    <row r="180" spans="1:17" x14ac:dyDescent="0.2">
      <c r="A180" s="3"/>
      <c r="B180" s="17"/>
      <c r="C180" s="17"/>
      <c r="D180" s="17"/>
      <c r="E180" s="17"/>
      <c r="F180" s="17"/>
      <c r="G180" s="17"/>
      <c r="H180" s="17"/>
      <c r="I180" s="17"/>
      <c r="J180" s="17"/>
      <c r="K180" s="17"/>
      <c r="L180" s="17"/>
      <c r="M180" s="17"/>
      <c r="N180" s="17"/>
      <c r="O180" s="17"/>
      <c r="P180" s="117"/>
      <c r="Q180" s="17"/>
    </row>
    <row r="181" spans="1:17" x14ac:dyDescent="0.2">
      <c r="A181" s="3"/>
      <c r="B181" s="17"/>
      <c r="C181" s="17"/>
      <c r="D181" s="17"/>
      <c r="E181" s="17"/>
      <c r="F181" s="17"/>
      <c r="G181" s="17"/>
      <c r="H181" s="17"/>
      <c r="I181" s="17"/>
      <c r="J181" s="17"/>
      <c r="K181" s="17"/>
      <c r="L181" s="17"/>
      <c r="M181" s="17"/>
      <c r="N181" s="17"/>
      <c r="O181" s="17"/>
      <c r="P181" s="117"/>
      <c r="Q181" s="17"/>
    </row>
    <row r="182" spans="1:17" x14ac:dyDescent="0.2">
      <c r="A182" s="3"/>
      <c r="B182" s="17"/>
      <c r="C182" s="17"/>
      <c r="D182" s="17"/>
      <c r="E182" s="17"/>
      <c r="F182" s="17"/>
      <c r="G182" s="17"/>
      <c r="H182" s="17"/>
      <c r="I182" s="17"/>
      <c r="J182" s="17"/>
      <c r="K182" s="17"/>
      <c r="L182" s="17"/>
      <c r="M182" s="17"/>
      <c r="N182" s="17"/>
      <c r="O182" s="17"/>
      <c r="P182" s="117"/>
      <c r="Q182" s="17"/>
    </row>
    <row r="183" spans="1:17" x14ac:dyDescent="0.2">
      <c r="A183" s="3"/>
      <c r="B183" s="17"/>
      <c r="C183" s="17"/>
      <c r="D183" s="17"/>
      <c r="E183" s="17"/>
      <c r="F183" s="17"/>
      <c r="G183" s="17"/>
      <c r="H183" s="17"/>
      <c r="I183" s="17"/>
      <c r="J183" s="17"/>
      <c r="K183" s="17"/>
      <c r="L183" s="17"/>
      <c r="M183" s="17"/>
      <c r="N183" s="17"/>
      <c r="O183" s="17"/>
      <c r="P183" s="117"/>
      <c r="Q183" s="17"/>
    </row>
    <row r="184" spans="1:17" x14ac:dyDescent="0.2">
      <c r="A184" s="3"/>
      <c r="B184" s="17"/>
      <c r="C184" s="17"/>
      <c r="D184" s="17"/>
      <c r="E184" s="17"/>
      <c r="F184" s="17"/>
      <c r="G184" s="17"/>
      <c r="H184" s="17"/>
      <c r="I184" s="17"/>
      <c r="J184" s="17"/>
      <c r="K184" s="17"/>
      <c r="L184" s="17"/>
      <c r="M184" s="17"/>
      <c r="N184" s="17"/>
      <c r="O184" s="17"/>
      <c r="P184" s="117"/>
      <c r="Q184" s="17"/>
    </row>
    <row r="185" spans="1:17" x14ac:dyDescent="0.2">
      <c r="A185" s="3"/>
      <c r="B185" s="17"/>
      <c r="C185" s="17"/>
      <c r="D185" s="17"/>
      <c r="E185" s="17"/>
      <c r="F185" s="17"/>
      <c r="G185" s="17"/>
      <c r="H185" s="17"/>
      <c r="I185" s="17"/>
      <c r="J185" s="17"/>
      <c r="K185" s="17"/>
      <c r="L185" s="17"/>
      <c r="M185" s="17"/>
      <c r="N185" s="17"/>
      <c r="O185" s="17"/>
      <c r="P185" s="117"/>
      <c r="Q185" s="17"/>
    </row>
    <row r="186" spans="1:17" x14ac:dyDescent="0.2">
      <c r="A186" s="3"/>
      <c r="B186" s="17"/>
      <c r="C186" s="17"/>
      <c r="D186" s="17"/>
      <c r="E186" s="17"/>
      <c r="F186" s="17"/>
      <c r="G186" s="17"/>
      <c r="H186" s="17"/>
      <c r="I186" s="17"/>
      <c r="J186" s="17"/>
      <c r="K186" s="17"/>
      <c r="L186" s="17"/>
      <c r="M186" s="17"/>
      <c r="N186" s="17"/>
      <c r="O186" s="17"/>
      <c r="P186" s="117"/>
      <c r="Q186" s="17"/>
    </row>
    <row r="187" spans="1:17" x14ac:dyDescent="0.2">
      <c r="A187" s="3"/>
      <c r="B187" s="17"/>
      <c r="C187" s="17"/>
      <c r="D187" s="17"/>
      <c r="E187" s="17"/>
      <c r="F187" s="17"/>
      <c r="G187" s="17"/>
      <c r="H187" s="17"/>
      <c r="I187" s="17"/>
      <c r="J187" s="17"/>
      <c r="K187" s="17"/>
      <c r="L187" s="17"/>
      <c r="M187" s="17"/>
      <c r="N187" s="17"/>
      <c r="O187" s="17"/>
      <c r="P187" s="117"/>
      <c r="Q187" s="17"/>
    </row>
    <row r="188" spans="1:17" x14ac:dyDescent="0.2">
      <c r="A188" s="3"/>
      <c r="B188" s="17"/>
      <c r="C188" s="17"/>
      <c r="D188" s="17"/>
      <c r="E188" s="17"/>
      <c r="F188" s="17"/>
      <c r="G188" s="17"/>
      <c r="H188" s="17"/>
      <c r="I188" s="17"/>
      <c r="J188" s="17"/>
      <c r="K188" s="17"/>
      <c r="L188" s="17"/>
      <c r="M188" s="17"/>
      <c r="N188" s="17"/>
      <c r="O188" s="17"/>
      <c r="P188" s="117"/>
      <c r="Q188" s="17"/>
    </row>
    <row r="189" spans="1:17" x14ac:dyDescent="0.2">
      <c r="A189" s="3"/>
      <c r="B189" s="17"/>
      <c r="C189" s="17"/>
      <c r="D189" s="17"/>
      <c r="E189" s="17"/>
      <c r="F189" s="17"/>
      <c r="G189" s="17"/>
      <c r="H189" s="17"/>
      <c r="I189" s="17"/>
      <c r="J189" s="17"/>
      <c r="K189" s="17"/>
      <c r="L189" s="17"/>
      <c r="M189" s="17"/>
      <c r="N189" s="17"/>
      <c r="O189" s="17"/>
      <c r="P189" s="117"/>
      <c r="Q189" s="17"/>
    </row>
    <row r="190" spans="1:17" x14ac:dyDescent="0.2">
      <c r="A190" s="3"/>
      <c r="B190" s="17"/>
      <c r="C190" s="17"/>
      <c r="D190" s="17"/>
      <c r="E190" s="17"/>
      <c r="F190" s="17"/>
      <c r="G190" s="17"/>
      <c r="H190" s="17"/>
      <c r="I190" s="17"/>
      <c r="J190" s="17"/>
      <c r="K190" s="17"/>
      <c r="L190" s="17"/>
      <c r="M190" s="17"/>
      <c r="N190" s="17"/>
      <c r="O190" s="17"/>
      <c r="P190" s="117"/>
      <c r="Q190" s="17"/>
    </row>
    <row r="191" spans="1:17" x14ac:dyDescent="0.2">
      <c r="A191" s="3"/>
      <c r="B191" s="17"/>
      <c r="C191" s="17"/>
      <c r="D191" s="17"/>
      <c r="E191" s="17"/>
      <c r="F191" s="17"/>
      <c r="G191" s="17"/>
      <c r="H191" s="17"/>
      <c r="I191" s="17"/>
      <c r="J191" s="17"/>
      <c r="K191" s="17"/>
      <c r="L191" s="17"/>
      <c r="M191" s="17"/>
      <c r="N191" s="17"/>
      <c r="O191" s="17"/>
      <c r="P191" s="117"/>
      <c r="Q191" s="17"/>
    </row>
    <row r="192" spans="1:17" x14ac:dyDescent="0.2">
      <c r="A192" s="3"/>
      <c r="B192" s="17"/>
      <c r="C192" s="17"/>
      <c r="D192" s="17"/>
      <c r="E192" s="17"/>
      <c r="F192" s="17"/>
      <c r="G192" s="17"/>
      <c r="H192" s="17"/>
      <c r="I192" s="17"/>
      <c r="J192" s="17"/>
      <c r="K192" s="17"/>
      <c r="L192" s="17"/>
      <c r="M192" s="17"/>
      <c r="N192" s="17"/>
      <c r="O192" s="17"/>
      <c r="P192" s="117"/>
      <c r="Q192" s="17"/>
    </row>
    <row r="193" spans="1:17" x14ac:dyDescent="0.2">
      <c r="A193" s="3"/>
      <c r="B193" s="17"/>
      <c r="C193" s="17"/>
      <c r="D193" s="17"/>
      <c r="E193" s="17"/>
      <c r="F193" s="17"/>
      <c r="G193" s="17"/>
      <c r="H193" s="17"/>
      <c r="I193" s="17"/>
      <c r="J193" s="17"/>
      <c r="K193" s="17"/>
      <c r="L193" s="17"/>
      <c r="M193" s="17"/>
      <c r="N193" s="17"/>
      <c r="O193" s="17"/>
      <c r="P193" s="117"/>
      <c r="Q193" s="17"/>
    </row>
    <row r="194" spans="1:17" x14ac:dyDescent="0.2">
      <c r="A194" s="3"/>
      <c r="B194" s="17"/>
      <c r="C194" s="17"/>
      <c r="D194" s="17"/>
      <c r="E194" s="17"/>
      <c r="F194" s="17"/>
      <c r="G194" s="17"/>
      <c r="H194" s="17"/>
      <c r="I194" s="17"/>
      <c r="J194" s="17"/>
      <c r="K194" s="17"/>
      <c r="L194" s="17"/>
      <c r="M194" s="17"/>
      <c r="N194" s="17"/>
      <c r="O194" s="17"/>
      <c r="P194" s="117"/>
      <c r="Q194" s="17"/>
    </row>
    <row r="195" spans="1:17" x14ac:dyDescent="0.2">
      <c r="A195" s="3"/>
      <c r="B195" s="17"/>
      <c r="C195" s="17"/>
      <c r="D195" s="17"/>
      <c r="E195" s="17"/>
      <c r="F195" s="17"/>
      <c r="G195" s="17"/>
      <c r="H195" s="17"/>
      <c r="I195" s="17"/>
      <c r="J195" s="17"/>
      <c r="K195" s="17"/>
      <c r="L195" s="17"/>
      <c r="M195" s="17"/>
      <c r="N195" s="17"/>
      <c r="O195" s="17"/>
      <c r="P195" s="117"/>
      <c r="Q195" s="17"/>
    </row>
    <row r="196" spans="1:17" x14ac:dyDescent="0.2">
      <c r="A196" s="3"/>
      <c r="B196" s="17"/>
      <c r="C196" s="17"/>
      <c r="D196" s="17"/>
      <c r="E196" s="17"/>
      <c r="F196" s="17"/>
      <c r="G196" s="17"/>
      <c r="H196" s="17"/>
      <c r="I196" s="17"/>
      <c r="J196" s="17"/>
      <c r="K196" s="17"/>
      <c r="L196" s="17"/>
      <c r="M196" s="17"/>
      <c r="N196" s="17"/>
      <c r="O196" s="17"/>
      <c r="P196" s="117"/>
      <c r="Q196" s="17"/>
    </row>
    <row r="197" spans="1:17" x14ac:dyDescent="0.2">
      <c r="A197" s="3"/>
      <c r="B197" s="17"/>
      <c r="C197" s="17"/>
      <c r="D197" s="17"/>
      <c r="E197" s="17"/>
      <c r="F197" s="17"/>
      <c r="G197" s="17"/>
      <c r="H197" s="17"/>
      <c r="I197" s="17"/>
      <c r="J197" s="17"/>
      <c r="K197" s="17"/>
      <c r="L197" s="17"/>
      <c r="M197" s="17"/>
      <c r="N197" s="17"/>
      <c r="O197" s="17"/>
      <c r="P197" s="117"/>
      <c r="Q197" s="17"/>
    </row>
    <row r="198" spans="1:17" x14ac:dyDescent="0.2">
      <c r="A198" s="3"/>
      <c r="B198" s="17"/>
      <c r="C198" s="17"/>
      <c r="D198" s="17"/>
      <c r="E198" s="17"/>
      <c r="F198" s="17"/>
      <c r="G198" s="17"/>
      <c r="H198" s="17"/>
      <c r="I198" s="17"/>
      <c r="J198" s="17"/>
      <c r="K198" s="17"/>
      <c r="L198" s="17"/>
      <c r="M198" s="17"/>
      <c r="N198" s="17"/>
      <c r="O198" s="17"/>
      <c r="P198" s="117"/>
      <c r="Q198" s="17"/>
    </row>
    <row r="199" spans="1:17" x14ac:dyDescent="0.2">
      <c r="A199" s="3"/>
      <c r="B199" s="17"/>
      <c r="C199" s="17"/>
      <c r="D199" s="17"/>
      <c r="E199" s="17"/>
      <c r="F199" s="17"/>
      <c r="G199" s="17"/>
      <c r="H199" s="17"/>
      <c r="I199" s="17"/>
      <c r="J199" s="17"/>
      <c r="K199" s="17"/>
      <c r="L199" s="17"/>
      <c r="M199" s="17"/>
      <c r="N199" s="17"/>
      <c r="O199" s="17"/>
      <c r="P199" s="117"/>
      <c r="Q199" s="17"/>
    </row>
    <row r="200" spans="1:17" x14ac:dyDescent="0.2">
      <c r="A200" s="3"/>
      <c r="B200" s="17"/>
      <c r="C200" s="17"/>
      <c r="D200" s="17"/>
      <c r="E200" s="17"/>
      <c r="F200" s="17"/>
      <c r="G200" s="17"/>
      <c r="H200" s="17"/>
      <c r="I200" s="17"/>
      <c r="J200" s="17"/>
      <c r="K200" s="17"/>
      <c r="L200" s="17"/>
      <c r="M200" s="17"/>
      <c r="N200" s="17"/>
      <c r="O200" s="17"/>
      <c r="P200" s="117"/>
      <c r="Q200" s="17"/>
    </row>
    <row r="201" spans="1:17" x14ac:dyDescent="0.2">
      <c r="A201" s="3"/>
      <c r="B201" s="17"/>
      <c r="C201" s="17"/>
      <c r="D201" s="17"/>
      <c r="E201" s="17"/>
      <c r="F201" s="17"/>
      <c r="G201" s="17"/>
      <c r="H201" s="17"/>
      <c r="I201" s="17"/>
      <c r="J201" s="17"/>
      <c r="K201" s="17"/>
      <c r="L201" s="17"/>
      <c r="M201" s="17"/>
      <c r="N201" s="17"/>
      <c r="O201" s="17"/>
      <c r="P201" s="117"/>
      <c r="Q201" s="17"/>
    </row>
    <row r="202" spans="1:17" x14ac:dyDescent="0.2">
      <c r="A202" s="3"/>
      <c r="B202" s="17"/>
      <c r="C202" s="17"/>
      <c r="D202" s="17"/>
      <c r="E202" s="17"/>
      <c r="F202" s="17"/>
      <c r="G202" s="17"/>
      <c r="H202" s="17"/>
      <c r="I202" s="17"/>
      <c r="J202" s="17"/>
      <c r="K202" s="17"/>
      <c r="L202" s="17"/>
      <c r="M202" s="17"/>
      <c r="N202" s="17"/>
      <c r="O202" s="17"/>
      <c r="P202" s="117"/>
      <c r="Q202" s="17"/>
    </row>
    <row r="203" spans="1:17" x14ac:dyDescent="0.2">
      <c r="A203" s="3"/>
      <c r="B203" s="17"/>
      <c r="C203" s="17"/>
      <c r="D203" s="17"/>
      <c r="E203" s="17"/>
      <c r="F203" s="17"/>
      <c r="G203" s="17"/>
      <c r="H203" s="17"/>
      <c r="I203" s="17"/>
      <c r="J203" s="17"/>
      <c r="K203" s="17"/>
      <c r="L203" s="17"/>
      <c r="M203" s="17"/>
      <c r="N203" s="17"/>
      <c r="O203" s="17"/>
      <c r="P203" s="117"/>
      <c r="Q203" s="17"/>
    </row>
    <row r="204" spans="1:17" x14ac:dyDescent="0.2">
      <c r="A204" s="3"/>
      <c r="B204" s="17"/>
      <c r="C204" s="17"/>
      <c r="D204" s="17"/>
      <c r="E204" s="17"/>
      <c r="F204" s="17"/>
      <c r="G204" s="17"/>
      <c r="H204" s="17"/>
      <c r="I204" s="17"/>
      <c r="J204" s="17"/>
      <c r="K204" s="17"/>
      <c r="L204" s="17"/>
      <c r="M204" s="17"/>
      <c r="N204" s="17"/>
      <c r="O204" s="17"/>
      <c r="P204" s="117"/>
      <c r="Q204" s="17"/>
    </row>
    <row r="205" spans="1:17" x14ac:dyDescent="0.2">
      <c r="A205" s="3"/>
      <c r="B205" s="17"/>
      <c r="C205" s="17"/>
      <c r="D205" s="17"/>
      <c r="E205" s="17"/>
      <c r="F205" s="17"/>
      <c r="G205" s="17"/>
      <c r="H205" s="17"/>
      <c r="I205" s="17"/>
      <c r="J205" s="17"/>
      <c r="K205" s="17"/>
      <c r="L205" s="17"/>
      <c r="M205" s="17"/>
      <c r="N205" s="17"/>
      <c r="O205" s="17"/>
      <c r="P205" s="117"/>
      <c r="Q205" s="17"/>
    </row>
    <row r="206" spans="1:17" x14ac:dyDescent="0.2">
      <c r="A206" s="3"/>
      <c r="B206" s="17"/>
      <c r="C206" s="17"/>
      <c r="D206" s="17"/>
      <c r="E206" s="17"/>
      <c r="F206" s="17"/>
      <c r="G206" s="17"/>
      <c r="H206" s="17"/>
      <c r="I206" s="17"/>
      <c r="J206" s="17"/>
      <c r="K206" s="17"/>
      <c r="L206" s="17"/>
      <c r="M206" s="17"/>
      <c r="N206" s="17"/>
      <c r="O206" s="17"/>
      <c r="P206" s="117"/>
      <c r="Q206" s="17"/>
    </row>
    <row r="207" spans="1:17" x14ac:dyDescent="0.2">
      <c r="A207" s="3"/>
      <c r="B207" s="17"/>
      <c r="C207" s="17"/>
      <c r="D207" s="17"/>
      <c r="E207" s="17"/>
      <c r="F207" s="17"/>
      <c r="G207" s="17"/>
      <c r="H207" s="17"/>
      <c r="I207" s="17"/>
      <c r="J207" s="17"/>
      <c r="K207" s="17"/>
      <c r="L207" s="17"/>
      <c r="M207" s="17"/>
      <c r="N207" s="17"/>
      <c r="O207" s="17"/>
      <c r="P207" s="117"/>
      <c r="Q207" s="17"/>
    </row>
    <row r="208" spans="1:17" x14ac:dyDescent="0.2">
      <c r="A208" s="3"/>
      <c r="B208" s="17"/>
      <c r="C208" s="17"/>
      <c r="D208" s="17"/>
      <c r="E208" s="17"/>
      <c r="F208" s="17"/>
      <c r="G208" s="17"/>
      <c r="H208" s="17"/>
      <c r="I208" s="17"/>
      <c r="J208" s="17"/>
      <c r="K208" s="17"/>
      <c r="L208" s="17"/>
      <c r="M208" s="17"/>
      <c r="N208" s="17"/>
      <c r="O208" s="17"/>
      <c r="P208" s="117"/>
      <c r="Q208" s="17"/>
    </row>
    <row r="209" spans="1:17" x14ac:dyDescent="0.2">
      <c r="A209" s="3"/>
      <c r="B209" s="17"/>
      <c r="C209" s="17"/>
      <c r="D209" s="17"/>
      <c r="E209" s="17"/>
      <c r="F209" s="17"/>
      <c r="G209" s="17"/>
      <c r="H209" s="17"/>
      <c r="I209" s="17"/>
      <c r="J209" s="17"/>
      <c r="K209" s="17"/>
      <c r="L209" s="17"/>
      <c r="M209" s="17"/>
      <c r="N209" s="17"/>
      <c r="O209" s="17"/>
      <c r="P209" s="117"/>
      <c r="Q209" s="17"/>
    </row>
    <row r="210" spans="1:17" x14ac:dyDescent="0.2">
      <c r="A210" s="3"/>
      <c r="B210" s="17"/>
      <c r="C210" s="17"/>
      <c r="D210" s="17"/>
      <c r="E210" s="17"/>
      <c r="F210" s="17"/>
      <c r="G210" s="17"/>
      <c r="H210" s="17"/>
      <c r="I210" s="17"/>
      <c r="J210" s="17"/>
      <c r="K210" s="17"/>
      <c r="L210" s="17"/>
      <c r="M210" s="17"/>
      <c r="N210" s="17"/>
      <c r="O210" s="17"/>
      <c r="P210" s="117"/>
      <c r="Q210" s="17"/>
    </row>
    <row r="211" spans="1:17" x14ac:dyDescent="0.2">
      <c r="A211" s="3"/>
      <c r="B211" s="17"/>
      <c r="C211" s="17"/>
      <c r="D211" s="17"/>
      <c r="E211" s="17"/>
      <c r="F211" s="17"/>
      <c r="G211" s="17"/>
      <c r="H211" s="17"/>
      <c r="I211" s="17"/>
      <c r="J211" s="17"/>
      <c r="K211" s="17"/>
      <c r="L211" s="17"/>
      <c r="M211" s="17"/>
      <c r="N211" s="17"/>
      <c r="O211" s="17"/>
      <c r="P211" s="117"/>
      <c r="Q211" s="17"/>
    </row>
    <row r="212" spans="1:17" x14ac:dyDescent="0.2">
      <c r="A212" s="3"/>
      <c r="B212" s="17"/>
      <c r="C212" s="17"/>
      <c r="D212" s="17"/>
      <c r="E212" s="17"/>
      <c r="F212" s="17"/>
      <c r="G212" s="17"/>
      <c r="H212" s="17"/>
      <c r="I212" s="17"/>
      <c r="J212" s="17"/>
      <c r="K212" s="17"/>
      <c r="L212" s="17"/>
      <c r="M212" s="17"/>
      <c r="N212" s="17"/>
      <c r="O212" s="17"/>
      <c r="P212" s="117"/>
      <c r="Q212" s="17"/>
    </row>
    <row r="213" spans="1:17" x14ac:dyDescent="0.2">
      <c r="A213" s="3"/>
      <c r="B213" s="17"/>
      <c r="C213" s="17"/>
      <c r="D213" s="17"/>
      <c r="E213" s="17"/>
      <c r="F213" s="17"/>
      <c r="G213" s="17"/>
      <c r="H213" s="17"/>
      <c r="I213" s="17"/>
      <c r="J213" s="17"/>
      <c r="K213" s="17"/>
      <c r="L213" s="17"/>
      <c r="M213" s="17"/>
      <c r="N213" s="17"/>
      <c r="O213" s="17"/>
      <c r="P213" s="117"/>
      <c r="Q213" s="17"/>
    </row>
    <row r="214" spans="1:17" x14ac:dyDescent="0.2">
      <c r="A214" s="3"/>
      <c r="B214" s="17"/>
      <c r="C214" s="17"/>
      <c r="D214" s="17"/>
      <c r="E214" s="17"/>
      <c r="F214" s="17"/>
      <c r="G214" s="17"/>
      <c r="H214" s="17"/>
      <c r="I214" s="17"/>
      <c r="J214" s="17"/>
      <c r="K214" s="17"/>
      <c r="L214" s="17"/>
      <c r="M214" s="17"/>
      <c r="N214" s="17"/>
      <c r="O214" s="17"/>
      <c r="P214" s="117"/>
      <c r="Q214" s="17"/>
    </row>
    <row r="215" spans="1:17" x14ac:dyDescent="0.2">
      <c r="A215" s="3"/>
      <c r="B215" s="17"/>
      <c r="C215" s="17"/>
      <c r="D215" s="17"/>
      <c r="E215" s="17"/>
      <c r="F215" s="17"/>
      <c r="G215" s="17"/>
      <c r="H215" s="17"/>
      <c r="I215" s="17"/>
      <c r="J215" s="17"/>
      <c r="K215" s="17"/>
      <c r="L215" s="17"/>
      <c r="M215" s="17"/>
      <c r="N215" s="17"/>
      <c r="O215" s="17"/>
      <c r="P215" s="117"/>
      <c r="Q215" s="17"/>
    </row>
    <row r="216" spans="1:17" x14ac:dyDescent="0.2">
      <c r="A216" s="3"/>
      <c r="B216" s="17"/>
      <c r="C216" s="17"/>
      <c r="D216" s="17"/>
      <c r="E216" s="17"/>
      <c r="F216" s="17"/>
      <c r="G216" s="17"/>
      <c r="H216" s="17"/>
      <c r="I216" s="17"/>
      <c r="J216" s="17"/>
      <c r="K216" s="17"/>
      <c r="L216" s="17"/>
      <c r="M216" s="17"/>
      <c r="N216" s="17"/>
      <c r="O216" s="17"/>
      <c r="P216" s="117"/>
      <c r="Q216" s="17"/>
    </row>
    <row r="217" spans="1:17" x14ac:dyDescent="0.2">
      <c r="A217" s="3"/>
      <c r="B217" s="17"/>
      <c r="C217" s="17"/>
      <c r="D217" s="17"/>
      <c r="E217" s="17"/>
      <c r="F217" s="17"/>
      <c r="G217" s="17"/>
      <c r="H217" s="17"/>
      <c r="I217" s="17"/>
      <c r="J217" s="17"/>
      <c r="K217" s="17"/>
      <c r="L217" s="17"/>
      <c r="M217" s="17"/>
      <c r="N217" s="17"/>
      <c r="O217" s="17"/>
      <c r="P217" s="117"/>
      <c r="Q217" s="17"/>
    </row>
    <row r="218" spans="1:17" x14ac:dyDescent="0.2">
      <c r="A218" s="3"/>
      <c r="B218" s="17"/>
      <c r="C218" s="17"/>
      <c r="D218" s="17"/>
      <c r="E218" s="17"/>
      <c r="F218" s="17"/>
      <c r="G218" s="17"/>
      <c r="H218" s="17"/>
      <c r="I218" s="17"/>
      <c r="J218" s="17"/>
      <c r="K218" s="17"/>
      <c r="L218" s="17"/>
      <c r="M218" s="17"/>
      <c r="N218" s="17"/>
      <c r="O218" s="17"/>
      <c r="P218" s="117"/>
      <c r="Q218" s="17"/>
    </row>
    <row r="219" spans="1:17" x14ac:dyDescent="0.2">
      <c r="A219" s="3"/>
      <c r="B219" s="17"/>
      <c r="C219" s="17"/>
      <c r="D219" s="17"/>
      <c r="E219" s="17"/>
      <c r="F219" s="17"/>
      <c r="G219" s="17"/>
      <c r="H219" s="17"/>
      <c r="I219" s="17"/>
      <c r="J219" s="17"/>
      <c r="K219" s="17"/>
      <c r="L219" s="17"/>
      <c r="M219" s="17"/>
      <c r="N219" s="17"/>
      <c r="O219" s="17"/>
      <c r="P219" s="117"/>
      <c r="Q219" s="17"/>
    </row>
    <row r="220" spans="1:17" x14ac:dyDescent="0.2">
      <c r="A220" s="3"/>
      <c r="B220" s="17"/>
      <c r="C220" s="17"/>
      <c r="D220" s="17"/>
      <c r="E220" s="17"/>
      <c r="F220" s="17"/>
      <c r="G220" s="17"/>
      <c r="H220" s="17"/>
      <c r="I220" s="17"/>
      <c r="J220" s="17"/>
      <c r="K220" s="17"/>
      <c r="L220" s="17"/>
      <c r="M220" s="17"/>
      <c r="N220" s="17"/>
      <c r="O220" s="17"/>
      <c r="P220" s="117"/>
      <c r="Q220" s="17"/>
    </row>
    <row r="221" spans="1:17" x14ac:dyDescent="0.2">
      <c r="A221" s="3"/>
      <c r="B221" s="17"/>
      <c r="C221" s="17"/>
      <c r="D221" s="17"/>
      <c r="E221" s="17"/>
      <c r="F221" s="17"/>
      <c r="G221" s="17"/>
      <c r="H221" s="17"/>
      <c r="I221" s="17"/>
      <c r="J221" s="17"/>
      <c r="K221" s="17"/>
      <c r="L221" s="17"/>
      <c r="M221" s="17"/>
      <c r="N221" s="17"/>
      <c r="O221" s="17"/>
      <c r="P221" s="117"/>
      <c r="Q221" s="17"/>
    </row>
    <row r="222" spans="1:17" x14ac:dyDescent="0.2">
      <c r="A222" s="3"/>
      <c r="B222" s="17"/>
      <c r="C222" s="17"/>
      <c r="D222" s="17"/>
      <c r="E222" s="17"/>
      <c r="F222" s="17"/>
      <c r="G222" s="17"/>
      <c r="H222" s="17"/>
      <c r="I222" s="17"/>
      <c r="J222" s="17"/>
      <c r="K222" s="17"/>
      <c r="L222" s="17"/>
      <c r="M222" s="17"/>
      <c r="N222" s="17"/>
      <c r="O222" s="17"/>
      <c r="P222" s="117"/>
      <c r="Q222" s="17"/>
    </row>
    <row r="223" spans="1:17" x14ac:dyDescent="0.2">
      <c r="A223" s="3"/>
      <c r="B223" s="17"/>
      <c r="C223" s="17"/>
      <c r="D223" s="17"/>
      <c r="E223" s="17"/>
      <c r="F223" s="17"/>
      <c r="G223" s="17"/>
      <c r="H223" s="17"/>
      <c r="I223" s="17"/>
      <c r="J223" s="17"/>
      <c r="K223" s="17"/>
      <c r="L223" s="17"/>
      <c r="M223" s="17"/>
      <c r="N223" s="17"/>
      <c r="O223" s="17"/>
      <c r="P223" s="117"/>
      <c r="Q223" s="17"/>
    </row>
    <row r="224" spans="1:17" x14ac:dyDescent="0.2">
      <c r="A224" s="3"/>
      <c r="B224" s="17"/>
      <c r="C224" s="17"/>
      <c r="D224" s="17"/>
      <c r="E224" s="17"/>
      <c r="F224" s="17"/>
      <c r="G224" s="17"/>
      <c r="H224" s="17"/>
      <c r="I224" s="17"/>
      <c r="J224" s="17"/>
      <c r="K224" s="17"/>
      <c r="L224" s="17"/>
      <c r="M224" s="17"/>
      <c r="N224" s="17"/>
      <c r="O224" s="17"/>
      <c r="P224" s="117"/>
      <c r="Q224" s="17"/>
    </row>
    <row r="225" spans="1:17" x14ac:dyDescent="0.2">
      <c r="A225" s="3"/>
      <c r="B225" s="17"/>
      <c r="C225" s="17"/>
      <c r="D225" s="17"/>
      <c r="E225" s="17"/>
      <c r="F225" s="17"/>
      <c r="G225" s="17"/>
      <c r="H225" s="17"/>
      <c r="I225" s="17"/>
      <c r="J225" s="17"/>
      <c r="K225" s="17"/>
      <c r="L225" s="17"/>
      <c r="M225" s="17"/>
      <c r="N225" s="17"/>
      <c r="O225" s="17"/>
      <c r="P225" s="117"/>
      <c r="Q225" s="17"/>
    </row>
    <row r="226" spans="1:17" x14ac:dyDescent="0.2">
      <c r="A226" s="3"/>
      <c r="B226" s="17"/>
      <c r="C226" s="17"/>
      <c r="D226" s="17"/>
      <c r="E226" s="17"/>
      <c r="F226" s="17"/>
      <c r="G226" s="17"/>
      <c r="H226" s="17"/>
      <c r="I226" s="17"/>
      <c r="J226" s="17"/>
      <c r="K226" s="17"/>
      <c r="L226" s="17"/>
      <c r="M226" s="17"/>
      <c r="N226" s="17"/>
      <c r="O226" s="17"/>
      <c r="P226" s="117"/>
      <c r="Q226" s="17"/>
    </row>
    <row r="227" spans="1:17" x14ac:dyDescent="0.2">
      <c r="A227" s="3"/>
      <c r="B227" s="17"/>
      <c r="C227" s="17"/>
      <c r="D227" s="17"/>
      <c r="E227" s="17"/>
      <c r="F227" s="17"/>
      <c r="G227" s="17"/>
      <c r="H227" s="17"/>
      <c r="I227" s="17"/>
      <c r="J227" s="17"/>
      <c r="K227" s="17"/>
      <c r="L227" s="17"/>
      <c r="M227" s="17"/>
      <c r="N227" s="17"/>
      <c r="O227" s="17"/>
      <c r="P227" s="117"/>
      <c r="Q227" s="17"/>
    </row>
    <row r="228" spans="1:17" x14ac:dyDescent="0.2">
      <c r="A228" s="3"/>
      <c r="B228" s="17"/>
      <c r="C228" s="17"/>
      <c r="D228" s="17"/>
      <c r="E228" s="17"/>
      <c r="F228" s="17"/>
      <c r="G228" s="17"/>
      <c r="H228" s="17"/>
      <c r="I228" s="17"/>
      <c r="J228" s="17"/>
      <c r="K228" s="17"/>
      <c r="L228" s="17"/>
      <c r="M228" s="17"/>
      <c r="N228" s="17"/>
      <c r="O228" s="17"/>
      <c r="P228" s="117"/>
      <c r="Q228" s="17"/>
    </row>
    <row r="229" spans="1:17" x14ac:dyDescent="0.2">
      <c r="A229" s="3"/>
      <c r="B229" s="17"/>
      <c r="C229" s="17"/>
      <c r="D229" s="17"/>
      <c r="E229" s="17"/>
      <c r="F229" s="17"/>
      <c r="G229" s="17"/>
      <c r="H229" s="17"/>
      <c r="I229" s="17"/>
      <c r="J229" s="17"/>
      <c r="K229" s="17"/>
      <c r="L229" s="17"/>
      <c r="M229" s="17"/>
      <c r="N229" s="17"/>
      <c r="O229" s="17"/>
      <c r="P229" s="117"/>
      <c r="Q229" s="17"/>
    </row>
    <row r="230" spans="1:17" x14ac:dyDescent="0.2">
      <c r="A230" s="3"/>
      <c r="B230" s="17"/>
      <c r="C230" s="17"/>
      <c r="D230" s="17"/>
      <c r="E230" s="17"/>
      <c r="F230" s="17"/>
      <c r="G230" s="17"/>
      <c r="H230" s="17"/>
      <c r="I230" s="17"/>
      <c r="J230" s="17"/>
      <c r="K230" s="17"/>
      <c r="L230" s="17"/>
      <c r="M230" s="17"/>
      <c r="N230" s="17"/>
      <c r="O230" s="17"/>
      <c r="P230" s="117"/>
      <c r="Q230" s="17"/>
    </row>
    <row r="231" spans="1:17" x14ac:dyDescent="0.2">
      <c r="A231" s="3"/>
      <c r="B231" s="17"/>
      <c r="C231" s="17"/>
      <c r="D231" s="17"/>
      <c r="E231" s="17"/>
      <c r="F231" s="17"/>
      <c r="G231" s="17"/>
      <c r="H231" s="17"/>
      <c r="I231" s="17"/>
      <c r="J231" s="17"/>
      <c r="K231" s="17"/>
      <c r="L231" s="17"/>
      <c r="M231" s="17"/>
      <c r="N231" s="17"/>
      <c r="O231" s="17"/>
      <c r="P231" s="117"/>
      <c r="Q231" s="17"/>
    </row>
    <row r="232" spans="1:17" x14ac:dyDescent="0.2">
      <c r="A232" s="3"/>
      <c r="B232" s="17"/>
      <c r="C232" s="17"/>
      <c r="D232" s="17"/>
      <c r="E232" s="17"/>
      <c r="F232" s="17"/>
      <c r="G232" s="17"/>
      <c r="H232" s="17"/>
      <c r="I232" s="17"/>
      <c r="J232" s="17"/>
      <c r="K232" s="17"/>
      <c r="L232" s="17"/>
      <c r="M232" s="17"/>
      <c r="N232" s="17"/>
      <c r="O232" s="17"/>
      <c r="P232" s="117"/>
      <c r="Q232" s="17"/>
    </row>
    <row r="233" spans="1:17" x14ac:dyDescent="0.2">
      <c r="A233" s="3"/>
      <c r="B233" s="17"/>
      <c r="C233" s="17"/>
      <c r="D233" s="17"/>
      <c r="E233" s="17"/>
      <c r="F233" s="17"/>
      <c r="G233" s="17"/>
      <c r="H233" s="17"/>
      <c r="I233" s="17"/>
      <c r="J233" s="17"/>
      <c r="K233" s="17"/>
      <c r="L233" s="17"/>
      <c r="M233" s="17"/>
      <c r="N233" s="17"/>
      <c r="O233" s="17"/>
      <c r="P233" s="117"/>
      <c r="Q233" s="17"/>
    </row>
    <row r="234" spans="1:17" x14ac:dyDescent="0.2">
      <c r="A234" s="3"/>
      <c r="B234" s="17"/>
      <c r="C234" s="17"/>
      <c r="D234" s="17"/>
      <c r="E234" s="17"/>
      <c r="F234" s="17"/>
      <c r="G234" s="17"/>
      <c r="H234" s="17"/>
      <c r="I234" s="17"/>
      <c r="J234" s="17"/>
      <c r="K234" s="17"/>
      <c r="L234" s="17"/>
      <c r="M234" s="17"/>
      <c r="N234" s="17"/>
      <c r="O234" s="17"/>
      <c r="P234" s="117"/>
      <c r="Q234" s="17"/>
    </row>
    <row r="235" spans="1:17" x14ac:dyDescent="0.2">
      <c r="A235" s="3"/>
      <c r="B235" s="17"/>
      <c r="C235" s="17"/>
      <c r="D235" s="17"/>
      <c r="E235" s="17"/>
      <c r="F235" s="17"/>
      <c r="G235" s="17"/>
      <c r="H235" s="17"/>
      <c r="I235" s="17"/>
      <c r="J235" s="17"/>
      <c r="K235" s="17"/>
      <c r="L235" s="17"/>
      <c r="M235" s="17"/>
      <c r="N235" s="17"/>
      <c r="O235" s="17"/>
      <c r="P235" s="117"/>
      <c r="Q235" s="17"/>
    </row>
    <row r="236" spans="1:17" x14ac:dyDescent="0.2">
      <c r="A236" s="3"/>
      <c r="B236" s="17"/>
      <c r="C236" s="17"/>
      <c r="D236" s="17"/>
      <c r="E236" s="17"/>
      <c r="F236" s="17"/>
      <c r="G236" s="17"/>
      <c r="H236" s="17"/>
      <c r="I236" s="17"/>
      <c r="J236" s="17"/>
      <c r="K236" s="17"/>
      <c r="L236" s="17"/>
      <c r="M236" s="17"/>
      <c r="N236" s="17"/>
      <c r="O236" s="17"/>
      <c r="P236" s="117"/>
      <c r="Q236" s="17"/>
    </row>
    <row r="237" spans="1:17" x14ac:dyDescent="0.2">
      <c r="A237" s="3"/>
      <c r="B237" s="17"/>
      <c r="C237" s="17"/>
      <c r="D237" s="17"/>
      <c r="E237" s="17"/>
      <c r="F237" s="17"/>
      <c r="G237" s="17"/>
      <c r="H237" s="17"/>
      <c r="I237" s="17"/>
      <c r="J237" s="17"/>
      <c r="K237" s="17"/>
      <c r="L237" s="17"/>
      <c r="M237" s="17"/>
      <c r="N237" s="17"/>
      <c r="O237" s="17"/>
      <c r="P237" s="117"/>
      <c r="Q237" s="17"/>
    </row>
    <row r="238" spans="1:17" x14ac:dyDescent="0.2">
      <c r="A238" s="3"/>
      <c r="B238" s="17"/>
      <c r="C238" s="17"/>
      <c r="D238" s="17"/>
      <c r="E238" s="17"/>
      <c r="F238" s="17"/>
      <c r="G238" s="17"/>
      <c r="H238" s="17"/>
      <c r="I238" s="17"/>
      <c r="J238" s="17"/>
      <c r="K238" s="17"/>
      <c r="L238" s="17"/>
      <c r="M238" s="17"/>
      <c r="N238" s="17"/>
      <c r="O238" s="17"/>
      <c r="P238" s="117"/>
      <c r="Q238" s="17"/>
    </row>
    <row r="239" spans="1:17" x14ac:dyDescent="0.2">
      <c r="A239" s="3"/>
      <c r="B239" s="17"/>
      <c r="C239" s="17"/>
      <c r="D239" s="17"/>
      <c r="E239" s="17"/>
      <c r="F239" s="17"/>
      <c r="G239" s="17"/>
      <c r="H239" s="17"/>
      <c r="I239" s="17"/>
      <c r="J239" s="17"/>
      <c r="K239" s="17"/>
      <c r="L239" s="17"/>
      <c r="M239" s="17"/>
      <c r="N239" s="17"/>
      <c r="O239" s="17"/>
      <c r="P239" s="117"/>
      <c r="Q239" s="17"/>
    </row>
    <row r="240" spans="1:17" x14ac:dyDescent="0.2">
      <c r="A240" s="3"/>
      <c r="B240" s="17"/>
      <c r="C240" s="17"/>
      <c r="D240" s="17"/>
      <c r="E240" s="17"/>
      <c r="F240" s="17"/>
      <c r="G240" s="17"/>
      <c r="H240" s="17"/>
      <c r="I240" s="17"/>
      <c r="J240" s="17"/>
      <c r="K240" s="17"/>
      <c r="L240" s="17"/>
      <c r="M240" s="17"/>
      <c r="N240" s="17"/>
      <c r="O240" s="17"/>
      <c r="P240" s="117"/>
      <c r="Q240" s="17"/>
    </row>
    <row r="241" spans="1:17" x14ac:dyDescent="0.2">
      <c r="A241" s="3"/>
      <c r="B241" s="17"/>
      <c r="C241" s="17"/>
      <c r="D241" s="17"/>
      <c r="E241" s="17"/>
      <c r="F241" s="17"/>
      <c r="G241" s="17"/>
      <c r="H241" s="17"/>
      <c r="I241" s="17"/>
      <c r="J241" s="17"/>
      <c r="K241" s="17"/>
      <c r="L241" s="17"/>
      <c r="M241" s="17"/>
      <c r="N241" s="17"/>
      <c r="O241" s="17"/>
      <c r="P241" s="117"/>
      <c r="Q241" s="17"/>
    </row>
    <row r="242" spans="1:17" x14ac:dyDescent="0.2">
      <c r="A242" s="3"/>
      <c r="B242" s="17"/>
      <c r="C242" s="17"/>
      <c r="D242" s="17"/>
      <c r="E242" s="17"/>
      <c r="F242" s="17"/>
      <c r="G242" s="17"/>
      <c r="H242" s="17"/>
      <c r="I242" s="17"/>
      <c r="J242" s="17"/>
      <c r="K242" s="17"/>
      <c r="L242" s="17"/>
      <c r="M242" s="17"/>
      <c r="N242" s="17"/>
      <c r="O242" s="17"/>
      <c r="P242" s="117"/>
      <c r="Q242" s="17"/>
    </row>
    <row r="243" spans="1:17" x14ac:dyDescent="0.2">
      <c r="A243" s="3"/>
      <c r="B243" s="17"/>
      <c r="C243" s="17"/>
      <c r="D243" s="17"/>
      <c r="E243" s="17"/>
      <c r="F243" s="17"/>
      <c r="G243" s="17"/>
      <c r="H243" s="17"/>
      <c r="I243" s="17"/>
      <c r="J243" s="17"/>
      <c r="K243" s="17"/>
      <c r="L243" s="17"/>
      <c r="M243" s="17"/>
      <c r="N243" s="17"/>
      <c r="O243" s="17"/>
      <c r="P243" s="117"/>
      <c r="Q243" s="17"/>
    </row>
    <row r="244" spans="1:17" x14ac:dyDescent="0.2">
      <c r="A244" s="3"/>
      <c r="B244" s="17"/>
      <c r="C244" s="17"/>
      <c r="D244" s="17"/>
      <c r="E244" s="17"/>
      <c r="F244" s="17"/>
      <c r="G244" s="17"/>
      <c r="H244" s="17"/>
      <c r="I244" s="17"/>
      <c r="J244" s="17"/>
      <c r="K244" s="17"/>
      <c r="L244" s="17"/>
      <c r="M244" s="17"/>
      <c r="N244" s="17"/>
      <c r="O244" s="17"/>
      <c r="P244" s="117"/>
      <c r="Q244" s="17"/>
    </row>
    <row r="245" spans="1:17" x14ac:dyDescent="0.2">
      <c r="A245" s="3"/>
      <c r="B245" s="17"/>
      <c r="C245" s="17"/>
      <c r="D245" s="17"/>
      <c r="E245" s="17"/>
      <c r="F245" s="17"/>
      <c r="G245" s="17"/>
      <c r="H245" s="17"/>
      <c r="I245" s="17"/>
      <c r="J245" s="17"/>
      <c r="K245" s="17"/>
      <c r="L245" s="17"/>
      <c r="M245" s="17"/>
      <c r="N245" s="17"/>
      <c r="O245" s="17"/>
      <c r="P245" s="117"/>
      <c r="Q245" s="17"/>
    </row>
    <row r="246" spans="1:17" x14ac:dyDescent="0.2">
      <c r="A246" s="3"/>
      <c r="B246" s="17"/>
      <c r="C246" s="17"/>
      <c r="D246" s="17"/>
      <c r="E246" s="17"/>
      <c r="F246" s="17"/>
      <c r="G246" s="17"/>
      <c r="H246" s="17"/>
      <c r="I246" s="17"/>
      <c r="J246" s="17"/>
      <c r="K246" s="17"/>
      <c r="L246" s="17"/>
      <c r="M246" s="17"/>
      <c r="N246" s="17"/>
      <c r="O246" s="17"/>
      <c r="P246" s="117"/>
      <c r="Q246" s="17"/>
    </row>
    <row r="247" spans="1:17" x14ac:dyDescent="0.2">
      <c r="A247" s="3"/>
      <c r="B247" s="17"/>
      <c r="C247" s="17"/>
      <c r="D247" s="17"/>
      <c r="E247" s="17"/>
      <c r="F247" s="17"/>
      <c r="G247" s="17"/>
      <c r="H247" s="17"/>
      <c r="I247" s="17"/>
      <c r="J247" s="17"/>
      <c r="K247" s="17"/>
      <c r="L247" s="17"/>
      <c r="M247" s="17"/>
      <c r="N247" s="17"/>
      <c r="O247" s="17"/>
      <c r="P247" s="117"/>
      <c r="Q247" s="17"/>
    </row>
    <row r="248" spans="1:17" x14ac:dyDescent="0.2">
      <c r="A248" s="3"/>
      <c r="B248" s="17"/>
      <c r="C248" s="17"/>
      <c r="D248" s="17"/>
      <c r="E248" s="17"/>
      <c r="F248" s="17"/>
      <c r="G248" s="17"/>
      <c r="H248" s="17"/>
      <c r="I248" s="17"/>
      <c r="J248" s="17"/>
      <c r="K248" s="17"/>
      <c r="L248" s="17"/>
      <c r="M248" s="17"/>
      <c r="N248" s="17"/>
      <c r="O248" s="17"/>
      <c r="P248" s="117"/>
      <c r="Q248" s="17"/>
    </row>
    <row r="249" spans="1:17" x14ac:dyDescent="0.2">
      <c r="A249" s="3"/>
      <c r="B249" s="17"/>
      <c r="C249" s="17"/>
      <c r="D249" s="17"/>
      <c r="E249" s="17"/>
      <c r="F249" s="17"/>
      <c r="G249" s="17"/>
      <c r="H249" s="17"/>
      <c r="I249" s="17"/>
      <c r="J249" s="17"/>
      <c r="K249" s="17"/>
      <c r="L249" s="17"/>
      <c r="M249" s="17"/>
      <c r="N249" s="17"/>
      <c r="O249" s="17"/>
      <c r="P249" s="117"/>
      <c r="Q249" s="17"/>
    </row>
    <row r="250" spans="1:17" x14ac:dyDescent="0.2">
      <c r="A250" s="3"/>
      <c r="B250" s="17"/>
      <c r="C250" s="17"/>
      <c r="D250" s="17"/>
      <c r="E250" s="17"/>
      <c r="F250" s="17"/>
      <c r="G250" s="17"/>
      <c r="H250" s="17"/>
      <c r="I250" s="17"/>
      <c r="J250" s="17"/>
      <c r="K250" s="17"/>
      <c r="L250" s="17"/>
      <c r="M250" s="17"/>
      <c r="N250" s="17"/>
      <c r="O250" s="17"/>
      <c r="P250" s="117"/>
      <c r="Q250" s="17"/>
    </row>
    <row r="251" spans="1:17" x14ac:dyDescent="0.2">
      <c r="A251" s="3"/>
      <c r="B251" s="17"/>
      <c r="C251" s="17"/>
      <c r="D251" s="17"/>
      <c r="E251" s="17"/>
      <c r="F251" s="17"/>
      <c r="G251" s="17"/>
      <c r="H251" s="17"/>
      <c r="I251" s="17"/>
      <c r="J251" s="17"/>
      <c r="K251" s="17"/>
      <c r="L251" s="17"/>
      <c r="M251" s="17"/>
      <c r="N251" s="17"/>
      <c r="O251" s="17"/>
      <c r="P251" s="117"/>
      <c r="Q251" s="17"/>
    </row>
    <row r="252" spans="1:17" x14ac:dyDescent="0.2">
      <c r="A252" s="3"/>
      <c r="B252" s="17"/>
      <c r="C252" s="17"/>
      <c r="D252" s="17"/>
      <c r="E252" s="17"/>
      <c r="F252" s="17"/>
      <c r="G252" s="17"/>
      <c r="H252" s="17"/>
      <c r="I252" s="17"/>
      <c r="J252" s="17"/>
      <c r="K252" s="17"/>
      <c r="L252" s="17"/>
      <c r="M252" s="17"/>
      <c r="N252" s="17"/>
      <c r="O252" s="17"/>
      <c r="P252" s="117"/>
      <c r="Q252" s="17"/>
    </row>
    <row r="253" spans="1:17" x14ac:dyDescent="0.2">
      <c r="A253" s="3"/>
      <c r="B253" s="17"/>
      <c r="C253" s="17"/>
      <c r="D253" s="17"/>
      <c r="E253" s="17"/>
      <c r="F253" s="17"/>
      <c r="G253" s="17"/>
      <c r="H253" s="17"/>
      <c r="I253" s="17"/>
      <c r="J253" s="17"/>
      <c r="K253" s="17"/>
      <c r="L253" s="17"/>
      <c r="M253" s="17"/>
      <c r="N253" s="17"/>
      <c r="O253" s="17"/>
      <c r="P253" s="117"/>
      <c r="Q253" s="17"/>
    </row>
    <row r="254" spans="1:17" x14ac:dyDescent="0.2">
      <c r="A254" s="3"/>
      <c r="B254" s="17"/>
      <c r="C254" s="17"/>
      <c r="D254" s="17"/>
      <c r="E254" s="17"/>
      <c r="F254" s="17"/>
      <c r="G254" s="17"/>
      <c r="H254" s="17"/>
      <c r="I254" s="17"/>
      <c r="J254" s="17"/>
      <c r="K254" s="17"/>
      <c r="L254" s="17"/>
      <c r="M254" s="17"/>
      <c r="N254" s="17"/>
      <c r="O254" s="17"/>
      <c r="P254" s="117"/>
      <c r="Q254" s="17"/>
    </row>
    <row r="255" spans="1:17" x14ac:dyDescent="0.2">
      <c r="A255" s="3"/>
      <c r="B255" s="17"/>
      <c r="C255" s="17"/>
      <c r="D255" s="17"/>
      <c r="E255" s="17"/>
      <c r="F255" s="17"/>
      <c r="G255" s="17"/>
      <c r="H255" s="17"/>
      <c r="I255" s="17"/>
      <c r="J255" s="17"/>
      <c r="K255" s="17"/>
      <c r="L255" s="17"/>
      <c r="M255" s="17"/>
      <c r="N255" s="17"/>
      <c r="O255" s="17"/>
      <c r="P255" s="117"/>
      <c r="Q255" s="17"/>
    </row>
    <row r="256" spans="1:17" x14ac:dyDescent="0.2">
      <c r="A256" s="3"/>
      <c r="B256" s="17"/>
      <c r="C256" s="17"/>
      <c r="D256" s="17"/>
      <c r="E256" s="17"/>
      <c r="F256" s="17"/>
      <c r="G256" s="17"/>
      <c r="H256" s="17"/>
      <c r="I256" s="17"/>
      <c r="J256" s="17"/>
      <c r="K256" s="17"/>
      <c r="L256" s="17"/>
      <c r="M256" s="17"/>
      <c r="N256" s="17"/>
      <c r="O256" s="17"/>
      <c r="P256" s="117"/>
      <c r="Q256" s="17"/>
    </row>
    <row r="257" spans="1:17" x14ac:dyDescent="0.2">
      <c r="A257" s="3"/>
      <c r="B257" s="17"/>
      <c r="C257" s="17"/>
      <c r="D257" s="17"/>
      <c r="E257" s="17"/>
      <c r="F257" s="17"/>
      <c r="G257" s="17"/>
      <c r="H257" s="17"/>
      <c r="I257" s="17"/>
      <c r="J257" s="17"/>
      <c r="K257" s="17"/>
      <c r="L257" s="17"/>
      <c r="M257" s="17"/>
      <c r="N257" s="17"/>
      <c r="O257" s="17"/>
      <c r="P257" s="117"/>
      <c r="Q257" s="17"/>
    </row>
    <row r="258" spans="1:17" x14ac:dyDescent="0.2">
      <c r="A258" s="3"/>
      <c r="B258" s="17"/>
      <c r="C258" s="17"/>
      <c r="D258" s="17"/>
      <c r="E258" s="17"/>
      <c r="F258" s="17"/>
      <c r="G258" s="17"/>
      <c r="H258" s="17"/>
      <c r="I258" s="17"/>
      <c r="J258" s="17"/>
      <c r="K258" s="17"/>
      <c r="L258" s="17"/>
      <c r="M258" s="17"/>
      <c r="N258" s="17"/>
      <c r="O258" s="17"/>
      <c r="P258" s="117"/>
      <c r="Q258" s="17"/>
    </row>
    <row r="259" spans="1:17" x14ac:dyDescent="0.2">
      <c r="A259" s="3"/>
      <c r="B259" s="17"/>
      <c r="C259" s="17"/>
      <c r="D259" s="17"/>
      <c r="E259" s="17"/>
      <c r="F259" s="17"/>
      <c r="G259" s="17"/>
      <c r="H259" s="17"/>
      <c r="I259" s="17"/>
      <c r="J259" s="17"/>
      <c r="K259" s="17"/>
      <c r="L259" s="17"/>
      <c r="M259" s="17"/>
      <c r="N259" s="17"/>
      <c r="O259" s="17"/>
      <c r="P259" s="117"/>
      <c r="Q259" s="17"/>
    </row>
    <row r="260" spans="1:17" x14ac:dyDescent="0.2">
      <c r="A260" s="3"/>
      <c r="B260" s="17"/>
      <c r="C260" s="17"/>
      <c r="D260" s="17"/>
      <c r="E260" s="17"/>
      <c r="F260" s="17"/>
      <c r="G260" s="17"/>
      <c r="H260" s="17"/>
      <c r="I260" s="17"/>
      <c r="J260" s="17"/>
      <c r="K260" s="17"/>
      <c r="L260" s="17"/>
      <c r="M260" s="17"/>
      <c r="N260" s="17"/>
      <c r="O260" s="17"/>
      <c r="P260" s="117"/>
      <c r="Q260" s="17"/>
    </row>
    <row r="261" spans="1:17" x14ac:dyDescent="0.2">
      <c r="A261" s="3"/>
      <c r="B261" s="17"/>
      <c r="C261" s="17"/>
      <c r="D261" s="17"/>
      <c r="E261" s="17"/>
      <c r="F261" s="17"/>
      <c r="G261" s="17"/>
      <c r="H261" s="17"/>
      <c r="I261" s="17"/>
      <c r="J261" s="17"/>
      <c r="K261" s="17"/>
      <c r="L261" s="17"/>
      <c r="M261" s="17"/>
      <c r="N261" s="17"/>
      <c r="O261" s="17"/>
      <c r="P261" s="117"/>
      <c r="Q261" s="17"/>
    </row>
    <row r="262" spans="1:17" x14ac:dyDescent="0.2">
      <c r="A262" s="3"/>
      <c r="B262" s="17"/>
      <c r="C262" s="17"/>
      <c r="D262" s="17"/>
      <c r="E262" s="17"/>
      <c r="F262" s="17"/>
      <c r="G262" s="17"/>
      <c r="H262" s="17"/>
      <c r="I262" s="17"/>
      <c r="J262" s="17"/>
      <c r="K262" s="17"/>
      <c r="L262" s="17"/>
      <c r="M262" s="17"/>
      <c r="N262" s="17"/>
      <c r="O262" s="17"/>
      <c r="P262" s="117"/>
      <c r="Q262" s="17"/>
    </row>
    <row r="263" spans="1:17" x14ac:dyDescent="0.2">
      <c r="A263" s="3"/>
      <c r="B263" s="17"/>
      <c r="C263" s="17"/>
      <c r="D263" s="17"/>
      <c r="E263" s="17"/>
      <c r="F263" s="17"/>
      <c r="G263" s="17"/>
      <c r="H263" s="17"/>
      <c r="I263" s="17"/>
      <c r="J263" s="17"/>
      <c r="K263" s="17"/>
      <c r="L263" s="17"/>
      <c r="M263" s="17"/>
      <c r="N263" s="17"/>
      <c r="O263" s="17"/>
      <c r="P263" s="117"/>
      <c r="Q263" s="17"/>
    </row>
    <row r="264" spans="1:17" x14ac:dyDescent="0.2">
      <c r="A264" s="3"/>
      <c r="B264" s="17"/>
      <c r="C264" s="17"/>
      <c r="D264" s="17"/>
      <c r="E264" s="17"/>
      <c r="F264" s="17"/>
      <c r="G264" s="17"/>
      <c r="H264" s="17"/>
      <c r="I264" s="17"/>
      <c r="J264" s="17"/>
      <c r="K264" s="17"/>
      <c r="L264" s="17"/>
      <c r="M264" s="17"/>
      <c r="N264" s="17"/>
      <c r="O264" s="17"/>
      <c r="P264" s="117"/>
      <c r="Q264" s="17"/>
    </row>
    <row r="265" spans="1:17" x14ac:dyDescent="0.2">
      <c r="A265" s="3"/>
      <c r="B265" s="17"/>
      <c r="C265" s="17"/>
      <c r="D265" s="17"/>
      <c r="E265" s="17"/>
      <c r="F265" s="17"/>
      <c r="G265" s="17"/>
      <c r="H265" s="17"/>
      <c r="I265" s="17"/>
      <c r="J265" s="17"/>
      <c r="K265" s="17"/>
      <c r="L265" s="17"/>
      <c r="M265" s="17"/>
      <c r="N265" s="17"/>
      <c r="O265" s="17"/>
      <c r="P265" s="117"/>
      <c r="Q265" s="17"/>
    </row>
    <row r="266" spans="1:17" x14ac:dyDescent="0.2">
      <c r="A266" s="3"/>
      <c r="B266" s="17"/>
      <c r="C266" s="17"/>
      <c r="D266" s="17"/>
      <c r="E266" s="17"/>
      <c r="F266" s="17"/>
      <c r="G266" s="17"/>
      <c r="H266" s="17"/>
      <c r="I266" s="17"/>
      <c r="J266" s="17"/>
      <c r="K266" s="17"/>
      <c r="L266" s="17"/>
      <c r="M266" s="17"/>
      <c r="N266" s="17"/>
      <c r="O266" s="17"/>
      <c r="P266" s="117"/>
      <c r="Q266" s="17"/>
    </row>
    <row r="267" spans="1:17" x14ac:dyDescent="0.2">
      <c r="A267" s="3"/>
      <c r="B267" s="17"/>
      <c r="C267" s="17"/>
      <c r="D267" s="17"/>
      <c r="E267" s="17"/>
      <c r="F267" s="17"/>
      <c r="G267" s="17"/>
      <c r="H267" s="17"/>
      <c r="I267" s="17"/>
      <c r="J267" s="17"/>
      <c r="K267" s="17"/>
      <c r="L267" s="17"/>
      <c r="M267" s="17"/>
      <c r="N267" s="17"/>
      <c r="O267" s="17"/>
      <c r="P267" s="117"/>
      <c r="Q267" s="17"/>
    </row>
    <row r="268" spans="1:17" x14ac:dyDescent="0.2">
      <c r="A268" s="3"/>
      <c r="B268" s="17"/>
      <c r="C268" s="17"/>
      <c r="D268" s="17"/>
      <c r="E268" s="17"/>
      <c r="F268" s="17"/>
      <c r="G268" s="17"/>
      <c r="H268" s="17"/>
      <c r="I268" s="17"/>
      <c r="J268" s="17"/>
      <c r="K268" s="17"/>
      <c r="L268" s="17"/>
      <c r="M268" s="17"/>
      <c r="N268" s="17"/>
      <c r="O268" s="17"/>
      <c r="P268" s="117"/>
      <c r="Q268" s="17"/>
    </row>
    <row r="269" spans="1:17" x14ac:dyDescent="0.2">
      <c r="A269" s="3"/>
      <c r="B269" s="17"/>
      <c r="C269" s="17"/>
      <c r="D269" s="17"/>
      <c r="E269" s="17"/>
      <c r="F269" s="17"/>
      <c r="G269" s="17"/>
      <c r="H269" s="17"/>
      <c r="I269" s="17"/>
      <c r="J269" s="17"/>
      <c r="K269" s="17"/>
      <c r="L269" s="17"/>
      <c r="M269" s="17"/>
      <c r="N269" s="17"/>
      <c r="O269" s="17"/>
      <c r="P269" s="117"/>
      <c r="Q269" s="17"/>
    </row>
    <row r="270" spans="1:17" x14ac:dyDescent="0.2">
      <c r="A270" s="3"/>
      <c r="B270" s="17"/>
      <c r="C270" s="17"/>
      <c r="D270" s="17"/>
      <c r="E270" s="17"/>
      <c r="F270" s="17"/>
      <c r="G270" s="17"/>
      <c r="H270" s="17"/>
      <c r="I270" s="17"/>
      <c r="J270" s="17"/>
      <c r="K270" s="17"/>
      <c r="L270" s="17"/>
      <c r="M270" s="17"/>
      <c r="N270" s="17"/>
      <c r="O270" s="17"/>
      <c r="P270" s="117"/>
      <c r="Q270" s="17"/>
    </row>
    <row r="271" spans="1:17" x14ac:dyDescent="0.2">
      <c r="A271" s="3"/>
      <c r="B271" s="17"/>
      <c r="C271" s="17"/>
      <c r="D271" s="17"/>
      <c r="E271" s="17"/>
      <c r="F271" s="17"/>
      <c r="G271" s="17"/>
      <c r="H271" s="17"/>
      <c r="I271" s="17"/>
      <c r="J271" s="17"/>
      <c r="K271" s="17"/>
      <c r="L271" s="17"/>
      <c r="M271" s="17"/>
      <c r="N271" s="17"/>
      <c r="O271" s="17"/>
      <c r="P271" s="117"/>
      <c r="Q271" s="17"/>
    </row>
    <row r="272" spans="1:17" x14ac:dyDescent="0.2">
      <c r="A272" s="3"/>
      <c r="B272" s="17"/>
      <c r="C272" s="17"/>
      <c r="D272" s="17"/>
      <c r="E272" s="17"/>
      <c r="F272" s="17"/>
      <c r="G272" s="17"/>
      <c r="H272" s="17"/>
      <c r="I272" s="17"/>
      <c r="J272" s="17"/>
      <c r="K272" s="17"/>
      <c r="L272" s="17"/>
      <c r="M272" s="17"/>
      <c r="N272" s="17"/>
      <c r="O272" s="17"/>
      <c r="P272" s="117"/>
      <c r="Q272" s="17"/>
    </row>
    <row r="273" spans="1:17" x14ac:dyDescent="0.2">
      <c r="A273" s="3"/>
      <c r="B273" s="17"/>
      <c r="C273" s="17"/>
      <c r="D273" s="17"/>
      <c r="E273" s="17"/>
      <c r="F273" s="17"/>
      <c r="G273" s="17"/>
      <c r="H273" s="17"/>
      <c r="I273" s="17"/>
      <c r="J273" s="17"/>
      <c r="K273" s="17"/>
      <c r="L273" s="17"/>
      <c r="M273" s="17"/>
      <c r="N273" s="17"/>
      <c r="O273" s="17"/>
      <c r="P273" s="117"/>
      <c r="Q273" s="17"/>
    </row>
    <row r="274" spans="1:17" x14ac:dyDescent="0.2">
      <c r="A274" s="3"/>
      <c r="B274" s="17"/>
      <c r="C274" s="17"/>
      <c r="D274" s="17"/>
      <c r="E274" s="17"/>
      <c r="F274" s="17"/>
      <c r="G274" s="17"/>
      <c r="H274" s="17"/>
      <c r="I274" s="17"/>
      <c r="J274" s="17"/>
      <c r="K274" s="17"/>
      <c r="L274" s="17"/>
      <c r="M274" s="17"/>
      <c r="N274" s="17"/>
      <c r="O274" s="17"/>
      <c r="P274" s="117"/>
      <c r="Q274" s="17"/>
    </row>
    <row r="275" spans="1:17" x14ac:dyDescent="0.2">
      <c r="A275" s="3"/>
      <c r="B275" s="17"/>
      <c r="C275" s="17"/>
      <c r="D275" s="17"/>
      <c r="E275" s="17"/>
      <c r="F275" s="17"/>
      <c r="G275" s="17"/>
      <c r="H275" s="17"/>
      <c r="I275" s="17"/>
      <c r="J275" s="17"/>
      <c r="K275" s="17"/>
      <c r="L275" s="17"/>
      <c r="M275" s="17"/>
      <c r="N275" s="17"/>
      <c r="O275" s="17"/>
      <c r="P275" s="117"/>
      <c r="Q275" s="17"/>
    </row>
    <row r="276" spans="1:17" x14ac:dyDescent="0.2">
      <c r="A276" s="3"/>
      <c r="B276" s="17"/>
      <c r="C276" s="17"/>
      <c r="D276" s="17"/>
      <c r="E276" s="17"/>
      <c r="F276" s="17"/>
      <c r="G276" s="17"/>
      <c r="H276" s="17"/>
      <c r="I276" s="17"/>
      <c r="J276" s="17"/>
      <c r="K276" s="17"/>
      <c r="L276" s="17"/>
      <c r="M276" s="17"/>
      <c r="N276" s="17"/>
      <c r="O276" s="17"/>
      <c r="P276" s="117"/>
      <c r="Q276" s="17"/>
    </row>
    <row r="277" spans="1:17" x14ac:dyDescent="0.2">
      <c r="A277" s="3"/>
      <c r="B277" s="17"/>
      <c r="C277" s="17"/>
      <c r="D277" s="17"/>
      <c r="E277" s="17"/>
      <c r="F277" s="17"/>
      <c r="G277" s="17"/>
      <c r="H277" s="17"/>
      <c r="I277" s="17"/>
      <c r="J277" s="17"/>
      <c r="K277" s="17"/>
      <c r="L277" s="17"/>
      <c r="M277" s="17"/>
      <c r="N277" s="17"/>
      <c r="O277" s="17"/>
      <c r="P277" s="117"/>
      <c r="Q277" s="17"/>
    </row>
    <row r="278" spans="1:17" x14ac:dyDescent="0.2">
      <c r="A278" s="3"/>
      <c r="B278" s="17"/>
      <c r="C278" s="17"/>
      <c r="D278" s="17"/>
      <c r="E278" s="17"/>
      <c r="F278" s="17"/>
      <c r="G278" s="17"/>
      <c r="H278" s="17"/>
      <c r="I278" s="17"/>
      <c r="J278" s="17"/>
      <c r="K278" s="17"/>
      <c r="L278" s="17"/>
      <c r="M278" s="17"/>
      <c r="N278" s="17"/>
      <c r="O278" s="17"/>
      <c r="P278" s="117"/>
      <c r="Q278" s="17"/>
    </row>
    <row r="279" spans="1:17" x14ac:dyDescent="0.2">
      <c r="A279" s="3"/>
      <c r="B279" s="17"/>
      <c r="C279" s="17"/>
      <c r="D279" s="17"/>
      <c r="E279" s="17"/>
      <c r="F279" s="17"/>
      <c r="G279" s="17"/>
      <c r="H279" s="17"/>
      <c r="I279" s="17"/>
      <c r="J279" s="17"/>
      <c r="K279" s="17"/>
      <c r="L279" s="17"/>
      <c r="M279" s="17"/>
      <c r="N279" s="17"/>
      <c r="O279" s="17"/>
      <c r="P279" s="117"/>
      <c r="Q279" s="17"/>
    </row>
    <row r="280" spans="1:17" x14ac:dyDescent="0.2">
      <c r="A280" s="3"/>
      <c r="B280" s="17"/>
      <c r="C280" s="17"/>
      <c r="D280" s="17"/>
      <c r="E280" s="17"/>
      <c r="F280" s="17"/>
      <c r="G280" s="17"/>
      <c r="H280" s="17"/>
      <c r="I280" s="17"/>
      <c r="J280" s="17"/>
      <c r="K280" s="17"/>
      <c r="L280" s="17"/>
      <c r="M280" s="17"/>
      <c r="N280" s="17"/>
      <c r="O280" s="17"/>
      <c r="P280" s="117"/>
      <c r="Q280" s="17"/>
    </row>
    <row r="281" spans="1:17" x14ac:dyDescent="0.2">
      <c r="A281" s="3"/>
      <c r="B281" s="17"/>
      <c r="C281" s="17"/>
      <c r="D281" s="17"/>
      <c r="E281" s="17"/>
      <c r="F281" s="17"/>
      <c r="G281" s="17"/>
      <c r="H281" s="17"/>
      <c r="I281" s="17"/>
      <c r="J281" s="17"/>
      <c r="K281" s="17"/>
      <c r="L281" s="17"/>
      <c r="M281" s="17"/>
      <c r="N281" s="17"/>
      <c r="O281" s="17"/>
      <c r="P281" s="117"/>
      <c r="Q281" s="17"/>
    </row>
    <row r="282" spans="1:17" x14ac:dyDescent="0.2">
      <c r="A282" s="3"/>
      <c r="B282" s="17"/>
      <c r="C282" s="17"/>
      <c r="D282" s="17"/>
      <c r="E282" s="17"/>
      <c r="F282" s="17"/>
      <c r="G282" s="17"/>
      <c r="H282" s="17"/>
      <c r="I282" s="17"/>
      <c r="J282" s="17"/>
      <c r="K282" s="17"/>
      <c r="L282" s="17"/>
      <c r="M282" s="17"/>
      <c r="N282" s="17"/>
      <c r="O282" s="17"/>
      <c r="P282" s="117"/>
      <c r="Q282" s="17"/>
    </row>
    <row r="283" spans="1:17" x14ac:dyDescent="0.2">
      <c r="A283" s="3"/>
      <c r="B283" s="17"/>
      <c r="C283" s="17"/>
      <c r="D283" s="17"/>
      <c r="E283" s="17"/>
      <c r="F283" s="17"/>
      <c r="G283" s="17"/>
      <c r="H283" s="17"/>
      <c r="I283" s="17"/>
      <c r="J283" s="17"/>
      <c r="K283" s="17"/>
      <c r="L283" s="17"/>
      <c r="M283" s="17"/>
      <c r="N283" s="17"/>
      <c r="O283" s="17"/>
      <c r="P283" s="117"/>
      <c r="Q283" s="17"/>
    </row>
    <row r="284" spans="1:17" x14ac:dyDescent="0.2">
      <c r="A284" s="3"/>
      <c r="B284" s="17"/>
      <c r="C284" s="17"/>
      <c r="D284" s="17"/>
      <c r="E284" s="17"/>
      <c r="F284" s="17"/>
      <c r="G284" s="17"/>
      <c r="H284" s="17"/>
      <c r="I284" s="17"/>
      <c r="J284" s="17"/>
      <c r="K284" s="17"/>
      <c r="L284" s="17"/>
      <c r="M284" s="17"/>
      <c r="N284" s="17"/>
      <c r="O284" s="17"/>
      <c r="P284" s="117"/>
      <c r="Q284" s="17"/>
    </row>
    <row r="285" spans="1:17" x14ac:dyDescent="0.2">
      <c r="A285" s="3"/>
      <c r="B285" s="17"/>
      <c r="C285" s="17"/>
      <c r="D285" s="17"/>
      <c r="E285" s="17"/>
      <c r="F285" s="17"/>
      <c r="G285" s="17"/>
      <c r="H285" s="17"/>
      <c r="I285" s="17"/>
      <c r="J285" s="17"/>
      <c r="K285" s="17"/>
      <c r="L285" s="17"/>
      <c r="M285" s="17"/>
      <c r="N285" s="17"/>
      <c r="O285" s="17"/>
      <c r="P285" s="117"/>
      <c r="Q285" s="17"/>
    </row>
    <row r="286" spans="1:17" x14ac:dyDescent="0.2">
      <c r="A286" s="3"/>
      <c r="B286" s="17"/>
      <c r="C286" s="17"/>
      <c r="D286" s="17"/>
      <c r="E286" s="17"/>
      <c r="F286" s="17"/>
      <c r="G286" s="17"/>
      <c r="H286" s="17"/>
      <c r="I286" s="17"/>
      <c r="J286" s="17"/>
      <c r="K286" s="17"/>
      <c r="L286" s="17"/>
      <c r="M286" s="17"/>
      <c r="N286" s="17"/>
      <c r="O286" s="17"/>
      <c r="P286" s="117"/>
      <c r="Q286" s="17"/>
    </row>
    <row r="287" spans="1:17" x14ac:dyDescent="0.2">
      <c r="A287" s="3"/>
      <c r="B287" s="17"/>
      <c r="C287" s="17"/>
      <c r="D287" s="17"/>
      <c r="E287" s="17"/>
      <c r="F287" s="17"/>
      <c r="G287" s="17"/>
      <c r="H287" s="17"/>
      <c r="I287" s="17"/>
      <c r="J287" s="17"/>
      <c r="K287" s="17"/>
      <c r="L287" s="17"/>
      <c r="M287" s="17"/>
      <c r="N287" s="17"/>
      <c r="O287" s="17"/>
      <c r="P287" s="117"/>
      <c r="Q287" s="17"/>
    </row>
    <row r="288" spans="1:17" x14ac:dyDescent="0.2">
      <c r="A288" s="3"/>
      <c r="B288" s="17"/>
      <c r="C288" s="17"/>
      <c r="D288" s="17"/>
      <c r="E288" s="17"/>
      <c r="F288" s="17"/>
      <c r="G288" s="17"/>
      <c r="H288" s="17"/>
      <c r="I288" s="17"/>
      <c r="J288" s="17"/>
      <c r="K288" s="17"/>
      <c r="L288" s="17"/>
      <c r="M288" s="17"/>
      <c r="N288" s="17"/>
      <c r="O288" s="17"/>
      <c r="P288" s="117"/>
      <c r="Q288" s="17"/>
    </row>
    <row r="289" spans="1:17" x14ac:dyDescent="0.2">
      <c r="A289" s="3"/>
      <c r="B289" s="17"/>
      <c r="C289" s="17"/>
      <c r="D289" s="17"/>
      <c r="E289" s="17"/>
      <c r="F289" s="17"/>
      <c r="G289" s="17"/>
      <c r="H289" s="17"/>
      <c r="I289" s="17"/>
      <c r="J289" s="17"/>
      <c r="K289" s="17"/>
      <c r="L289" s="17"/>
      <c r="M289" s="17"/>
      <c r="N289" s="17"/>
      <c r="O289" s="17"/>
      <c r="P289" s="117"/>
      <c r="Q289" s="17"/>
    </row>
    <row r="290" spans="1:17" x14ac:dyDescent="0.2">
      <c r="A290" s="3"/>
      <c r="B290" s="17"/>
      <c r="C290" s="17"/>
      <c r="D290" s="17"/>
      <c r="E290" s="17"/>
      <c r="F290" s="17"/>
      <c r="G290" s="17"/>
      <c r="H290" s="17"/>
      <c r="I290" s="17"/>
      <c r="J290" s="17"/>
      <c r="K290" s="17"/>
      <c r="L290" s="17"/>
      <c r="M290" s="17"/>
      <c r="N290" s="17"/>
      <c r="O290" s="17"/>
      <c r="P290" s="117"/>
      <c r="Q290" s="17"/>
    </row>
    <row r="291" spans="1:17" x14ac:dyDescent="0.2">
      <c r="A291" s="3"/>
      <c r="B291" s="17"/>
      <c r="C291" s="17"/>
      <c r="D291" s="17"/>
      <c r="E291" s="17"/>
      <c r="F291" s="17"/>
      <c r="G291" s="17"/>
      <c r="H291" s="17"/>
      <c r="I291" s="17"/>
      <c r="J291" s="17"/>
      <c r="K291" s="17"/>
      <c r="L291" s="17"/>
      <c r="M291" s="17"/>
      <c r="N291" s="17"/>
      <c r="O291" s="17"/>
      <c r="P291" s="117"/>
      <c r="Q291" s="17"/>
    </row>
    <row r="292" spans="1:17" x14ac:dyDescent="0.2">
      <c r="A292" s="3"/>
      <c r="B292" s="17"/>
      <c r="C292" s="17"/>
      <c r="D292" s="17"/>
      <c r="E292" s="17"/>
      <c r="F292" s="17"/>
      <c r="G292" s="17"/>
      <c r="H292" s="17"/>
      <c r="I292" s="17"/>
      <c r="J292" s="17"/>
      <c r="K292" s="17"/>
      <c r="L292" s="17"/>
      <c r="M292" s="17"/>
      <c r="N292" s="17"/>
      <c r="O292" s="17"/>
      <c r="P292" s="117"/>
      <c r="Q292" s="17"/>
    </row>
    <row r="293" spans="1:17" x14ac:dyDescent="0.2">
      <c r="A293" s="3"/>
      <c r="B293" s="17"/>
      <c r="C293" s="17"/>
      <c r="D293" s="17"/>
      <c r="E293" s="17"/>
      <c r="F293" s="17"/>
      <c r="G293" s="17"/>
      <c r="H293" s="17"/>
      <c r="I293" s="17"/>
      <c r="J293" s="17"/>
      <c r="K293" s="17"/>
      <c r="L293" s="17"/>
      <c r="M293" s="17"/>
      <c r="N293" s="17"/>
      <c r="O293" s="17"/>
      <c r="P293" s="117"/>
      <c r="Q293" s="17"/>
    </row>
    <row r="294" spans="1:17" x14ac:dyDescent="0.2">
      <c r="A294" s="3"/>
      <c r="B294" s="17"/>
      <c r="C294" s="17"/>
      <c r="D294" s="17"/>
      <c r="E294" s="17"/>
      <c r="F294" s="17"/>
      <c r="G294" s="17"/>
      <c r="H294" s="17"/>
      <c r="I294" s="17"/>
      <c r="J294" s="17"/>
      <c r="K294" s="17"/>
      <c r="L294" s="17"/>
      <c r="M294" s="17"/>
      <c r="N294" s="17"/>
      <c r="O294" s="17"/>
      <c r="P294" s="117"/>
      <c r="Q294" s="17"/>
    </row>
    <row r="295" spans="1:17" x14ac:dyDescent="0.2">
      <c r="A295" s="3"/>
      <c r="B295" s="17"/>
      <c r="C295" s="17"/>
      <c r="D295" s="17"/>
      <c r="E295" s="17"/>
      <c r="F295" s="17"/>
      <c r="G295" s="17"/>
      <c r="H295" s="17"/>
      <c r="I295" s="17"/>
      <c r="J295" s="17"/>
      <c r="K295" s="17"/>
      <c r="L295" s="17"/>
      <c r="M295" s="17"/>
      <c r="N295" s="17"/>
      <c r="O295" s="17"/>
      <c r="P295" s="117"/>
      <c r="Q295" s="17"/>
    </row>
    <row r="296" spans="1:17" x14ac:dyDescent="0.2">
      <c r="A296" s="3"/>
      <c r="B296" s="17"/>
      <c r="C296" s="17"/>
      <c r="D296" s="17"/>
      <c r="E296" s="17"/>
      <c r="F296" s="17"/>
      <c r="G296" s="17"/>
      <c r="H296" s="17"/>
      <c r="I296" s="17"/>
      <c r="J296" s="17"/>
      <c r="K296" s="17"/>
      <c r="L296" s="17"/>
      <c r="M296" s="17"/>
      <c r="N296" s="17"/>
      <c r="O296" s="17"/>
      <c r="P296" s="117"/>
      <c r="Q296" s="17"/>
    </row>
    <row r="297" spans="1:17" x14ac:dyDescent="0.2">
      <c r="A297" s="3"/>
      <c r="B297" s="17"/>
      <c r="C297" s="17"/>
      <c r="D297" s="17"/>
      <c r="E297" s="17"/>
      <c r="F297" s="17"/>
      <c r="G297" s="17"/>
      <c r="H297" s="17"/>
      <c r="I297" s="17"/>
      <c r="J297" s="17"/>
      <c r="K297" s="17"/>
      <c r="L297" s="17"/>
      <c r="M297" s="17"/>
      <c r="N297" s="17"/>
      <c r="O297" s="17"/>
      <c r="P297" s="117"/>
      <c r="Q297" s="17"/>
    </row>
    <row r="298" spans="1:17" x14ac:dyDescent="0.2">
      <c r="A298" s="3"/>
      <c r="B298" s="17"/>
      <c r="C298" s="17"/>
      <c r="D298" s="17"/>
      <c r="E298" s="17"/>
      <c r="F298" s="17"/>
      <c r="G298" s="17"/>
      <c r="H298" s="17"/>
      <c r="I298" s="17"/>
      <c r="J298" s="17"/>
      <c r="K298" s="17"/>
      <c r="L298" s="17"/>
      <c r="M298" s="17"/>
      <c r="N298" s="17"/>
      <c r="O298" s="17"/>
      <c r="P298" s="117"/>
      <c r="Q298" s="17"/>
    </row>
    <row r="299" spans="1:17" x14ac:dyDescent="0.2">
      <c r="A299" s="3"/>
      <c r="B299" s="17"/>
      <c r="C299" s="17"/>
      <c r="D299" s="17"/>
      <c r="E299" s="17"/>
      <c r="F299" s="17"/>
      <c r="G299" s="17"/>
      <c r="H299" s="17"/>
      <c r="I299" s="17"/>
      <c r="J299" s="17"/>
      <c r="K299" s="17"/>
      <c r="L299" s="17"/>
      <c r="M299" s="17"/>
      <c r="N299" s="17"/>
      <c r="O299" s="17"/>
      <c r="P299" s="117"/>
      <c r="Q299" s="17"/>
    </row>
    <row r="300" spans="1:17" x14ac:dyDescent="0.2">
      <c r="A300" s="3"/>
      <c r="B300" s="17"/>
      <c r="C300" s="17"/>
      <c r="D300" s="17"/>
      <c r="E300" s="17"/>
      <c r="F300" s="17"/>
      <c r="G300" s="17"/>
      <c r="H300" s="17"/>
      <c r="I300" s="17"/>
      <c r="J300" s="17"/>
      <c r="K300" s="17"/>
      <c r="L300" s="17"/>
      <c r="M300" s="17"/>
      <c r="N300" s="17"/>
      <c r="O300" s="17"/>
      <c r="P300" s="117"/>
      <c r="Q300" s="17"/>
    </row>
    <row r="301" spans="1:17" x14ac:dyDescent="0.2">
      <c r="A301" s="3"/>
      <c r="B301" s="17"/>
      <c r="C301" s="17"/>
      <c r="D301" s="17"/>
      <c r="E301" s="17"/>
      <c r="F301" s="17"/>
      <c r="G301" s="17"/>
      <c r="H301" s="17"/>
      <c r="I301" s="17"/>
      <c r="J301" s="17"/>
      <c r="K301" s="17"/>
      <c r="L301" s="17"/>
      <c r="M301" s="17"/>
      <c r="N301" s="17"/>
      <c r="O301" s="17"/>
      <c r="P301" s="117"/>
      <c r="Q301" s="17"/>
    </row>
    <row r="302" spans="1:17" x14ac:dyDescent="0.2">
      <c r="A302" s="3"/>
      <c r="B302" s="17"/>
      <c r="C302" s="17"/>
      <c r="D302" s="17"/>
      <c r="E302" s="17"/>
      <c r="F302" s="17"/>
      <c r="G302" s="17"/>
      <c r="H302" s="17"/>
      <c r="I302" s="17"/>
      <c r="J302" s="17"/>
      <c r="K302" s="17"/>
      <c r="L302" s="17"/>
      <c r="M302" s="17"/>
      <c r="N302" s="17"/>
      <c r="O302" s="17"/>
      <c r="P302" s="117"/>
      <c r="Q302" s="17"/>
    </row>
    <row r="303" spans="1:17" x14ac:dyDescent="0.2">
      <c r="A303" s="3"/>
      <c r="B303" s="17"/>
      <c r="C303" s="17"/>
      <c r="D303" s="17"/>
      <c r="E303" s="17"/>
      <c r="F303" s="17"/>
      <c r="G303" s="17"/>
      <c r="H303" s="17"/>
      <c r="I303" s="17"/>
      <c r="J303" s="17"/>
      <c r="K303" s="17"/>
      <c r="L303" s="17"/>
      <c r="M303" s="17"/>
      <c r="N303" s="17"/>
      <c r="O303" s="17"/>
      <c r="P303" s="117"/>
      <c r="Q303" s="17"/>
    </row>
    <row r="304" spans="1:17" x14ac:dyDescent="0.2">
      <c r="A304" s="3"/>
      <c r="B304" s="17"/>
      <c r="C304" s="17"/>
      <c r="D304" s="17"/>
      <c r="E304" s="17"/>
      <c r="F304" s="17"/>
      <c r="G304" s="17"/>
      <c r="H304" s="17"/>
      <c r="I304" s="17"/>
      <c r="J304" s="17"/>
      <c r="K304" s="17"/>
      <c r="L304" s="17"/>
      <c r="M304" s="17"/>
      <c r="N304" s="17"/>
      <c r="O304" s="17"/>
      <c r="P304" s="117"/>
      <c r="Q304" s="17"/>
    </row>
    <row r="305" spans="1:17" x14ac:dyDescent="0.2">
      <c r="A305" s="3"/>
      <c r="B305" s="17"/>
      <c r="C305" s="17"/>
      <c r="D305" s="17"/>
      <c r="E305" s="17"/>
      <c r="F305" s="17"/>
      <c r="G305" s="17"/>
      <c r="H305" s="17"/>
      <c r="I305" s="17"/>
      <c r="J305" s="17"/>
      <c r="K305" s="17"/>
      <c r="L305" s="17"/>
      <c r="M305" s="17"/>
      <c r="N305" s="17"/>
      <c r="O305" s="17"/>
      <c r="P305" s="117"/>
      <c r="Q305" s="17"/>
    </row>
    <row r="306" spans="1:17" x14ac:dyDescent="0.2">
      <c r="A306" s="3"/>
      <c r="B306" s="17"/>
      <c r="C306" s="17"/>
      <c r="D306" s="17"/>
      <c r="E306" s="17"/>
      <c r="F306" s="17"/>
      <c r="G306" s="17"/>
      <c r="H306" s="17"/>
      <c r="I306" s="17"/>
      <c r="J306" s="17"/>
      <c r="K306" s="17"/>
      <c r="L306" s="17"/>
      <c r="M306" s="17"/>
      <c r="N306" s="17"/>
      <c r="O306" s="17"/>
      <c r="P306" s="117"/>
      <c r="Q306" s="17"/>
    </row>
    <row r="307" spans="1:17" x14ac:dyDescent="0.2">
      <c r="A307" s="3"/>
      <c r="B307" s="17"/>
      <c r="C307" s="17"/>
      <c r="D307" s="17"/>
      <c r="E307" s="17"/>
      <c r="F307" s="17"/>
      <c r="G307" s="17"/>
      <c r="H307" s="17"/>
      <c r="I307" s="17"/>
      <c r="J307" s="17"/>
      <c r="K307" s="17"/>
      <c r="L307" s="17"/>
      <c r="M307" s="17"/>
      <c r="N307" s="17"/>
      <c r="O307" s="17"/>
      <c r="P307" s="117"/>
      <c r="Q307" s="17"/>
    </row>
    <row r="308" spans="1:17" x14ac:dyDescent="0.2">
      <c r="A308" s="3"/>
      <c r="B308" s="17"/>
      <c r="C308" s="17"/>
      <c r="D308" s="17"/>
      <c r="E308" s="17"/>
      <c r="F308" s="17"/>
      <c r="G308" s="17"/>
      <c r="H308" s="17"/>
      <c r="I308" s="17"/>
      <c r="J308" s="17"/>
      <c r="K308" s="17"/>
      <c r="L308" s="17"/>
      <c r="M308" s="17"/>
      <c r="N308" s="17"/>
      <c r="O308" s="17"/>
      <c r="P308" s="117"/>
      <c r="Q308" s="17"/>
    </row>
    <row r="309" spans="1:17" x14ac:dyDescent="0.2">
      <c r="A309" s="3"/>
      <c r="B309" s="17"/>
      <c r="C309" s="17"/>
      <c r="D309" s="17"/>
      <c r="E309" s="17"/>
      <c r="F309" s="17"/>
      <c r="G309" s="17"/>
      <c r="H309" s="17"/>
      <c r="I309" s="17"/>
      <c r="J309" s="17"/>
      <c r="K309" s="17"/>
      <c r="L309" s="17"/>
      <c r="M309" s="17"/>
      <c r="N309" s="17"/>
      <c r="O309" s="17"/>
      <c r="P309" s="117"/>
      <c r="Q309" s="17"/>
    </row>
    <row r="310" spans="1:17" x14ac:dyDescent="0.2">
      <c r="A310" s="3"/>
      <c r="B310" s="17"/>
      <c r="C310" s="17"/>
      <c r="D310" s="17"/>
      <c r="E310" s="17"/>
      <c r="F310" s="17"/>
      <c r="G310" s="17"/>
      <c r="H310" s="17"/>
      <c r="I310" s="17"/>
      <c r="J310" s="17"/>
      <c r="K310" s="17"/>
      <c r="L310" s="17"/>
      <c r="M310" s="17"/>
      <c r="N310" s="17"/>
      <c r="O310" s="17"/>
      <c r="P310" s="117"/>
      <c r="Q310" s="17"/>
    </row>
    <row r="311" spans="1:17" x14ac:dyDescent="0.2">
      <c r="A311" s="3"/>
      <c r="B311" s="17"/>
      <c r="C311" s="17"/>
      <c r="D311" s="17"/>
      <c r="E311" s="17"/>
      <c r="F311" s="17"/>
      <c r="G311" s="17"/>
      <c r="H311" s="17"/>
      <c r="I311" s="17"/>
      <c r="J311" s="17"/>
      <c r="K311" s="17"/>
      <c r="L311" s="17"/>
      <c r="M311" s="17"/>
      <c r="N311" s="17"/>
      <c r="O311" s="17"/>
      <c r="P311" s="117"/>
      <c r="Q311" s="17"/>
    </row>
    <row r="312" spans="1:17" x14ac:dyDescent="0.2">
      <c r="A312" s="3"/>
      <c r="B312" s="17"/>
      <c r="C312" s="17"/>
      <c r="D312" s="17"/>
      <c r="E312" s="17"/>
      <c r="F312" s="17"/>
      <c r="G312" s="17"/>
      <c r="H312" s="17"/>
      <c r="I312" s="17"/>
      <c r="J312" s="17"/>
      <c r="K312" s="17"/>
      <c r="L312" s="17"/>
      <c r="M312" s="17"/>
      <c r="N312" s="17"/>
      <c r="O312" s="17"/>
      <c r="P312" s="117"/>
      <c r="Q312" s="17"/>
    </row>
    <row r="313" spans="1:17" x14ac:dyDescent="0.2">
      <c r="A313" s="3"/>
      <c r="B313" s="17"/>
      <c r="C313" s="17"/>
      <c r="D313" s="17"/>
      <c r="E313" s="17"/>
      <c r="F313" s="17"/>
      <c r="G313" s="17"/>
      <c r="H313" s="17"/>
      <c r="I313" s="17"/>
      <c r="J313" s="17"/>
      <c r="K313" s="17"/>
      <c r="L313" s="17"/>
      <c r="M313" s="17"/>
      <c r="N313" s="17"/>
      <c r="O313" s="17"/>
      <c r="P313" s="117"/>
      <c r="Q313" s="17"/>
    </row>
    <row r="314" spans="1:17" x14ac:dyDescent="0.2">
      <c r="A314" s="3"/>
      <c r="B314" s="17"/>
      <c r="C314" s="17"/>
      <c r="D314" s="17"/>
      <c r="E314" s="17"/>
      <c r="F314" s="17"/>
      <c r="G314" s="17"/>
      <c r="H314" s="17"/>
      <c r="I314" s="17"/>
      <c r="J314" s="17"/>
      <c r="K314" s="17"/>
      <c r="L314" s="17"/>
      <c r="M314" s="17"/>
      <c r="N314" s="17"/>
      <c r="O314" s="17"/>
      <c r="P314" s="117"/>
      <c r="Q314" s="17"/>
    </row>
    <row r="315" spans="1:17" x14ac:dyDescent="0.2">
      <c r="A315" s="3"/>
      <c r="B315" s="17"/>
      <c r="C315" s="17"/>
      <c r="D315" s="17"/>
      <c r="E315" s="17"/>
      <c r="F315" s="17"/>
      <c r="G315" s="17"/>
      <c r="H315" s="17"/>
      <c r="I315" s="17"/>
      <c r="J315" s="17"/>
      <c r="K315" s="17"/>
      <c r="L315" s="17"/>
      <c r="M315" s="17"/>
      <c r="N315" s="17"/>
      <c r="O315" s="17"/>
      <c r="P315" s="117"/>
      <c r="Q315" s="17"/>
    </row>
    <row r="316" spans="1:17" x14ac:dyDescent="0.2">
      <c r="A316" s="3"/>
      <c r="B316" s="17"/>
      <c r="C316" s="17"/>
      <c r="D316" s="17"/>
      <c r="E316" s="17"/>
      <c r="F316" s="17"/>
      <c r="G316" s="17"/>
      <c r="H316" s="17"/>
      <c r="I316" s="17"/>
      <c r="J316" s="17"/>
      <c r="K316" s="17"/>
      <c r="L316" s="17"/>
      <c r="M316" s="17"/>
      <c r="N316" s="17"/>
      <c r="O316" s="17"/>
      <c r="P316" s="117"/>
      <c r="Q316" s="17"/>
    </row>
    <row r="317" spans="1:17" x14ac:dyDescent="0.2">
      <c r="A317" s="3"/>
      <c r="B317" s="17"/>
      <c r="C317" s="17"/>
      <c r="D317" s="17"/>
      <c r="E317" s="17"/>
      <c r="F317" s="17"/>
      <c r="G317" s="17"/>
      <c r="H317" s="17"/>
      <c r="I317" s="17"/>
      <c r="J317" s="17"/>
      <c r="K317" s="17"/>
      <c r="L317" s="17"/>
      <c r="M317" s="17"/>
      <c r="N317" s="17"/>
      <c r="O317" s="17"/>
      <c r="P317" s="117"/>
      <c r="Q317" s="17"/>
    </row>
    <row r="318" spans="1:17" x14ac:dyDescent="0.2">
      <c r="A318" s="3"/>
      <c r="B318" s="17"/>
      <c r="C318" s="17"/>
      <c r="D318" s="17"/>
      <c r="E318" s="17"/>
      <c r="F318" s="17"/>
      <c r="G318" s="17"/>
      <c r="H318" s="17"/>
      <c r="I318" s="17"/>
      <c r="J318" s="17"/>
      <c r="K318" s="17"/>
      <c r="L318" s="17"/>
      <c r="M318" s="17"/>
      <c r="N318" s="17"/>
      <c r="O318" s="17"/>
      <c r="P318" s="117"/>
      <c r="Q318" s="17"/>
    </row>
    <row r="319" spans="1:17" x14ac:dyDescent="0.2">
      <c r="A319" s="3"/>
      <c r="B319" s="17"/>
      <c r="C319" s="17"/>
      <c r="D319" s="17"/>
      <c r="E319" s="17"/>
      <c r="F319" s="17"/>
      <c r="G319" s="17"/>
      <c r="H319" s="17"/>
      <c r="I319" s="17"/>
      <c r="J319" s="17"/>
      <c r="K319" s="17"/>
      <c r="L319" s="17"/>
      <c r="M319" s="17"/>
      <c r="N319" s="17"/>
      <c r="O319" s="17"/>
      <c r="P319" s="117"/>
      <c r="Q319" s="17"/>
    </row>
    <row r="320" spans="1:17" x14ac:dyDescent="0.2">
      <c r="A320" s="3"/>
      <c r="B320" s="17"/>
      <c r="C320" s="17"/>
      <c r="D320" s="17"/>
      <c r="E320" s="17"/>
      <c r="F320" s="17"/>
      <c r="G320" s="17"/>
      <c r="H320" s="17"/>
      <c r="I320" s="17"/>
      <c r="J320" s="17"/>
      <c r="K320" s="17"/>
      <c r="L320" s="17"/>
      <c r="M320" s="17"/>
      <c r="N320" s="17"/>
      <c r="O320" s="17"/>
      <c r="P320" s="117"/>
      <c r="Q320" s="17"/>
    </row>
    <row r="321" spans="1:17" x14ac:dyDescent="0.2">
      <c r="A321" s="3"/>
      <c r="B321" s="17"/>
      <c r="C321" s="17"/>
      <c r="D321" s="17"/>
      <c r="E321" s="17"/>
      <c r="F321" s="17"/>
      <c r="G321" s="17"/>
      <c r="H321" s="17"/>
      <c r="I321" s="17"/>
      <c r="J321" s="17"/>
      <c r="K321" s="17"/>
      <c r="L321" s="17"/>
      <c r="M321" s="17"/>
      <c r="N321" s="17"/>
      <c r="O321" s="17"/>
      <c r="P321" s="117"/>
      <c r="Q321" s="17"/>
    </row>
    <row r="322" spans="1:17" x14ac:dyDescent="0.2">
      <c r="A322" s="3"/>
      <c r="B322" s="17"/>
      <c r="C322" s="17"/>
      <c r="D322" s="17"/>
      <c r="E322" s="17"/>
      <c r="F322" s="17"/>
      <c r="G322" s="17"/>
      <c r="H322" s="17"/>
      <c r="I322" s="17"/>
      <c r="J322" s="17"/>
      <c r="K322" s="17"/>
      <c r="L322" s="17"/>
      <c r="M322" s="17"/>
      <c r="N322" s="17"/>
      <c r="O322" s="17"/>
      <c r="P322" s="117"/>
      <c r="Q322" s="17"/>
    </row>
    <row r="323" spans="1:17" x14ac:dyDescent="0.2">
      <c r="A323" s="3"/>
      <c r="B323" s="17"/>
      <c r="C323" s="17"/>
      <c r="D323" s="17"/>
      <c r="E323" s="17"/>
      <c r="F323" s="17"/>
      <c r="G323" s="17"/>
      <c r="H323" s="17"/>
      <c r="I323" s="17"/>
      <c r="J323" s="17"/>
      <c r="K323" s="17"/>
      <c r="L323" s="17"/>
      <c r="M323" s="17"/>
      <c r="N323" s="17"/>
      <c r="O323" s="17"/>
      <c r="P323" s="117"/>
      <c r="Q323" s="17"/>
    </row>
    <row r="324" spans="1:17" x14ac:dyDescent="0.2">
      <c r="A324" s="3"/>
      <c r="B324" s="17"/>
      <c r="C324" s="17"/>
      <c r="D324" s="17"/>
      <c r="E324" s="17"/>
      <c r="F324" s="17"/>
      <c r="G324" s="17"/>
      <c r="H324" s="17"/>
      <c r="I324" s="17"/>
      <c r="J324" s="17"/>
      <c r="K324" s="17"/>
      <c r="L324" s="17"/>
      <c r="M324" s="17"/>
      <c r="N324" s="17"/>
      <c r="O324" s="17"/>
      <c r="P324" s="117"/>
      <c r="Q324" s="17"/>
    </row>
    <row r="325" spans="1:17" x14ac:dyDescent="0.2">
      <c r="A325" s="3"/>
      <c r="B325" s="17"/>
      <c r="C325" s="17"/>
      <c r="D325" s="17"/>
      <c r="E325" s="17"/>
      <c r="F325" s="17"/>
      <c r="G325" s="17"/>
      <c r="H325" s="17"/>
      <c r="I325" s="17"/>
      <c r="J325" s="17"/>
      <c r="K325" s="17"/>
      <c r="L325" s="17"/>
      <c r="M325" s="17"/>
      <c r="N325" s="17"/>
      <c r="O325" s="17"/>
      <c r="P325" s="117"/>
      <c r="Q325" s="17"/>
    </row>
    <row r="326" spans="1:17" x14ac:dyDescent="0.2">
      <c r="A326" s="3"/>
      <c r="B326" s="17"/>
      <c r="C326" s="17"/>
      <c r="D326" s="17"/>
      <c r="E326" s="17"/>
      <c r="F326" s="17"/>
      <c r="G326" s="17"/>
      <c r="H326" s="17"/>
      <c r="I326" s="17"/>
      <c r="J326" s="17"/>
      <c r="K326" s="17"/>
      <c r="L326" s="17"/>
      <c r="M326" s="17"/>
      <c r="N326" s="17"/>
      <c r="O326" s="17"/>
      <c r="P326" s="117"/>
      <c r="Q326" s="17"/>
    </row>
    <row r="327" spans="1:17" x14ac:dyDescent="0.2">
      <c r="A327" s="3"/>
      <c r="B327" s="17"/>
      <c r="C327" s="17"/>
      <c r="D327" s="17"/>
      <c r="E327" s="17"/>
      <c r="F327" s="17"/>
      <c r="G327" s="17"/>
      <c r="H327" s="17"/>
      <c r="I327" s="17"/>
      <c r="J327" s="17"/>
      <c r="K327" s="17"/>
      <c r="L327" s="17"/>
      <c r="M327" s="17"/>
      <c r="N327" s="17"/>
      <c r="O327" s="17"/>
      <c r="P327" s="117"/>
      <c r="Q327" s="17"/>
    </row>
    <row r="328" spans="1:17" x14ac:dyDescent="0.2">
      <c r="A328" s="3"/>
      <c r="B328" s="17"/>
      <c r="C328" s="17"/>
      <c r="D328" s="17"/>
      <c r="E328" s="17"/>
      <c r="F328" s="17"/>
      <c r="G328" s="17"/>
      <c r="H328" s="17"/>
      <c r="I328" s="17"/>
      <c r="J328" s="17"/>
      <c r="K328" s="17"/>
      <c r="L328" s="17"/>
      <c r="M328" s="17"/>
      <c r="N328" s="17"/>
      <c r="O328" s="17"/>
      <c r="P328" s="117"/>
      <c r="Q328" s="17"/>
    </row>
    <row r="329" spans="1:17" x14ac:dyDescent="0.2">
      <c r="A329" s="3"/>
      <c r="B329" s="17"/>
      <c r="C329" s="17"/>
      <c r="D329" s="17"/>
      <c r="E329" s="17"/>
      <c r="F329" s="17"/>
      <c r="G329" s="17"/>
      <c r="H329" s="17"/>
      <c r="I329" s="17"/>
      <c r="J329" s="17"/>
      <c r="K329" s="17"/>
      <c r="L329" s="17"/>
      <c r="M329" s="17"/>
      <c r="N329" s="17"/>
      <c r="O329" s="17"/>
      <c r="P329" s="117"/>
      <c r="Q329" s="17"/>
    </row>
    <row r="330" spans="1:17" x14ac:dyDescent="0.2">
      <c r="A330" s="3"/>
      <c r="B330" s="17"/>
      <c r="C330" s="17"/>
      <c r="D330" s="17"/>
      <c r="E330" s="17"/>
      <c r="F330" s="17"/>
      <c r="G330" s="17"/>
      <c r="H330" s="17"/>
      <c r="I330" s="17"/>
      <c r="J330" s="17"/>
      <c r="K330" s="17"/>
      <c r="L330" s="17"/>
      <c r="M330" s="17"/>
      <c r="N330" s="17"/>
      <c r="O330" s="17"/>
      <c r="P330" s="117"/>
      <c r="Q330" s="17"/>
    </row>
    <row r="331" spans="1:17" x14ac:dyDescent="0.2">
      <c r="A331" s="3"/>
      <c r="B331" s="17"/>
      <c r="C331" s="17"/>
      <c r="D331" s="17"/>
      <c r="E331" s="17"/>
      <c r="F331" s="17"/>
      <c r="G331" s="17"/>
      <c r="H331" s="17"/>
      <c r="I331" s="17"/>
      <c r="J331" s="17"/>
      <c r="K331" s="17"/>
      <c r="L331" s="17"/>
      <c r="M331" s="17"/>
      <c r="N331" s="17"/>
      <c r="O331" s="17"/>
      <c r="P331" s="117"/>
      <c r="Q331" s="17"/>
    </row>
    <row r="332" spans="1:17" x14ac:dyDescent="0.2">
      <c r="A332" s="3"/>
      <c r="B332" s="17"/>
      <c r="C332" s="17"/>
      <c r="D332" s="17"/>
      <c r="E332" s="17"/>
      <c r="F332" s="17"/>
      <c r="G332" s="17"/>
      <c r="H332" s="17"/>
      <c r="I332" s="17"/>
      <c r="J332" s="17"/>
      <c r="K332" s="17"/>
      <c r="L332" s="17"/>
      <c r="M332" s="17"/>
      <c r="N332" s="17"/>
      <c r="O332" s="17"/>
      <c r="P332" s="117"/>
      <c r="Q332" s="17"/>
    </row>
    <row r="333" spans="1:17" x14ac:dyDescent="0.2">
      <c r="A333" s="3"/>
      <c r="B333" s="17"/>
      <c r="C333" s="17"/>
      <c r="D333" s="17"/>
      <c r="E333" s="17"/>
      <c r="F333" s="17"/>
      <c r="G333" s="17"/>
      <c r="H333" s="17"/>
      <c r="I333" s="17"/>
      <c r="J333" s="17"/>
      <c r="K333" s="17"/>
      <c r="L333" s="17"/>
      <c r="M333" s="17"/>
      <c r="N333" s="17"/>
      <c r="O333" s="17"/>
      <c r="P333" s="117"/>
      <c r="Q333" s="17"/>
    </row>
    <row r="334" spans="1:17" x14ac:dyDescent="0.2">
      <c r="A334" s="3"/>
      <c r="B334" s="17"/>
      <c r="C334" s="17"/>
      <c r="D334" s="17"/>
      <c r="E334" s="17"/>
      <c r="F334" s="17"/>
      <c r="G334" s="17"/>
      <c r="H334" s="17"/>
      <c r="I334" s="17"/>
      <c r="J334" s="17"/>
      <c r="K334" s="17"/>
      <c r="L334" s="17"/>
      <c r="M334" s="17"/>
      <c r="N334" s="17"/>
      <c r="O334" s="17"/>
      <c r="P334" s="117"/>
      <c r="Q334" s="17"/>
    </row>
    <row r="335" spans="1:17" x14ac:dyDescent="0.2">
      <c r="A335" s="3"/>
      <c r="B335" s="17"/>
      <c r="C335" s="17"/>
      <c r="D335" s="17"/>
      <c r="E335" s="17"/>
      <c r="F335" s="17"/>
      <c r="G335" s="17"/>
      <c r="H335" s="17"/>
      <c r="I335" s="17"/>
      <c r="J335" s="17"/>
      <c r="K335" s="17"/>
      <c r="L335" s="17"/>
      <c r="M335" s="17"/>
      <c r="N335" s="17"/>
      <c r="O335" s="17"/>
      <c r="P335" s="117"/>
      <c r="Q335" s="17"/>
    </row>
    <row r="336" spans="1:17" x14ac:dyDescent="0.2">
      <c r="A336" s="3"/>
      <c r="B336" s="17"/>
      <c r="C336" s="17"/>
      <c r="D336" s="17"/>
      <c r="E336" s="17"/>
      <c r="F336" s="17"/>
      <c r="G336" s="17"/>
      <c r="H336" s="17"/>
      <c r="I336" s="17"/>
      <c r="J336" s="17"/>
      <c r="K336" s="17"/>
      <c r="L336" s="17"/>
      <c r="M336" s="17"/>
      <c r="N336" s="17"/>
      <c r="O336" s="17"/>
      <c r="P336" s="117"/>
      <c r="Q336" s="17"/>
    </row>
    <row r="337" spans="1:17" x14ac:dyDescent="0.2">
      <c r="A337" s="3"/>
      <c r="B337" s="17"/>
      <c r="C337" s="17"/>
      <c r="D337" s="17"/>
      <c r="E337" s="17"/>
      <c r="F337" s="17"/>
      <c r="G337" s="17"/>
      <c r="H337" s="17"/>
      <c r="I337" s="17"/>
      <c r="J337" s="17"/>
      <c r="K337" s="17"/>
      <c r="L337" s="17"/>
      <c r="M337" s="17"/>
      <c r="N337" s="17"/>
      <c r="O337" s="17"/>
      <c r="P337" s="117"/>
      <c r="Q337" s="17"/>
    </row>
    <row r="338" spans="1:17" x14ac:dyDescent="0.2">
      <c r="A338" s="3"/>
      <c r="B338" s="17"/>
      <c r="C338" s="17"/>
      <c r="D338" s="17"/>
      <c r="E338" s="17"/>
      <c r="F338" s="17"/>
      <c r="G338" s="17"/>
      <c r="H338" s="17"/>
      <c r="I338" s="17"/>
      <c r="J338" s="17"/>
      <c r="K338" s="17"/>
      <c r="L338" s="17"/>
      <c r="M338" s="17"/>
      <c r="N338" s="17"/>
      <c r="O338" s="17"/>
      <c r="P338" s="117"/>
      <c r="Q338" s="17"/>
    </row>
    <row r="339" spans="1:17" x14ac:dyDescent="0.2">
      <c r="A339" s="3"/>
      <c r="B339" s="17"/>
      <c r="C339" s="17"/>
      <c r="D339" s="17"/>
      <c r="E339" s="17"/>
      <c r="F339" s="17"/>
      <c r="G339" s="17"/>
      <c r="H339" s="17"/>
      <c r="I339" s="17"/>
      <c r="J339" s="17"/>
      <c r="K339" s="17"/>
      <c r="L339" s="17"/>
      <c r="M339" s="17"/>
      <c r="N339" s="17"/>
      <c r="O339" s="17"/>
      <c r="P339" s="117"/>
      <c r="Q339" s="17"/>
    </row>
    <row r="340" spans="1:17" x14ac:dyDescent="0.2">
      <c r="A340" s="3"/>
      <c r="B340" s="17"/>
      <c r="C340" s="17"/>
      <c r="D340" s="17"/>
      <c r="E340" s="17"/>
      <c r="F340" s="17"/>
      <c r="G340" s="17"/>
      <c r="H340" s="17"/>
      <c r="I340" s="17"/>
      <c r="J340" s="17"/>
      <c r="K340" s="17"/>
      <c r="L340" s="17"/>
      <c r="M340" s="17"/>
      <c r="N340" s="17"/>
      <c r="O340" s="17"/>
      <c r="P340" s="117"/>
      <c r="Q340" s="17"/>
    </row>
    <row r="341" spans="1:17" x14ac:dyDescent="0.2">
      <c r="A341" s="3"/>
      <c r="B341" s="17"/>
      <c r="C341" s="17"/>
      <c r="D341" s="17"/>
      <c r="E341" s="17"/>
      <c r="F341" s="17"/>
      <c r="G341" s="17"/>
      <c r="H341" s="17"/>
      <c r="I341" s="17"/>
      <c r="J341" s="17"/>
      <c r="K341" s="17"/>
      <c r="L341" s="17"/>
      <c r="M341" s="17"/>
      <c r="N341" s="17"/>
      <c r="O341" s="17"/>
      <c r="P341" s="117"/>
      <c r="Q341" s="17"/>
    </row>
    <row r="342" spans="1:17" x14ac:dyDescent="0.2">
      <c r="A342" s="3"/>
      <c r="B342" s="17"/>
      <c r="C342" s="17"/>
      <c r="D342" s="17"/>
      <c r="E342" s="17"/>
      <c r="F342" s="17"/>
      <c r="G342" s="17"/>
      <c r="H342" s="17"/>
      <c r="I342" s="17"/>
      <c r="J342" s="17"/>
      <c r="K342" s="17"/>
      <c r="L342" s="17"/>
      <c r="M342" s="17"/>
      <c r="N342" s="17"/>
      <c r="O342" s="17"/>
      <c r="P342" s="117"/>
      <c r="Q342" s="17"/>
    </row>
    <row r="343" spans="1:17" x14ac:dyDescent="0.2">
      <c r="A343" s="3"/>
      <c r="B343" s="17"/>
      <c r="C343" s="17"/>
      <c r="D343" s="17"/>
      <c r="E343" s="17"/>
      <c r="F343" s="17"/>
      <c r="G343" s="17"/>
      <c r="H343" s="17"/>
      <c r="I343" s="17"/>
      <c r="J343" s="17"/>
      <c r="K343" s="17"/>
      <c r="L343" s="17"/>
      <c r="M343" s="17"/>
      <c r="N343" s="17"/>
      <c r="O343" s="17"/>
      <c r="P343" s="117"/>
      <c r="Q343" s="17"/>
    </row>
    <row r="344" spans="1:17" x14ac:dyDescent="0.2">
      <c r="A344" s="3"/>
      <c r="B344" s="17"/>
      <c r="C344" s="17"/>
      <c r="D344" s="17"/>
      <c r="E344" s="17"/>
      <c r="F344" s="17"/>
      <c r="G344" s="17"/>
      <c r="H344" s="17"/>
      <c r="I344" s="17"/>
      <c r="J344" s="17"/>
      <c r="K344" s="17"/>
      <c r="L344" s="17"/>
      <c r="M344" s="17"/>
      <c r="N344" s="17"/>
      <c r="O344" s="17"/>
      <c r="P344" s="117"/>
      <c r="Q344" s="17"/>
    </row>
    <row r="345" spans="1:17" x14ac:dyDescent="0.2">
      <c r="A345" s="3"/>
      <c r="B345" s="17"/>
      <c r="C345" s="17"/>
      <c r="D345" s="17"/>
      <c r="E345" s="17"/>
      <c r="F345" s="17"/>
      <c r="G345" s="17"/>
      <c r="H345" s="17"/>
      <c r="I345" s="17"/>
      <c r="J345" s="17"/>
      <c r="K345" s="17"/>
      <c r="L345" s="17"/>
      <c r="M345" s="17"/>
      <c r="N345" s="17"/>
      <c r="O345" s="17"/>
      <c r="P345" s="117"/>
      <c r="Q345" s="17"/>
    </row>
    <row r="346" spans="1:17" x14ac:dyDescent="0.2">
      <c r="A346" s="3"/>
      <c r="B346" s="17"/>
      <c r="C346" s="17"/>
      <c r="D346" s="17"/>
      <c r="E346" s="17"/>
      <c r="F346" s="17"/>
      <c r="G346" s="17"/>
      <c r="H346" s="17"/>
      <c r="I346" s="17"/>
      <c r="J346" s="17"/>
      <c r="K346" s="17"/>
      <c r="L346" s="17"/>
      <c r="M346" s="17"/>
      <c r="N346" s="17"/>
      <c r="O346" s="17"/>
      <c r="P346" s="117"/>
      <c r="Q346" s="17"/>
    </row>
    <row r="347" spans="1:17" x14ac:dyDescent="0.2">
      <c r="A347" s="3"/>
      <c r="B347" s="17"/>
      <c r="C347" s="17"/>
      <c r="D347" s="17"/>
      <c r="E347" s="17"/>
      <c r="F347" s="17"/>
      <c r="G347" s="17"/>
      <c r="H347" s="17"/>
      <c r="I347" s="17"/>
      <c r="J347" s="17"/>
      <c r="K347" s="17"/>
      <c r="L347" s="17"/>
      <c r="M347" s="17"/>
      <c r="N347" s="17"/>
      <c r="O347" s="17"/>
      <c r="P347" s="117"/>
      <c r="Q347" s="17"/>
    </row>
    <row r="348" spans="1:17" x14ac:dyDescent="0.2">
      <c r="A348" s="3"/>
      <c r="B348" s="17"/>
      <c r="C348" s="17"/>
      <c r="D348" s="17"/>
      <c r="E348" s="17"/>
      <c r="F348" s="17"/>
      <c r="G348" s="17"/>
      <c r="H348" s="17"/>
      <c r="I348" s="17"/>
      <c r="J348" s="17"/>
      <c r="K348" s="17"/>
      <c r="L348" s="17"/>
      <c r="M348" s="17"/>
      <c r="N348" s="17"/>
      <c r="O348" s="17"/>
      <c r="P348" s="117"/>
      <c r="Q348" s="17"/>
    </row>
    <row r="349" spans="1:17" x14ac:dyDescent="0.2">
      <c r="A349" s="3"/>
      <c r="B349" s="17"/>
      <c r="C349" s="17"/>
      <c r="D349" s="17"/>
      <c r="E349" s="17"/>
      <c r="F349" s="17"/>
      <c r="G349" s="17"/>
      <c r="H349" s="17"/>
      <c r="I349" s="17"/>
      <c r="J349" s="17"/>
      <c r="K349" s="17"/>
      <c r="L349" s="17"/>
      <c r="M349" s="17"/>
      <c r="N349" s="17"/>
      <c r="O349" s="17"/>
      <c r="P349" s="117"/>
      <c r="Q349" s="17"/>
    </row>
    <row r="350" spans="1:17" x14ac:dyDescent="0.2">
      <c r="A350" s="3"/>
      <c r="B350" s="17"/>
      <c r="C350" s="17"/>
      <c r="D350" s="17"/>
      <c r="E350" s="17"/>
      <c r="F350" s="17"/>
      <c r="G350" s="17"/>
      <c r="H350" s="17"/>
      <c r="I350" s="17"/>
      <c r="J350" s="17"/>
      <c r="K350" s="17"/>
      <c r="L350" s="17"/>
      <c r="M350" s="17"/>
      <c r="N350" s="17"/>
      <c r="O350" s="17"/>
      <c r="P350" s="117"/>
      <c r="Q350" s="17"/>
    </row>
    <row r="351" spans="1:17" x14ac:dyDescent="0.2">
      <c r="A351" s="3"/>
      <c r="B351" s="17"/>
      <c r="C351" s="17"/>
      <c r="D351" s="17"/>
      <c r="E351" s="17"/>
      <c r="F351" s="17"/>
      <c r="G351" s="17"/>
      <c r="H351" s="17"/>
      <c r="I351" s="17"/>
      <c r="J351" s="17"/>
      <c r="K351" s="17"/>
      <c r="L351" s="17"/>
      <c r="M351" s="17"/>
      <c r="N351" s="17"/>
      <c r="O351" s="17"/>
      <c r="P351" s="117"/>
      <c r="Q351" s="17"/>
    </row>
    <row r="352" spans="1:17" x14ac:dyDescent="0.2">
      <c r="A352" s="3"/>
      <c r="B352" s="17"/>
      <c r="C352" s="17"/>
      <c r="D352" s="17"/>
      <c r="E352" s="17"/>
      <c r="F352" s="17"/>
      <c r="G352" s="17"/>
      <c r="H352" s="17"/>
      <c r="I352" s="17"/>
      <c r="J352" s="17"/>
      <c r="K352" s="17"/>
      <c r="L352" s="17"/>
      <c r="M352" s="17"/>
      <c r="N352" s="17"/>
      <c r="O352" s="17"/>
      <c r="P352" s="117"/>
      <c r="Q352" s="17"/>
    </row>
    <row r="353" spans="1:17" x14ac:dyDescent="0.2">
      <c r="A353" s="3"/>
      <c r="B353" s="17"/>
      <c r="C353" s="17"/>
      <c r="D353" s="17"/>
      <c r="E353" s="17"/>
      <c r="F353" s="17"/>
      <c r="G353" s="17"/>
      <c r="H353" s="17"/>
      <c r="I353" s="17"/>
      <c r="J353" s="17"/>
      <c r="K353" s="17"/>
      <c r="L353" s="17"/>
      <c r="M353" s="17"/>
      <c r="N353" s="17"/>
      <c r="O353" s="17"/>
      <c r="P353" s="117"/>
      <c r="Q353" s="17"/>
    </row>
    <row r="354" spans="1:17" x14ac:dyDescent="0.2">
      <c r="A354" s="3"/>
      <c r="B354" s="17"/>
      <c r="C354" s="17"/>
      <c r="D354" s="17"/>
      <c r="E354" s="17"/>
      <c r="F354" s="17"/>
      <c r="G354" s="17"/>
      <c r="H354" s="17"/>
      <c r="I354" s="17"/>
      <c r="J354" s="17"/>
      <c r="K354" s="17"/>
      <c r="L354" s="17"/>
      <c r="M354" s="17"/>
      <c r="N354" s="17"/>
      <c r="O354" s="17"/>
      <c r="P354" s="117"/>
      <c r="Q354" s="17"/>
    </row>
    <row r="355" spans="1:17" x14ac:dyDescent="0.2">
      <c r="A355" s="3"/>
      <c r="B355" s="17"/>
      <c r="C355" s="17"/>
      <c r="D355" s="17"/>
      <c r="E355" s="17"/>
      <c r="F355" s="17"/>
      <c r="G355" s="17"/>
      <c r="H355" s="17"/>
      <c r="I355" s="17"/>
      <c r="J355" s="17"/>
      <c r="K355" s="17"/>
      <c r="L355" s="17"/>
      <c r="M355" s="17"/>
      <c r="N355" s="17"/>
      <c r="O355" s="17"/>
      <c r="P355" s="117"/>
      <c r="Q355" s="17"/>
    </row>
    <row r="356" spans="1:17" x14ac:dyDescent="0.2">
      <c r="A356" s="3"/>
      <c r="B356" s="17"/>
      <c r="C356" s="17"/>
      <c r="D356" s="17"/>
      <c r="E356" s="17"/>
      <c r="F356" s="17"/>
      <c r="G356" s="17"/>
      <c r="H356" s="17"/>
      <c r="I356" s="17"/>
      <c r="J356" s="17"/>
      <c r="K356" s="17"/>
      <c r="L356" s="17"/>
      <c r="M356" s="17"/>
      <c r="N356" s="17"/>
      <c r="O356" s="17"/>
      <c r="P356" s="117"/>
      <c r="Q356" s="17"/>
    </row>
    <row r="357" spans="1:17" x14ac:dyDescent="0.2">
      <c r="A357" s="3"/>
      <c r="B357" s="17"/>
      <c r="C357" s="17"/>
      <c r="D357" s="17"/>
      <c r="E357" s="17"/>
      <c r="F357" s="17"/>
      <c r="G357" s="17"/>
      <c r="H357" s="17"/>
      <c r="I357" s="17"/>
      <c r="J357" s="17"/>
      <c r="K357" s="17"/>
      <c r="L357" s="17"/>
      <c r="M357" s="17"/>
      <c r="N357" s="17"/>
      <c r="O357" s="17"/>
      <c r="P357" s="117"/>
      <c r="Q357" s="17"/>
    </row>
    <row r="358" spans="1:17" x14ac:dyDescent="0.2">
      <c r="A358" s="3"/>
      <c r="B358" s="17"/>
      <c r="C358" s="17"/>
      <c r="D358" s="17"/>
      <c r="E358" s="17"/>
      <c r="F358" s="17"/>
      <c r="G358" s="17"/>
      <c r="H358" s="17"/>
      <c r="I358" s="17"/>
      <c r="J358" s="17"/>
      <c r="K358" s="17"/>
      <c r="L358" s="17"/>
      <c r="M358" s="17"/>
      <c r="N358" s="17"/>
      <c r="O358" s="17"/>
      <c r="P358" s="117"/>
      <c r="Q358" s="17"/>
    </row>
    <row r="359" spans="1:17" x14ac:dyDescent="0.2">
      <c r="A359" s="3"/>
      <c r="B359" s="17"/>
      <c r="C359" s="17"/>
      <c r="D359" s="17"/>
      <c r="E359" s="17"/>
      <c r="F359" s="17"/>
      <c r="G359" s="17"/>
      <c r="H359" s="17"/>
      <c r="I359" s="17"/>
      <c r="J359" s="17"/>
      <c r="K359" s="17"/>
      <c r="L359" s="17"/>
      <c r="M359" s="17"/>
      <c r="N359" s="17"/>
      <c r="O359" s="17"/>
      <c r="P359" s="117"/>
      <c r="Q359" s="17"/>
    </row>
    <row r="360" spans="1:17" x14ac:dyDescent="0.2">
      <c r="A360" s="3"/>
      <c r="B360" s="17"/>
      <c r="C360" s="17"/>
      <c r="D360" s="17"/>
      <c r="E360" s="17"/>
      <c r="F360" s="17"/>
      <c r="G360" s="17"/>
      <c r="H360" s="17"/>
      <c r="I360" s="17"/>
      <c r="J360" s="17"/>
      <c r="K360" s="17"/>
      <c r="L360" s="17"/>
      <c r="M360" s="17"/>
      <c r="N360" s="17"/>
      <c r="O360" s="17"/>
      <c r="P360" s="117"/>
      <c r="Q360" s="17"/>
    </row>
    <row r="361" spans="1:17" x14ac:dyDescent="0.2">
      <c r="A361" s="3"/>
      <c r="B361" s="17"/>
      <c r="C361" s="17"/>
      <c r="D361" s="17"/>
      <c r="E361" s="17"/>
      <c r="F361" s="17"/>
      <c r="G361" s="17"/>
      <c r="H361" s="17"/>
      <c r="I361" s="17"/>
      <c r="J361" s="17"/>
      <c r="K361" s="17"/>
      <c r="L361" s="17"/>
      <c r="M361" s="17"/>
      <c r="N361" s="17"/>
      <c r="O361" s="17"/>
      <c r="P361" s="117"/>
      <c r="Q361" s="17"/>
    </row>
    <row r="362" spans="1:17" x14ac:dyDescent="0.2">
      <c r="A362" s="3"/>
      <c r="B362" s="17"/>
      <c r="C362" s="17"/>
      <c r="D362" s="17"/>
      <c r="E362" s="17"/>
      <c r="F362" s="17"/>
      <c r="G362" s="17"/>
      <c r="H362" s="17"/>
      <c r="I362" s="17"/>
      <c r="J362" s="17"/>
      <c r="K362" s="17"/>
      <c r="L362" s="17"/>
      <c r="M362" s="17"/>
      <c r="N362" s="17"/>
      <c r="O362" s="17"/>
      <c r="P362" s="117"/>
      <c r="Q362" s="17"/>
    </row>
    <row r="363" spans="1:17" x14ac:dyDescent="0.2">
      <c r="A363" s="3"/>
      <c r="B363" s="17"/>
      <c r="C363" s="17"/>
      <c r="D363" s="17"/>
      <c r="E363" s="17"/>
      <c r="F363" s="17"/>
      <c r="G363" s="17"/>
      <c r="H363" s="17"/>
      <c r="I363" s="17"/>
      <c r="J363" s="17"/>
      <c r="K363" s="17"/>
      <c r="L363" s="17"/>
      <c r="M363" s="17"/>
      <c r="N363" s="17"/>
      <c r="O363" s="17"/>
      <c r="P363" s="117"/>
      <c r="Q363" s="17"/>
    </row>
    <row r="364" spans="1:17" x14ac:dyDescent="0.2">
      <c r="A364" s="3"/>
      <c r="B364" s="17"/>
      <c r="C364" s="17"/>
      <c r="D364" s="17"/>
      <c r="E364" s="17"/>
      <c r="F364" s="17"/>
      <c r="G364" s="17"/>
      <c r="H364" s="17"/>
      <c r="I364" s="17"/>
      <c r="J364" s="17"/>
      <c r="K364" s="17"/>
      <c r="L364" s="17"/>
      <c r="M364" s="17"/>
      <c r="N364" s="17"/>
      <c r="O364" s="17"/>
      <c r="P364" s="117"/>
      <c r="Q364" s="17"/>
    </row>
    <row r="365" spans="1:17" x14ac:dyDescent="0.2">
      <c r="A365" s="3"/>
      <c r="B365" s="17"/>
      <c r="C365" s="17"/>
      <c r="D365" s="17"/>
      <c r="E365" s="17"/>
      <c r="F365" s="17"/>
      <c r="G365" s="17"/>
      <c r="H365" s="17"/>
      <c r="I365" s="17"/>
      <c r="J365" s="17"/>
      <c r="K365" s="17"/>
      <c r="L365" s="17"/>
      <c r="M365" s="17"/>
      <c r="N365" s="17"/>
      <c r="O365" s="17"/>
      <c r="P365" s="117"/>
      <c r="Q365" s="17"/>
    </row>
    <row r="366" spans="1:17" x14ac:dyDescent="0.2">
      <c r="A366" s="3"/>
      <c r="B366" s="17"/>
      <c r="C366" s="17"/>
      <c r="D366" s="17"/>
      <c r="E366" s="17"/>
      <c r="F366" s="17"/>
      <c r="G366" s="17"/>
      <c r="H366" s="17"/>
      <c r="I366" s="17"/>
      <c r="J366" s="17"/>
      <c r="K366" s="17"/>
      <c r="L366" s="17"/>
      <c r="M366" s="17"/>
      <c r="N366" s="17"/>
      <c r="O366" s="17"/>
      <c r="P366" s="117"/>
      <c r="Q366" s="17"/>
    </row>
    <row r="367" spans="1:17" x14ac:dyDescent="0.2">
      <c r="A367" s="3"/>
      <c r="B367" s="17"/>
      <c r="C367" s="17"/>
      <c r="D367" s="17"/>
      <c r="E367" s="17"/>
      <c r="F367" s="17"/>
      <c r="G367" s="17"/>
      <c r="H367" s="17"/>
      <c r="I367" s="17"/>
      <c r="J367" s="17"/>
      <c r="K367" s="17"/>
      <c r="L367" s="17"/>
      <c r="M367" s="17"/>
      <c r="N367" s="17"/>
      <c r="O367" s="17"/>
      <c r="P367" s="117"/>
      <c r="Q367" s="17"/>
    </row>
    <row r="368" spans="1:17" x14ac:dyDescent="0.2">
      <c r="A368" s="3"/>
      <c r="B368" s="17"/>
      <c r="C368" s="17"/>
      <c r="D368" s="17"/>
      <c r="E368" s="17"/>
      <c r="F368" s="17"/>
      <c r="G368" s="17"/>
      <c r="H368" s="17"/>
      <c r="I368" s="17"/>
      <c r="J368" s="17"/>
      <c r="K368" s="17"/>
      <c r="L368" s="17"/>
      <c r="M368" s="17"/>
      <c r="N368" s="17"/>
      <c r="O368" s="17"/>
      <c r="P368" s="117"/>
      <c r="Q368" s="17"/>
    </row>
    <row r="369" spans="1:17" x14ac:dyDescent="0.2">
      <c r="A369" s="3"/>
      <c r="B369" s="17"/>
      <c r="C369" s="17"/>
      <c r="D369" s="17"/>
      <c r="E369" s="17"/>
      <c r="F369" s="17"/>
      <c r="G369" s="17"/>
      <c r="H369" s="17"/>
      <c r="I369" s="17"/>
      <c r="J369" s="17"/>
      <c r="K369" s="17"/>
      <c r="L369" s="17"/>
      <c r="M369" s="17"/>
      <c r="N369" s="17"/>
      <c r="O369" s="17"/>
      <c r="P369" s="117"/>
      <c r="Q369" s="17"/>
    </row>
    <row r="370" spans="1:17" x14ac:dyDescent="0.2">
      <c r="A370" s="3"/>
      <c r="B370" s="17"/>
      <c r="C370" s="17"/>
      <c r="D370" s="17"/>
      <c r="E370" s="17"/>
      <c r="F370" s="17"/>
      <c r="G370" s="17"/>
      <c r="H370" s="17"/>
      <c r="I370" s="17"/>
      <c r="J370" s="17"/>
      <c r="K370" s="17"/>
      <c r="L370" s="17"/>
      <c r="M370" s="17"/>
      <c r="N370" s="17"/>
      <c r="O370" s="17"/>
      <c r="P370" s="117"/>
      <c r="Q370" s="17"/>
    </row>
    <row r="371" spans="1:17" x14ac:dyDescent="0.2">
      <c r="A371" s="3"/>
      <c r="B371" s="17"/>
      <c r="C371" s="17"/>
      <c r="D371" s="17"/>
      <c r="E371" s="17"/>
      <c r="F371" s="17"/>
      <c r="G371" s="17"/>
      <c r="H371" s="17"/>
      <c r="I371" s="17"/>
      <c r="J371" s="17"/>
      <c r="K371" s="17"/>
      <c r="L371" s="17"/>
      <c r="M371" s="17"/>
      <c r="N371" s="17"/>
      <c r="O371" s="17"/>
      <c r="P371" s="117"/>
      <c r="Q371" s="17"/>
    </row>
    <row r="372" spans="1:17" x14ac:dyDescent="0.2">
      <c r="A372" s="3"/>
      <c r="B372" s="17"/>
      <c r="C372" s="17"/>
      <c r="D372" s="17"/>
      <c r="E372" s="17"/>
      <c r="F372" s="17"/>
      <c r="G372" s="17"/>
      <c r="H372" s="17"/>
      <c r="I372" s="17"/>
      <c r="J372" s="17"/>
      <c r="K372" s="17"/>
      <c r="L372" s="17"/>
      <c r="M372" s="17"/>
      <c r="N372" s="17"/>
      <c r="O372" s="17"/>
      <c r="P372" s="117"/>
      <c r="Q372" s="17"/>
    </row>
    <row r="373" spans="1:17" x14ac:dyDescent="0.2">
      <c r="A373" s="3"/>
      <c r="B373" s="17"/>
      <c r="C373" s="17"/>
      <c r="D373" s="17"/>
      <c r="E373" s="17"/>
      <c r="F373" s="17"/>
      <c r="G373" s="17"/>
      <c r="H373" s="17"/>
      <c r="I373" s="17"/>
      <c r="J373" s="17"/>
      <c r="K373" s="17"/>
      <c r="L373" s="17"/>
      <c r="M373" s="17"/>
      <c r="N373" s="17"/>
      <c r="O373" s="17"/>
      <c r="P373" s="117"/>
      <c r="Q373" s="17"/>
    </row>
    <row r="374" spans="1:17" x14ac:dyDescent="0.2">
      <c r="A374" s="3"/>
      <c r="B374" s="17"/>
      <c r="C374" s="17"/>
      <c r="D374" s="17"/>
      <c r="E374" s="17"/>
      <c r="F374" s="17"/>
      <c r="G374" s="17"/>
      <c r="H374" s="17"/>
      <c r="I374" s="17"/>
      <c r="J374" s="17"/>
      <c r="K374" s="17"/>
      <c r="L374" s="17"/>
      <c r="M374" s="17"/>
      <c r="N374" s="17"/>
      <c r="O374" s="17"/>
      <c r="P374" s="117"/>
      <c r="Q374" s="17"/>
    </row>
    <row r="375" spans="1:17" x14ac:dyDescent="0.2">
      <c r="A375" s="3"/>
      <c r="B375" s="17"/>
      <c r="C375" s="17"/>
      <c r="D375" s="17"/>
      <c r="E375" s="17"/>
      <c r="F375" s="17"/>
      <c r="G375" s="17"/>
      <c r="H375" s="17"/>
      <c r="I375" s="17"/>
      <c r="J375" s="17"/>
      <c r="K375" s="17"/>
      <c r="L375" s="17"/>
      <c r="M375" s="17"/>
      <c r="N375" s="17"/>
      <c r="O375" s="17"/>
      <c r="P375" s="117"/>
      <c r="Q375" s="17"/>
    </row>
    <row r="376" spans="1:17" x14ac:dyDescent="0.2">
      <c r="A376" s="3"/>
      <c r="B376" s="17"/>
      <c r="C376" s="17"/>
      <c r="D376" s="17"/>
      <c r="E376" s="17"/>
      <c r="F376" s="17"/>
      <c r="G376" s="17"/>
      <c r="H376" s="17"/>
      <c r="I376" s="17"/>
      <c r="J376" s="17"/>
      <c r="K376" s="17"/>
      <c r="L376" s="17"/>
      <c r="M376" s="17"/>
      <c r="N376" s="17"/>
      <c r="O376" s="17"/>
      <c r="P376" s="117"/>
      <c r="Q376" s="17"/>
    </row>
    <row r="377" spans="1:17" x14ac:dyDescent="0.2">
      <c r="A377" s="3"/>
      <c r="B377" s="17"/>
      <c r="C377" s="17"/>
      <c r="D377" s="17"/>
      <c r="E377" s="17"/>
      <c r="F377" s="17"/>
      <c r="G377" s="17"/>
      <c r="H377" s="17"/>
      <c r="I377" s="17"/>
      <c r="J377" s="17"/>
      <c r="K377" s="17"/>
      <c r="L377" s="17"/>
      <c r="M377" s="17"/>
      <c r="N377" s="17"/>
      <c r="O377" s="17"/>
      <c r="P377" s="117"/>
      <c r="Q377" s="17"/>
    </row>
    <row r="378" spans="1:17" x14ac:dyDescent="0.2">
      <c r="A378" s="3"/>
      <c r="B378" s="17"/>
      <c r="C378" s="17"/>
      <c r="D378" s="17"/>
      <c r="E378" s="17"/>
      <c r="F378" s="17"/>
      <c r="G378" s="17"/>
      <c r="H378" s="17"/>
      <c r="I378" s="17"/>
      <c r="J378" s="17"/>
      <c r="K378" s="17"/>
      <c r="L378" s="17"/>
      <c r="M378" s="17"/>
      <c r="N378" s="17"/>
      <c r="O378" s="17"/>
      <c r="P378" s="117"/>
      <c r="Q378" s="17"/>
    </row>
    <row r="379" spans="1:17" x14ac:dyDescent="0.2">
      <c r="A379" s="3"/>
      <c r="B379" s="17"/>
      <c r="C379" s="17"/>
      <c r="D379" s="17"/>
      <c r="E379" s="17"/>
      <c r="F379" s="17"/>
      <c r="G379" s="17"/>
      <c r="H379" s="17"/>
      <c r="I379" s="17"/>
      <c r="J379" s="17"/>
      <c r="K379" s="17"/>
      <c r="L379" s="17"/>
      <c r="M379" s="17"/>
      <c r="N379" s="17"/>
      <c r="O379" s="17"/>
      <c r="P379" s="117"/>
      <c r="Q379" s="17"/>
    </row>
    <row r="380" spans="1:17" x14ac:dyDescent="0.2">
      <c r="A380" s="3"/>
      <c r="B380" s="17"/>
      <c r="C380" s="17"/>
      <c r="D380" s="17"/>
      <c r="E380" s="17"/>
      <c r="F380" s="17"/>
      <c r="G380" s="17"/>
      <c r="H380" s="17"/>
      <c r="I380" s="17"/>
      <c r="J380" s="17"/>
      <c r="K380" s="17"/>
      <c r="L380" s="17"/>
      <c r="M380" s="17"/>
      <c r="N380" s="17"/>
      <c r="O380" s="17"/>
      <c r="P380" s="117"/>
      <c r="Q380" s="17"/>
    </row>
    <row r="381" spans="1:17" x14ac:dyDescent="0.2">
      <c r="A381" s="3"/>
      <c r="B381" s="17"/>
      <c r="C381" s="17"/>
      <c r="D381" s="17"/>
      <c r="E381" s="17"/>
      <c r="F381" s="17"/>
      <c r="G381" s="17"/>
      <c r="H381" s="17"/>
      <c r="I381" s="17"/>
      <c r="J381" s="17"/>
      <c r="K381" s="17"/>
      <c r="L381" s="17"/>
      <c r="M381" s="17"/>
      <c r="N381" s="17"/>
      <c r="O381" s="17"/>
      <c r="P381" s="117"/>
      <c r="Q381" s="17"/>
    </row>
    <row r="382" spans="1:17" x14ac:dyDescent="0.2">
      <c r="A382" s="3"/>
      <c r="B382" s="17"/>
      <c r="C382" s="17"/>
      <c r="D382" s="17"/>
      <c r="E382" s="17"/>
      <c r="F382" s="17"/>
      <c r="G382" s="17"/>
      <c r="H382" s="17"/>
      <c r="I382" s="17"/>
      <c r="J382" s="17"/>
      <c r="K382" s="17"/>
      <c r="L382" s="17"/>
      <c r="M382" s="17"/>
      <c r="N382" s="17"/>
      <c r="O382" s="17"/>
      <c r="P382" s="117"/>
      <c r="Q382" s="17"/>
    </row>
  </sheetData>
  <printOptions horizontalCentered="1"/>
  <pageMargins left="0.59055118110236227" right="0.78740157480314965" top="0.78740157480314965" bottom="0.31496062992125984" header="0.15748031496062992" footer="0.31496062992125984"/>
  <pageSetup paperSize="9" scale="65" fitToWidth="2" orientation="landscape" r:id="rId1"/>
  <headerFooter>
    <oddHeader>&amp;C&amp;"Times New Roman,Félkövér"2019.évi költségvetés
költségvetési szervek
célljellegű kiadási előirányzatai&amp;R&amp;"Times New Roman,Félkövér dőlt"14. melléklet a /2018. () 
önkormányzati rendelethez
ezer forintban</oddHead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0D97"/>
  </sheetPr>
  <dimension ref="A1:G14"/>
  <sheetViews>
    <sheetView workbookViewId="0">
      <pane xSplit="1" ySplit="4" topLeftCell="B5" activePane="bottomRight" state="frozen"/>
      <selection pane="topRight" activeCell="B1" sqref="B1"/>
      <selection pane="bottomLeft" activeCell="A6" sqref="A6"/>
      <selection pane="bottomRight" activeCell="A5" sqref="A5"/>
    </sheetView>
  </sheetViews>
  <sheetFormatPr defaultRowHeight="15" x14ac:dyDescent="0.25"/>
  <cols>
    <col min="1" max="1" width="61.7109375" style="579" customWidth="1"/>
    <col min="2" max="7" width="12.7109375" style="579" customWidth="1"/>
    <col min="8" max="232" width="9.140625" style="579"/>
    <col min="233" max="233" width="32.85546875" style="579" customWidth="1"/>
    <col min="234" max="234" width="9.7109375" style="579" customWidth="1"/>
    <col min="235" max="235" width="10.140625" style="579" customWidth="1"/>
    <col min="236" max="236" width="9.140625" style="579" customWidth="1"/>
    <col min="237" max="237" width="10" style="579" customWidth="1"/>
    <col min="238" max="238" width="9.85546875" style="579" customWidth="1"/>
    <col min="239" max="239" width="9.140625" style="579" customWidth="1"/>
    <col min="240" max="240" width="9.5703125" style="579" customWidth="1"/>
    <col min="241" max="241" width="9.7109375" style="579" customWidth="1"/>
    <col min="242" max="242" width="9.5703125" style="579" bestFit="1" customWidth="1"/>
    <col min="243" max="243" width="10.5703125" style="579" customWidth="1"/>
    <col min="244" max="244" width="9.85546875" style="579" customWidth="1"/>
    <col min="245" max="245" width="9.140625" style="579"/>
    <col min="246" max="246" width="10" style="579" customWidth="1"/>
    <col min="247" max="247" width="10.140625" style="579" customWidth="1"/>
    <col min="248" max="248" width="9.140625" style="579"/>
    <col min="249" max="249" width="10" style="579" customWidth="1"/>
    <col min="250" max="250" width="9.7109375" style="579" customWidth="1"/>
    <col min="251" max="251" width="11.28515625" style="579" customWidth="1"/>
    <col min="252" max="252" width="9.7109375" style="579" customWidth="1"/>
    <col min="253" max="253" width="9.85546875" style="579" customWidth="1"/>
    <col min="254" max="254" width="9.140625" style="579"/>
    <col min="255" max="255" width="9.85546875" style="579" customWidth="1"/>
    <col min="256" max="256" width="9.5703125" style="579" customWidth="1"/>
    <col min="257" max="257" width="9.140625" style="579"/>
    <col min="258" max="258" width="10.140625" style="579" customWidth="1"/>
    <col min="259" max="259" width="9.5703125" style="579" customWidth="1"/>
    <col min="260" max="260" width="9.140625" style="579"/>
    <col min="261" max="262" width="9.85546875" style="579" customWidth="1"/>
    <col min="263" max="488" width="9.140625" style="579"/>
    <col min="489" max="489" width="32.85546875" style="579" customWidth="1"/>
    <col min="490" max="490" width="9.7109375" style="579" customWidth="1"/>
    <col min="491" max="491" width="10.140625" style="579" customWidth="1"/>
    <col min="492" max="492" width="9.140625" style="579" customWidth="1"/>
    <col min="493" max="493" width="10" style="579" customWidth="1"/>
    <col min="494" max="494" width="9.85546875" style="579" customWidth="1"/>
    <col min="495" max="495" width="9.140625" style="579" customWidth="1"/>
    <col min="496" max="496" width="9.5703125" style="579" customWidth="1"/>
    <col min="497" max="497" width="9.7109375" style="579" customWidth="1"/>
    <col min="498" max="498" width="9.5703125" style="579" bestFit="1" customWidth="1"/>
    <col min="499" max="499" width="10.5703125" style="579" customWidth="1"/>
    <col min="500" max="500" width="9.85546875" style="579" customWidth="1"/>
    <col min="501" max="501" width="9.140625" style="579"/>
    <col min="502" max="502" width="10" style="579" customWidth="1"/>
    <col min="503" max="503" width="10.140625" style="579" customWidth="1"/>
    <col min="504" max="504" width="9.140625" style="579"/>
    <col min="505" max="505" width="10" style="579" customWidth="1"/>
    <col min="506" max="506" width="9.7109375" style="579" customWidth="1"/>
    <col min="507" max="507" width="11.28515625" style="579" customWidth="1"/>
    <col min="508" max="508" width="9.7109375" style="579" customWidth="1"/>
    <col min="509" max="509" width="9.85546875" style="579" customWidth="1"/>
    <col min="510" max="510" width="9.140625" style="579"/>
    <col min="511" max="511" width="9.85546875" style="579" customWidth="1"/>
    <col min="512" max="512" width="9.5703125" style="579" customWidth="1"/>
    <col min="513" max="513" width="9.140625" style="579"/>
    <col min="514" max="514" width="10.140625" style="579" customWidth="1"/>
    <col min="515" max="515" width="9.5703125" style="579" customWidth="1"/>
    <col min="516" max="516" width="9.140625" style="579"/>
    <col min="517" max="518" width="9.85546875" style="579" customWidth="1"/>
    <col min="519" max="744" width="9.140625" style="579"/>
    <col min="745" max="745" width="32.85546875" style="579" customWidth="1"/>
    <col min="746" max="746" width="9.7109375" style="579" customWidth="1"/>
    <col min="747" max="747" width="10.140625" style="579" customWidth="1"/>
    <col min="748" max="748" width="9.140625" style="579" customWidth="1"/>
    <col min="749" max="749" width="10" style="579" customWidth="1"/>
    <col min="750" max="750" width="9.85546875" style="579" customWidth="1"/>
    <col min="751" max="751" width="9.140625" style="579" customWidth="1"/>
    <col min="752" max="752" width="9.5703125" style="579" customWidth="1"/>
    <col min="753" max="753" width="9.7109375" style="579" customWidth="1"/>
    <col min="754" max="754" width="9.5703125" style="579" bestFit="1" customWidth="1"/>
    <col min="755" max="755" width="10.5703125" style="579" customWidth="1"/>
    <col min="756" max="756" width="9.85546875" style="579" customWidth="1"/>
    <col min="757" max="757" width="9.140625" style="579"/>
    <col min="758" max="758" width="10" style="579" customWidth="1"/>
    <col min="759" max="759" width="10.140625" style="579" customWidth="1"/>
    <col min="760" max="760" width="9.140625" style="579"/>
    <col min="761" max="761" width="10" style="579" customWidth="1"/>
    <col min="762" max="762" width="9.7109375" style="579" customWidth="1"/>
    <col min="763" max="763" width="11.28515625" style="579" customWidth="1"/>
    <col min="764" max="764" width="9.7109375" style="579" customWidth="1"/>
    <col min="765" max="765" width="9.85546875" style="579" customWidth="1"/>
    <col min="766" max="766" width="9.140625" style="579"/>
    <col min="767" max="767" width="9.85546875" style="579" customWidth="1"/>
    <col min="768" max="768" width="9.5703125" style="579" customWidth="1"/>
    <col min="769" max="769" width="9.140625" style="579"/>
    <col min="770" max="770" width="10.140625" style="579" customWidth="1"/>
    <col min="771" max="771" width="9.5703125" style="579" customWidth="1"/>
    <col min="772" max="772" width="9.140625" style="579"/>
    <col min="773" max="774" width="9.85546875" style="579" customWidth="1"/>
    <col min="775" max="1000" width="9.140625" style="579"/>
    <col min="1001" max="1001" width="32.85546875" style="579" customWidth="1"/>
    <col min="1002" max="1002" width="9.7109375" style="579" customWidth="1"/>
    <col min="1003" max="1003" width="10.140625" style="579" customWidth="1"/>
    <col min="1004" max="1004" width="9.140625" style="579" customWidth="1"/>
    <col min="1005" max="1005" width="10" style="579" customWidth="1"/>
    <col min="1006" max="1006" width="9.85546875" style="579" customWidth="1"/>
    <col min="1007" max="1007" width="9.140625" style="579" customWidth="1"/>
    <col min="1008" max="1008" width="9.5703125" style="579" customWidth="1"/>
    <col min="1009" max="1009" width="9.7109375" style="579" customWidth="1"/>
    <col min="1010" max="1010" width="9.5703125" style="579" bestFit="1" customWidth="1"/>
    <col min="1011" max="1011" width="10.5703125" style="579" customWidth="1"/>
    <col min="1012" max="1012" width="9.85546875" style="579" customWidth="1"/>
    <col min="1013" max="1013" width="9.140625" style="579"/>
    <col min="1014" max="1014" width="10" style="579" customWidth="1"/>
    <col min="1015" max="1015" width="10.140625" style="579" customWidth="1"/>
    <col min="1016" max="1016" width="9.140625" style="579"/>
    <col min="1017" max="1017" width="10" style="579" customWidth="1"/>
    <col min="1018" max="1018" width="9.7109375" style="579" customWidth="1"/>
    <col min="1019" max="1019" width="11.28515625" style="579" customWidth="1"/>
    <col min="1020" max="1020" width="9.7109375" style="579" customWidth="1"/>
    <col min="1021" max="1021" width="9.85546875" style="579" customWidth="1"/>
    <col min="1022" max="1022" width="9.140625" style="579"/>
    <col min="1023" max="1023" width="9.85546875" style="579" customWidth="1"/>
    <col min="1024" max="1024" width="9.5703125" style="579" customWidth="1"/>
    <col min="1025" max="1025" width="9.140625" style="579"/>
    <col min="1026" max="1026" width="10.140625" style="579" customWidth="1"/>
    <col min="1027" max="1027" width="9.5703125" style="579" customWidth="1"/>
    <col min="1028" max="1028" width="9.140625" style="579"/>
    <col min="1029" max="1030" width="9.85546875" style="579" customWidth="1"/>
    <col min="1031" max="1256" width="9.140625" style="579"/>
    <col min="1257" max="1257" width="32.85546875" style="579" customWidth="1"/>
    <col min="1258" max="1258" width="9.7109375" style="579" customWidth="1"/>
    <col min="1259" max="1259" width="10.140625" style="579" customWidth="1"/>
    <col min="1260" max="1260" width="9.140625" style="579" customWidth="1"/>
    <col min="1261" max="1261" width="10" style="579" customWidth="1"/>
    <col min="1262" max="1262" width="9.85546875" style="579" customWidth="1"/>
    <col min="1263" max="1263" width="9.140625" style="579" customWidth="1"/>
    <col min="1264" max="1264" width="9.5703125" style="579" customWidth="1"/>
    <col min="1265" max="1265" width="9.7109375" style="579" customWidth="1"/>
    <col min="1266" max="1266" width="9.5703125" style="579" bestFit="1" customWidth="1"/>
    <col min="1267" max="1267" width="10.5703125" style="579" customWidth="1"/>
    <col min="1268" max="1268" width="9.85546875" style="579" customWidth="1"/>
    <col min="1269" max="1269" width="9.140625" style="579"/>
    <col min="1270" max="1270" width="10" style="579" customWidth="1"/>
    <col min="1271" max="1271" width="10.140625" style="579" customWidth="1"/>
    <col min="1272" max="1272" width="9.140625" style="579"/>
    <col min="1273" max="1273" width="10" style="579" customWidth="1"/>
    <col min="1274" max="1274" width="9.7109375" style="579" customWidth="1"/>
    <col min="1275" max="1275" width="11.28515625" style="579" customWidth="1"/>
    <col min="1276" max="1276" width="9.7109375" style="579" customWidth="1"/>
    <col min="1277" max="1277" width="9.85546875" style="579" customWidth="1"/>
    <col min="1278" max="1278" width="9.140625" style="579"/>
    <col min="1279" max="1279" width="9.85546875" style="579" customWidth="1"/>
    <col min="1280" max="1280" width="9.5703125" style="579" customWidth="1"/>
    <col min="1281" max="1281" width="9.140625" style="579"/>
    <col min="1282" max="1282" width="10.140625" style="579" customWidth="1"/>
    <col min="1283" max="1283" width="9.5703125" style="579" customWidth="1"/>
    <col min="1284" max="1284" width="9.140625" style="579"/>
    <col min="1285" max="1286" width="9.85546875" style="579" customWidth="1"/>
    <col min="1287" max="1512" width="9.140625" style="579"/>
    <col min="1513" max="1513" width="32.85546875" style="579" customWidth="1"/>
    <col min="1514" max="1514" width="9.7109375" style="579" customWidth="1"/>
    <col min="1515" max="1515" width="10.140625" style="579" customWidth="1"/>
    <col min="1516" max="1516" width="9.140625" style="579" customWidth="1"/>
    <col min="1517" max="1517" width="10" style="579" customWidth="1"/>
    <col min="1518" max="1518" width="9.85546875" style="579" customWidth="1"/>
    <col min="1519" max="1519" width="9.140625" style="579" customWidth="1"/>
    <col min="1520" max="1520" width="9.5703125" style="579" customWidth="1"/>
    <col min="1521" max="1521" width="9.7109375" style="579" customWidth="1"/>
    <col min="1522" max="1522" width="9.5703125" style="579" bestFit="1" customWidth="1"/>
    <col min="1523" max="1523" width="10.5703125" style="579" customWidth="1"/>
    <col min="1524" max="1524" width="9.85546875" style="579" customWidth="1"/>
    <col min="1525" max="1525" width="9.140625" style="579"/>
    <col min="1526" max="1526" width="10" style="579" customWidth="1"/>
    <col min="1527" max="1527" width="10.140625" style="579" customWidth="1"/>
    <col min="1528" max="1528" width="9.140625" style="579"/>
    <col min="1529" max="1529" width="10" style="579" customWidth="1"/>
    <col min="1530" max="1530" width="9.7109375" style="579" customWidth="1"/>
    <col min="1531" max="1531" width="11.28515625" style="579" customWidth="1"/>
    <col min="1532" max="1532" width="9.7109375" style="579" customWidth="1"/>
    <col min="1533" max="1533" width="9.85546875" style="579" customWidth="1"/>
    <col min="1534" max="1534" width="9.140625" style="579"/>
    <col min="1535" max="1535" width="9.85546875" style="579" customWidth="1"/>
    <col min="1536" max="1536" width="9.5703125" style="579" customWidth="1"/>
    <col min="1537" max="1537" width="9.140625" style="579"/>
    <col min="1538" max="1538" width="10.140625" style="579" customWidth="1"/>
    <col min="1539" max="1539" width="9.5703125" style="579" customWidth="1"/>
    <col min="1540" max="1540" width="9.140625" style="579"/>
    <col min="1541" max="1542" width="9.85546875" style="579" customWidth="1"/>
    <col min="1543" max="1768" width="9.140625" style="579"/>
    <col min="1769" max="1769" width="32.85546875" style="579" customWidth="1"/>
    <col min="1770" max="1770" width="9.7109375" style="579" customWidth="1"/>
    <col min="1771" max="1771" width="10.140625" style="579" customWidth="1"/>
    <col min="1772" max="1772" width="9.140625" style="579" customWidth="1"/>
    <col min="1773" max="1773" width="10" style="579" customWidth="1"/>
    <col min="1774" max="1774" width="9.85546875" style="579" customWidth="1"/>
    <col min="1775" max="1775" width="9.140625" style="579" customWidth="1"/>
    <col min="1776" max="1776" width="9.5703125" style="579" customWidth="1"/>
    <col min="1777" max="1777" width="9.7109375" style="579" customWidth="1"/>
    <col min="1778" max="1778" width="9.5703125" style="579" bestFit="1" customWidth="1"/>
    <col min="1779" max="1779" width="10.5703125" style="579" customWidth="1"/>
    <col min="1780" max="1780" width="9.85546875" style="579" customWidth="1"/>
    <col min="1781" max="1781" width="9.140625" style="579"/>
    <col min="1782" max="1782" width="10" style="579" customWidth="1"/>
    <col min="1783" max="1783" width="10.140625" style="579" customWidth="1"/>
    <col min="1784" max="1784" width="9.140625" style="579"/>
    <col min="1785" max="1785" width="10" style="579" customWidth="1"/>
    <col min="1786" max="1786" width="9.7109375" style="579" customWidth="1"/>
    <col min="1787" max="1787" width="11.28515625" style="579" customWidth="1"/>
    <col min="1788" max="1788" width="9.7109375" style="579" customWidth="1"/>
    <col min="1789" max="1789" width="9.85546875" style="579" customWidth="1"/>
    <col min="1790" max="1790" width="9.140625" style="579"/>
    <col min="1791" max="1791" width="9.85546875" style="579" customWidth="1"/>
    <col min="1792" max="1792" width="9.5703125" style="579" customWidth="1"/>
    <col min="1793" max="1793" width="9.140625" style="579"/>
    <col min="1794" max="1794" width="10.140625" style="579" customWidth="1"/>
    <col min="1795" max="1795" width="9.5703125" style="579" customWidth="1"/>
    <col min="1796" max="1796" width="9.140625" style="579"/>
    <col min="1797" max="1798" width="9.85546875" style="579" customWidth="1"/>
    <col min="1799" max="2024" width="9.140625" style="579"/>
    <col min="2025" max="2025" width="32.85546875" style="579" customWidth="1"/>
    <col min="2026" max="2026" width="9.7109375" style="579" customWidth="1"/>
    <col min="2027" max="2027" width="10.140625" style="579" customWidth="1"/>
    <col min="2028" max="2028" width="9.140625" style="579" customWidth="1"/>
    <col min="2029" max="2029" width="10" style="579" customWidth="1"/>
    <col min="2030" max="2030" width="9.85546875" style="579" customWidth="1"/>
    <col min="2031" max="2031" width="9.140625" style="579" customWidth="1"/>
    <col min="2032" max="2032" width="9.5703125" style="579" customWidth="1"/>
    <col min="2033" max="2033" width="9.7109375" style="579" customWidth="1"/>
    <col min="2034" max="2034" width="9.5703125" style="579" bestFit="1" customWidth="1"/>
    <col min="2035" max="2035" width="10.5703125" style="579" customWidth="1"/>
    <col min="2036" max="2036" width="9.85546875" style="579" customWidth="1"/>
    <col min="2037" max="2037" width="9.140625" style="579"/>
    <col min="2038" max="2038" width="10" style="579" customWidth="1"/>
    <col min="2039" max="2039" width="10.140625" style="579" customWidth="1"/>
    <col min="2040" max="2040" width="9.140625" style="579"/>
    <col min="2041" max="2041" width="10" style="579" customWidth="1"/>
    <col min="2042" max="2042" width="9.7109375" style="579" customWidth="1"/>
    <col min="2043" max="2043" width="11.28515625" style="579" customWidth="1"/>
    <col min="2044" max="2044" width="9.7109375" style="579" customWidth="1"/>
    <col min="2045" max="2045" width="9.85546875" style="579" customWidth="1"/>
    <col min="2046" max="2046" width="9.140625" style="579"/>
    <col min="2047" max="2047" width="9.85546875" style="579" customWidth="1"/>
    <col min="2048" max="2048" width="9.5703125" style="579" customWidth="1"/>
    <col min="2049" max="2049" width="9.140625" style="579"/>
    <col min="2050" max="2050" width="10.140625" style="579" customWidth="1"/>
    <col min="2051" max="2051" width="9.5703125" style="579" customWidth="1"/>
    <col min="2052" max="2052" width="9.140625" style="579"/>
    <col min="2053" max="2054" width="9.85546875" style="579" customWidth="1"/>
    <col min="2055" max="2280" width="9.140625" style="579"/>
    <col min="2281" max="2281" width="32.85546875" style="579" customWidth="1"/>
    <col min="2282" max="2282" width="9.7109375" style="579" customWidth="1"/>
    <col min="2283" max="2283" width="10.140625" style="579" customWidth="1"/>
    <col min="2284" max="2284" width="9.140625" style="579" customWidth="1"/>
    <col min="2285" max="2285" width="10" style="579" customWidth="1"/>
    <col min="2286" max="2286" width="9.85546875" style="579" customWidth="1"/>
    <col min="2287" max="2287" width="9.140625" style="579" customWidth="1"/>
    <col min="2288" max="2288" width="9.5703125" style="579" customWidth="1"/>
    <col min="2289" max="2289" width="9.7109375" style="579" customWidth="1"/>
    <col min="2290" max="2290" width="9.5703125" style="579" bestFit="1" customWidth="1"/>
    <col min="2291" max="2291" width="10.5703125" style="579" customWidth="1"/>
    <col min="2292" max="2292" width="9.85546875" style="579" customWidth="1"/>
    <col min="2293" max="2293" width="9.140625" style="579"/>
    <col min="2294" max="2294" width="10" style="579" customWidth="1"/>
    <col min="2295" max="2295" width="10.140625" style="579" customWidth="1"/>
    <col min="2296" max="2296" width="9.140625" style="579"/>
    <col min="2297" max="2297" width="10" style="579" customWidth="1"/>
    <col min="2298" max="2298" width="9.7109375" style="579" customWidth="1"/>
    <col min="2299" max="2299" width="11.28515625" style="579" customWidth="1"/>
    <col min="2300" max="2300" width="9.7109375" style="579" customWidth="1"/>
    <col min="2301" max="2301" width="9.85546875" style="579" customWidth="1"/>
    <col min="2302" max="2302" width="9.140625" style="579"/>
    <col min="2303" max="2303" width="9.85546875" style="579" customWidth="1"/>
    <col min="2304" max="2304" width="9.5703125" style="579" customWidth="1"/>
    <col min="2305" max="2305" width="9.140625" style="579"/>
    <col min="2306" max="2306" width="10.140625" style="579" customWidth="1"/>
    <col min="2307" max="2307" width="9.5703125" style="579" customWidth="1"/>
    <col min="2308" max="2308" width="9.140625" style="579"/>
    <col min="2309" max="2310" width="9.85546875" style="579" customWidth="1"/>
    <col min="2311" max="2536" width="9.140625" style="579"/>
    <col min="2537" max="2537" width="32.85546875" style="579" customWidth="1"/>
    <col min="2538" max="2538" width="9.7109375" style="579" customWidth="1"/>
    <col min="2539" max="2539" width="10.140625" style="579" customWidth="1"/>
    <col min="2540" max="2540" width="9.140625" style="579" customWidth="1"/>
    <col min="2541" max="2541" width="10" style="579" customWidth="1"/>
    <col min="2542" max="2542" width="9.85546875" style="579" customWidth="1"/>
    <col min="2543" max="2543" width="9.140625" style="579" customWidth="1"/>
    <col min="2544" max="2544" width="9.5703125" style="579" customWidth="1"/>
    <col min="2545" max="2545" width="9.7109375" style="579" customWidth="1"/>
    <col min="2546" max="2546" width="9.5703125" style="579" bestFit="1" customWidth="1"/>
    <col min="2547" max="2547" width="10.5703125" style="579" customWidth="1"/>
    <col min="2548" max="2548" width="9.85546875" style="579" customWidth="1"/>
    <col min="2549" max="2549" width="9.140625" style="579"/>
    <col min="2550" max="2550" width="10" style="579" customWidth="1"/>
    <col min="2551" max="2551" width="10.140625" style="579" customWidth="1"/>
    <col min="2552" max="2552" width="9.140625" style="579"/>
    <col min="2553" max="2553" width="10" style="579" customWidth="1"/>
    <col min="2554" max="2554" width="9.7109375" style="579" customWidth="1"/>
    <col min="2555" max="2555" width="11.28515625" style="579" customWidth="1"/>
    <col min="2556" max="2556" width="9.7109375" style="579" customWidth="1"/>
    <col min="2557" max="2557" width="9.85546875" style="579" customWidth="1"/>
    <col min="2558" max="2558" width="9.140625" style="579"/>
    <col min="2559" max="2559" width="9.85546875" style="579" customWidth="1"/>
    <col min="2560" max="2560" width="9.5703125" style="579" customWidth="1"/>
    <col min="2561" max="2561" width="9.140625" style="579"/>
    <col min="2562" max="2562" width="10.140625" style="579" customWidth="1"/>
    <col min="2563" max="2563" width="9.5703125" style="579" customWidth="1"/>
    <col min="2564" max="2564" width="9.140625" style="579"/>
    <col min="2565" max="2566" width="9.85546875" style="579" customWidth="1"/>
    <col min="2567" max="2792" width="9.140625" style="579"/>
    <col min="2793" max="2793" width="32.85546875" style="579" customWidth="1"/>
    <col min="2794" max="2794" width="9.7109375" style="579" customWidth="1"/>
    <col min="2795" max="2795" width="10.140625" style="579" customWidth="1"/>
    <col min="2796" max="2796" width="9.140625" style="579" customWidth="1"/>
    <col min="2797" max="2797" width="10" style="579" customWidth="1"/>
    <col min="2798" max="2798" width="9.85546875" style="579" customWidth="1"/>
    <col min="2799" max="2799" width="9.140625" style="579" customWidth="1"/>
    <col min="2800" max="2800" width="9.5703125" style="579" customWidth="1"/>
    <col min="2801" max="2801" width="9.7109375" style="579" customWidth="1"/>
    <col min="2802" max="2802" width="9.5703125" style="579" bestFit="1" customWidth="1"/>
    <col min="2803" max="2803" width="10.5703125" style="579" customWidth="1"/>
    <col min="2804" max="2804" width="9.85546875" style="579" customWidth="1"/>
    <col min="2805" max="2805" width="9.140625" style="579"/>
    <col min="2806" max="2806" width="10" style="579" customWidth="1"/>
    <col min="2807" max="2807" width="10.140625" style="579" customWidth="1"/>
    <col min="2808" max="2808" width="9.140625" style="579"/>
    <col min="2809" max="2809" width="10" style="579" customWidth="1"/>
    <col min="2810" max="2810" width="9.7109375" style="579" customWidth="1"/>
    <col min="2811" max="2811" width="11.28515625" style="579" customWidth="1"/>
    <col min="2812" max="2812" width="9.7109375" style="579" customWidth="1"/>
    <col min="2813" max="2813" width="9.85546875" style="579" customWidth="1"/>
    <col min="2814" max="2814" width="9.140625" style="579"/>
    <col min="2815" max="2815" width="9.85546875" style="579" customWidth="1"/>
    <col min="2816" max="2816" width="9.5703125" style="579" customWidth="1"/>
    <col min="2817" max="2817" width="9.140625" style="579"/>
    <col min="2818" max="2818" width="10.140625" style="579" customWidth="1"/>
    <col min="2819" max="2819" width="9.5703125" style="579" customWidth="1"/>
    <col min="2820" max="2820" width="9.140625" style="579"/>
    <col min="2821" max="2822" width="9.85546875" style="579" customWidth="1"/>
    <col min="2823" max="3048" width="9.140625" style="579"/>
    <col min="3049" max="3049" width="32.85546875" style="579" customWidth="1"/>
    <col min="3050" max="3050" width="9.7109375" style="579" customWidth="1"/>
    <col min="3051" max="3051" width="10.140625" style="579" customWidth="1"/>
    <col min="3052" max="3052" width="9.140625" style="579" customWidth="1"/>
    <col min="3053" max="3053" width="10" style="579" customWidth="1"/>
    <col min="3054" max="3054" width="9.85546875" style="579" customWidth="1"/>
    <col min="3055" max="3055" width="9.140625" style="579" customWidth="1"/>
    <col min="3056" max="3056" width="9.5703125" style="579" customWidth="1"/>
    <col min="3057" max="3057" width="9.7109375" style="579" customWidth="1"/>
    <col min="3058" max="3058" width="9.5703125" style="579" bestFit="1" customWidth="1"/>
    <col min="3059" max="3059" width="10.5703125" style="579" customWidth="1"/>
    <col min="3060" max="3060" width="9.85546875" style="579" customWidth="1"/>
    <col min="3061" max="3061" width="9.140625" style="579"/>
    <col min="3062" max="3062" width="10" style="579" customWidth="1"/>
    <col min="3063" max="3063" width="10.140625" style="579" customWidth="1"/>
    <col min="3064" max="3064" width="9.140625" style="579"/>
    <col min="3065" max="3065" width="10" style="579" customWidth="1"/>
    <col min="3066" max="3066" width="9.7109375" style="579" customWidth="1"/>
    <col min="3067" max="3067" width="11.28515625" style="579" customWidth="1"/>
    <col min="3068" max="3068" width="9.7109375" style="579" customWidth="1"/>
    <col min="3069" max="3069" width="9.85546875" style="579" customWidth="1"/>
    <col min="3070" max="3070" width="9.140625" style="579"/>
    <col min="3071" max="3071" width="9.85546875" style="579" customWidth="1"/>
    <col min="3072" max="3072" width="9.5703125" style="579" customWidth="1"/>
    <col min="3073" max="3073" width="9.140625" style="579"/>
    <col min="3074" max="3074" width="10.140625" style="579" customWidth="1"/>
    <col min="3075" max="3075" width="9.5703125" style="579" customWidth="1"/>
    <col min="3076" max="3076" width="9.140625" style="579"/>
    <col min="3077" max="3078" width="9.85546875" style="579" customWidth="1"/>
    <col min="3079" max="3304" width="9.140625" style="579"/>
    <col min="3305" max="3305" width="32.85546875" style="579" customWidth="1"/>
    <col min="3306" max="3306" width="9.7109375" style="579" customWidth="1"/>
    <col min="3307" max="3307" width="10.140625" style="579" customWidth="1"/>
    <col min="3308" max="3308" width="9.140625" style="579" customWidth="1"/>
    <col min="3309" max="3309" width="10" style="579" customWidth="1"/>
    <col min="3310" max="3310" width="9.85546875" style="579" customWidth="1"/>
    <col min="3311" max="3311" width="9.140625" style="579" customWidth="1"/>
    <col min="3312" max="3312" width="9.5703125" style="579" customWidth="1"/>
    <col min="3313" max="3313" width="9.7109375" style="579" customWidth="1"/>
    <col min="3314" max="3314" width="9.5703125" style="579" bestFit="1" customWidth="1"/>
    <col min="3315" max="3315" width="10.5703125" style="579" customWidth="1"/>
    <col min="3316" max="3316" width="9.85546875" style="579" customWidth="1"/>
    <col min="3317" max="3317" width="9.140625" style="579"/>
    <col min="3318" max="3318" width="10" style="579" customWidth="1"/>
    <col min="3319" max="3319" width="10.140625" style="579" customWidth="1"/>
    <col min="3320" max="3320" width="9.140625" style="579"/>
    <col min="3321" max="3321" width="10" style="579" customWidth="1"/>
    <col min="3322" max="3322" width="9.7109375" style="579" customWidth="1"/>
    <col min="3323" max="3323" width="11.28515625" style="579" customWidth="1"/>
    <col min="3324" max="3324" width="9.7109375" style="579" customWidth="1"/>
    <col min="3325" max="3325" width="9.85546875" style="579" customWidth="1"/>
    <col min="3326" max="3326" width="9.140625" style="579"/>
    <col min="3327" max="3327" width="9.85546875" style="579" customWidth="1"/>
    <col min="3328" max="3328" width="9.5703125" style="579" customWidth="1"/>
    <col min="3329" max="3329" width="9.140625" style="579"/>
    <col min="3330" max="3330" width="10.140625" style="579" customWidth="1"/>
    <col min="3331" max="3331" width="9.5703125" style="579" customWidth="1"/>
    <col min="3332" max="3332" width="9.140625" style="579"/>
    <col min="3333" max="3334" width="9.85546875" style="579" customWidth="1"/>
    <col min="3335" max="3560" width="9.140625" style="579"/>
    <col min="3561" max="3561" width="32.85546875" style="579" customWidth="1"/>
    <col min="3562" max="3562" width="9.7109375" style="579" customWidth="1"/>
    <col min="3563" max="3563" width="10.140625" style="579" customWidth="1"/>
    <col min="3564" max="3564" width="9.140625" style="579" customWidth="1"/>
    <col min="3565" max="3565" width="10" style="579" customWidth="1"/>
    <col min="3566" max="3566" width="9.85546875" style="579" customWidth="1"/>
    <col min="3567" max="3567" width="9.140625" style="579" customWidth="1"/>
    <col min="3568" max="3568" width="9.5703125" style="579" customWidth="1"/>
    <col min="3569" max="3569" width="9.7109375" style="579" customWidth="1"/>
    <col min="3570" max="3570" width="9.5703125" style="579" bestFit="1" customWidth="1"/>
    <col min="3571" max="3571" width="10.5703125" style="579" customWidth="1"/>
    <col min="3572" max="3572" width="9.85546875" style="579" customWidth="1"/>
    <col min="3573" max="3573" width="9.140625" style="579"/>
    <col min="3574" max="3574" width="10" style="579" customWidth="1"/>
    <col min="3575" max="3575" width="10.140625" style="579" customWidth="1"/>
    <col min="3576" max="3576" width="9.140625" style="579"/>
    <col min="3577" max="3577" width="10" style="579" customWidth="1"/>
    <col min="3578" max="3578" width="9.7109375" style="579" customWidth="1"/>
    <col min="3579" max="3579" width="11.28515625" style="579" customWidth="1"/>
    <col min="3580" max="3580" width="9.7109375" style="579" customWidth="1"/>
    <col min="3581" max="3581" width="9.85546875" style="579" customWidth="1"/>
    <col min="3582" max="3582" width="9.140625" style="579"/>
    <col min="3583" max="3583" width="9.85546875" style="579" customWidth="1"/>
    <col min="3584" max="3584" width="9.5703125" style="579" customWidth="1"/>
    <col min="3585" max="3585" width="9.140625" style="579"/>
    <col min="3586" max="3586" width="10.140625" style="579" customWidth="1"/>
    <col min="3587" max="3587" width="9.5703125" style="579" customWidth="1"/>
    <col min="3588" max="3588" width="9.140625" style="579"/>
    <col min="3589" max="3590" width="9.85546875" style="579" customWidth="1"/>
    <col min="3591" max="3816" width="9.140625" style="579"/>
    <col min="3817" max="3817" width="32.85546875" style="579" customWidth="1"/>
    <col min="3818" max="3818" width="9.7109375" style="579" customWidth="1"/>
    <col min="3819" max="3819" width="10.140625" style="579" customWidth="1"/>
    <col min="3820" max="3820" width="9.140625" style="579" customWidth="1"/>
    <col min="3821" max="3821" width="10" style="579" customWidth="1"/>
    <col min="3822" max="3822" width="9.85546875" style="579" customWidth="1"/>
    <col min="3823" max="3823" width="9.140625" style="579" customWidth="1"/>
    <col min="3824" max="3824" width="9.5703125" style="579" customWidth="1"/>
    <col min="3825" max="3825" width="9.7109375" style="579" customWidth="1"/>
    <col min="3826" max="3826" width="9.5703125" style="579" bestFit="1" customWidth="1"/>
    <col min="3827" max="3827" width="10.5703125" style="579" customWidth="1"/>
    <col min="3828" max="3828" width="9.85546875" style="579" customWidth="1"/>
    <col min="3829" max="3829" width="9.140625" style="579"/>
    <col min="3830" max="3830" width="10" style="579" customWidth="1"/>
    <col min="3831" max="3831" width="10.140625" style="579" customWidth="1"/>
    <col min="3832" max="3832" width="9.140625" style="579"/>
    <col min="3833" max="3833" width="10" style="579" customWidth="1"/>
    <col min="3834" max="3834" width="9.7109375" style="579" customWidth="1"/>
    <col min="3835" max="3835" width="11.28515625" style="579" customWidth="1"/>
    <col min="3836" max="3836" width="9.7109375" style="579" customWidth="1"/>
    <col min="3837" max="3837" width="9.85546875" style="579" customWidth="1"/>
    <col min="3838" max="3838" width="9.140625" style="579"/>
    <col min="3839" max="3839" width="9.85546875" style="579" customWidth="1"/>
    <col min="3840" max="3840" width="9.5703125" style="579" customWidth="1"/>
    <col min="3841" max="3841" width="9.140625" style="579"/>
    <col min="3842" max="3842" width="10.140625" style="579" customWidth="1"/>
    <col min="3843" max="3843" width="9.5703125" style="579" customWidth="1"/>
    <col min="3844" max="3844" width="9.140625" style="579"/>
    <col min="3845" max="3846" width="9.85546875" style="579" customWidth="1"/>
    <col min="3847" max="4072" width="9.140625" style="579"/>
    <col min="4073" max="4073" width="32.85546875" style="579" customWidth="1"/>
    <col min="4074" max="4074" width="9.7109375" style="579" customWidth="1"/>
    <col min="4075" max="4075" width="10.140625" style="579" customWidth="1"/>
    <col min="4076" max="4076" width="9.140625" style="579" customWidth="1"/>
    <col min="4077" max="4077" width="10" style="579" customWidth="1"/>
    <col min="4078" max="4078" width="9.85546875" style="579" customWidth="1"/>
    <col min="4079" max="4079" width="9.140625" style="579" customWidth="1"/>
    <col min="4080" max="4080" width="9.5703125" style="579" customWidth="1"/>
    <col min="4081" max="4081" width="9.7109375" style="579" customWidth="1"/>
    <col min="4082" max="4082" width="9.5703125" style="579" bestFit="1" customWidth="1"/>
    <col min="4083" max="4083" width="10.5703125" style="579" customWidth="1"/>
    <col min="4084" max="4084" width="9.85546875" style="579" customWidth="1"/>
    <col min="4085" max="4085" width="9.140625" style="579"/>
    <col min="4086" max="4086" width="10" style="579" customWidth="1"/>
    <col min="4087" max="4087" width="10.140625" style="579" customWidth="1"/>
    <col min="4088" max="4088" width="9.140625" style="579"/>
    <col min="4089" max="4089" width="10" style="579" customWidth="1"/>
    <col min="4090" max="4090" width="9.7109375" style="579" customWidth="1"/>
    <col min="4091" max="4091" width="11.28515625" style="579" customWidth="1"/>
    <col min="4092" max="4092" width="9.7109375" style="579" customWidth="1"/>
    <col min="4093" max="4093" width="9.85546875" style="579" customWidth="1"/>
    <col min="4094" max="4094" width="9.140625" style="579"/>
    <col min="4095" max="4095" width="9.85546875" style="579" customWidth="1"/>
    <col min="4096" max="4096" width="9.5703125" style="579" customWidth="1"/>
    <col min="4097" max="4097" width="9.140625" style="579"/>
    <col min="4098" max="4098" width="10.140625" style="579" customWidth="1"/>
    <col min="4099" max="4099" width="9.5703125" style="579" customWidth="1"/>
    <col min="4100" max="4100" width="9.140625" style="579"/>
    <col min="4101" max="4102" width="9.85546875" style="579" customWidth="1"/>
    <col min="4103" max="4328" width="9.140625" style="579"/>
    <col min="4329" max="4329" width="32.85546875" style="579" customWidth="1"/>
    <col min="4330" max="4330" width="9.7109375" style="579" customWidth="1"/>
    <col min="4331" max="4331" width="10.140625" style="579" customWidth="1"/>
    <col min="4332" max="4332" width="9.140625" style="579" customWidth="1"/>
    <col min="4333" max="4333" width="10" style="579" customWidth="1"/>
    <col min="4334" max="4334" width="9.85546875" style="579" customWidth="1"/>
    <col min="4335" max="4335" width="9.140625" style="579" customWidth="1"/>
    <col min="4336" max="4336" width="9.5703125" style="579" customWidth="1"/>
    <col min="4337" max="4337" width="9.7109375" style="579" customWidth="1"/>
    <col min="4338" max="4338" width="9.5703125" style="579" bestFit="1" customWidth="1"/>
    <col min="4339" max="4339" width="10.5703125" style="579" customWidth="1"/>
    <col min="4340" max="4340" width="9.85546875" style="579" customWidth="1"/>
    <col min="4341" max="4341" width="9.140625" style="579"/>
    <col min="4342" max="4342" width="10" style="579" customWidth="1"/>
    <col min="4343" max="4343" width="10.140625" style="579" customWidth="1"/>
    <col min="4344" max="4344" width="9.140625" style="579"/>
    <col min="4345" max="4345" width="10" style="579" customWidth="1"/>
    <col min="4346" max="4346" width="9.7109375" style="579" customWidth="1"/>
    <col min="4347" max="4347" width="11.28515625" style="579" customWidth="1"/>
    <col min="4348" max="4348" width="9.7109375" style="579" customWidth="1"/>
    <col min="4349" max="4349" width="9.85546875" style="579" customWidth="1"/>
    <col min="4350" max="4350" width="9.140625" style="579"/>
    <col min="4351" max="4351" width="9.85546875" style="579" customWidth="1"/>
    <col min="4352" max="4352" width="9.5703125" style="579" customWidth="1"/>
    <col min="4353" max="4353" width="9.140625" style="579"/>
    <col min="4354" max="4354" width="10.140625" style="579" customWidth="1"/>
    <col min="4355" max="4355" width="9.5703125" style="579" customWidth="1"/>
    <col min="4356" max="4356" width="9.140625" style="579"/>
    <col min="4357" max="4358" width="9.85546875" style="579" customWidth="1"/>
    <col min="4359" max="4584" width="9.140625" style="579"/>
    <col min="4585" max="4585" width="32.85546875" style="579" customWidth="1"/>
    <col min="4586" max="4586" width="9.7109375" style="579" customWidth="1"/>
    <col min="4587" max="4587" width="10.140625" style="579" customWidth="1"/>
    <col min="4588" max="4588" width="9.140625" style="579" customWidth="1"/>
    <col min="4589" max="4589" width="10" style="579" customWidth="1"/>
    <col min="4590" max="4590" width="9.85546875" style="579" customWidth="1"/>
    <col min="4591" max="4591" width="9.140625" style="579" customWidth="1"/>
    <col min="4592" max="4592" width="9.5703125" style="579" customWidth="1"/>
    <col min="4593" max="4593" width="9.7109375" style="579" customWidth="1"/>
    <col min="4594" max="4594" width="9.5703125" style="579" bestFit="1" customWidth="1"/>
    <col min="4595" max="4595" width="10.5703125" style="579" customWidth="1"/>
    <col min="4596" max="4596" width="9.85546875" style="579" customWidth="1"/>
    <col min="4597" max="4597" width="9.140625" style="579"/>
    <col min="4598" max="4598" width="10" style="579" customWidth="1"/>
    <col min="4599" max="4599" width="10.140625" style="579" customWidth="1"/>
    <col min="4600" max="4600" width="9.140625" style="579"/>
    <col min="4601" max="4601" width="10" style="579" customWidth="1"/>
    <col min="4602" max="4602" width="9.7109375" style="579" customWidth="1"/>
    <col min="4603" max="4603" width="11.28515625" style="579" customWidth="1"/>
    <col min="4604" max="4604" width="9.7109375" style="579" customWidth="1"/>
    <col min="4605" max="4605" width="9.85546875" style="579" customWidth="1"/>
    <col min="4606" max="4606" width="9.140625" style="579"/>
    <col min="4607" max="4607" width="9.85546875" style="579" customWidth="1"/>
    <col min="4608" max="4608" width="9.5703125" style="579" customWidth="1"/>
    <col min="4609" max="4609" width="9.140625" style="579"/>
    <col min="4610" max="4610" width="10.140625" style="579" customWidth="1"/>
    <col min="4611" max="4611" width="9.5703125" style="579" customWidth="1"/>
    <col min="4612" max="4612" width="9.140625" style="579"/>
    <col min="4613" max="4614" width="9.85546875" style="579" customWidth="1"/>
    <col min="4615" max="4840" width="9.140625" style="579"/>
    <col min="4841" max="4841" width="32.85546875" style="579" customWidth="1"/>
    <col min="4842" max="4842" width="9.7109375" style="579" customWidth="1"/>
    <col min="4843" max="4843" width="10.140625" style="579" customWidth="1"/>
    <col min="4844" max="4844" width="9.140625" style="579" customWidth="1"/>
    <col min="4845" max="4845" width="10" style="579" customWidth="1"/>
    <col min="4846" max="4846" width="9.85546875" style="579" customWidth="1"/>
    <col min="4847" max="4847" width="9.140625" style="579" customWidth="1"/>
    <col min="4848" max="4848" width="9.5703125" style="579" customWidth="1"/>
    <col min="4849" max="4849" width="9.7109375" style="579" customWidth="1"/>
    <col min="4850" max="4850" width="9.5703125" style="579" bestFit="1" customWidth="1"/>
    <col min="4851" max="4851" width="10.5703125" style="579" customWidth="1"/>
    <col min="4852" max="4852" width="9.85546875" style="579" customWidth="1"/>
    <col min="4853" max="4853" width="9.140625" style="579"/>
    <col min="4854" max="4854" width="10" style="579" customWidth="1"/>
    <col min="4855" max="4855" width="10.140625" style="579" customWidth="1"/>
    <col min="4856" max="4856" width="9.140625" style="579"/>
    <col min="4857" max="4857" width="10" style="579" customWidth="1"/>
    <col min="4858" max="4858" width="9.7109375" style="579" customWidth="1"/>
    <col min="4859" max="4859" width="11.28515625" style="579" customWidth="1"/>
    <col min="4860" max="4860" width="9.7109375" style="579" customWidth="1"/>
    <col min="4861" max="4861" width="9.85546875" style="579" customWidth="1"/>
    <col min="4862" max="4862" width="9.140625" style="579"/>
    <col min="4863" max="4863" width="9.85546875" style="579" customWidth="1"/>
    <col min="4864" max="4864" width="9.5703125" style="579" customWidth="1"/>
    <col min="4865" max="4865" width="9.140625" style="579"/>
    <col min="4866" max="4866" width="10.140625" style="579" customWidth="1"/>
    <col min="4867" max="4867" width="9.5703125" style="579" customWidth="1"/>
    <col min="4868" max="4868" width="9.140625" style="579"/>
    <col min="4869" max="4870" width="9.85546875" style="579" customWidth="1"/>
    <col min="4871" max="5096" width="9.140625" style="579"/>
    <col min="5097" max="5097" width="32.85546875" style="579" customWidth="1"/>
    <col min="5098" max="5098" width="9.7109375" style="579" customWidth="1"/>
    <col min="5099" max="5099" width="10.140625" style="579" customWidth="1"/>
    <col min="5100" max="5100" width="9.140625" style="579" customWidth="1"/>
    <col min="5101" max="5101" width="10" style="579" customWidth="1"/>
    <col min="5102" max="5102" width="9.85546875" style="579" customWidth="1"/>
    <col min="5103" max="5103" width="9.140625" style="579" customWidth="1"/>
    <col min="5104" max="5104" width="9.5703125" style="579" customWidth="1"/>
    <col min="5105" max="5105" width="9.7109375" style="579" customWidth="1"/>
    <col min="5106" max="5106" width="9.5703125" style="579" bestFit="1" customWidth="1"/>
    <col min="5107" max="5107" width="10.5703125" style="579" customWidth="1"/>
    <col min="5108" max="5108" width="9.85546875" style="579" customWidth="1"/>
    <col min="5109" max="5109" width="9.140625" style="579"/>
    <col min="5110" max="5110" width="10" style="579" customWidth="1"/>
    <col min="5111" max="5111" width="10.140625" style="579" customWidth="1"/>
    <col min="5112" max="5112" width="9.140625" style="579"/>
    <col min="5113" max="5113" width="10" style="579" customWidth="1"/>
    <col min="5114" max="5114" width="9.7109375" style="579" customWidth="1"/>
    <col min="5115" max="5115" width="11.28515625" style="579" customWidth="1"/>
    <col min="5116" max="5116" width="9.7109375" style="579" customWidth="1"/>
    <col min="5117" max="5117" width="9.85546875" style="579" customWidth="1"/>
    <col min="5118" max="5118" width="9.140625" style="579"/>
    <col min="5119" max="5119" width="9.85546875" style="579" customWidth="1"/>
    <col min="5120" max="5120" width="9.5703125" style="579" customWidth="1"/>
    <col min="5121" max="5121" width="9.140625" style="579"/>
    <col min="5122" max="5122" width="10.140625" style="579" customWidth="1"/>
    <col min="5123" max="5123" width="9.5703125" style="579" customWidth="1"/>
    <col min="5124" max="5124" width="9.140625" style="579"/>
    <col min="5125" max="5126" width="9.85546875" style="579" customWidth="1"/>
    <col min="5127" max="5352" width="9.140625" style="579"/>
    <col min="5353" max="5353" width="32.85546875" style="579" customWidth="1"/>
    <col min="5354" max="5354" width="9.7109375" style="579" customWidth="1"/>
    <col min="5355" max="5355" width="10.140625" style="579" customWidth="1"/>
    <col min="5356" max="5356" width="9.140625" style="579" customWidth="1"/>
    <col min="5357" max="5357" width="10" style="579" customWidth="1"/>
    <col min="5358" max="5358" width="9.85546875" style="579" customWidth="1"/>
    <col min="5359" max="5359" width="9.140625" style="579" customWidth="1"/>
    <col min="5360" max="5360" width="9.5703125" style="579" customWidth="1"/>
    <col min="5361" max="5361" width="9.7109375" style="579" customWidth="1"/>
    <col min="5362" max="5362" width="9.5703125" style="579" bestFit="1" customWidth="1"/>
    <col min="5363" max="5363" width="10.5703125" style="579" customWidth="1"/>
    <col min="5364" max="5364" width="9.85546875" style="579" customWidth="1"/>
    <col min="5365" max="5365" width="9.140625" style="579"/>
    <col min="5366" max="5366" width="10" style="579" customWidth="1"/>
    <col min="5367" max="5367" width="10.140625" style="579" customWidth="1"/>
    <col min="5368" max="5368" width="9.140625" style="579"/>
    <col min="5369" max="5369" width="10" style="579" customWidth="1"/>
    <col min="5370" max="5370" width="9.7109375" style="579" customWidth="1"/>
    <col min="5371" max="5371" width="11.28515625" style="579" customWidth="1"/>
    <col min="5372" max="5372" width="9.7109375" style="579" customWidth="1"/>
    <col min="5373" max="5373" width="9.85546875" style="579" customWidth="1"/>
    <col min="5374" max="5374" width="9.140625" style="579"/>
    <col min="5375" max="5375" width="9.85546875" style="579" customWidth="1"/>
    <col min="5376" max="5376" width="9.5703125" style="579" customWidth="1"/>
    <col min="5377" max="5377" width="9.140625" style="579"/>
    <col min="5378" max="5378" width="10.140625" style="579" customWidth="1"/>
    <col min="5379" max="5379" width="9.5703125" style="579" customWidth="1"/>
    <col min="5380" max="5380" width="9.140625" style="579"/>
    <col min="5381" max="5382" width="9.85546875" style="579" customWidth="1"/>
    <col min="5383" max="5608" width="9.140625" style="579"/>
    <col min="5609" max="5609" width="32.85546875" style="579" customWidth="1"/>
    <col min="5610" max="5610" width="9.7109375" style="579" customWidth="1"/>
    <col min="5611" max="5611" width="10.140625" style="579" customWidth="1"/>
    <col min="5612" max="5612" width="9.140625" style="579" customWidth="1"/>
    <col min="5613" max="5613" width="10" style="579" customWidth="1"/>
    <col min="5614" max="5614" width="9.85546875" style="579" customWidth="1"/>
    <col min="5615" max="5615" width="9.140625" style="579" customWidth="1"/>
    <col min="5616" max="5616" width="9.5703125" style="579" customWidth="1"/>
    <col min="5617" max="5617" width="9.7109375" style="579" customWidth="1"/>
    <col min="5618" max="5618" width="9.5703125" style="579" bestFit="1" customWidth="1"/>
    <col min="5619" max="5619" width="10.5703125" style="579" customWidth="1"/>
    <col min="5620" max="5620" width="9.85546875" style="579" customWidth="1"/>
    <col min="5621" max="5621" width="9.140625" style="579"/>
    <col min="5622" max="5622" width="10" style="579" customWidth="1"/>
    <col min="5623" max="5623" width="10.140625" style="579" customWidth="1"/>
    <col min="5624" max="5624" width="9.140625" style="579"/>
    <col min="5625" max="5625" width="10" style="579" customWidth="1"/>
    <col min="5626" max="5626" width="9.7109375" style="579" customWidth="1"/>
    <col min="5627" max="5627" width="11.28515625" style="579" customWidth="1"/>
    <col min="5628" max="5628" width="9.7109375" style="579" customWidth="1"/>
    <col min="5629" max="5629" width="9.85546875" style="579" customWidth="1"/>
    <col min="5630" max="5630" width="9.140625" style="579"/>
    <col min="5631" max="5631" width="9.85546875" style="579" customWidth="1"/>
    <col min="5632" max="5632" width="9.5703125" style="579" customWidth="1"/>
    <col min="5633" max="5633" width="9.140625" style="579"/>
    <col min="5634" max="5634" width="10.140625" style="579" customWidth="1"/>
    <col min="5635" max="5635" width="9.5703125" style="579" customWidth="1"/>
    <col min="5636" max="5636" width="9.140625" style="579"/>
    <col min="5637" max="5638" width="9.85546875" style="579" customWidth="1"/>
    <col min="5639" max="5864" width="9.140625" style="579"/>
    <col min="5865" max="5865" width="32.85546875" style="579" customWidth="1"/>
    <col min="5866" max="5866" width="9.7109375" style="579" customWidth="1"/>
    <col min="5867" max="5867" width="10.140625" style="579" customWidth="1"/>
    <col min="5868" max="5868" width="9.140625" style="579" customWidth="1"/>
    <col min="5869" max="5869" width="10" style="579" customWidth="1"/>
    <col min="5870" max="5870" width="9.85546875" style="579" customWidth="1"/>
    <col min="5871" max="5871" width="9.140625" style="579" customWidth="1"/>
    <col min="5872" max="5872" width="9.5703125" style="579" customWidth="1"/>
    <col min="5873" max="5873" width="9.7109375" style="579" customWidth="1"/>
    <col min="5874" max="5874" width="9.5703125" style="579" bestFit="1" customWidth="1"/>
    <col min="5875" max="5875" width="10.5703125" style="579" customWidth="1"/>
    <col min="5876" max="5876" width="9.85546875" style="579" customWidth="1"/>
    <col min="5877" max="5877" width="9.140625" style="579"/>
    <col min="5878" max="5878" width="10" style="579" customWidth="1"/>
    <col min="5879" max="5879" width="10.140625" style="579" customWidth="1"/>
    <col min="5880" max="5880" width="9.140625" style="579"/>
    <col min="5881" max="5881" width="10" style="579" customWidth="1"/>
    <col min="5882" max="5882" width="9.7109375" style="579" customWidth="1"/>
    <col min="5883" max="5883" width="11.28515625" style="579" customWidth="1"/>
    <col min="5884" max="5884" width="9.7109375" style="579" customWidth="1"/>
    <col min="5885" max="5885" width="9.85546875" style="579" customWidth="1"/>
    <col min="5886" max="5886" width="9.140625" style="579"/>
    <col min="5887" max="5887" width="9.85546875" style="579" customWidth="1"/>
    <col min="5888" max="5888" width="9.5703125" style="579" customWidth="1"/>
    <col min="5889" max="5889" width="9.140625" style="579"/>
    <col min="5890" max="5890" width="10.140625" style="579" customWidth="1"/>
    <col min="5891" max="5891" width="9.5703125" style="579" customWidth="1"/>
    <col min="5892" max="5892" width="9.140625" style="579"/>
    <col min="5893" max="5894" width="9.85546875" style="579" customWidth="1"/>
    <col min="5895" max="6120" width="9.140625" style="579"/>
    <col min="6121" max="6121" width="32.85546875" style="579" customWidth="1"/>
    <col min="6122" max="6122" width="9.7109375" style="579" customWidth="1"/>
    <col min="6123" max="6123" width="10.140625" style="579" customWidth="1"/>
    <col min="6124" max="6124" width="9.140625" style="579" customWidth="1"/>
    <col min="6125" max="6125" width="10" style="579" customWidth="1"/>
    <col min="6126" max="6126" width="9.85546875" style="579" customWidth="1"/>
    <col min="6127" max="6127" width="9.140625" style="579" customWidth="1"/>
    <col min="6128" max="6128" width="9.5703125" style="579" customWidth="1"/>
    <col min="6129" max="6129" width="9.7109375" style="579" customWidth="1"/>
    <col min="6130" max="6130" width="9.5703125" style="579" bestFit="1" customWidth="1"/>
    <col min="6131" max="6131" width="10.5703125" style="579" customWidth="1"/>
    <col min="6132" max="6132" width="9.85546875" style="579" customWidth="1"/>
    <col min="6133" max="6133" width="9.140625" style="579"/>
    <col min="6134" max="6134" width="10" style="579" customWidth="1"/>
    <col min="6135" max="6135" width="10.140625" style="579" customWidth="1"/>
    <col min="6136" max="6136" width="9.140625" style="579"/>
    <col min="6137" max="6137" width="10" style="579" customWidth="1"/>
    <col min="6138" max="6138" width="9.7109375" style="579" customWidth="1"/>
    <col min="6139" max="6139" width="11.28515625" style="579" customWidth="1"/>
    <col min="6140" max="6140" width="9.7109375" style="579" customWidth="1"/>
    <col min="6141" max="6141" width="9.85546875" style="579" customWidth="1"/>
    <col min="6142" max="6142" width="9.140625" style="579"/>
    <col min="6143" max="6143" width="9.85546875" style="579" customWidth="1"/>
    <col min="6144" max="6144" width="9.5703125" style="579" customWidth="1"/>
    <col min="6145" max="6145" width="9.140625" style="579"/>
    <col min="6146" max="6146" width="10.140625" style="579" customWidth="1"/>
    <col min="6147" max="6147" width="9.5703125" style="579" customWidth="1"/>
    <col min="6148" max="6148" width="9.140625" style="579"/>
    <col min="6149" max="6150" width="9.85546875" style="579" customWidth="1"/>
    <col min="6151" max="6376" width="9.140625" style="579"/>
    <col min="6377" max="6377" width="32.85546875" style="579" customWidth="1"/>
    <col min="6378" max="6378" width="9.7109375" style="579" customWidth="1"/>
    <col min="6379" max="6379" width="10.140625" style="579" customWidth="1"/>
    <col min="6380" max="6380" width="9.140625" style="579" customWidth="1"/>
    <col min="6381" max="6381" width="10" style="579" customWidth="1"/>
    <col min="6382" max="6382" width="9.85546875" style="579" customWidth="1"/>
    <col min="6383" max="6383" width="9.140625" style="579" customWidth="1"/>
    <col min="6384" max="6384" width="9.5703125" style="579" customWidth="1"/>
    <col min="6385" max="6385" width="9.7109375" style="579" customWidth="1"/>
    <col min="6386" max="6386" width="9.5703125" style="579" bestFit="1" customWidth="1"/>
    <col min="6387" max="6387" width="10.5703125" style="579" customWidth="1"/>
    <col min="6388" max="6388" width="9.85546875" style="579" customWidth="1"/>
    <col min="6389" max="6389" width="9.140625" style="579"/>
    <col min="6390" max="6390" width="10" style="579" customWidth="1"/>
    <col min="6391" max="6391" width="10.140625" style="579" customWidth="1"/>
    <col min="6392" max="6392" width="9.140625" style="579"/>
    <col min="6393" max="6393" width="10" style="579" customWidth="1"/>
    <col min="6394" max="6394" width="9.7109375" style="579" customWidth="1"/>
    <col min="6395" max="6395" width="11.28515625" style="579" customWidth="1"/>
    <col min="6396" max="6396" width="9.7109375" style="579" customWidth="1"/>
    <col min="6397" max="6397" width="9.85546875" style="579" customWidth="1"/>
    <col min="6398" max="6398" width="9.140625" style="579"/>
    <col min="6399" max="6399" width="9.85546875" style="579" customWidth="1"/>
    <col min="6400" max="6400" width="9.5703125" style="579" customWidth="1"/>
    <col min="6401" max="6401" width="9.140625" style="579"/>
    <col min="6402" max="6402" width="10.140625" style="579" customWidth="1"/>
    <col min="6403" max="6403" width="9.5703125" style="579" customWidth="1"/>
    <col min="6404" max="6404" width="9.140625" style="579"/>
    <col min="6405" max="6406" width="9.85546875" style="579" customWidth="1"/>
    <col min="6407" max="6632" width="9.140625" style="579"/>
    <col min="6633" max="6633" width="32.85546875" style="579" customWidth="1"/>
    <col min="6634" max="6634" width="9.7109375" style="579" customWidth="1"/>
    <col min="6635" max="6635" width="10.140625" style="579" customWidth="1"/>
    <col min="6636" max="6636" width="9.140625" style="579" customWidth="1"/>
    <col min="6637" max="6637" width="10" style="579" customWidth="1"/>
    <col min="6638" max="6638" width="9.85546875" style="579" customWidth="1"/>
    <col min="6639" max="6639" width="9.140625" style="579" customWidth="1"/>
    <col min="6640" max="6640" width="9.5703125" style="579" customWidth="1"/>
    <col min="6641" max="6641" width="9.7109375" style="579" customWidth="1"/>
    <col min="6642" max="6642" width="9.5703125" style="579" bestFit="1" customWidth="1"/>
    <col min="6643" max="6643" width="10.5703125" style="579" customWidth="1"/>
    <col min="6644" max="6644" width="9.85546875" style="579" customWidth="1"/>
    <col min="6645" max="6645" width="9.140625" style="579"/>
    <col min="6646" max="6646" width="10" style="579" customWidth="1"/>
    <col min="6647" max="6647" width="10.140625" style="579" customWidth="1"/>
    <col min="6648" max="6648" width="9.140625" style="579"/>
    <col min="6649" max="6649" width="10" style="579" customWidth="1"/>
    <col min="6650" max="6650" width="9.7109375" style="579" customWidth="1"/>
    <col min="6651" max="6651" width="11.28515625" style="579" customWidth="1"/>
    <col min="6652" max="6652" width="9.7109375" style="579" customWidth="1"/>
    <col min="6653" max="6653" width="9.85546875" style="579" customWidth="1"/>
    <col min="6654" max="6654" width="9.140625" style="579"/>
    <col min="6655" max="6655" width="9.85546875" style="579" customWidth="1"/>
    <col min="6656" max="6656" width="9.5703125" style="579" customWidth="1"/>
    <col min="6657" max="6657" width="9.140625" style="579"/>
    <col min="6658" max="6658" width="10.140625" style="579" customWidth="1"/>
    <col min="6659" max="6659" width="9.5703125" style="579" customWidth="1"/>
    <col min="6660" max="6660" width="9.140625" style="579"/>
    <col min="6661" max="6662" width="9.85546875" style="579" customWidth="1"/>
    <col min="6663" max="6888" width="9.140625" style="579"/>
    <col min="6889" max="6889" width="32.85546875" style="579" customWidth="1"/>
    <col min="6890" max="6890" width="9.7109375" style="579" customWidth="1"/>
    <col min="6891" max="6891" width="10.140625" style="579" customWidth="1"/>
    <col min="6892" max="6892" width="9.140625" style="579" customWidth="1"/>
    <col min="6893" max="6893" width="10" style="579" customWidth="1"/>
    <col min="6894" max="6894" width="9.85546875" style="579" customWidth="1"/>
    <col min="6895" max="6895" width="9.140625" style="579" customWidth="1"/>
    <col min="6896" max="6896" width="9.5703125" style="579" customWidth="1"/>
    <col min="6897" max="6897" width="9.7109375" style="579" customWidth="1"/>
    <col min="6898" max="6898" width="9.5703125" style="579" bestFit="1" customWidth="1"/>
    <col min="6899" max="6899" width="10.5703125" style="579" customWidth="1"/>
    <col min="6900" max="6900" width="9.85546875" style="579" customWidth="1"/>
    <col min="6901" max="6901" width="9.140625" style="579"/>
    <col min="6902" max="6902" width="10" style="579" customWidth="1"/>
    <col min="6903" max="6903" width="10.140625" style="579" customWidth="1"/>
    <col min="6904" max="6904" width="9.140625" style="579"/>
    <col min="6905" max="6905" width="10" style="579" customWidth="1"/>
    <col min="6906" max="6906" width="9.7109375" style="579" customWidth="1"/>
    <col min="6907" max="6907" width="11.28515625" style="579" customWidth="1"/>
    <col min="6908" max="6908" width="9.7109375" style="579" customWidth="1"/>
    <col min="6909" max="6909" width="9.85546875" style="579" customWidth="1"/>
    <col min="6910" max="6910" width="9.140625" style="579"/>
    <col min="6911" max="6911" width="9.85546875" style="579" customWidth="1"/>
    <col min="6912" max="6912" width="9.5703125" style="579" customWidth="1"/>
    <col min="6913" max="6913" width="9.140625" style="579"/>
    <col min="6914" max="6914" width="10.140625" style="579" customWidth="1"/>
    <col min="6915" max="6915" width="9.5703125" style="579" customWidth="1"/>
    <col min="6916" max="6916" width="9.140625" style="579"/>
    <col min="6917" max="6918" width="9.85546875" style="579" customWidth="1"/>
    <col min="6919" max="7144" width="9.140625" style="579"/>
    <col min="7145" max="7145" width="32.85546875" style="579" customWidth="1"/>
    <col min="7146" max="7146" width="9.7109375" style="579" customWidth="1"/>
    <col min="7147" max="7147" width="10.140625" style="579" customWidth="1"/>
    <col min="7148" max="7148" width="9.140625" style="579" customWidth="1"/>
    <col min="7149" max="7149" width="10" style="579" customWidth="1"/>
    <col min="7150" max="7150" width="9.85546875" style="579" customWidth="1"/>
    <col min="7151" max="7151" width="9.140625" style="579" customWidth="1"/>
    <col min="7152" max="7152" width="9.5703125" style="579" customWidth="1"/>
    <col min="7153" max="7153" width="9.7109375" style="579" customWidth="1"/>
    <col min="7154" max="7154" width="9.5703125" style="579" bestFit="1" customWidth="1"/>
    <col min="7155" max="7155" width="10.5703125" style="579" customWidth="1"/>
    <col min="7156" max="7156" width="9.85546875" style="579" customWidth="1"/>
    <col min="7157" max="7157" width="9.140625" style="579"/>
    <col min="7158" max="7158" width="10" style="579" customWidth="1"/>
    <col min="7159" max="7159" width="10.140625" style="579" customWidth="1"/>
    <col min="7160" max="7160" width="9.140625" style="579"/>
    <col min="7161" max="7161" width="10" style="579" customWidth="1"/>
    <col min="7162" max="7162" width="9.7109375" style="579" customWidth="1"/>
    <col min="7163" max="7163" width="11.28515625" style="579" customWidth="1"/>
    <col min="7164" max="7164" width="9.7109375" style="579" customWidth="1"/>
    <col min="7165" max="7165" width="9.85546875" style="579" customWidth="1"/>
    <col min="7166" max="7166" width="9.140625" style="579"/>
    <col min="7167" max="7167" width="9.85546875" style="579" customWidth="1"/>
    <col min="7168" max="7168" width="9.5703125" style="579" customWidth="1"/>
    <col min="7169" max="7169" width="9.140625" style="579"/>
    <col min="7170" max="7170" width="10.140625" style="579" customWidth="1"/>
    <col min="7171" max="7171" width="9.5703125" style="579" customWidth="1"/>
    <col min="7172" max="7172" width="9.140625" style="579"/>
    <col min="7173" max="7174" width="9.85546875" style="579" customWidth="1"/>
    <col min="7175" max="7400" width="9.140625" style="579"/>
    <col min="7401" max="7401" width="32.85546875" style="579" customWidth="1"/>
    <col min="7402" max="7402" width="9.7109375" style="579" customWidth="1"/>
    <col min="7403" max="7403" width="10.140625" style="579" customWidth="1"/>
    <col min="7404" max="7404" width="9.140625" style="579" customWidth="1"/>
    <col min="7405" max="7405" width="10" style="579" customWidth="1"/>
    <col min="7406" max="7406" width="9.85546875" style="579" customWidth="1"/>
    <col min="7407" max="7407" width="9.140625" style="579" customWidth="1"/>
    <col min="7408" max="7408" width="9.5703125" style="579" customWidth="1"/>
    <col min="7409" max="7409" width="9.7109375" style="579" customWidth="1"/>
    <col min="7410" max="7410" width="9.5703125" style="579" bestFit="1" customWidth="1"/>
    <col min="7411" max="7411" width="10.5703125" style="579" customWidth="1"/>
    <col min="7412" max="7412" width="9.85546875" style="579" customWidth="1"/>
    <col min="7413" max="7413" width="9.140625" style="579"/>
    <col min="7414" max="7414" width="10" style="579" customWidth="1"/>
    <col min="7415" max="7415" width="10.140625" style="579" customWidth="1"/>
    <col min="7416" max="7416" width="9.140625" style="579"/>
    <col min="7417" max="7417" width="10" style="579" customWidth="1"/>
    <col min="7418" max="7418" width="9.7109375" style="579" customWidth="1"/>
    <col min="7419" max="7419" width="11.28515625" style="579" customWidth="1"/>
    <col min="7420" max="7420" width="9.7109375" style="579" customWidth="1"/>
    <col min="7421" max="7421" width="9.85546875" style="579" customWidth="1"/>
    <col min="7422" max="7422" width="9.140625" style="579"/>
    <col min="7423" max="7423" width="9.85546875" style="579" customWidth="1"/>
    <col min="7424" max="7424" width="9.5703125" style="579" customWidth="1"/>
    <col min="7425" max="7425" width="9.140625" style="579"/>
    <col min="7426" max="7426" width="10.140625" style="579" customWidth="1"/>
    <col min="7427" max="7427" width="9.5703125" style="579" customWidth="1"/>
    <col min="7428" max="7428" width="9.140625" style="579"/>
    <col min="7429" max="7430" width="9.85546875" style="579" customWidth="1"/>
    <col min="7431" max="7656" width="9.140625" style="579"/>
    <col min="7657" max="7657" width="32.85546875" style="579" customWidth="1"/>
    <col min="7658" max="7658" width="9.7109375" style="579" customWidth="1"/>
    <col min="7659" max="7659" width="10.140625" style="579" customWidth="1"/>
    <col min="7660" max="7660" width="9.140625" style="579" customWidth="1"/>
    <col min="7661" max="7661" width="10" style="579" customWidth="1"/>
    <col min="7662" max="7662" width="9.85546875" style="579" customWidth="1"/>
    <col min="7663" max="7663" width="9.140625" style="579" customWidth="1"/>
    <col min="7664" max="7664" width="9.5703125" style="579" customWidth="1"/>
    <col min="7665" max="7665" width="9.7109375" style="579" customWidth="1"/>
    <col min="7666" max="7666" width="9.5703125" style="579" bestFit="1" customWidth="1"/>
    <col min="7667" max="7667" width="10.5703125" style="579" customWidth="1"/>
    <col min="7668" max="7668" width="9.85546875" style="579" customWidth="1"/>
    <col min="7669" max="7669" width="9.140625" style="579"/>
    <col min="7670" max="7670" width="10" style="579" customWidth="1"/>
    <col min="7671" max="7671" width="10.140625" style="579" customWidth="1"/>
    <col min="7672" max="7672" width="9.140625" style="579"/>
    <col min="7673" max="7673" width="10" style="579" customWidth="1"/>
    <col min="7674" max="7674" width="9.7109375" style="579" customWidth="1"/>
    <col min="7675" max="7675" width="11.28515625" style="579" customWidth="1"/>
    <col min="7676" max="7676" width="9.7109375" style="579" customWidth="1"/>
    <col min="7677" max="7677" width="9.85546875" style="579" customWidth="1"/>
    <col min="7678" max="7678" width="9.140625" style="579"/>
    <col min="7679" max="7679" width="9.85546875" style="579" customWidth="1"/>
    <col min="7680" max="7680" width="9.5703125" style="579" customWidth="1"/>
    <col min="7681" max="7681" width="9.140625" style="579"/>
    <col min="7682" max="7682" width="10.140625" style="579" customWidth="1"/>
    <col min="7683" max="7683" width="9.5703125" style="579" customWidth="1"/>
    <col min="7684" max="7684" width="9.140625" style="579"/>
    <col min="7685" max="7686" width="9.85546875" style="579" customWidth="1"/>
    <col min="7687" max="7912" width="9.140625" style="579"/>
    <col min="7913" max="7913" width="32.85546875" style="579" customWidth="1"/>
    <col min="7914" max="7914" width="9.7109375" style="579" customWidth="1"/>
    <col min="7915" max="7915" width="10.140625" style="579" customWidth="1"/>
    <col min="7916" max="7916" width="9.140625" style="579" customWidth="1"/>
    <col min="7917" max="7917" width="10" style="579" customWidth="1"/>
    <col min="7918" max="7918" width="9.85546875" style="579" customWidth="1"/>
    <col min="7919" max="7919" width="9.140625" style="579" customWidth="1"/>
    <col min="7920" max="7920" width="9.5703125" style="579" customWidth="1"/>
    <col min="7921" max="7921" width="9.7109375" style="579" customWidth="1"/>
    <col min="7922" max="7922" width="9.5703125" style="579" bestFit="1" customWidth="1"/>
    <col min="7923" max="7923" width="10.5703125" style="579" customWidth="1"/>
    <col min="7924" max="7924" width="9.85546875" style="579" customWidth="1"/>
    <col min="7925" max="7925" width="9.140625" style="579"/>
    <col min="7926" max="7926" width="10" style="579" customWidth="1"/>
    <col min="7927" max="7927" width="10.140625" style="579" customWidth="1"/>
    <col min="7928" max="7928" width="9.140625" style="579"/>
    <col min="7929" max="7929" width="10" style="579" customWidth="1"/>
    <col min="7930" max="7930" width="9.7109375" style="579" customWidth="1"/>
    <col min="7931" max="7931" width="11.28515625" style="579" customWidth="1"/>
    <col min="7932" max="7932" width="9.7109375" style="579" customWidth="1"/>
    <col min="7933" max="7933" width="9.85546875" style="579" customWidth="1"/>
    <col min="7934" max="7934" width="9.140625" style="579"/>
    <col min="7935" max="7935" width="9.85546875" style="579" customWidth="1"/>
    <col min="7936" max="7936" width="9.5703125" style="579" customWidth="1"/>
    <col min="7937" max="7937" width="9.140625" style="579"/>
    <col min="7938" max="7938" width="10.140625" style="579" customWidth="1"/>
    <col min="7939" max="7939" width="9.5703125" style="579" customWidth="1"/>
    <col min="7940" max="7940" width="9.140625" style="579"/>
    <col min="7941" max="7942" width="9.85546875" style="579" customWidth="1"/>
    <col min="7943" max="8168" width="9.140625" style="579"/>
    <col min="8169" max="8169" width="32.85546875" style="579" customWidth="1"/>
    <col min="8170" max="8170" width="9.7109375" style="579" customWidth="1"/>
    <col min="8171" max="8171" width="10.140625" style="579" customWidth="1"/>
    <col min="8172" max="8172" width="9.140625" style="579" customWidth="1"/>
    <col min="8173" max="8173" width="10" style="579" customWidth="1"/>
    <col min="8174" max="8174" width="9.85546875" style="579" customWidth="1"/>
    <col min="8175" max="8175" width="9.140625" style="579" customWidth="1"/>
    <col min="8176" max="8176" width="9.5703125" style="579" customWidth="1"/>
    <col min="8177" max="8177" width="9.7109375" style="579" customWidth="1"/>
    <col min="8178" max="8178" width="9.5703125" style="579" bestFit="1" customWidth="1"/>
    <col min="8179" max="8179" width="10.5703125" style="579" customWidth="1"/>
    <col min="8180" max="8180" width="9.85546875" style="579" customWidth="1"/>
    <col min="8181" max="8181" width="9.140625" style="579"/>
    <col min="8182" max="8182" width="10" style="579" customWidth="1"/>
    <col min="8183" max="8183" width="10.140625" style="579" customWidth="1"/>
    <col min="8184" max="8184" width="9.140625" style="579"/>
    <col min="8185" max="8185" width="10" style="579" customWidth="1"/>
    <col min="8186" max="8186" width="9.7109375" style="579" customWidth="1"/>
    <col min="8187" max="8187" width="11.28515625" style="579" customWidth="1"/>
    <col min="8188" max="8188" width="9.7109375" style="579" customWidth="1"/>
    <col min="8189" max="8189" width="9.85546875" style="579" customWidth="1"/>
    <col min="8190" max="8190" width="9.140625" style="579"/>
    <col min="8191" max="8191" width="9.85546875" style="579" customWidth="1"/>
    <col min="8192" max="8192" width="9.5703125" style="579" customWidth="1"/>
    <col min="8193" max="8193" width="9.140625" style="579"/>
    <col min="8194" max="8194" width="10.140625" style="579" customWidth="1"/>
    <col min="8195" max="8195" width="9.5703125" style="579" customWidth="1"/>
    <col min="8196" max="8196" width="9.140625" style="579"/>
    <col min="8197" max="8198" width="9.85546875" style="579" customWidth="1"/>
    <col min="8199" max="8424" width="9.140625" style="579"/>
    <col min="8425" max="8425" width="32.85546875" style="579" customWidth="1"/>
    <col min="8426" max="8426" width="9.7109375" style="579" customWidth="1"/>
    <col min="8427" max="8427" width="10.140625" style="579" customWidth="1"/>
    <col min="8428" max="8428" width="9.140625" style="579" customWidth="1"/>
    <col min="8429" max="8429" width="10" style="579" customWidth="1"/>
    <col min="8430" max="8430" width="9.85546875" style="579" customWidth="1"/>
    <col min="8431" max="8431" width="9.140625" style="579" customWidth="1"/>
    <col min="8432" max="8432" width="9.5703125" style="579" customWidth="1"/>
    <col min="8433" max="8433" width="9.7109375" style="579" customWidth="1"/>
    <col min="8434" max="8434" width="9.5703125" style="579" bestFit="1" customWidth="1"/>
    <col min="8435" max="8435" width="10.5703125" style="579" customWidth="1"/>
    <col min="8436" max="8436" width="9.85546875" style="579" customWidth="1"/>
    <col min="8437" max="8437" width="9.140625" style="579"/>
    <col min="8438" max="8438" width="10" style="579" customWidth="1"/>
    <col min="8439" max="8439" width="10.140625" style="579" customWidth="1"/>
    <col min="8440" max="8440" width="9.140625" style="579"/>
    <col min="8441" max="8441" width="10" style="579" customWidth="1"/>
    <col min="8442" max="8442" width="9.7109375" style="579" customWidth="1"/>
    <col min="8443" max="8443" width="11.28515625" style="579" customWidth="1"/>
    <col min="8444" max="8444" width="9.7109375" style="579" customWidth="1"/>
    <col min="8445" max="8445" width="9.85546875" style="579" customWidth="1"/>
    <col min="8446" max="8446" width="9.140625" style="579"/>
    <col min="8447" max="8447" width="9.85546875" style="579" customWidth="1"/>
    <col min="8448" max="8448" width="9.5703125" style="579" customWidth="1"/>
    <col min="8449" max="8449" width="9.140625" style="579"/>
    <col min="8450" max="8450" width="10.140625" style="579" customWidth="1"/>
    <col min="8451" max="8451" width="9.5703125" style="579" customWidth="1"/>
    <col min="8452" max="8452" width="9.140625" style="579"/>
    <col min="8453" max="8454" width="9.85546875" style="579" customWidth="1"/>
    <col min="8455" max="8680" width="9.140625" style="579"/>
    <col min="8681" max="8681" width="32.85546875" style="579" customWidth="1"/>
    <col min="8682" max="8682" width="9.7109375" style="579" customWidth="1"/>
    <col min="8683" max="8683" width="10.140625" style="579" customWidth="1"/>
    <col min="8684" max="8684" width="9.140625" style="579" customWidth="1"/>
    <col min="8685" max="8685" width="10" style="579" customWidth="1"/>
    <col min="8686" max="8686" width="9.85546875" style="579" customWidth="1"/>
    <col min="8687" max="8687" width="9.140625" style="579" customWidth="1"/>
    <col min="8688" max="8688" width="9.5703125" style="579" customWidth="1"/>
    <col min="8689" max="8689" width="9.7109375" style="579" customWidth="1"/>
    <col min="8690" max="8690" width="9.5703125" style="579" bestFit="1" customWidth="1"/>
    <col min="8691" max="8691" width="10.5703125" style="579" customWidth="1"/>
    <col min="8692" max="8692" width="9.85546875" style="579" customWidth="1"/>
    <col min="8693" max="8693" width="9.140625" style="579"/>
    <col min="8694" max="8694" width="10" style="579" customWidth="1"/>
    <col min="8695" max="8695" width="10.140625" style="579" customWidth="1"/>
    <col min="8696" max="8696" width="9.140625" style="579"/>
    <col min="8697" max="8697" width="10" style="579" customWidth="1"/>
    <col min="8698" max="8698" width="9.7109375" style="579" customWidth="1"/>
    <col min="8699" max="8699" width="11.28515625" style="579" customWidth="1"/>
    <col min="8700" max="8700" width="9.7109375" style="579" customWidth="1"/>
    <col min="8701" max="8701" width="9.85546875" style="579" customWidth="1"/>
    <col min="8702" max="8702" width="9.140625" style="579"/>
    <col min="8703" max="8703" width="9.85546875" style="579" customWidth="1"/>
    <col min="8704" max="8704" width="9.5703125" style="579" customWidth="1"/>
    <col min="8705" max="8705" width="9.140625" style="579"/>
    <col min="8706" max="8706" width="10.140625" style="579" customWidth="1"/>
    <col min="8707" max="8707" width="9.5703125" style="579" customWidth="1"/>
    <col min="8708" max="8708" width="9.140625" style="579"/>
    <col min="8709" max="8710" width="9.85546875" style="579" customWidth="1"/>
    <col min="8711" max="8936" width="9.140625" style="579"/>
    <col min="8937" max="8937" width="32.85546875" style="579" customWidth="1"/>
    <col min="8938" max="8938" width="9.7109375" style="579" customWidth="1"/>
    <col min="8939" max="8939" width="10.140625" style="579" customWidth="1"/>
    <col min="8940" max="8940" width="9.140625" style="579" customWidth="1"/>
    <col min="8941" max="8941" width="10" style="579" customWidth="1"/>
    <col min="8942" max="8942" width="9.85546875" style="579" customWidth="1"/>
    <col min="8943" max="8943" width="9.140625" style="579" customWidth="1"/>
    <col min="8944" max="8944" width="9.5703125" style="579" customWidth="1"/>
    <col min="8945" max="8945" width="9.7109375" style="579" customWidth="1"/>
    <col min="8946" max="8946" width="9.5703125" style="579" bestFit="1" customWidth="1"/>
    <col min="8947" max="8947" width="10.5703125" style="579" customWidth="1"/>
    <col min="8948" max="8948" width="9.85546875" style="579" customWidth="1"/>
    <col min="8949" max="8949" width="9.140625" style="579"/>
    <col min="8950" max="8950" width="10" style="579" customWidth="1"/>
    <col min="8951" max="8951" width="10.140625" style="579" customWidth="1"/>
    <col min="8952" max="8952" width="9.140625" style="579"/>
    <col min="8953" max="8953" width="10" style="579" customWidth="1"/>
    <col min="8954" max="8954" width="9.7109375" style="579" customWidth="1"/>
    <col min="8955" max="8955" width="11.28515625" style="579" customWidth="1"/>
    <col min="8956" max="8956" width="9.7109375" style="579" customWidth="1"/>
    <col min="8957" max="8957" width="9.85546875" style="579" customWidth="1"/>
    <col min="8958" max="8958" width="9.140625" style="579"/>
    <col min="8959" max="8959" width="9.85546875" style="579" customWidth="1"/>
    <col min="8960" max="8960" width="9.5703125" style="579" customWidth="1"/>
    <col min="8961" max="8961" width="9.140625" style="579"/>
    <col min="8962" max="8962" width="10.140625" style="579" customWidth="1"/>
    <col min="8963" max="8963" width="9.5703125" style="579" customWidth="1"/>
    <col min="8964" max="8964" width="9.140625" style="579"/>
    <col min="8965" max="8966" width="9.85546875" style="579" customWidth="1"/>
    <col min="8967" max="9192" width="9.140625" style="579"/>
    <col min="9193" max="9193" width="32.85546875" style="579" customWidth="1"/>
    <col min="9194" max="9194" width="9.7109375" style="579" customWidth="1"/>
    <col min="9195" max="9195" width="10.140625" style="579" customWidth="1"/>
    <col min="9196" max="9196" width="9.140625" style="579" customWidth="1"/>
    <col min="9197" max="9197" width="10" style="579" customWidth="1"/>
    <col min="9198" max="9198" width="9.85546875" style="579" customWidth="1"/>
    <col min="9199" max="9199" width="9.140625" style="579" customWidth="1"/>
    <col min="9200" max="9200" width="9.5703125" style="579" customWidth="1"/>
    <col min="9201" max="9201" width="9.7109375" style="579" customWidth="1"/>
    <col min="9202" max="9202" width="9.5703125" style="579" bestFit="1" customWidth="1"/>
    <col min="9203" max="9203" width="10.5703125" style="579" customWidth="1"/>
    <col min="9204" max="9204" width="9.85546875" style="579" customWidth="1"/>
    <col min="9205" max="9205" width="9.140625" style="579"/>
    <col min="9206" max="9206" width="10" style="579" customWidth="1"/>
    <col min="9207" max="9207" width="10.140625" style="579" customWidth="1"/>
    <col min="9208" max="9208" width="9.140625" style="579"/>
    <col min="9209" max="9209" width="10" style="579" customWidth="1"/>
    <col min="9210" max="9210" width="9.7109375" style="579" customWidth="1"/>
    <col min="9211" max="9211" width="11.28515625" style="579" customWidth="1"/>
    <col min="9212" max="9212" width="9.7109375" style="579" customWidth="1"/>
    <col min="9213" max="9213" width="9.85546875" style="579" customWidth="1"/>
    <col min="9214" max="9214" width="9.140625" style="579"/>
    <col min="9215" max="9215" width="9.85546875" style="579" customWidth="1"/>
    <col min="9216" max="9216" width="9.5703125" style="579" customWidth="1"/>
    <col min="9217" max="9217" width="9.140625" style="579"/>
    <col min="9218" max="9218" width="10.140625" style="579" customWidth="1"/>
    <col min="9219" max="9219" width="9.5703125" style="579" customWidth="1"/>
    <col min="9220" max="9220" width="9.140625" style="579"/>
    <col min="9221" max="9222" width="9.85546875" style="579" customWidth="1"/>
    <col min="9223" max="9448" width="9.140625" style="579"/>
    <col min="9449" max="9449" width="32.85546875" style="579" customWidth="1"/>
    <col min="9450" max="9450" width="9.7109375" style="579" customWidth="1"/>
    <col min="9451" max="9451" width="10.140625" style="579" customWidth="1"/>
    <col min="9452" max="9452" width="9.140625" style="579" customWidth="1"/>
    <col min="9453" max="9453" width="10" style="579" customWidth="1"/>
    <col min="9454" max="9454" width="9.85546875" style="579" customWidth="1"/>
    <col min="9455" max="9455" width="9.140625" style="579" customWidth="1"/>
    <col min="9456" max="9456" width="9.5703125" style="579" customWidth="1"/>
    <col min="9457" max="9457" width="9.7109375" style="579" customWidth="1"/>
    <col min="9458" max="9458" width="9.5703125" style="579" bestFit="1" customWidth="1"/>
    <col min="9459" max="9459" width="10.5703125" style="579" customWidth="1"/>
    <col min="9460" max="9460" width="9.85546875" style="579" customWidth="1"/>
    <col min="9461" max="9461" width="9.140625" style="579"/>
    <col min="9462" max="9462" width="10" style="579" customWidth="1"/>
    <col min="9463" max="9463" width="10.140625" style="579" customWidth="1"/>
    <col min="9464" max="9464" width="9.140625" style="579"/>
    <col min="9465" max="9465" width="10" style="579" customWidth="1"/>
    <col min="9466" max="9466" width="9.7109375" style="579" customWidth="1"/>
    <col min="9467" max="9467" width="11.28515625" style="579" customWidth="1"/>
    <col min="9468" max="9468" width="9.7109375" style="579" customWidth="1"/>
    <col min="9469" max="9469" width="9.85546875" style="579" customWidth="1"/>
    <col min="9470" max="9470" width="9.140625" style="579"/>
    <col min="9471" max="9471" width="9.85546875" style="579" customWidth="1"/>
    <col min="9472" max="9472" width="9.5703125" style="579" customWidth="1"/>
    <col min="9473" max="9473" width="9.140625" style="579"/>
    <col min="9474" max="9474" width="10.140625" style="579" customWidth="1"/>
    <col min="9475" max="9475" width="9.5703125" style="579" customWidth="1"/>
    <col min="9476" max="9476" width="9.140625" style="579"/>
    <col min="9477" max="9478" width="9.85546875" style="579" customWidth="1"/>
    <col min="9479" max="9704" width="9.140625" style="579"/>
    <col min="9705" max="9705" width="32.85546875" style="579" customWidth="1"/>
    <col min="9706" max="9706" width="9.7109375" style="579" customWidth="1"/>
    <col min="9707" max="9707" width="10.140625" style="579" customWidth="1"/>
    <col min="9708" max="9708" width="9.140625" style="579" customWidth="1"/>
    <col min="9709" max="9709" width="10" style="579" customWidth="1"/>
    <col min="9710" max="9710" width="9.85546875" style="579" customWidth="1"/>
    <col min="9711" max="9711" width="9.140625" style="579" customWidth="1"/>
    <col min="9712" max="9712" width="9.5703125" style="579" customWidth="1"/>
    <col min="9713" max="9713" width="9.7109375" style="579" customWidth="1"/>
    <col min="9714" max="9714" width="9.5703125" style="579" bestFit="1" customWidth="1"/>
    <col min="9715" max="9715" width="10.5703125" style="579" customWidth="1"/>
    <col min="9716" max="9716" width="9.85546875" style="579" customWidth="1"/>
    <col min="9717" max="9717" width="9.140625" style="579"/>
    <col min="9718" max="9718" width="10" style="579" customWidth="1"/>
    <col min="9719" max="9719" width="10.140625" style="579" customWidth="1"/>
    <col min="9720" max="9720" width="9.140625" style="579"/>
    <col min="9721" max="9721" width="10" style="579" customWidth="1"/>
    <col min="9722" max="9722" width="9.7109375" style="579" customWidth="1"/>
    <col min="9723" max="9723" width="11.28515625" style="579" customWidth="1"/>
    <col min="9724" max="9724" width="9.7109375" style="579" customWidth="1"/>
    <col min="9725" max="9725" width="9.85546875" style="579" customWidth="1"/>
    <col min="9726" max="9726" width="9.140625" style="579"/>
    <col min="9727" max="9727" width="9.85546875" style="579" customWidth="1"/>
    <col min="9728" max="9728" width="9.5703125" style="579" customWidth="1"/>
    <col min="9729" max="9729" width="9.140625" style="579"/>
    <col min="9730" max="9730" width="10.140625" style="579" customWidth="1"/>
    <col min="9731" max="9731" width="9.5703125" style="579" customWidth="1"/>
    <col min="9732" max="9732" width="9.140625" style="579"/>
    <col min="9733" max="9734" width="9.85546875" style="579" customWidth="1"/>
    <col min="9735" max="9960" width="9.140625" style="579"/>
    <col min="9961" max="9961" width="32.85546875" style="579" customWidth="1"/>
    <col min="9962" max="9962" width="9.7109375" style="579" customWidth="1"/>
    <col min="9963" max="9963" width="10.140625" style="579" customWidth="1"/>
    <col min="9964" max="9964" width="9.140625" style="579" customWidth="1"/>
    <col min="9965" max="9965" width="10" style="579" customWidth="1"/>
    <col min="9966" max="9966" width="9.85546875" style="579" customWidth="1"/>
    <col min="9967" max="9967" width="9.140625" style="579" customWidth="1"/>
    <col min="9968" max="9968" width="9.5703125" style="579" customWidth="1"/>
    <col min="9969" max="9969" width="9.7109375" style="579" customWidth="1"/>
    <col min="9970" max="9970" width="9.5703125" style="579" bestFit="1" customWidth="1"/>
    <col min="9971" max="9971" width="10.5703125" style="579" customWidth="1"/>
    <col min="9972" max="9972" width="9.85546875" style="579" customWidth="1"/>
    <col min="9973" max="9973" width="9.140625" style="579"/>
    <col min="9974" max="9974" width="10" style="579" customWidth="1"/>
    <col min="9975" max="9975" width="10.140625" style="579" customWidth="1"/>
    <col min="9976" max="9976" width="9.140625" style="579"/>
    <col min="9977" max="9977" width="10" style="579" customWidth="1"/>
    <col min="9978" max="9978" width="9.7109375" style="579" customWidth="1"/>
    <col min="9979" max="9979" width="11.28515625" style="579" customWidth="1"/>
    <col min="9980" max="9980" width="9.7109375" style="579" customWidth="1"/>
    <col min="9981" max="9981" width="9.85546875" style="579" customWidth="1"/>
    <col min="9982" max="9982" width="9.140625" style="579"/>
    <col min="9983" max="9983" width="9.85546875" style="579" customWidth="1"/>
    <col min="9984" max="9984" width="9.5703125" style="579" customWidth="1"/>
    <col min="9985" max="9985" width="9.140625" style="579"/>
    <col min="9986" max="9986" width="10.140625" style="579" customWidth="1"/>
    <col min="9987" max="9987" width="9.5703125" style="579" customWidth="1"/>
    <col min="9988" max="9988" width="9.140625" style="579"/>
    <col min="9989" max="9990" width="9.85546875" style="579" customWidth="1"/>
    <col min="9991" max="10216" width="9.140625" style="579"/>
    <col min="10217" max="10217" width="32.85546875" style="579" customWidth="1"/>
    <col min="10218" max="10218" width="9.7109375" style="579" customWidth="1"/>
    <col min="10219" max="10219" width="10.140625" style="579" customWidth="1"/>
    <col min="10220" max="10220" width="9.140625" style="579" customWidth="1"/>
    <col min="10221" max="10221" width="10" style="579" customWidth="1"/>
    <col min="10222" max="10222" width="9.85546875" style="579" customWidth="1"/>
    <col min="10223" max="10223" width="9.140625" style="579" customWidth="1"/>
    <col min="10224" max="10224" width="9.5703125" style="579" customWidth="1"/>
    <col min="10225" max="10225" width="9.7109375" style="579" customWidth="1"/>
    <col min="10226" max="10226" width="9.5703125" style="579" bestFit="1" customWidth="1"/>
    <col min="10227" max="10227" width="10.5703125" style="579" customWidth="1"/>
    <col min="10228" max="10228" width="9.85546875" style="579" customWidth="1"/>
    <col min="10229" max="10229" width="9.140625" style="579"/>
    <col min="10230" max="10230" width="10" style="579" customWidth="1"/>
    <col min="10231" max="10231" width="10.140625" style="579" customWidth="1"/>
    <col min="10232" max="10232" width="9.140625" style="579"/>
    <col min="10233" max="10233" width="10" style="579" customWidth="1"/>
    <col min="10234" max="10234" width="9.7109375" style="579" customWidth="1"/>
    <col min="10235" max="10235" width="11.28515625" style="579" customWidth="1"/>
    <col min="10236" max="10236" width="9.7109375" style="579" customWidth="1"/>
    <col min="10237" max="10237" width="9.85546875" style="579" customWidth="1"/>
    <col min="10238" max="10238" width="9.140625" style="579"/>
    <col min="10239" max="10239" width="9.85546875" style="579" customWidth="1"/>
    <col min="10240" max="10240" width="9.5703125" style="579" customWidth="1"/>
    <col min="10241" max="10241" width="9.140625" style="579"/>
    <col min="10242" max="10242" width="10.140625" style="579" customWidth="1"/>
    <col min="10243" max="10243" width="9.5703125" style="579" customWidth="1"/>
    <col min="10244" max="10244" width="9.140625" style="579"/>
    <col min="10245" max="10246" width="9.85546875" style="579" customWidth="1"/>
    <col min="10247" max="10472" width="9.140625" style="579"/>
    <col min="10473" max="10473" width="32.85546875" style="579" customWidth="1"/>
    <col min="10474" max="10474" width="9.7109375" style="579" customWidth="1"/>
    <col min="10475" max="10475" width="10.140625" style="579" customWidth="1"/>
    <col min="10476" max="10476" width="9.140625" style="579" customWidth="1"/>
    <col min="10477" max="10477" width="10" style="579" customWidth="1"/>
    <col min="10478" max="10478" width="9.85546875" style="579" customWidth="1"/>
    <col min="10479" max="10479" width="9.140625" style="579" customWidth="1"/>
    <col min="10480" max="10480" width="9.5703125" style="579" customWidth="1"/>
    <col min="10481" max="10481" width="9.7109375" style="579" customWidth="1"/>
    <col min="10482" max="10482" width="9.5703125" style="579" bestFit="1" customWidth="1"/>
    <col min="10483" max="10483" width="10.5703125" style="579" customWidth="1"/>
    <col min="10484" max="10484" width="9.85546875" style="579" customWidth="1"/>
    <col min="10485" max="10485" width="9.140625" style="579"/>
    <col min="10486" max="10486" width="10" style="579" customWidth="1"/>
    <col min="10487" max="10487" width="10.140625" style="579" customWidth="1"/>
    <col min="10488" max="10488" width="9.140625" style="579"/>
    <col min="10489" max="10489" width="10" style="579" customWidth="1"/>
    <col min="10490" max="10490" width="9.7109375" style="579" customWidth="1"/>
    <col min="10491" max="10491" width="11.28515625" style="579" customWidth="1"/>
    <col min="10492" max="10492" width="9.7109375" style="579" customWidth="1"/>
    <col min="10493" max="10493" width="9.85546875" style="579" customWidth="1"/>
    <col min="10494" max="10494" width="9.140625" style="579"/>
    <col min="10495" max="10495" width="9.85546875" style="579" customWidth="1"/>
    <col min="10496" max="10496" width="9.5703125" style="579" customWidth="1"/>
    <col min="10497" max="10497" width="9.140625" style="579"/>
    <col min="10498" max="10498" width="10.140625" style="579" customWidth="1"/>
    <col min="10499" max="10499" width="9.5703125" style="579" customWidth="1"/>
    <col min="10500" max="10500" width="9.140625" style="579"/>
    <col min="10501" max="10502" width="9.85546875" style="579" customWidth="1"/>
    <col min="10503" max="10728" width="9.140625" style="579"/>
    <col min="10729" max="10729" width="32.85546875" style="579" customWidth="1"/>
    <col min="10730" max="10730" width="9.7109375" style="579" customWidth="1"/>
    <col min="10731" max="10731" width="10.140625" style="579" customWidth="1"/>
    <col min="10732" max="10732" width="9.140625" style="579" customWidth="1"/>
    <col min="10733" max="10733" width="10" style="579" customWidth="1"/>
    <col min="10734" max="10734" width="9.85546875" style="579" customWidth="1"/>
    <col min="10735" max="10735" width="9.140625" style="579" customWidth="1"/>
    <col min="10736" max="10736" width="9.5703125" style="579" customWidth="1"/>
    <col min="10737" max="10737" width="9.7109375" style="579" customWidth="1"/>
    <col min="10738" max="10738" width="9.5703125" style="579" bestFit="1" customWidth="1"/>
    <col min="10739" max="10739" width="10.5703125" style="579" customWidth="1"/>
    <col min="10740" max="10740" width="9.85546875" style="579" customWidth="1"/>
    <col min="10741" max="10741" width="9.140625" style="579"/>
    <col min="10742" max="10742" width="10" style="579" customWidth="1"/>
    <col min="10743" max="10743" width="10.140625" style="579" customWidth="1"/>
    <col min="10744" max="10744" width="9.140625" style="579"/>
    <col min="10745" max="10745" width="10" style="579" customWidth="1"/>
    <col min="10746" max="10746" width="9.7109375" style="579" customWidth="1"/>
    <col min="10747" max="10747" width="11.28515625" style="579" customWidth="1"/>
    <col min="10748" max="10748" width="9.7109375" style="579" customWidth="1"/>
    <col min="10749" max="10749" width="9.85546875" style="579" customWidth="1"/>
    <col min="10750" max="10750" width="9.140625" style="579"/>
    <col min="10751" max="10751" width="9.85546875" style="579" customWidth="1"/>
    <col min="10752" max="10752" width="9.5703125" style="579" customWidth="1"/>
    <col min="10753" max="10753" width="9.140625" style="579"/>
    <col min="10754" max="10754" width="10.140625" style="579" customWidth="1"/>
    <col min="10755" max="10755" width="9.5703125" style="579" customWidth="1"/>
    <col min="10756" max="10756" width="9.140625" style="579"/>
    <col min="10757" max="10758" width="9.85546875" style="579" customWidth="1"/>
    <col min="10759" max="10984" width="9.140625" style="579"/>
    <col min="10985" max="10985" width="32.85546875" style="579" customWidth="1"/>
    <col min="10986" max="10986" width="9.7109375" style="579" customWidth="1"/>
    <col min="10987" max="10987" width="10.140625" style="579" customWidth="1"/>
    <col min="10988" max="10988" width="9.140625" style="579" customWidth="1"/>
    <col min="10989" max="10989" width="10" style="579" customWidth="1"/>
    <col min="10990" max="10990" width="9.85546875" style="579" customWidth="1"/>
    <col min="10991" max="10991" width="9.140625" style="579" customWidth="1"/>
    <col min="10992" max="10992" width="9.5703125" style="579" customWidth="1"/>
    <col min="10993" max="10993" width="9.7109375" style="579" customWidth="1"/>
    <col min="10994" max="10994" width="9.5703125" style="579" bestFit="1" customWidth="1"/>
    <col min="10995" max="10995" width="10.5703125" style="579" customWidth="1"/>
    <col min="10996" max="10996" width="9.85546875" style="579" customWidth="1"/>
    <col min="10997" max="10997" width="9.140625" style="579"/>
    <col min="10998" max="10998" width="10" style="579" customWidth="1"/>
    <col min="10999" max="10999" width="10.140625" style="579" customWidth="1"/>
    <col min="11000" max="11000" width="9.140625" style="579"/>
    <col min="11001" max="11001" width="10" style="579" customWidth="1"/>
    <col min="11002" max="11002" width="9.7109375" style="579" customWidth="1"/>
    <col min="11003" max="11003" width="11.28515625" style="579" customWidth="1"/>
    <col min="11004" max="11004" width="9.7109375" style="579" customWidth="1"/>
    <col min="11005" max="11005" width="9.85546875" style="579" customWidth="1"/>
    <col min="11006" max="11006" width="9.140625" style="579"/>
    <col min="11007" max="11007" width="9.85546875" style="579" customWidth="1"/>
    <col min="11008" max="11008" width="9.5703125" style="579" customWidth="1"/>
    <col min="11009" max="11009" width="9.140625" style="579"/>
    <col min="11010" max="11010" width="10.140625" style="579" customWidth="1"/>
    <col min="11011" max="11011" width="9.5703125" style="579" customWidth="1"/>
    <col min="11012" max="11012" width="9.140625" style="579"/>
    <col min="11013" max="11014" width="9.85546875" style="579" customWidth="1"/>
    <col min="11015" max="11240" width="9.140625" style="579"/>
    <col min="11241" max="11241" width="32.85546875" style="579" customWidth="1"/>
    <col min="11242" max="11242" width="9.7109375" style="579" customWidth="1"/>
    <col min="11243" max="11243" width="10.140625" style="579" customWidth="1"/>
    <col min="11244" max="11244" width="9.140625" style="579" customWidth="1"/>
    <col min="11245" max="11245" width="10" style="579" customWidth="1"/>
    <col min="11246" max="11246" width="9.85546875" style="579" customWidth="1"/>
    <col min="11247" max="11247" width="9.140625" style="579" customWidth="1"/>
    <col min="11248" max="11248" width="9.5703125" style="579" customWidth="1"/>
    <col min="11249" max="11249" width="9.7109375" style="579" customWidth="1"/>
    <col min="11250" max="11250" width="9.5703125" style="579" bestFit="1" customWidth="1"/>
    <col min="11251" max="11251" width="10.5703125" style="579" customWidth="1"/>
    <col min="11252" max="11252" width="9.85546875" style="579" customWidth="1"/>
    <col min="11253" max="11253" width="9.140625" style="579"/>
    <col min="11254" max="11254" width="10" style="579" customWidth="1"/>
    <col min="11255" max="11255" width="10.140625" style="579" customWidth="1"/>
    <col min="11256" max="11256" width="9.140625" style="579"/>
    <col min="11257" max="11257" width="10" style="579" customWidth="1"/>
    <col min="11258" max="11258" width="9.7109375" style="579" customWidth="1"/>
    <col min="11259" max="11259" width="11.28515625" style="579" customWidth="1"/>
    <col min="11260" max="11260" width="9.7109375" style="579" customWidth="1"/>
    <col min="11261" max="11261" width="9.85546875" style="579" customWidth="1"/>
    <col min="11262" max="11262" width="9.140625" style="579"/>
    <col min="11263" max="11263" width="9.85546875" style="579" customWidth="1"/>
    <col min="11264" max="11264" width="9.5703125" style="579" customWidth="1"/>
    <col min="11265" max="11265" width="9.140625" style="579"/>
    <col min="11266" max="11266" width="10.140625" style="579" customWidth="1"/>
    <col min="11267" max="11267" width="9.5703125" style="579" customWidth="1"/>
    <col min="11268" max="11268" width="9.140625" style="579"/>
    <col min="11269" max="11270" width="9.85546875" style="579" customWidth="1"/>
    <col min="11271" max="11496" width="9.140625" style="579"/>
    <col min="11497" max="11497" width="32.85546875" style="579" customWidth="1"/>
    <col min="11498" max="11498" width="9.7109375" style="579" customWidth="1"/>
    <col min="11499" max="11499" width="10.140625" style="579" customWidth="1"/>
    <col min="11500" max="11500" width="9.140625" style="579" customWidth="1"/>
    <col min="11501" max="11501" width="10" style="579" customWidth="1"/>
    <col min="11502" max="11502" width="9.85546875" style="579" customWidth="1"/>
    <col min="11503" max="11503" width="9.140625" style="579" customWidth="1"/>
    <col min="11504" max="11504" width="9.5703125" style="579" customWidth="1"/>
    <col min="11505" max="11505" width="9.7109375" style="579" customWidth="1"/>
    <col min="11506" max="11506" width="9.5703125" style="579" bestFit="1" customWidth="1"/>
    <col min="11507" max="11507" width="10.5703125" style="579" customWidth="1"/>
    <col min="11508" max="11508" width="9.85546875" style="579" customWidth="1"/>
    <col min="11509" max="11509" width="9.140625" style="579"/>
    <col min="11510" max="11510" width="10" style="579" customWidth="1"/>
    <col min="11511" max="11511" width="10.140625" style="579" customWidth="1"/>
    <col min="11512" max="11512" width="9.140625" style="579"/>
    <col min="11513" max="11513" width="10" style="579" customWidth="1"/>
    <col min="11514" max="11514" width="9.7109375" style="579" customWidth="1"/>
    <col min="11515" max="11515" width="11.28515625" style="579" customWidth="1"/>
    <col min="11516" max="11516" width="9.7109375" style="579" customWidth="1"/>
    <col min="11517" max="11517" width="9.85546875" style="579" customWidth="1"/>
    <col min="11518" max="11518" width="9.140625" style="579"/>
    <col min="11519" max="11519" width="9.85546875" style="579" customWidth="1"/>
    <col min="11520" max="11520" width="9.5703125" style="579" customWidth="1"/>
    <col min="11521" max="11521" width="9.140625" style="579"/>
    <col min="11522" max="11522" width="10.140625" style="579" customWidth="1"/>
    <col min="11523" max="11523" width="9.5703125" style="579" customWidth="1"/>
    <col min="11524" max="11524" width="9.140625" style="579"/>
    <col min="11525" max="11526" width="9.85546875" style="579" customWidth="1"/>
    <col min="11527" max="11752" width="9.140625" style="579"/>
    <col min="11753" max="11753" width="32.85546875" style="579" customWidth="1"/>
    <col min="11754" max="11754" width="9.7109375" style="579" customWidth="1"/>
    <col min="11755" max="11755" width="10.140625" style="579" customWidth="1"/>
    <col min="11756" max="11756" width="9.140625" style="579" customWidth="1"/>
    <col min="11757" max="11757" width="10" style="579" customWidth="1"/>
    <col min="11758" max="11758" width="9.85546875" style="579" customWidth="1"/>
    <col min="11759" max="11759" width="9.140625" style="579" customWidth="1"/>
    <col min="11760" max="11760" width="9.5703125" style="579" customWidth="1"/>
    <col min="11761" max="11761" width="9.7109375" style="579" customWidth="1"/>
    <col min="11762" max="11762" width="9.5703125" style="579" bestFit="1" customWidth="1"/>
    <col min="11763" max="11763" width="10.5703125" style="579" customWidth="1"/>
    <col min="11764" max="11764" width="9.85546875" style="579" customWidth="1"/>
    <col min="11765" max="11765" width="9.140625" style="579"/>
    <col min="11766" max="11766" width="10" style="579" customWidth="1"/>
    <col min="11767" max="11767" width="10.140625" style="579" customWidth="1"/>
    <col min="11768" max="11768" width="9.140625" style="579"/>
    <col min="11769" max="11769" width="10" style="579" customWidth="1"/>
    <col min="11770" max="11770" width="9.7109375" style="579" customWidth="1"/>
    <col min="11771" max="11771" width="11.28515625" style="579" customWidth="1"/>
    <col min="11772" max="11772" width="9.7109375" style="579" customWidth="1"/>
    <col min="11773" max="11773" width="9.85546875" style="579" customWidth="1"/>
    <col min="11774" max="11774" width="9.140625" style="579"/>
    <col min="11775" max="11775" width="9.85546875" style="579" customWidth="1"/>
    <col min="11776" max="11776" width="9.5703125" style="579" customWidth="1"/>
    <col min="11777" max="11777" width="9.140625" style="579"/>
    <col min="11778" max="11778" width="10.140625" style="579" customWidth="1"/>
    <col min="11779" max="11779" width="9.5703125" style="579" customWidth="1"/>
    <col min="11780" max="11780" width="9.140625" style="579"/>
    <col min="11781" max="11782" width="9.85546875" style="579" customWidth="1"/>
    <col min="11783" max="12008" width="9.140625" style="579"/>
    <col min="12009" max="12009" width="32.85546875" style="579" customWidth="1"/>
    <col min="12010" max="12010" width="9.7109375" style="579" customWidth="1"/>
    <col min="12011" max="12011" width="10.140625" style="579" customWidth="1"/>
    <col min="12012" max="12012" width="9.140625" style="579" customWidth="1"/>
    <col min="12013" max="12013" width="10" style="579" customWidth="1"/>
    <col min="12014" max="12014" width="9.85546875" style="579" customWidth="1"/>
    <col min="12015" max="12015" width="9.140625" style="579" customWidth="1"/>
    <col min="12016" max="12016" width="9.5703125" style="579" customWidth="1"/>
    <col min="12017" max="12017" width="9.7109375" style="579" customWidth="1"/>
    <col min="12018" max="12018" width="9.5703125" style="579" bestFit="1" customWidth="1"/>
    <col min="12019" max="12019" width="10.5703125" style="579" customWidth="1"/>
    <col min="12020" max="12020" width="9.85546875" style="579" customWidth="1"/>
    <col min="12021" max="12021" width="9.140625" style="579"/>
    <col min="12022" max="12022" width="10" style="579" customWidth="1"/>
    <col min="12023" max="12023" width="10.140625" style="579" customWidth="1"/>
    <col min="12024" max="12024" width="9.140625" style="579"/>
    <col min="12025" max="12025" width="10" style="579" customWidth="1"/>
    <col min="12026" max="12026" width="9.7109375" style="579" customWidth="1"/>
    <col min="12027" max="12027" width="11.28515625" style="579" customWidth="1"/>
    <col min="12028" max="12028" width="9.7109375" style="579" customWidth="1"/>
    <col min="12029" max="12029" width="9.85546875" style="579" customWidth="1"/>
    <col min="12030" max="12030" width="9.140625" style="579"/>
    <col min="12031" max="12031" width="9.85546875" style="579" customWidth="1"/>
    <col min="12032" max="12032" width="9.5703125" style="579" customWidth="1"/>
    <col min="12033" max="12033" width="9.140625" style="579"/>
    <col min="12034" max="12034" width="10.140625" style="579" customWidth="1"/>
    <col min="12035" max="12035" width="9.5703125" style="579" customWidth="1"/>
    <col min="12036" max="12036" width="9.140625" style="579"/>
    <col min="12037" max="12038" width="9.85546875" style="579" customWidth="1"/>
    <col min="12039" max="12264" width="9.140625" style="579"/>
    <col min="12265" max="12265" width="32.85546875" style="579" customWidth="1"/>
    <col min="12266" max="12266" width="9.7109375" style="579" customWidth="1"/>
    <col min="12267" max="12267" width="10.140625" style="579" customWidth="1"/>
    <col min="12268" max="12268" width="9.140625" style="579" customWidth="1"/>
    <col min="12269" max="12269" width="10" style="579" customWidth="1"/>
    <col min="12270" max="12270" width="9.85546875" style="579" customWidth="1"/>
    <col min="12271" max="12271" width="9.140625" style="579" customWidth="1"/>
    <col min="12272" max="12272" width="9.5703125" style="579" customWidth="1"/>
    <col min="12273" max="12273" width="9.7109375" style="579" customWidth="1"/>
    <col min="12274" max="12274" width="9.5703125" style="579" bestFit="1" customWidth="1"/>
    <col min="12275" max="12275" width="10.5703125" style="579" customWidth="1"/>
    <col min="12276" max="12276" width="9.85546875" style="579" customWidth="1"/>
    <col min="12277" max="12277" width="9.140625" style="579"/>
    <col min="12278" max="12278" width="10" style="579" customWidth="1"/>
    <col min="12279" max="12279" width="10.140625" style="579" customWidth="1"/>
    <col min="12280" max="12280" width="9.140625" style="579"/>
    <col min="12281" max="12281" width="10" style="579" customWidth="1"/>
    <col min="12282" max="12282" width="9.7109375" style="579" customWidth="1"/>
    <col min="12283" max="12283" width="11.28515625" style="579" customWidth="1"/>
    <col min="12284" max="12284" width="9.7109375" style="579" customWidth="1"/>
    <col min="12285" max="12285" width="9.85546875" style="579" customWidth="1"/>
    <col min="12286" max="12286" width="9.140625" style="579"/>
    <col min="12287" max="12287" width="9.85546875" style="579" customWidth="1"/>
    <col min="12288" max="12288" width="9.5703125" style="579" customWidth="1"/>
    <col min="12289" max="12289" width="9.140625" style="579"/>
    <col min="12290" max="12290" width="10.140625" style="579" customWidth="1"/>
    <col min="12291" max="12291" width="9.5703125" style="579" customWidth="1"/>
    <col min="12292" max="12292" width="9.140625" style="579"/>
    <col min="12293" max="12294" width="9.85546875" style="579" customWidth="1"/>
    <col min="12295" max="12520" width="9.140625" style="579"/>
    <col min="12521" max="12521" width="32.85546875" style="579" customWidth="1"/>
    <col min="12522" max="12522" width="9.7109375" style="579" customWidth="1"/>
    <col min="12523" max="12523" width="10.140625" style="579" customWidth="1"/>
    <col min="12524" max="12524" width="9.140625" style="579" customWidth="1"/>
    <col min="12525" max="12525" width="10" style="579" customWidth="1"/>
    <col min="12526" max="12526" width="9.85546875" style="579" customWidth="1"/>
    <col min="12527" max="12527" width="9.140625" style="579" customWidth="1"/>
    <col min="12528" max="12528" width="9.5703125" style="579" customWidth="1"/>
    <col min="12529" max="12529" width="9.7109375" style="579" customWidth="1"/>
    <col min="12530" max="12530" width="9.5703125" style="579" bestFit="1" customWidth="1"/>
    <col min="12531" max="12531" width="10.5703125" style="579" customWidth="1"/>
    <col min="12532" max="12532" width="9.85546875" style="579" customWidth="1"/>
    <col min="12533" max="12533" width="9.140625" style="579"/>
    <col min="12534" max="12534" width="10" style="579" customWidth="1"/>
    <col min="12535" max="12535" width="10.140625" style="579" customWidth="1"/>
    <col min="12536" max="12536" width="9.140625" style="579"/>
    <col min="12537" max="12537" width="10" style="579" customWidth="1"/>
    <col min="12538" max="12538" width="9.7109375" style="579" customWidth="1"/>
    <col min="12539" max="12539" width="11.28515625" style="579" customWidth="1"/>
    <col min="12540" max="12540" width="9.7109375" style="579" customWidth="1"/>
    <col min="12541" max="12541" width="9.85546875" style="579" customWidth="1"/>
    <col min="12542" max="12542" width="9.140625" style="579"/>
    <col min="12543" max="12543" width="9.85546875" style="579" customWidth="1"/>
    <col min="12544" max="12544" width="9.5703125" style="579" customWidth="1"/>
    <col min="12545" max="12545" width="9.140625" style="579"/>
    <col min="12546" max="12546" width="10.140625" style="579" customWidth="1"/>
    <col min="12547" max="12547" width="9.5703125" style="579" customWidth="1"/>
    <col min="12548" max="12548" width="9.140625" style="579"/>
    <col min="12549" max="12550" width="9.85546875" style="579" customWidth="1"/>
    <col min="12551" max="12776" width="9.140625" style="579"/>
    <col min="12777" max="12777" width="32.85546875" style="579" customWidth="1"/>
    <col min="12778" max="12778" width="9.7109375" style="579" customWidth="1"/>
    <col min="12779" max="12779" width="10.140625" style="579" customWidth="1"/>
    <col min="12780" max="12780" width="9.140625" style="579" customWidth="1"/>
    <col min="12781" max="12781" width="10" style="579" customWidth="1"/>
    <col min="12782" max="12782" width="9.85546875" style="579" customWidth="1"/>
    <col min="12783" max="12783" width="9.140625" style="579" customWidth="1"/>
    <col min="12784" max="12784" width="9.5703125" style="579" customWidth="1"/>
    <col min="12785" max="12785" width="9.7109375" style="579" customWidth="1"/>
    <col min="12786" max="12786" width="9.5703125" style="579" bestFit="1" customWidth="1"/>
    <col min="12787" max="12787" width="10.5703125" style="579" customWidth="1"/>
    <col min="12788" max="12788" width="9.85546875" style="579" customWidth="1"/>
    <col min="12789" max="12789" width="9.140625" style="579"/>
    <col min="12790" max="12790" width="10" style="579" customWidth="1"/>
    <col min="12791" max="12791" width="10.140625" style="579" customWidth="1"/>
    <col min="12792" max="12792" width="9.140625" style="579"/>
    <col min="12793" max="12793" width="10" style="579" customWidth="1"/>
    <col min="12794" max="12794" width="9.7109375" style="579" customWidth="1"/>
    <col min="12795" max="12795" width="11.28515625" style="579" customWidth="1"/>
    <col min="12796" max="12796" width="9.7109375" style="579" customWidth="1"/>
    <col min="12797" max="12797" width="9.85546875" style="579" customWidth="1"/>
    <col min="12798" max="12798" width="9.140625" style="579"/>
    <col min="12799" max="12799" width="9.85546875" style="579" customWidth="1"/>
    <col min="12800" max="12800" width="9.5703125" style="579" customWidth="1"/>
    <col min="12801" max="12801" width="9.140625" style="579"/>
    <col min="12802" max="12802" width="10.140625" style="579" customWidth="1"/>
    <col min="12803" max="12803" width="9.5703125" style="579" customWidth="1"/>
    <col min="12804" max="12804" width="9.140625" style="579"/>
    <col min="12805" max="12806" width="9.85546875" style="579" customWidth="1"/>
    <col min="12807" max="13032" width="9.140625" style="579"/>
    <col min="13033" max="13033" width="32.85546875" style="579" customWidth="1"/>
    <col min="13034" max="13034" width="9.7109375" style="579" customWidth="1"/>
    <col min="13035" max="13035" width="10.140625" style="579" customWidth="1"/>
    <col min="13036" max="13036" width="9.140625" style="579" customWidth="1"/>
    <col min="13037" max="13037" width="10" style="579" customWidth="1"/>
    <col min="13038" max="13038" width="9.85546875" style="579" customWidth="1"/>
    <col min="13039" max="13039" width="9.140625" style="579" customWidth="1"/>
    <col min="13040" max="13040" width="9.5703125" style="579" customWidth="1"/>
    <col min="13041" max="13041" width="9.7109375" style="579" customWidth="1"/>
    <col min="13042" max="13042" width="9.5703125" style="579" bestFit="1" customWidth="1"/>
    <col min="13043" max="13043" width="10.5703125" style="579" customWidth="1"/>
    <col min="13044" max="13044" width="9.85546875" style="579" customWidth="1"/>
    <col min="13045" max="13045" width="9.140625" style="579"/>
    <col min="13046" max="13046" width="10" style="579" customWidth="1"/>
    <col min="13047" max="13047" width="10.140625" style="579" customWidth="1"/>
    <col min="13048" max="13048" width="9.140625" style="579"/>
    <col min="13049" max="13049" width="10" style="579" customWidth="1"/>
    <col min="13050" max="13050" width="9.7109375" style="579" customWidth="1"/>
    <col min="13051" max="13051" width="11.28515625" style="579" customWidth="1"/>
    <col min="13052" max="13052" width="9.7109375" style="579" customWidth="1"/>
    <col min="13053" max="13053" width="9.85546875" style="579" customWidth="1"/>
    <col min="13054" max="13054" width="9.140625" style="579"/>
    <col min="13055" max="13055" width="9.85546875" style="579" customWidth="1"/>
    <col min="13056" max="13056" width="9.5703125" style="579" customWidth="1"/>
    <col min="13057" max="13057" width="9.140625" style="579"/>
    <col min="13058" max="13058" width="10.140625" style="579" customWidth="1"/>
    <col min="13059" max="13059" width="9.5703125" style="579" customWidth="1"/>
    <col min="13060" max="13060" width="9.140625" style="579"/>
    <col min="13061" max="13062" width="9.85546875" style="579" customWidth="1"/>
    <col min="13063" max="13288" width="9.140625" style="579"/>
    <col min="13289" max="13289" width="32.85546875" style="579" customWidth="1"/>
    <col min="13290" max="13290" width="9.7109375" style="579" customWidth="1"/>
    <col min="13291" max="13291" width="10.140625" style="579" customWidth="1"/>
    <col min="13292" max="13292" width="9.140625" style="579" customWidth="1"/>
    <col min="13293" max="13293" width="10" style="579" customWidth="1"/>
    <col min="13294" max="13294" width="9.85546875" style="579" customWidth="1"/>
    <col min="13295" max="13295" width="9.140625" style="579" customWidth="1"/>
    <col min="13296" max="13296" width="9.5703125" style="579" customWidth="1"/>
    <col min="13297" max="13297" width="9.7109375" style="579" customWidth="1"/>
    <col min="13298" max="13298" width="9.5703125" style="579" bestFit="1" customWidth="1"/>
    <col min="13299" max="13299" width="10.5703125" style="579" customWidth="1"/>
    <col min="13300" max="13300" width="9.85546875" style="579" customWidth="1"/>
    <col min="13301" max="13301" width="9.140625" style="579"/>
    <col min="13302" max="13302" width="10" style="579" customWidth="1"/>
    <col min="13303" max="13303" width="10.140625" style="579" customWidth="1"/>
    <col min="13304" max="13304" width="9.140625" style="579"/>
    <col min="13305" max="13305" width="10" style="579" customWidth="1"/>
    <col min="13306" max="13306" width="9.7109375" style="579" customWidth="1"/>
    <col min="13307" max="13307" width="11.28515625" style="579" customWidth="1"/>
    <col min="13308" max="13308" width="9.7109375" style="579" customWidth="1"/>
    <col min="13309" max="13309" width="9.85546875" style="579" customWidth="1"/>
    <col min="13310" max="13310" width="9.140625" style="579"/>
    <col min="13311" max="13311" width="9.85546875" style="579" customWidth="1"/>
    <col min="13312" max="13312" width="9.5703125" style="579" customWidth="1"/>
    <col min="13313" max="13313" width="9.140625" style="579"/>
    <col min="13314" max="13314" width="10.140625" style="579" customWidth="1"/>
    <col min="13315" max="13315" width="9.5703125" style="579" customWidth="1"/>
    <col min="13316" max="13316" width="9.140625" style="579"/>
    <col min="13317" max="13318" width="9.85546875" style="579" customWidth="1"/>
    <col min="13319" max="13544" width="9.140625" style="579"/>
    <col min="13545" max="13545" width="32.85546875" style="579" customWidth="1"/>
    <col min="13546" max="13546" width="9.7109375" style="579" customWidth="1"/>
    <col min="13547" max="13547" width="10.140625" style="579" customWidth="1"/>
    <col min="13548" max="13548" width="9.140625" style="579" customWidth="1"/>
    <col min="13549" max="13549" width="10" style="579" customWidth="1"/>
    <col min="13550" max="13550" width="9.85546875" style="579" customWidth="1"/>
    <col min="13551" max="13551" width="9.140625" style="579" customWidth="1"/>
    <col min="13552" max="13552" width="9.5703125" style="579" customWidth="1"/>
    <col min="13553" max="13553" width="9.7109375" style="579" customWidth="1"/>
    <col min="13554" max="13554" width="9.5703125" style="579" bestFit="1" customWidth="1"/>
    <col min="13555" max="13555" width="10.5703125" style="579" customWidth="1"/>
    <col min="13556" max="13556" width="9.85546875" style="579" customWidth="1"/>
    <col min="13557" max="13557" width="9.140625" style="579"/>
    <col min="13558" max="13558" width="10" style="579" customWidth="1"/>
    <col min="13559" max="13559" width="10.140625" style="579" customWidth="1"/>
    <col min="13560" max="13560" width="9.140625" style="579"/>
    <col min="13561" max="13561" width="10" style="579" customWidth="1"/>
    <col min="13562" max="13562" width="9.7109375" style="579" customWidth="1"/>
    <col min="13563" max="13563" width="11.28515625" style="579" customWidth="1"/>
    <col min="13564" max="13564" width="9.7109375" style="579" customWidth="1"/>
    <col min="13565" max="13565" width="9.85546875" style="579" customWidth="1"/>
    <col min="13566" max="13566" width="9.140625" style="579"/>
    <col min="13567" max="13567" width="9.85546875" style="579" customWidth="1"/>
    <col min="13568" max="13568" width="9.5703125" style="579" customWidth="1"/>
    <col min="13569" max="13569" width="9.140625" style="579"/>
    <col min="13570" max="13570" width="10.140625" style="579" customWidth="1"/>
    <col min="13571" max="13571" width="9.5703125" style="579" customWidth="1"/>
    <col min="13572" max="13572" width="9.140625" style="579"/>
    <col min="13573" max="13574" width="9.85546875" style="579" customWidth="1"/>
    <col min="13575" max="13800" width="9.140625" style="579"/>
    <col min="13801" max="13801" width="32.85546875" style="579" customWidth="1"/>
    <col min="13802" max="13802" width="9.7109375" style="579" customWidth="1"/>
    <col min="13803" max="13803" width="10.140625" style="579" customWidth="1"/>
    <col min="13804" max="13804" width="9.140625" style="579" customWidth="1"/>
    <col min="13805" max="13805" width="10" style="579" customWidth="1"/>
    <col min="13806" max="13806" width="9.85546875" style="579" customWidth="1"/>
    <col min="13807" max="13807" width="9.140625" style="579" customWidth="1"/>
    <col min="13808" max="13808" width="9.5703125" style="579" customWidth="1"/>
    <col min="13809" max="13809" width="9.7109375" style="579" customWidth="1"/>
    <col min="13810" max="13810" width="9.5703125" style="579" bestFit="1" customWidth="1"/>
    <col min="13811" max="13811" width="10.5703125" style="579" customWidth="1"/>
    <col min="13812" max="13812" width="9.85546875" style="579" customWidth="1"/>
    <col min="13813" max="13813" width="9.140625" style="579"/>
    <col min="13814" max="13814" width="10" style="579" customWidth="1"/>
    <col min="13815" max="13815" width="10.140625" style="579" customWidth="1"/>
    <col min="13816" max="13816" width="9.140625" style="579"/>
    <col min="13817" max="13817" width="10" style="579" customWidth="1"/>
    <col min="13818" max="13818" width="9.7109375" style="579" customWidth="1"/>
    <col min="13819" max="13819" width="11.28515625" style="579" customWidth="1"/>
    <col min="13820" max="13820" width="9.7109375" style="579" customWidth="1"/>
    <col min="13821" max="13821" width="9.85546875" style="579" customWidth="1"/>
    <col min="13822" max="13822" width="9.140625" style="579"/>
    <col min="13823" max="13823" width="9.85546875" style="579" customWidth="1"/>
    <col min="13824" max="13824" width="9.5703125" style="579" customWidth="1"/>
    <col min="13825" max="13825" width="9.140625" style="579"/>
    <col min="13826" max="13826" width="10.140625" style="579" customWidth="1"/>
    <col min="13827" max="13827" width="9.5703125" style="579" customWidth="1"/>
    <col min="13828" max="13828" width="9.140625" style="579"/>
    <col min="13829" max="13830" width="9.85546875" style="579" customWidth="1"/>
    <col min="13831" max="14056" width="9.140625" style="579"/>
    <col min="14057" max="14057" width="32.85546875" style="579" customWidth="1"/>
    <col min="14058" max="14058" width="9.7109375" style="579" customWidth="1"/>
    <col min="14059" max="14059" width="10.140625" style="579" customWidth="1"/>
    <col min="14060" max="14060" width="9.140625" style="579" customWidth="1"/>
    <col min="14061" max="14061" width="10" style="579" customWidth="1"/>
    <col min="14062" max="14062" width="9.85546875" style="579" customWidth="1"/>
    <col min="14063" max="14063" width="9.140625" style="579" customWidth="1"/>
    <col min="14064" max="14064" width="9.5703125" style="579" customWidth="1"/>
    <col min="14065" max="14065" width="9.7109375" style="579" customWidth="1"/>
    <col min="14066" max="14066" width="9.5703125" style="579" bestFit="1" customWidth="1"/>
    <col min="14067" max="14067" width="10.5703125" style="579" customWidth="1"/>
    <col min="14068" max="14068" width="9.85546875" style="579" customWidth="1"/>
    <col min="14069" max="14069" width="9.140625" style="579"/>
    <col min="14070" max="14070" width="10" style="579" customWidth="1"/>
    <col min="14071" max="14071" width="10.140625" style="579" customWidth="1"/>
    <col min="14072" max="14072" width="9.140625" style="579"/>
    <col min="14073" max="14073" width="10" style="579" customWidth="1"/>
    <col min="14074" max="14074" width="9.7109375" style="579" customWidth="1"/>
    <col min="14075" max="14075" width="11.28515625" style="579" customWidth="1"/>
    <col min="14076" max="14076" width="9.7109375" style="579" customWidth="1"/>
    <col min="14077" max="14077" width="9.85546875" style="579" customWidth="1"/>
    <col min="14078" max="14078" width="9.140625" style="579"/>
    <col min="14079" max="14079" width="9.85546875" style="579" customWidth="1"/>
    <col min="14080" max="14080" width="9.5703125" style="579" customWidth="1"/>
    <col min="14081" max="14081" width="9.140625" style="579"/>
    <col min="14082" max="14082" width="10.140625" style="579" customWidth="1"/>
    <col min="14083" max="14083" width="9.5703125" style="579" customWidth="1"/>
    <col min="14084" max="14084" width="9.140625" style="579"/>
    <col min="14085" max="14086" width="9.85546875" style="579" customWidth="1"/>
    <col min="14087" max="14312" width="9.140625" style="579"/>
    <col min="14313" max="14313" width="32.85546875" style="579" customWidth="1"/>
    <col min="14314" max="14314" width="9.7109375" style="579" customWidth="1"/>
    <col min="14315" max="14315" width="10.140625" style="579" customWidth="1"/>
    <col min="14316" max="14316" width="9.140625" style="579" customWidth="1"/>
    <col min="14317" max="14317" width="10" style="579" customWidth="1"/>
    <col min="14318" max="14318" width="9.85546875" style="579" customWidth="1"/>
    <col min="14319" max="14319" width="9.140625" style="579" customWidth="1"/>
    <col min="14320" max="14320" width="9.5703125" style="579" customWidth="1"/>
    <col min="14321" max="14321" width="9.7109375" style="579" customWidth="1"/>
    <col min="14322" max="14322" width="9.5703125" style="579" bestFit="1" customWidth="1"/>
    <col min="14323" max="14323" width="10.5703125" style="579" customWidth="1"/>
    <col min="14324" max="14324" width="9.85546875" style="579" customWidth="1"/>
    <col min="14325" max="14325" width="9.140625" style="579"/>
    <col min="14326" max="14326" width="10" style="579" customWidth="1"/>
    <col min="14327" max="14327" width="10.140625" style="579" customWidth="1"/>
    <col min="14328" max="14328" width="9.140625" style="579"/>
    <col min="14329" max="14329" width="10" style="579" customWidth="1"/>
    <col min="14330" max="14330" width="9.7109375" style="579" customWidth="1"/>
    <col min="14331" max="14331" width="11.28515625" style="579" customWidth="1"/>
    <col min="14332" max="14332" width="9.7109375" style="579" customWidth="1"/>
    <col min="14333" max="14333" width="9.85546875" style="579" customWidth="1"/>
    <col min="14334" max="14334" width="9.140625" style="579"/>
    <col min="14335" max="14335" width="9.85546875" style="579" customWidth="1"/>
    <col min="14336" max="14336" width="9.5703125" style="579" customWidth="1"/>
    <col min="14337" max="14337" width="9.140625" style="579"/>
    <col min="14338" max="14338" width="10.140625" style="579" customWidth="1"/>
    <col min="14339" max="14339" width="9.5703125" style="579" customWidth="1"/>
    <col min="14340" max="14340" width="9.140625" style="579"/>
    <col min="14341" max="14342" width="9.85546875" style="579" customWidth="1"/>
    <col min="14343" max="14568" width="9.140625" style="579"/>
    <col min="14569" max="14569" width="32.85546875" style="579" customWidth="1"/>
    <col min="14570" max="14570" width="9.7109375" style="579" customWidth="1"/>
    <col min="14571" max="14571" width="10.140625" style="579" customWidth="1"/>
    <col min="14572" max="14572" width="9.140625" style="579" customWidth="1"/>
    <col min="14573" max="14573" width="10" style="579" customWidth="1"/>
    <col min="14574" max="14574" width="9.85546875" style="579" customWidth="1"/>
    <col min="14575" max="14575" width="9.140625" style="579" customWidth="1"/>
    <col min="14576" max="14576" width="9.5703125" style="579" customWidth="1"/>
    <col min="14577" max="14577" width="9.7109375" style="579" customWidth="1"/>
    <col min="14578" max="14578" width="9.5703125" style="579" bestFit="1" customWidth="1"/>
    <col min="14579" max="14579" width="10.5703125" style="579" customWidth="1"/>
    <col min="14580" max="14580" width="9.85546875" style="579" customWidth="1"/>
    <col min="14581" max="14581" width="9.140625" style="579"/>
    <col min="14582" max="14582" width="10" style="579" customWidth="1"/>
    <col min="14583" max="14583" width="10.140625" style="579" customWidth="1"/>
    <col min="14584" max="14584" width="9.140625" style="579"/>
    <col min="14585" max="14585" width="10" style="579" customWidth="1"/>
    <col min="14586" max="14586" width="9.7109375" style="579" customWidth="1"/>
    <col min="14587" max="14587" width="11.28515625" style="579" customWidth="1"/>
    <col min="14588" max="14588" width="9.7109375" style="579" customWidth="1"/>
    <col min="14589" max="14589" width="9.85546875" style="579" customWidth="1"/>
    <col min="14590" max="14590" width="9.140625" style="579"/>
    <col min="14591" max="14591" width="9.85546875" style="579" customWidth="1"/>
    <col min="14592" max="14592" width="9.5703125" style="579" customWidth="1"/>
    <col min="14593" max="14593" width="9.140625" style="579"/>
    <col min="14594" max="14594" width="10.140625" style="579" customWidth="1"/>
    <col min="14595" max="14595" width="9.5703125" style="579" customWidth="1"/>
    <col min="14596" max="14596" width="9.140625" style="579"/>
    <col min="14597" max="14598" width="9.85546875" style="579" customWidth="1"/>
    <col min="14599" max="14824" width="9.140625" style="579"/>
    <col min="14825" max="14825" width="32.85546875" style="579" customWidth="1"/>
    <col min="14826" max="14826" width="9.7109375" style="579" customWidth="1"/>
    <col min="14827" max="14827" width="10.140625" style="579" customWidth="1"/>
    <col min="14828" max="14828" width="9.140625" style="579" customWidth="1"/>
    <col min="14829" max="14829" width="10" style="579" customWidth="1"/>
    <col min="14830" max="14830" width="9.85546875" style="579" customWidth="1"/>
    <col min="14831" max="14831" width="9.140625" style="579" customWidth="1"/>
    <col min="14832" max="14832" width="9.5703125" style="579" customWidth="1"/>
    <col min="14833" max="14833" width="9.7109375" style="579" customWidth="1"/>
    <col min="14834" max="14834" width="9.5703125" style="579" bestFit="1" customWidth="1"/>
    <col min="14835" max="14835" width="10.5703125" style="579" customWidth="1"/>
    <col min="14836" max="14836" width="9.85546875" style="579" customWidth="1"/>
    <col min="14837" max="14837" width="9.140625" style="579"/>
    <col min="14838" max="14838" width="10" style="579" customWidth="1"/>
    <col min="14839" max="14839" width="10.140625" style="579" customWidth="1"/>
    <col min="14840" max="14840" width="9.140625" style="579"/>
    <col min="14841" max="14841" width="10" style="579" customWidth="1"/>
    <col min="14842" max="14842" width="9.7109375" style="579" customWidth="1"/>
    <col min="14843" max="14843" width="11.28515625" style="579" customWidth="1"/>
    <col min="14844" max="14844" width="9.7109375" style="579" customWidth="1"/>
    <col min="14845" max="14845" width="9.85546875" style="579" customWidth="1"/>
    <col min="14846" max="14846" width="9.140625" style="579"/>
    <col min="14847" max="14847" width="9.85546875" style="579" customWidth="1"/>
    <col min="14848" max="14848" width="9.5703125" style="579" customWidth="1"/>
    <col min="14849" max="14849" width="9.140625" style="579"/>
    <col min="14850" max="14850" width="10.140625" style="579" customWidth="1"/>
    <col min="14851" max="14851" width="9.5703125" style="579" customWidth="1"/>
    <col min="14852" max="14852" width="9.140625" style="579"/>
    <col min="14853" max="14854" width="9.85546875" style="579" customWidth="1"/>
    <col min="14855" max="15080" width="9.140625" style="579"/>
    <col min="15081" max="15081" width="32.85546875" style="579" customWidth="1"/>
    <col min="15082" max="15082" width="9.7109375" style="579" customWidth="1"/>
    <col min="15083" max="15083" width="10.140625" style="579" customWidth="1"/>
    <col min="15084" max="15084" width="9.140625" style="579" customWidth="1"/>
    <col min="15085" max="15085" width="10" style="579" customWidth="1"/>
    <col min="15086" max="15086" width="9.85546875" style="579" customWidth="1"/>
    <col min="15087" max="15087" width="9.140625" style="579" customWidth="1"/>
    <col min="15088" max="15088" width="9.5703125" style="579" customWidth="1"/>
    <col min="15089" max="15089" width="9.7109375" style="579" customWidth="1"/>
    <col min="15090" max="15090" width="9.5703125" style="579" bestFit="1" customWidth="1"/>
    <col min="15091" max="15091" width="10.5703125" style="579" customWidth="1"/>
    <col min="15092" max="15092" width="9.85546875" style="579" customWidth="1"/>
    <col min="15093" max="15093" width="9.140625" style="579"/>
    <col min="15094" max="15094" width="10" style="579" customWidth="1"/>
    <col min="15095" max="15095" width="10.140625" style="579" customWidth="1"/>
    <col min="15096" max="15096" width="9.140625" style="579"/>
    <col min="15097" max="15097" width="10" style="579" customWidth="1"/>
    <col min="15098" max="15098" width="9.7109375" style="579" customWidth="1"/>
    <col min="15099" max="15099" width="11.28515625" style="579" customWidth="1"/>
    <col min="15100" max="15100" width="9.7109375" style="579" customWidth="1"/>
    <col min="15101" max="15101" width="9.85546875" style="579" customWidth="1"/>
    <col min="15102" max="15102" width="9.140625" style="579"/>
    <col min="15103" max="15103" width="9.85546875" style="579" customWidth="1"/>
    <col min="15104" max="15104" width="9.5703125" style="579" customWidth="1"/>
    <col min="15105" max="15105" width="9.140625" style="579"/>
    <col min="15106" max="15106" width="10.140625" style="579" customWidth="1"/>
    <col min="15107" max="15107" width="9.5703125" style="579" customWidth="1"/>
    <col min="15108" max="15108" width="9.140625" style="579"/>
    <col min="15109" max="15110" width="9.85546875" style="579" customWidth="1"/>
    <col min="15111" max="15336" width="9.140625" style="579"/>
    <col min="15337" max="15337" width="32.85546875" style="579" customWidth="1"/>
    <col min="15338" max="15338" width="9.7109375" style="579" customWidth="1"/>
    <col min="15339" max="15339" width="10.140625" style="579" customWidth="1"/>
    <col min="15340" max="15340" width="9.140625" style="579" customWidth="1"/>
    <col min="15341" max="15341" width="10" style="579" customWidth="1"/>
    <col min="15342" max="15342" width="9.85546875" style="579" customWidth="1"/>
    <col min="15343" max="15343" width="9.140625" style="579" customWidth="1"/>
    <col min="15344" max="15344" width="9.5703125" style="579" customWidth="1"/>
    <col min="15345" max="15345" width="9.7109375" style="579" customWidth="1"/>
    <col min="15346" max="15346" width="9.5703125" style="579" bestFit="1" customWidth="1"/>
    <col min="15347" max="15347" width="10.5703125" style="579" customWidth="1"/>
    <col min="15348" max="15348" width="9.85546875" style="579" customWidth="1"/>
    <col min="15349" max="15349" width="9.140625" style="579"/>
    <col min="15350" max="15350" width="10" style="579" customWidth="1"/>
    <col min="15351" max="15351" width="10.140625" style="579" customWidth="1"/>
    <col min="15352" max="15352" width="9.140625" style="579"/>
    <col min="15353" max="15353" width="10" style="579" customWidth="1"/>
    <col min="15354" max="15354" width="9.7109375" style="579" customWidth="1"/>
    <col min="15355" max="15355" width="11.28515625" style="579" customWidth="1"/>
    <col min="15356" max="15356" width="9.7109375" style="579" customWidth="1"/>
    <col min="15357" max="15357" width="9.85546875" style="579" customWidth="1"/>
    <col min="15358" max="15358" width="9.140625" style="579"/>
    <col min="15359" max="15359" width="9.85546875" style="579" customWidth="1"/>
    <col min="15360" max="15360" width="9.5703125" style="579" customWidth="1"/>
    <col min="15361" max="15361" width="9.140625" style="579"/>
    <col min="15362" max="15362" width="10.140625" style="579" customWidth="1"/>
    <col min="15363" max="15363" width="9.5703125" style="579" customWidth="1"/>
    <col min="15364" max="15364" width="9.140625" style="579"/>
    <col min="15365" max="15366" width="9.85546875" style="579" customWidth="1"/>
    <col min="15367" max="15592" width="9.140625" style="579"/>
    <col min="15593" max="15593" width="32.85546875" style="579" customWidth="1"/>
    <col min="15594" max="15594" width="9.7109375" style="579" customWidth="1"/>
    <col min="15595" max="15595" width="10.140625" style="579" customWidth="1"/>
    <col min="15596" max="15596" width="9.140625" style="579" customWidth="1"/>
    <col min="15597" max="15597" width="10" style="579" customWidth="1"/>
    <col min="15598" max="15598" width="9.85546875" style="579" customWidth="1"/>
    <col min="15599" max="15599" width="9.140625" style="579" customWidth="1"/>
    <col min="15600" max="15600" width="9.5703125" style="579" customWidth="1"/>
    <col min="15601" max="15601" width="9.7109375" style="579" customWidth="1"/>
    <col min="15602" max="15602" width="9.5703125" style="579" bestFit="1" customWidth="1"/>
    <col min="15603" max="15603" width="10.5703125" style="579" customWidth="1"/>
    <col min="15604" max="15604" width="9.85546875" style="579" customWidth="1"/>
    <col min="15605" max="15605" width="9.140625" style="579"/>
    <col min="15606" max="15606" width="10" style="579" customWidth="1"/>
    <col min="15607" max="15607" width="10.140625" style="579" customWidth="1"/>
    <col min="15608" max="15608" width="9.140625" style="579"/>
    <col min="15609" max="15609" width="10" style="579" customWidth="1"/>
    <col min="15610" max="15610" width="9.7109375" style="579" customWidth="1"/>
    <col min="15611" max="15611" width="11.28515625" style="579" customWidth="1"/>
    <col min="15612" max="15612" width="9.7109375" style="579" customWidth="1"/>
    <col min="15613" max="15613" width="9.85546875" style="579" customWidth="1"/>
    <col min="15614" max="15614" width="9.140625" style="579"/>
    <col min="15615" max="15615" width="9.85546875" style="579" customWidth="1"/>
    <col min="15616" max="15616" width="9.5703125" style="579" customWidth="1"/>
    <col min="15617" max="15617" width="9.140625" style="579"/>
    <col min="15618" max="15618" width="10.140625" style="579" customWidth="1"/>
    <col min="15619" max="15619" width="9.5703125" style="579" customWidth="1"/>
    <col min="15620" max="15620" width="9.140625" style="579"/>
    <col min="15621" max="15622" width="9.85546875" style="579" customWidth="1"/>
    <col min="15623" max="15848" width="9.140625" style="579"/>
    <col min="15849" max="15849" width="32.85546875" style="579" customWidth="1"/>
    <col min="15850" max="15850" width="9.7109375" style="579" customWidth="1"/>
    <col min="15851" max="15851" width="10.140625" style="579" customWidth="1"/>
    <col min="15852" max="15852" width="9.140625" style="579" customWidth="1"/>
    <col min="15853" max="15853" width="10" style="579" customWidth="1"/>
    <col min="15854" max="15854" width="9.85546875" style="579" customWidth="1"/>
    <col min="15855" max="15855" width="9.140625" style="579" customWidth="1"/>
    <col min="15856" max="15856" width="9.5703125" style="579" customWidth="1"/>
    <col min="15857" max="15857" width="9.7109375" style="579" customWidth="1"/>
    <col min="15858" max="15858" width="9.5703125" style="579" bestFit="1" customWidth="1"/>
    <col min="15859" max="15859" width="10.5703125" style="579" customWidth="1"/>
    <col min="15860" max="15860" width="9.85546875" style="579" customWidth="1"/>
    <col min="15861" max="15861" width="9.140625" style="579"/>
    <col min="15862" max="15862" width="10" style="579" customWidth="1"/>
    <col min="15863" max="15863" width="10.140625" style="579" customWidth="1"/>
    <col min="15864" max="15864" width="9.140625" style="579"/>
    <col min="15865" max="15865" width="10" style="579" customWidth="1"/>
    <col min="15866" max="15866" width="9.7109375" style="579" customWidth="1"/>
    <col min="15867" max="15867" width="11.28515625" style="579" customWidth="1"/>
    <col min="15868" max="15868" width="9.7109375" style="579" customWidth="1"/>
    <col min="15869" max="15869" width="9.85546875" style="579" customWidth="1"/>
    <col min="15870" max="15870" width="9.140625" style="579"/>
    <col min="15871" max="15871" width="9.85546875" style="579" customWidth="1"/>
    <col min="15872" max="15872" width="9.5703125" style="579" customWidth="1"/>
    <col min="15873" max="15873" width="9.140625" style="579"/>
    <col min="15874" max="15874" width="10.140625" style="579" customWidth="1"/>
    <col min="15875" max="15875" width="9.5703125" style="579" customWidth="1"/>
    <col min="15876" max="15876" width="9.140625" style="579"/>
    <col min="15877" max="15878" width="9.85546875" style="579" customWidth="1"/>
    <col min="15879" max="16104" width="9.140625" style="579"/>
    <col min="16105" max="16105" width="32.85546875" style="579" customWidth="1"/>
    <col min="16106" max="16106" width="9.7109375" style="579" customWidth="1"/>
    <col min="16107" max="16107" width="10.140625" style="579" customWidth="1"/>
    <col min="16108" max="16108" width="9.140625" style="579" customWidth="1"/>
    <col min="16109" max="16109" width="10" style="579" customWidth="1"/>
    <col min="16110" max="16110" width="9.85546875" style="579" customWidth="1"/>
    <col min="16111" max="16111" width="9.140625" style="579" customWidth="1"/>
    <col min="16112" max="16112" width="9.5703125" style="579" customWidth="1"/>
    <col min="16113" max="16113" width="9.7109375" style="579" customWidth="1"/>
    <col min="16114" max="16114" width="9.5703125" style="579" bestFit="1" customWidth="1"/>
    <col min="16115" max="16115" width="10.5703125" style="579" customWidth="1"/>
    <col min="16116" max="16116" width="9.85546875" style="579" customWidth="1"/>
    <col min="16117" max="16117" width="9.140625" style="579"/>
    <col min="16118" max="16118" width="10" style="579" customWidth="1"/>
    <col min="16119" max="16119" width="10.140625" style="579" customWidth="1"/>
    <col min="16120" max="16120" width="9.140625" style="579"/>
    <col min="16121" max="16121" width="10" style="579" customWidth="1"/>
    <col min="16122" max="16122" width="9.7109375" style="579" customWidth="1"/>
    <col min="16123" max="16123" width="11.28515625" style="579" customWidth="1"/>
    <col min="16124" max="16124" width="9.7109375" style="579" customWidth="1"/>
    <col min="16125" max="16125" width="9.85546875" style="579" customWidth="1"/>
    <col min="16126" max="16126" width="9.140625" style="579"/>
    <col min="16127" max="16127" width="9.85546875" style="579" customWidth="1"/>
    <col min="16128" max="16128" width="9.5703125" style="579" customWidth="1"/>
    <col min="16129" max="16129" width="9.140625" style="579"/>
    <col min="16130" max="16130" width="10.140625" style="579" customWidth="1"/>
    <col min="16131" max="16131" width="9.5703125" style="579" customWidth="1"/>
    <col min="16132" max="16132" width="9.140625" style="579"/>
    <col min="16133" max="16134" width="9.85546875" style="579" customWidth="1"/>
    <col min="16135" max="16384" width="9.140625" style="579"/>
  </cols>
  <sheetData>
    <row r="1" spans="1:7" ht="15.75" thickBot="1" x14ac:dyDescent="0.3">
      <c r="A1" s="578"/>
      <c r="B1" s="578"/>
      <c r="C1" s="578"/>
      <c r="D1" s="578"/>
      <c r="E1" s="578"/>
      <c r="F1" s="578"/>
      <c r="G1" s="578"/>
    </row>
    <row r="2" spans="1:7" ht="30.75" customHeight="1" x14ac:dyDescent="0.25">
      <c r="A2" s="774" t="s">
        <v>714</v>
      </c>
      <c r="B2" s="893" t="s">
        <v>904</v>
      </c>
      <c r="C2" s="893"/>
      <c r="D2" s="679" t="s">
        <v>1041</v>
      </c>
      <c r="E2" s="679" t="s">
        <v>908</v>
      </c>
      <c r="F2" s="679" t="s">
        <v>910</v>
      </c>
      <c r="G2" s="680" t="s">
        <v>909</v>
      </c>
    </row>
    <row r="3" spans="1:7" ht="29.25" thickBot="1" x14ac:dyDescent="0.3">
      <c r="A3" s="580"/>
      <c r="B3" s="587" t="s">
        <v>905</v>
      </c>
      <c r="C3" s="587" t="s">
        <v>906</v>
      </c>
      <c r="D3" s="587" t="s">
        <v>881</v>
      </c>
      <c r="E3" s="587" t="s">
        <v>881</v>
      </c>
      <c r="F3" s="587" t="s">
        <v>881</v>
      </c>
      <c r="G3" s="588" t="s">
        <v>881</v>
      </c>
    </row>
    <row r="4" spans="1:7" ht="45" customHeight="1" x14ac:dyDescent="0.25">
      <c r="A4" s="583" t="s">
        <v>901</v>
      </c>
      <c r="B4" s="589"/>
      <c r="C4" s="589"/>
      <c r="D4" s="589"/>
      <c r="E4" s="589"/>
      <c r="F4" s="589"/>
      <c r="G4" s="590"/>
    </row>
    <row r="5" spans="1:7" ht="30" customHeight="1" x14ac:dyDescent="0.25">
      <c r="A5" s="581" t="s">
        <v>902</v>
      </c>
      <c r="B5" s="591"/>
      <c r="C5" s="591"/>
      <c r="D5" s="591"/>
      <c r="E5" s="591"/>
      <c r="F5" s="591"/>
      <c r="G5" s="681"/>
    </row>
    <row r="6" spans="1:7" ht="25.15" customHeight="1" x14ac:dyDescent="0.25">
      <c r="A6" s="582" t="s">
        <v>833</v>
      </c>
      <c r="B6" s="617">
        <v>50</v>
      </c>
      <c r="C6" s="591">
        <v>830941</v>
      </c>
      <c r="D6" s="591">
        <v>52627</v>
      </c>
      <c r="E6" s="591">
        <f>612779-10000-70166</f>
        <v>532613</v>
      </c>
      <c r="F6" s="591">
        <f>217307-57809</f>
        <v>159498</v>
      </c>
      <c r="G6" s="681">
        <v>86203</v>
      </c>
    </row>
    <row r="7" spans="1:7" ht="25.15" customHeight="1" x14ac:dyDescent="0.25">
      <c r="A7" s="582" t="s">
        <v>903</v>
      </c>
      <c r="B7" s="617">
        <v>50</v>
      </c>
      <c r="C7" s="591">
        <v>830941</v>
      </c>
      <c r="D7" s="591">
        <v>52627</v>
      </c>
      <c r="E7" s="591">
        <f>612779-10000-70166</f>
        <v>532613</v>
      </c>
      <c r="F7" s="591">
        <f>217307-57809</f>
        <v>159498</v>
      </c>
      <c r="G7" s="681">
        <v>86203</v>
      </c>
    </row>
    <row r="8" spans="1:7" ht="25.15" customHeight="1" thickBot="1" x14ac:dyDescent="0.3">
      <c r="A8" s="584" t="s">
        <v>911</v>
      </c>
      <c r="B8" s="618"/>
      <c r="C8" s="592">
        <v>680500</v>
      </c>
      <c r="D8" s="592">
        <v>63943</v>
      </c>
      <c r="E8" s="592">
        <v>530238</v>
      </c>
      <c r="F8" s="592">
        <v>50880</v>
      </c>
      <c r="G8" s="593">
        <v>35439</v>
      </c>
    </row>
    <row r="9" spans="1:7" ht="30" customHeight="1" thickBot="1" x14ac:dyDescent="0.3">
      <c r="A9" s="586" t="s">
        <v>683</v>
      </c>
      <c r="B9" s="619">
        <v>100</v>
      </c>
      <c r="C9" s="594">
        <f>SUM(C6:C8)</f>
        <v>2342382</v>
      </c>
      <c r="D9" s="594">
        <f>SUM(D5:D8)</f>
        <v>169197</v>
      </c>
      <c r="E9" s="594">
        <f>SUM(E5:E8)</f>
        <v>1595464</v>
      </c>
      <c r="F9" s="594">
        <f t="shared" ref="F9:G9" si="0">SUM(F5:F8)</f>
        <v>369876</v>
      </c>
      <c r="G9" s="598">
        <f t="shared" si="0"/>
        <v>207845</v>
      </c>
    </row>
    <row r="10" spans="1:7" ht="30" customHeight="1" x14ac:dyDescent="0.25">
      <c r="A10" s="585" t="s">
        <v>907</v>
      </c>
      <c r="B10" s="771"/>
      <c r="C10" s="772"/>
      <c r="D10" s="772"/>
      <c r="E10" s="772"/>
      <c r="F10" s="772"/>
      <c r="G10" s="773"/>
    </row>
    <row r="11" spans="1:7" ht="25.15" customHeight="1" x14ac:dyDescent="0.25">
      <c r="A11" s="582" t="s">
        <v>833</v>
      </c>
      <c r="B11" s="767">
        <v>50</v>
      </c>
      <c r="C11" s="768">
        <v>830941</v>
      </c>
      <c r="D11" s="768">
        <v>52627</v>
      </c>
      <c r="E11" s="768">
        <v>532613</v>
      </c>
      <c r="F11" s="768">
        <v>159498</v>
      </c>
      <c r="G11" s="769">
        <v>86203</v>
      </c>
    </row>
    <row r="12" spans="1:7" ht="25.15" customHeight="1" x14ac:dyDescent="0.25">
      <c r="A12" s="582" t="s">
        <v>903</v>
      </c>
      <c r="B12" s="767">
        <v>50</v>
      </c>
      <c r="C12" s="768">
        <v>830941</v>
      </c>
      <c r="D12" s="768">
        <v>52627</v>
      </c>
      <c r="E12" s="768">
        <v>532613</v>
      </c>
      <c r="F12" s="768">
        <v>159498</v>
      </c>
      <c r="G12" s="769">
        <v>86203</v>
      </c>
    </row>
    <row r="13" spans="1:7" ht="25.15" customHeight="1" thickBot="1" x14ac:dyDescent="0.3">
      <c r="A13" s="584" t="s">
        <v>911</v>
      </c>
      <c r="B13" s="770"/>
      <c r="C13" s="595">
        <v>680500</v>
      </c>
      <c r="D13" s="595">
        <v>63943</v>
      </c>
      <c r="E13" s="595">
        <v>530238</v>
      </c>
      <c r="F13" s="595">
        <v>50880</v>
      </c>
      <c r="G13" s="682">
        <v>35439</v>
      </c>
    </row>
    <row r="14" spans="1:7" ht="30" customHeight="1" thickBot="1" x14ac:dyDescent="0.3">
      <c r="A14" s="586" t="s">
        <v>683</v>
      </c>
      <c r="B14" s="766">
        <v>100</v>
      </c>
      <c r="C14" s="596">
        <f>SUM(C11:C13)</f>
        <v>2342382</v>
      </c>
      <c r="D14" s="596">
        <f>SUM(D11:D13)</f>
        <v>169197</v>
      </c>
      <c r="E14" s="596">
        <f>SUM(E11:E13)</f>
        <v>1595464</v>
      </c>
      <c r="F14" s="596">
        <f t="shared" ref="F14:G14" si="1">SUM(F11:F13)</f>
        <v>369876</v>
      </c>
      <c r="G14" s="599">
        <f t="shared" si="1"/>
        <v>207845</v>
      </c>
    </row>
  </sheetData>
  <mergeCells count="1">
    <mergeCell ref="B2:C2"/>
  </mergeCells>
  <printOptions horizontalCentered="1"/>
  <pageMargins left="0.70866141732283472" right="0.70866141732283472" top="0.74803149606299213" bottom="0.74803149606299213" header="0.31496062992125984" footer="0.31496062992125984"/>
  <pageSetup paperSize="9" scale="70" orientation="landscape" r:id="rId1"/>
  <headerFooter>
    <oddHeader>&amp;C&amp;"Times New Roman,Félkövér"Budapest Főváros VIII. kerület Józsefvárosi Önkormányzat Európai Uniós támogatással megvalósuló programok,  projektek 2019.&amp;R&amp;"Times New Roman,Félkövér dőlt"15. melléklet a /2018. ()
 önk.rendelethez
ezer forintban</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F2423"/>
  <sheetViews>
    <sheetView zoomScaleNormal="100" workbookViewId="0">
      <pane xSplit="1" ySplit="6" topLeftCell="EP16" activePane="bottomRight" state="frozen"/>
      <selection pane="topRight" activeCell="B1" sqref="B1"/>
      <selection pane="bottomLeft" activeCell="A7" sqref="A7"/>
      <selection pane="bottomRight" activeCell="EW22" sqref="EW22"/>
    </sheetView>
  </sheetViews>
  <sheetFormatPr defaultColWidth="10.7109375" defaultRowHeight="12.75" x14ac:dyDescent="0.2"/>
  <cols>
    <col min="1" max="1" width="51.7109375" style="20" customWidth="1"/>
    <col min="2" max="2" width="12.7109375" style="20" customWidth="1"/>
    <col min="3" max="3" width="12.7109375" style="27" customWidth="1"/>
    <col min="4" max="4" width="9.28515625" style="27" customWidth="1"/>
    <col min="5" max="5" width="12.7109375" style="27" customWidth="1"/>
    <col min="6" max="6" width="12.7109375" style="21" customWidth="1"/>
    <col min="7" max="7" width="9.28515625" style="21" customWidth="1"/>
    <col min="8" max="9" width="12.7109375" style="21" customWidth="1"/>
    <col min="10" max="10" width="9.28515625" style="21" customWidth="1"/>
    <col min="11" max="12" width="12.7109375" style="21" customWidth="1"/>
    <col min="13" max="13" width="9.28515625" style="21" customWidth="1"/>
    <col min="14" max="15" width="12.7109375" style="21" customWidth="1"/>
    <col min="16" max="16" width="9.28515625" style="21" customWidth="1"/>
    <col min="17" max="18" width="12.7109375" style="21" customWidth="1"/>
    <col min="19" max="19" width="9.28515625" style="21" customWidth="1"/>
    <col min="20" max="21" width="12.7109375" style="21" customWidth="1"/>
    <col min="22" max="22" width="9.28515625" style="21" customWidth="1"/>
    <col min="23" max="24" width="12.7109375" style="21" customWidth="1"/>
    <col min="25" max="25" width="9.28515625" style="21" customWidth="1"/>
    <col min="26" max="27" width="12.7109375" style="21" customWidth="1"/>
    <col min="28" max="28" width="9.28515625" style="21" customWidth="1"/>
    <col min="29" max="30" width="12.7109375" style="21" customWidth="1"/>
    <col min="31" max="31" width="9.28515625" style="21" customWidth="1"/>
    <col min="32" max="33" width="12.7109375" style="21" customWidth="1"/>
    <col min="34" max="34" width="9.28515625" style="21" customWidth="1"/>
    <col min="35" max="36" width="12.7109375" style="21" customWidth="1"/>
    <col min="37" max="37" width="11.140625" style="21" customWidth="1"/>
    <col min="38" max="39" width="12.7109375" style="21" customWidth="1"/>
    <col min="40" max="40" width="9.28515625" style="21" customWidth="1"/>
    <col min="41" max="42" width="12.7109375" style="21" customWidth="1"/>
    <col min="43" max="43" width="9.28515625" style="21" customWidth="1"/>
    <col min="44" max="45" width="12.7109375" style="21" customWidth="1"/>
    <col min="46" max="46" width="9.28515625" style="21" customWidth="1"/>
    <col min="47" max="48" width="12.7109375" style="21" customWidth="1"/>
    <col min="49" max="49" width="9.28515625" style="21" customWidth="1"/>
    <col min="50" max="51" width="12.7109375" style="21" customWidth="1"/>
    <col min="52" max="52" width="9.28515625" style="21" customWidth="1"/>
    <col min="53" max="54" width="12.7109375" style="21" customWidth="1"/>
    <col min="55" max="55" width="9.28515625" style="21" customWidth="1"/>
    <col min="56" max="57" width="12.7109375" style="21" customWidth="1"/>
    <col min="58" max="58" width="9.28515625" style="21" customWidth="1"/>
    <col min="59" max="60" width="12.7109375" style="21" customWidth="1"/>
    <col min="61" max="61" width="9.28515625" style="21" customWidth="1"/>
    <col min="62" max="63" width="12.7109375" style="21" customWidth="1"/>
    <col min="64" max="64" width="9.28515625" style="21" customWidth="1"/>
    <col min="65" max="66" width="12.7109375" style="21" customWidth="1"/>
    <col min="67" max="67" width="9.28515625" style="21" customWidth="1"/>
    <col min="68" max="69" width="12.7109375" style="21" customWidth="1"/>
    <col min="70" max="70" width="9.28515625" style="21" customWidth="1"/>
    <col min="71" max="72" width="12.7109375" style="21" customWidth="1"/>
    <col min="73" max="73" width="9.28515625" style="21" customWidth="1"/>
    <col min="74" max="75" width="12.7109375" style="21" customWidth="1"/>
    <col min="76" max="76" width="9.28515625" style="21" customWidth="1"/>
    <col min="77" max="78" width="12.7109375" style="21" customWidth="1"/>
    <col min="79" max="79" width="9.28515625" style="21" customWidth="1"/>
    <col min="80" max="81" width="12.7109375" style="21" customWidth="1"/>
    <col min="82" max="82" width="9.28515625" style="21" customWidth="1"/>
    <col min="83" max="84" width="12.7109375" style="21" customWidth="1"/>
    <col min="85" max="85" width="9.28515625" style="21" customWidth="1"/>
    <col min="86" max="87" width="12.7109375" style="21" customWidth="1"/>
    <col min="88" max="88" width="9.28515625" style="21" customWidth="1"/>
    <col min="89" max="90" width="12.7109375" style="21" customWidth="1"/>
    <col min="91" max="91" width="9.28515625" style="21" customWidth="1"/>
    <col min="92" max="93" width="12.7109375" style="21" customWidth="1"/>
    <col min="94" max="94" width="9.28515625" style="21" customWidth="1"/>
    <col min="95" max="96" width="12.7109375" style="21" customWidth="1"/>
    <col min="97" max="97" width="9.28515625" style="21" customWidth="1"/>
    <col min="98" max="99" width="12.7109375" style="21" customWidth="1"/>
    <col min="100" max="100" width="9.28515625" style="21" customWidth="1"/>
    <col min="101" max="102" width="12.7109375" style="21" customWidth="1"/>
    <col min="103" max="103" width="9.28515625" style="21" customWidth="1"/>
    <col min="104" max="105" width="12.7109375" style="21" customWidth="1"/>
    <col min="106" max="106" width="9.28515625" style="21" customWidth="1"/>
    <col min="107" max="108" width="12.7109375" style="21" customWidth="1"/>
    <col min="109" max="109" width="9.28515625" style="21" customWidth="1"/>
    <col min="110" max="111" width="12.7109375" style="21" customWidth="1"/>
    <col min="112" max="112" width="9.28515625" style="21" customWidth="1"/>
    <col min="113" max="114" width="12.7109375" style="21" customWidth="1"/>
    <col min="115" max="115" width="9.28515625" style="21" customWidth="1"/>
    <col min="116" max="117" width="12.7109375" style="21" customWidth="1"/>
    <col min="118" max="118" width="9.28515625" style="21" customWidth="1"/>
    <col min="119" max="120" width="12.7109375" style="21" customWidth="1"/>
    <col min="121" max="121" width="9.28515625" style="21" customWidth="1"/>
    <col min="122" max="122" width="12.7109375" style="21" customWidth="1"/>
    <col min="123" max="123" width="12.7109375" style="22" customWidth="1"/>
    <col min="124" max="124" width="9.28515625" style="22" customWidth="1"/>
    <col min="125" max="126" width="12.7109375" style="9" customWidth="1"/>
    <col min="127" max="127" width="9.28515625" style="9" customWidth="1"/>
    <col min="128" max="129" width="12.7109375" style="9" customWidth="1"/>
    <col min="130" max="130" width="9.28515625" style="9" customWidth="1"/>
    <col min="131" max="132" width="12.7109375" style="9" customWidth="1"/>
    <col min="133" max="133" width="9.28515625" style="9" customWidth="1"/>
    <col min="134" max="135" width="12.7109375" style="9" customWidth="1"/>
    <col min="136" max="136" width="9.28515625" style="9" customWidth="1"/>
    <col min="137" max="138" width="12.7109375" style="9" customWidth="1"/>
    <col min="139" max="139" width="9.28515625" style="9" customWidth="1"/>
    <col min="140" max="141" width="12.7109375" style="9" customWidth="1"/>
    <col min="142" max="142" width="9.28515625" style="9" customWidth="1"/>
    <col min="143" max="144" width="12.7109375" style="9" customWidth="1"/>
    <col min="145" max="145" width="9.28515625" style="9" customWidth="1"/>
    <col min="146" max="147" width="12.7109375" style="9" customWidth="1"/>
    <col min="148" max="148" width="9.28515625" style="9" customWidth="1"/>
    <col min="149" max="150" width="12.7109375" style="9" customWidth="1"/>
    <col min="151" max="151" width="9.28515625" style="9" customWidth="1"/>
    <col min="152" max="153" width="12.7109375" style="9" customWidth="1"/>
    <col min="154" max="154" width="9.28515625" style="9" customWidth="1"/>
    <col min="155" max="156" width="12.7109375" style="9" customWidth="1"/>
    <col min="157" max="157" width="9.28515625" style="9" customWidth="1"/>
    <col min="158" max="159" width="12.7109375" style="9" customWidth="1"/>
    <col min="160" max="160" width="9.28515625" style="9" customWidth="1"/>
    <col min="161" max="162" width="12.7109375" style="9" customWidth="1"/>
    <col min="163" max="163" width="9.28515625" style="9" customWidth="1"/>
    <col min="164" max="165" width="12.7109375" style="9" customWidth="1"/>
    <col min="166" max="166" width="9.28515625" style="9" customWidth="1"/>
    <col min="167" max="168" width="12.7109375" style="9" customWidth="1"/>
    <col min="169" max="169" width="9.28515625" style="9" customWidth="1"/>
    <col min="170" max="171" width="12.7109375" style="9" customWidth="1"/>
    <col min="172" max="172" width="9.28515625" style="9" customWidth="1"/>
    <col min="173" max="174" width="12.7109375" style="9" customWidth="1"/>
    <col min="175" max="175" width="9.28515625" style="9" customWidth="1"/>
    <col min="176" max="177" width="12.7109375" style="9" customWidth="1"/>
    <col min="178" max="178" width="9.28515625" style="9" customWidth="1"/>
    <col min="179" max="180" width="12.7109375" style="9" customWidth="1"/>
    <col min="181" max="181" width="9.28515625" style="9" customWidth="1"/>
    <col min="182" max="183" width="12.7109375" style="9" customWidth="1"/>
    <col min="184" max="184" width="9.28515625" style="9" customWidth="1"/>
    <col min="185" max="186" width="12.7109375" style="9" customWidth="1"/>
    <col min="187" max="187" width="9.28515625" style="9" customWidth="1"/>
    <col min="188" max="189" width="12.7109375" style="9" customWidth="1"/>
    <col min="190" max="190" width="9.28515625" style="9" customWidth="1"/>
    <col min="191" max="192" width="12.7109375" style="9" customWidth="1"/>
    <col min="193" max="193" width="9.28515625" style="9" customWidth="1"/>
    <col min="194" max="195" width="12.7109375" style="9" customWidth="1"/>
    <col min="196" max="196" width="9.28515625" style="9" customWidth="1"/>
    <col min="197" max="198" width="12.7109375" style="9" customWidth="1"/>
    <col min="199" max="199" width="9.28515625" style="9" customWidth="1"/>
    <col min="200" max="201" width="12.7109375" style="9" customWidth="1"/>
    <col min="202" max="202" width="9.28515625" style="9" customWidth="1"/>
    <col min="203" max="204" width="12.7109375" style="9" customWidth="1"/>
    <col min="205" max="205" width="9.28515625" style="9" customWidth="1"/>
    <col min="206" max="207" width="12.7109375" style="9" customWidth="1"/>
    <col min="208" max="208" width="9.28515625" style="9" customWidth="1"/>
    <col min="209" max="210" width="12.7109375" style="9" customWidth="1"/>
    <col min="211" max="211" width="9.28515625" style="9" customWidth="1"/>
    <col min="212" max="16384" width="10.7109375" style="9"/>
  </cols>
  <sheetData>
    <row r="1" spans="1:214" s="1" customFormat="1" ht="15" customHeight="1" x14ac:dyDescent="0.2">
      <c r="A1" s="176"/>
      <c r="B1" s="805">
        <v>11101</v>
      </c>
      <c r="C1" s="806"/>
      <c r="D1" s="807"/>
      <c r="E1" s="805">
        <v>11102</v>
      </c>
      <c r="F1" s="806"/>
      <c r="G1" s="807"/>
      <c r="H1" s="805">
        <v>11103</v>
      </c>
      <c r="I1" s="806"/>
      <c r="J1" s="807"/>
      <c r="K1" s="805">
        <v>11104</v>
      </c>
      <c r="L1" s="806"/>
      <c r="M1" s="807"/>
      <c r="N1" s="805">
        <v>11105</v>
      </c>
      <c r="O1" s="806"/>
      <c r="P1" s="807"/>
      <c r="Q1" s="805" t="s">
        <v>1</v>
      </c>
      <c r="R1" s="806"/>
      <c r="S1" s="807"/>
      <c r="T1" s="805" t="s">
        <v>2</v>
      </c>
      <c r="U1" s="806"/>
      <c r="V1" s="807"/>
      <c r="W1" s="805" t="s">
        <v>3</v>
      </c>
      <c r="X1" s="806"/>
      <c r="Y1" s="807"/>
      <c r="Z1" s="805" t="s">
        <v>4</v>
      </c>
      <c r="AA1" s="806"/>
      <c r="AB1" s="807"/>
      <c r="AC1" s="805" t="s">
        <v>5</v>
      </c>
      <c r="AD1" s="806"/>
      <c r="AE1" s="807"/>
      <c r="AF1" s="805">
        <v>11201</v>
      </c>
      <c r="AG1" s="806"/>
      <c r="AH1" s="807"/>
      <c r="AI1" s="805">
        <v>11301</v>
      </c>
      <c r="AJ1" s="806"/>
      <c r="AK1" s="807"/>
      <c r="AL1" s="805">
        <v>11303</v>
      </c>
      <c r="AM1" s="806"/>
      <c r="AN1" s="807"/>
      <c r="AO1" s="805">
        <v>11401</v>
      </c>
      <c r="AP1" s="806"/>
      <c r="AQ1" s="807"/>
      <c r="AR1" s="805">
        <v>11402</v>
      </c>
      <c r="AS1" s="806"/>
      <c r="AT1" s="807"/>
      <c r="AU1" s="805" t="s">
        <v>6</v>
      </c>
      <c r="AV1" s="806"/>
      <c r="AW1" s="807"/>
      <c r="AX1" s="805" t="s">
        <v>7</v>
      </c>
      <c r="AY1" s="806"/>
      <c r="AZ1" s="807"/>
      <c r="BA1" s="805">
        <v>11405</v>
      </c>
      <c r="BB1" s="806"/>
      <c r="BC1" s="807"/>
      <c r="BD1" s="805">
        <v>11406</v>
      </c>
      <c r="BE1" s="806"/>
      <c r="BF1" s="807"/>
      <c r="BG1" s="805">
        <v>11407</v>
      </c>
      <c r="BH1" s="806"/>
      <c r="BI1" s="807"/>
      <c r="BJ1" s="805">
        <v>11501</v>
      </c>
      <c r="BK1" s="806"/>
      <c r="BL1" s="807"/>
      <c r="BM1" s="805">
        <v>11502</v>
      </c>
      <c r="BN1" s="806"/>
      <c r="BO1" s="807"/>
      <c r="BP1" s="805">
        <v>11601</v>
      </c>
      <c r="BQ1" s="806"/>
      <c r="BR1" s="807"/>
      <c r="BS1" s="805" t="s">
        <v>8</v>
      </c>
      <c r="BT1" s="806"/>
      <c r="BU1" s="807"/>
      <c r="BV1" s="805" t="s">
        <v>9</v>
      </c>
      <c r="BW1" s="806"/>
      <c r="BX1" s="807"/>
      <c r="BY1" s="805" t="s">
        <v>10</v>
      </c>
      <c r="BZ1" s="806"/>
      <c r="CA1" s="807"/>
      <c r="CB1" s="805" t="s">
        <v>11</v>
      </c>
      <c r="CC1" s="806"/>
      <c r="CD1" s="807"/>
      <c r="CE1" s="805">
        <v>11602</v>
      </c>
      <c r="CF1" s="806"/>
      <c r="CG1" s="807"/>
      <c r="CH1" s="805">
        <v>11603</v>
      </c>
      <c r="CI1" s="806"/>
      <c r="CJ1" s="807"/>
      <c r="CK1" s="805">
        <v>11604</v>
      </c>
      <c r="CL1" s="806"/>
      <c r="CM1" s="807"/>
      <c r="CN1" s="805">
        <v>11605</v>
      </c>
      <c r="CO1" s="806"/>
      <c r="CP1" s="807"/>
      <c r="CQ1" s="805">
        <v>11701</v>
      </c>
      <c r="CR1" s="806"/>
      <c r="CS1" s="807"/>
      <c r="CT1" s="805">
        <v>11702</v>
      </c>
      <c r="CU1" s="806"/>
      <c r="CV1" s="807"/>
      <c r="CW1" s="805">
        <v>11703</v>
      </c>
      <c r="CX1" s="806"/>
      <c r="CY1" s="807"/>
      <c r="CZ1" s="805">
        <v>11704</v>
      </c>
      <c r="DA1" s="806"/>
      <c r="DB1" s="807"/>
      <c r="DC1" s="805">
        <v>11705</v>
      </c>
      <c r="DD1" s="806"/>
      <c r="DE1" s="807"/>
      <c r="DF1" s="805" t="s">
        <v>12</v>
      </c>
      <c r="DG1" s="806"/>
      <c r="DH1" s="807"/>
      <c r="DI1" s="805" t="s">
        <v>13</v>
      </c>
      <c r="DJ1" s="806"/>
      <c r="DK1" s="807"/>
      <c r="DL1" s="805">
        <v>11803</v>
      </c>
      <c r="DM1" s="806"/>
      <c r="DN1" s="807"/>
      <c r="DO1" s="805">
        <v>11805</v>
      </c>
      <c r="DP1" s="806"/>
      <c r="DQ1" s="807"/>
      <c r="DR1" s="817" t="s">
        <v>525</v>
      </c>
      <c r="DS1" s="818"/>
      <c r="DT1" s="819"/>
      <c r="DU1" s="805">
        <v>12102</v>
      </c>
      <c r="DV1" s="806"/>
      <c r="DW1" s="807"/>
      <c r="DX1" s="805">
        <v>12103</v>
      </c>
      <c r="DY1" s="806"/>
      <c r="DZ1" s="807"/>
      <c r="EA1" s="805">
        <v>12104</v>
      </c>
      <c r="EB1" s="806"/>
      <c r="EC1" s="807"/>
      <c r="ED1" s="806" t="s">
        <v>14</v>
      </c>
      <c r="EE1" s="806"/>
      <c r="EF1" s="807"/>
      <c r="EG1" s="805" t="s">
        <v>15</v>
      </c>
      <c r="EH1" s="806"/>
      <c r="EI1" s="807"/>
      <c r="EJ1" s="805" t="s">
        <v>16</v>
      </c>
      <c r="EK1" s="806"/>
      <c r="EL1" s="807"/>
      <c r="EM1" s="806" t="s">
        <v>17</v>
      </c>
      <c r="EN1" s="806"/>
      <c r="EO1" s="807"/>
      <c r="EP1" s="805">
        <v>12202</v>
      </c>
      <c r="EQ1" s="806"/>
      <c r="ER1" s="807"/>
      <c r="ES1" s="805">
        <v>12203</v>
      </c>
      <c r="ET1" s="806"/>
      <c r="EU1" s="807"/>
      <c r="EV1" s="817" t="s">
        <v>73</v>
      </c>
      <c r="EW1" s="818"/>
      <c r="EX1" s="819"/>
      <c r="EY1" s="805">
        <v>40101</v>
      </c>
      <c r="EZ1" s="806"/>
      <c r="FA1" s="807"/>
      <c r="FB1" s="805" t="s">
        <v>18</v>
      </c>
      <c r="FC1" s="806"/>
      <c r="FD1" s="807"/>
      <c r="FE1" s="805" t="s">
        <v>19</v>
      </c>
      <c r="FF1" s="806"/>
      <c r="FG1" s="807"/>
      <c r="FH1" s="805" t="s">
        <v>20</v>
      </c>
      <c r="FI1" s="806"/>
      <c r="FJ1" s="807"/>
      <c r="FK1" s="805">
        <v>40103</v>
      </c>
      <c r="FL1" s="806"/>
      <c r="FM1" s="807"/>
      <c r="FN1" s="805" t="s">
        <v>21</v>
      </c>
      <c r="FO1" s="806"/>
      <c r="FP1" s="807"/>
      <c r="FQ1" s="806" t="s">
        <v>22</v>
      </c>
      <c r="FR1" s="806"/>
      <c r="FS1" s="806"/>
      <c r="FT1" s="805">
        <v>40105</v>
      </c>
      <c r="FU1" s="806"/>
      <c r="FV1" s="807"/>
      <c r="FW1" s="806">
        <v>40106</v>
      </c>
      <c r="FX1" s="806"/>
      <c r="FY1" s="806"/>
      <c r="FZ1" s="805">
        <v>40107</v>
      </c>
      <c r="GA1" s="806"/>
      <c r="GB1" s="807"/>
      <c r="GC1" s="805">
        <v>40108</v>
      </c>
      <c r="GD1" s="806"/>
      <c r="GE1" s="807"/>
      <c r="GF1" s="805">
        <v>40109</v>
      </c>
      <c r="GG1" s="806"/>
      <c r="GH1" s="807"/>
      <c r="GI1" s="805">
        <v>40110</v>
      </c>
      <c r="GJ1" s="806"/>
      <c r="GK1" s="807"/>
      <c r="GL1" s="805">
        <v>40100</v>
      </c>
      <c r="GM1" s="806"/>
      <c r="GN1" s="807"/>
      <c r="GO1" s="805" t="s">
        <v>23</v>
      </c>
      <c r="GP1" s="806"/>
      <c r="GQ1" s="807"/>
      <c r="GR1" s="830">
        <v>50100</v>
      </c>
      <c r="GS1" s="830"/>
      <c r="GT1" s="830"/>
      <c r="GU1" s="831" t="s">
        <v>24</v>
      </c>
      <c r="GV1" s="830"/>
      <c r="GW1" s="832"/>
      <c r="GX1" s="826" t="s">
        <v>385</v>
      </c>
      <c r="GY1" s="827"/>
      <c r="GZ1" s="833"/>
      <c r="HA1" s="826" t="s">
        <v>90</v>
      </c>
      <c r="HB1" s="827"/>
      <c r="HC1" s="828"/>
    </row>
    <row r="2" spans="1:214" s="3" customFormat="1" ht="51" customHeight="1" x14ac:dyDescent="0.2">
      <c r="A2" s="177" t="s">
        <v>858</v>
      </c>
      <c r="B2" s="811" t="s">
        <v>386</v>
      </c>
      <c r="C2" s="812"/>
      <c r="D2" s="813"/>
      <c r="E2" s="811" t="s">
        <v>28</v>
      </c>
      <c r="F2" s="812"/>
      <c r="G2" s="813"/>
      <c r="H2" s="811" t="s">
        <v>29</v>
      </c>
      <c r="I2" s="812"/>
      <c r="J2" s="813"/>
      <c r="K2" s="811" t="s">
        <v>346</v>
      </c>
      <c r="L2" s="812"/>
      <c r="M2" s="813"/>
      <c r="N2" s="811" t="s">
        <v>31</v>
      </c>
      <c r="O2" s="812"/>
      <c r="P2" s="813"/>
      <c r="Q2" s="811" t="s">
        <v>32</v>
      </c>
      <c r="R2" s="812"/>
      <c r="S2" s="813"/>
      <c r="T2" s="811" t="s">
        <v>33</v>
      </c>
      <c r="U2" s="812"/>
      <c r="V2" s="813"/>
      <c r="W2" s="811" t="s">
        <v>34</v>
      </c>
      <c r="X2" s="812"/>
      <c r="Y2" s="813"/>
      <c r="Z2" s="811" t="s">
        <v>35</v>
      </c>
      <c r="AA2" s="812"/>
      <c r="AB2" s="813"/>
      <c r="AC2" s="811" t="s">
        <v>36</v>
      </c>
      <c r="AD2" s="812"/>
      <c r="AE2" s="813"/>
      <c r="AF2" s="811" t="s">
        <v>37</v>
      </c>
      <c r="AG2" s="812"/>
      <c r="AH2" s="813"/>
      <c r="AI2" s="811" t="s">
        <v>38</v>
      </c>
      <c r="AJ2" s="812"/>
      <c r="AK2" s="813"/>
      <c r="AL2" s="811" t="s">
        <v>39</v>
      </c>
      <c r="AM2" s="812"/>
      <c r="AN2" s="813"/>
      <c r="AO2" s="808" t="s">
        <v>40</v>
      </c>
      <c r="AP2" s="809"/>
      <c r="AQ2" s="810"/>
      <c r="AR2" s="808" t="s">
        <v>658</v>
      </c>
      <c r="AS2" s="809"/>
      <c r="AT2" s="810"/>
      <c r="AU2" s="808" t="s">
        <v>321</v>
      </c>
      <c r="AV2" s="809"/>
      <c r="AW2" s="810"/>
      <c r="AX2" s="808" t="s">
        <v>42</v>
      </c>
      <c r="AY2" s="809"/>
      <c r="AZ2" s="810"/>
      <c r="BA2" s="808" t="s">
        <v>43</v>
      </c>
      <c r="BB2" s="809"/>
      <c r="BC2" s="810"/>
      <c r="BD2" s="808" t="s">
        <v>44</v>
      </c>
      <c r="BE2" s="809"/>
      <c r="BF2" s="810"/>
      <c r="BG2" s="808" t="s">
        <v>45</v>
      </c>
      <c r="BH2" s="809"/>
      <c r="BI2" s="810"/>
      <c r="BJ2" s="808" t="s">
        <v>46</v>
      </c>
      <c r="BK2" s="809"/>
      <c r="BL2" s="810"/>
      <c r="BM2" s="808" t="s">
        <v>307</v>
      </c>
      <c r="BN2" s="809"/>
      <c r="BO2" s="810"/>
      <c r="BP2" s="808" t="s">
        <v>48</v>
      </c>
      <c r="BQ2" s="809"/>
      <c r="BR2" s="810"/>
      <c r="BS2" s="808" t="s">
        <v>49</v>
      </c>
      <c r="BT2" s="809"/>
      <c r="BU2" s="810"/>
      <c r="BV2" s="808" t="s">
        <v>50</v>
      </c>
      <c r="BW2" s="809"/>
      <c r="BX2" s="810"/>
      <c r="BY2" s="808" t="s">
        <v>299</v>
      </c>
      <c r="BZ2" s="809"/>
      <c r="CA2" s="810"/>
      <c r="CB2" s="808" t="s">
        <v>50</v>
      </c>
      <c r="CC2" s="809"/>
      <c r="CD2" s="810"/>
      <c r="CE2" s="814" t="s">
        <v>371</v>
      </c>
      <c r="CF2" s="815"/>
      <c r="CG2" s="816"/>
      <c r="CH2" s="808" t="s">
        <v>53</v>
      </c>
      <c r="CI2" s="809"/>
      <c r="CJ2" s="810"/>
      <c r="CK2" s="808" t="s">
        <v>870</v>
      </c>
      <c r="CL2" s="809"/>
      <c r="CM2" s="810"/>
      <c r="CN2" s="808" t="s">
        <v>1043</v>
      </c>
      <c r="CO2" s="809"/>
      <c r="CP2" s="810"/>
      <c r="CQ2" s="808" t="s">
        <v>56</v>
      </c>
      <c r="CR2" s="809"/>
      <c r="CS2" s="810"/>
      <c r="CT2" s="808" t="s">
        <v>57</v>
      </c>
      <c r="CU2" s="809"/>
      <c r="CV2" s="810"/>
      <c r="CW2" s="808" t="s">
        <v>284</v>
      </c>
      <c r="CX2" s="809"/>
      <c r="CY2" s="810"/>
      <c r="CZ2" s="808" t="s">
        <v>58</v>
      </c>
      <c r="DA2" s="809"/>
      <c r="DB2" s="810"/>
      <c r="DC2" s="808" t="s">
        <v>59</v>
      </c>
      <c r="DD2" s="809"/>
      <c r="DE2" s="810"/>
      <c r="DF2" s="808" t="s">
        <v>60</v>
      </c>
      <c r="DG2" s="809"/>
      <c r="DH2" s="810"/>
      <c r="DI2" s="808" t="s">
        <v>61</v>
      </c>
      <c r="DJ2" s="809"/>
      <c r="DK2" s="810"/>
      <c r="DL2" s="808" t="s">
        <v>62</v>
      </c>
      <c r="DM2" s="809"/>
      <c r="DN2" s="810"/>
      <c r="DO2" s="823" t="s">
        <v>63</v>
      </c>
      <c r="DP2" s="824"/>
      <c r="DQ2" s="825"/>
      <c r="DR2" s="820"/>
      <c r="DS2" s="821"/>
      <c r="DT2" s="822"/>
      <c r="DU2" s="808" t="s">
        <v>261</v>
      </c>
      <c r="DV2" s="809"/>
      <c r="DW2" s="810"/>
      <c r="DX2" s="808" t="s">
        <v>65</v>
      </c>
      <c r="DY2" s="809"/>
      <c r="DZ2" s="810"/>
      <c r="EA2" s="808" t="s">
        <v>66</v>
      </c>
      <c r="EB2" s="809"/>
      <c r="EC2" s="810"/>
      <c r="ED2" s="809" t="s">
        <v>67</v>
      </c>
      <c r="EE2" s="809"/>
      <c r="EF2" s="810"/>
      <c r="EG2" s="808" t="s">
        <v>68</v>
      </c>
      <c r="EH2" s="809"/>
      <c r="EI2" s="810"/>
      <c r="EJ2" s="808" t="s">
        <v>69</v>
      </c>
      <c r="EK2" s="809"/>
      <c r="EL2" s="810"/>
      <c r="EM2" s="809" t="s">
        <v>246</v>
      </c>
      <c r="EN2" s="809"/>
      <c r="EO2" s="810"/>
      <c r="EP2" s="808" t="s">
        <v>243</v>
      </c>
      <c r="EQ2" s="809"/>
      <c r="ER2" s="810"/>
      <c r="ES2" s="808" t="s">
        <v>72</v>
      </c>
      <c r="ET2" s="809"/>
      <c r="EU2" s="810"/>
      <c r="EV2" s="820"/>
      <c r="EW2" s="821"/>
      <c r="EX2" s="822"/>
      <c r="EY2" s="808" t="s">
        <v>74</v>
      </c>
      <c r="EZ2" s="809"/>
      <c r="FA2" s="810"/>
      <c r="FB2" s="808" t="s">
        <v>75</v>
      </c>
      <c r="FC2" s="809"/>
      <c r="FD2" s="810"/>
      <c r="FE2" s="808" t="s">
        <v>76</v>
      </c>
      <c r="FF2" s="809"/>
      <c r="FG2" s="810"/>
      <c r="FH2" s="808" t="s">
        <v>77</v>
      </c>
      <c r="FI2" s="809"/>
      <c r="FJ2" s="810"/>
      <c r="FK2" s="808" t="s">
        <v>78</v>
      </c>
      <c r="FL2" s="809"/>
      <c r="FM2" s="810"/>
      <c r="FN2" s="808" t="s">
        <v>79</v>
      </c>
      <c r="FO2" s="809"/>
      <c r="FP2" s="810"/>
      <c r="FQ2" s="809" t="s">
        <v>636</v>
      </c>
      <c r="FR2" s="809"/>
      <c r="FS2" s="809"/>
      <c r="FT2" s="808" t="s">
        <v>81</v>
      </c>
      <c r="FU2" s="809"/>
      <c r="FV2" s="810"/>
      <c r="FW2" s="809" t="s">
        <v>82</v>
      </c>
      <c r="FX2" s="809"/>
      <c r="FY2" s="809"/>
      <c r="FZ2" s="808" t="s">
        <v>225</v>
      </c>
      <c r="GA2" s="809"/>
      <c r="GB2" s="810"/>
      <c r="GC2" s="808" t="s">
        <v>84</v>
      </c>
      <c r="GD2" s="809"/>
      <c r="GE2" s="810"/>
      <c r="GF2" s="808" t="s">
        <v>637</v>
      </c>
      <c r="GG2" s="809"/>
      <c r="GH2" s="810"/>
      <c r="GI2" s="808" t="s">
        <v>638</v>
      </c>
      <c r="GJ2" s="809"/>
      <c r="GK2" s="810"/>
      <c r="GL2" s="823" t="s">
        <v>86</v>
      </c>
      <c r="GM2" s="824"/>
      <c r="GN2" s="825"/>
      <c r="GO2" s="823" t="s">
        <v>87</v>
      </c>
      <c r="GP2" s="824"/>
      <c r="GQ2" s="825"/>
      <c r="GR2" s="824" t="s">
        <v>88</v>
      </c>
      <c r="GS2" s="824"/>
      <c r="GT2" s="824"/>
      <c r="GU2" s="823" t="s">
        <v>384</v>
      </c>
      <c r="GV2" s="824"/>
      <c r="GW2" s="825"/>
      <c r="GX2" s="823"/>
      <c r="GY2" s="824"/>
      <c r="GZ2" s="825"/>
      <c r="HA2" s="823"/>
      <c r="HB2" s="824"/>
      <c r="HC2" s="829"/>
    </row>
    <row r="3" spans="1:214" s="3" customFormat="1" ht="15" customHeight="1" x14ac:dyDescent="0.2">
      <c r="A3" s="834" t="s">
        <v>26</v>
      </c>
      <c r="B3" s="80" t="s">
        <v>403</v>
      </c>
      <c r="C3" s="81" t="s">
        <v>920</v>
      </c>
      <c r="D3" s="82" t="s">
        <v>405</v>
      </c>
      <c r="E3" s="80" t="s">
        <v>403</v>
      </c>
      <c r="F3" s="81" t="s">
        <v>920</v>
      </c>
      <c r="G3" s="82" t="s">
        <v>405</v>
      </c>
      <c r="H3" s="80" t="s">
        <v>403</v>
      </c>
      <c r="I3" s="81" t="s">
        <v>920</v>
      </c>
      <c r="J3" s="82" t="s">
        <v>405</v>
      </c>
      <c r="K3" s="80" t="s">
        <v>403</v>
      </c>
      <c r="L3" s="81" t="s">
        <v>920</v>
      </c>
      <c r="M3" s="82" t="s">
        <v>405</v>
      </c>
      <c r="N3" s="80" t="s">
        <v>403</v>
      </c>
      <c r="O3" s="81" t="s">
        <v>920</v>
      </c>
      <c r="P3" s="82" t="s">
        <v>405</v>
      </c>
      <c r="Q3" s="80" t="s">
        <v>403</v>
      </c>
      <c r="R3" s="81" t="s">
        <v>920</v>
      </c>
      <c r="S3" s="82" t="s">
        <v>405</v>
      </c>
      <c r="T3" s="80" t="s">
        <v>403</v>
      </c>
      <c r="U3" s="81" t="s">
        <v>920</v>
      </c>
      <c r="V3" s="82" t="s">
        <v>405</v>
      </c>
      <c r="W3" s="80" t="s">
        <v>403</v>
      </c>
      <c r="X3" s="81" t="s">
        <v>920</v>
      </c>
      <c r="Y3" s="82" t="s">
        <v>405</v>
      </c>
      <c r="Z3" s="80" t="s">
        <v>403</v>
      </c>
      <c r="AA3" s="81" t="s">
        <v>920</v>
      </c>
      <c r="AB3" s="82" t="s">
        <v>405</v>
      </c>
      <c r="AC3" s="80" t="s">
        <v>403</v>
      </c>
      <c r="AD3" s="81" t="s">
        <v>920</v>
      </c>
      <c r="AE3" s="82" t="s">
        <v>405</v>
      </c>
      <c r="AF3" s="80" t="s">
        <v>403</v>
      </c>
      <c r="AG3" s="81" t="s">
        <v>920</v>
      </c>
      <c r="AH3" s="82" t="s">
        <v>405</v>
      </c>
      <c r="AI3" s="80" t="s">
        <v>403</v>
      </c>
      <c r="AJ3" s="81" t="s">
        <v>920</v>
      </c>
      <c r="AK3" s="82" t="s">
        <v>405</v>
      </c>
      <c r="AL3" s="80" t="s">
        <v>403</v>
      </c>
      <c r="AM3" s="81" t="s">
        <v>920</v>
      </c>
      <c r="AN3" s="82" t="s">
        <v>405</v>
      </c>
      <c r="AO3" s="80" t="s">
        <v>403</v>
      </c>
      <c r="AP3" s="81" t="s">
        <v>920</v>
      </c>
      <c r="AQ3" s="82" t="s">
        <v>405</v>
      </c>
      <c r="AR3" s="80" t="s">
        <v>403</v>
      </c>
      <c r="AS3" s="81" t="s">
        <v>920</v>
      </c>
      <c r="AT3" s="82" t="s">
        <v>405</v>
      </c>
      <c r="AU3" s="80" t="s">
        <v>403</v>
      </c>
      <c r="AV3" s="81" t="s">
        <v>920</v>
      </c>
      <c r="AW3" s="82" t="s">
        <v>405</v>
      </c>
      <c r="AX3" s="80" t="s">
        <v>403</v>
      </c>
      <c r="AY3" s="81" t="s">
        <v>920</v>
      </c>
      <c r="AZ3" s="82" t="s">
        <v>405</v>
      </c>
      <c r="BA3" s="80" t="s">
        <v>403</v>
      </c>
      <c r="BB3" s="81" t="s">
        <v>920</v>
      </c>
      <c r="BC3" s="82" t="s">
        <v>405</v>
      </c>
      <c r="BD3" s="80" t="s">
        <v>403</v>
      </c>
      <c r="BE3" s="81" t="s">
        <v>920</v>
      </c>
      <c r="BF3" s="82" t="s">
        <v>405</v>
      </c>
      <c r="BG3" s="80" t="s">
        <v>403</v>
      </c>
      <c r="BH3" s="81" t="s">
        <v>920</v>
      </c>
      <c r="BI3" s="82" t="s">
        <v>405</v>
      </c>
      <c r="BJ3" s="80" t="s">
        <v>403</v>
      </c>
      <c r="BK3" s="81" t="s">
        <v>920</v>
      </c>
      <c r="BL3" s="82" t="s">
        <v>405</v>
      </c>
      <c r="BM3" s="80" t="s">
        <v>403</v>
      </c>
      <c r="BN3" s="81" t="s">
        <v>920</v>
      </c>
      <c r="BO3" s="82" t="s">
        <v>405</v>
      </c>
      <c r="BP3" s="80" t="s">
        <v>403</v>
      </c>
      <c r="BQ3" s="81" t="s">
        <v>920</v>
      </c>
      <c r="BR3" s="82" t="s">
        <v>405</v>
      </c>
      <c r="BS3" s="80" t="s">
        <v>403</v>
      </c>
      <c r="BT3" s="81" t="s">
        <v>920</v>
      </c>
      <c r="BU3" s="82" t="s">
        <v>405</v>
      </c>
      <c r="BV3" s="80" t="s">
        <v>403</v>
      </c>
      <c r="BW3" s="81" t="s">
        <v>920</v>
      </c>
      <c r="BX3" s="82" t="s">
        <v>405</v>
      </c>
      <c r="BY3" s="80" t="s">
        <v>403</v>
      </c>
      <c r="BZ3" s="81" t="s">
        <v>920</v>
      </c>
      <c r="CA3" s="82" t="s">
        <v>405</v>
      </c>
      <c r="CB3" s="80" t="s">
        <v>403</v>
      </c>
      <c r="CC3" s="81" t="s">
        <v>920</v>
      </c>
      <c r="CD3" s="82" t="s">
        <v>405</v>
      </c>
      <c r="CE3" s="80" t="s">
        <v>403</v>
      </c>
      <c r="CF3" s="81" t="s">
        <v>920</v>
      </c>
      <c r="CG3" s="82" t="s">
        <v>405</v>
      </c>
      <c r="CH3" s="80" t="s">
        <v>403</v>
      </c>
      <c r="CI3" s="81" t="s">
        <v>920</v>
      </c>
      <c r="CJ3" s="82" t="s">
        <v>405</v>
      </c>
      <c r="CK3" s="80" t="s">
        <v>403</v>
      </c>
      <c r="CL3" s="81" t="s">
        <v>920</v>
      </c>
      <c r="CM3" s="82" t="s">
        <v>405</v>
      </c>
      <c r="CN3" s="80" t="s">
        <v>403</v>
      </c>
      <c r="CO3" s="81" t="s">
        <v>920</v>
      </c>
      <c r="CP3" s="82" t="s">
        <v>405</v>
      </c>
      <c r="CQ3" s="80" t="s">
        <v>403</v>
      </c>
      <c r="CR3" s="81" t="s">
        <v>920</v>
      </c>
      <c r="CS3" s="82" t="s">
        <v>405</v>
      </c>
      <c r="CT3" s="80" t="s">
        <v>403</v>
      </c>
      <c r="CU3" s="81" t="s">
        <v>920</v>
      </c>
      <c r="CV3" s="82" t="s">
        <v>405</v>
      </c>
      <c r="CW3" s="80" t="s">
        <v>403</v>
      </c>
      <c r="CX3" s="81" t="s">
        <v>920</v>
      </c>
      <c r="CY3" s="82" t="s">
        <v>405</v>
      </c>
      <c r="CZ3" s="80" t="s">
        <v>403</v>
      </c>
      <c r="DA3" s="81" t="s">
        <v>920</v>
      </c>
      <c r="DB3" s="82" t="s">
        <v>405</v>
      </c>
      <c r="DC3" s="80" t="s">
        <v>403</v>
      </c>
      <c r="DD3" s="81" t="s">
        <v>920</v>
      </c>
      <c r="DE3" s="82" t="s">
        <v>405</v>
      </c>
      <c r="DF3" s="80" t="s">
        <v>403</v>
      </c>
      <c r="DG3" s="81" t="s">
        <v>920</v>
      </c>
      <c r="DH3" s="82" t="s">
        <v>405</v>
      </c>
      <c r="DI3" s="80" t="s">
        <v>403</v>
      </c>
      <c r="DJ3" s="81" t="s">
        <v>920</v>
      </c>
      <c r="DK3" s="82" t="s">
        <v>405</v>
      </c>
      <c r="DL3" s="80" t="s">
        <v>403</v>
      </c>
      <c r="DM3" s="81" t="s">
        <v>920</v>
      </c>
      <c r="DN3" s="82" t="s">
        <v>405</v>
      </c>
      <c r="DO3" s="80" t="s">
        <v>403</v>
      </c>
      <c r="DP3" s="81" t="s">
        <v>920</v>
      </c>
      <c r="DQ3" s="82" t="s">
        <v>405</v>
      </c>
      <c r="DR3" s="80" t="s">
        <v>403</v>
      </c>
      <c r="DS3" s="81" t="s">
        <v>920</v>
      </c>
      <c r="DT3" s="82" t="s">
        <v>405</v>
      </c>
      <c r="DU3" s="80" t="s">
        <v>403</v>
      </c>
      <c r="DV3" s="81" t="s">
        <v>920</v>
      </c>
      <c r="DW3" s="78" t="s">
        <v>405</v>
      </c>
      <c r="DX3" s="80" t="s">
        <v>403</v>
      </c>
      <c r="DY3" s="81" t="s">
        <v>920</v>
      </c>
      <c r="DZ3" s="78" t="s">
        <v>405</v>
      </c>
      <c r="EA3" s="80" t="s">
        <v>403</v>
      </c>
      <c r="EB3" s="81" t="s">
        <v>920</v>
      </c>
      <c r="EC3" s="78" t="s">
        <v>405</v>
      </c>
      <c r="ED3" s="80" t="s">
        <v>403</v>
      </c>
      <c r="EE3" s="81" t="s">
        <v>920</v>
      </c>
      <c r="EF3" s="78" t="s">
        <v>405</v>
      </c>
      <c r="EG3" s="80" t="s">
        <v>403</v>
      </c>
      <c r="EH3" s="81" t="s">
        <v>920</v>
      </c>
      <c r="EI3" s="78" t="s">
        <v>405</v>
      </c>
      <c r="EJ3" s="80" t="s">
        <v>403</v>
      </c>
      <c r="EK3" s="81" t="s">
        <v>920</v>
      </c>
      <c r="EL3" s="78" t="s">
        <v>405</v>
      </c>
      <c r="EM3" s="80" t="s">
        <v>403</v>
      </c>
      <c r="EN3" s="81" t="s">
        <v>920</v>
      </c>
      <c r="EO3" s="78" t="s">
        <v>405</v>
      </c>
      <c r="EP3" s="80" t="s">
        <v>403</v>
      </c>
      <c r="EQ3" s="81" t="s">
        <v>920</v>
      </c>
      <c r="ER3" s="78" t="s">
        <v>405</v>
      </c>
      <c r="ES3" s="80" t="s">
        <v>403</v>
      </c>
      <c r="ET3" s="81" t="s">
        <v>920</v>
      </c>
      <c r="EU3" s="78" t="s">
        <v>405</v>
      </c>
      <c r="EV3" s="80" t="s">
        <v>403</v>
      </c>
      <c r="EW3" s="81" t="s">
        <v>920</v>
      </c>
      <c r="EX3" s="78" t="s">
        <v>405</v>
      </c>
      <c r="EY3" s="80" t="s">
        <v>403</v>
      </c>
      <c r="EZ3" s="81" t="s">
        <v>920</v>
      </c>
      <c r="FA3" s="78" t="s">
        <v>405</v>
      </c>
      <c r="FB3" s="80" t="s">
        <v>403</v>
      </c>
      <c r="FC3" s="81" t="s">
        <v>920</v>
      </c>
      <c r="FD3" s="78" t="s">
        <v>405</v>
      </c>
      <c r="FE3" s="80" t="s">
        <v>403</v>
      </c>
      <c r="FF3" s="81" t="s">
        <v>920</v>
      </c>
      <c r="FG3" s="78" t="s">
        <v>405</v>
      </c>
      <c r="FH3" s="80" t="s">
        <v>403</v>
      </c>
      <c r="FI3" s="81" t="s">
        <v>920</v>
      </c>
      <c r="FJ3" s="78" t="s">
        <v>405</v>
      </c>
      <c r="FK3" s="80" t="s">
        <v>403</v>
      </c>
      <c r="FL3" s="81" t="s">
        <v>920</v>
      </c>
      <c r="FM3" s="78" t="s">
        <v>405</v>
      </c>
      <c r="FN3" s="80" t="s">
        <v>403</v>
      </c>
      <c r="FO3" s="81" t="s">
        <v>920</v>
      </c>
      <c r="FP3" s="78" t="s">
        <v>405</v>
      </c>
      <c r="FQ3" s="80" t="s">
        <v>403</v>
      </c>
      <c r="FR3" s="81" t="s">
        <v>920</v>
      </c>
      <c r="FS3" s="78" t="s">
        <v>405</v>
      </c>
      <c r="FT3" s="80" t="s">
        <v>403</v>
      </c>
      <c r="FU3" s="81" t="s">
        <v>920</v>
      </c>
      <c r="FV3" s="78" t="s">
        <v>405</v>
      </c>
      <c r="FW3" s="80" t="s">
        <v>403</v>
      </c>
      <c r="FX3" s="81" t="s">
        <v>920</v>
      </c>
      <c r="FY3" s="78" t="s">
        <v>405</v>
      </c>
      <c r="FZ3" s="80" t="s">
        <v>403</v>
      </c>
      <c r="GA3" s="81" t="s">
        <v>920</v>
      </c>
      <c r="GB3" s="78" t="s">
        <v>405</v>
      </c>
      <c r="GC3" s="80" t="s">
        <v>403</v>
      </c>
      <c r="GD3" s="81" t="s">
        <v>920</v>
      </c>
      <c r="GE3" s="78" t="s">
        <v>405</v>
      </c>
      <c r="GF3" s="80" t="s">
        <v>403</v>
      </c>
      <c r="GG3" s="81" t="s">
        <v>920</v>
      </c>
      <c r="GH3" s="78" t="s">
        <v>405</v>
      </c>
      <c r="GI3" s="80" t="s">
        <v>403</v>
      </c>
      <c r="GJ3" s="81" t="s">
        <v>920</v>
      </c>
      <c r="GK3" s="78" t="s">
        <v>405</v>
      </c>
      <c r="GL3" s="80" t="s">
        <v>403</v>
      </c>
      <c r="GM3" s="81" t="s">
        <v>920</v>
      </c>
      <c r="GN3" s="78" t="s">
        <v>405</v>
      </c>
      <c r="GO3" s="80" t="s">
        <v>403</v>
      </c>
      <c r="GP3" s="81" t="s">
        <v>920</v>
      </c>
      <c r="GQ3" s="78" t="s">
        <v>405</v>
      </c>
      <c r="GR3" s="80" t="s">
        <v>403</v>
      </c>
      <c r="GS3" s="81" t="s">
        <v>920</v>
      </c>
      <c r="GT3" s="78" t="s">
        <v>405</v>
      </c>
      <c r="GU3" s="80" t="s">
        <v>403</v>
      </c>
      <c r="GV3" s="81" t="s">
        <v>920</v>
      </c>
      <c r="GW3" s="78" t="s">
        <v>405</v>
      </c>
      <c r="GX3" s="80" t="s">
        <v>403</v>
      </c>
      <c r="GY3" s="81" t="s">
        <v>920</v>
      </c>
      <c r="GZ3" s="78" t="s">
        <v>405</v>
      </c>
      <c r="HA3" s="80" t="s">
        <v>403</v>
      </c>
      <c r="HB3" s="81" t="s">
        <v>920</v>
      </c>
      <c r="HC3" s="793" t="s">
        <v>405</v>
      </c>
    </row>
    <row r="4" spans="1:214" s="3" customFormat="1" ht="15" customHeight="1" x14ac:dyDescent="0.2">
      <c r="A4" s="835"/>
      <c r="B4" s="83" t="s">
        <v>402</v>
      </c>
      <c r="C4" s="84" t="s">
        <v>404</v>
      </c>
      <c r="D4" s="85" t="s">
        <v>406</v>
      </c>
      <c r="E4" s="83" t="s">
        <v>402</v>
      </c>
      <c r="F4" s="84" t="s">
        <v>404</v>
      </c>
      <c r="G4" s="85" t="s">
        <v>919</v>
      </c>
      <c r="H4" s="83" t="s">
        <v>402</v>
      </c>
      <c r="I4" s="84" t="s">
        <v>404</v>
      </c>
      <c r="J4" s="85" t="s">
        <v>919</v>
      </c>
      <c r="K4" s="83" t="s">
        <v>402</v>
      </c>
      <c r="L4" s="84" t="s">
        <v>404</v>
      </c>
      <c r="M4" s="85" t="s">
        <v>919</v>
      </c>
      <c r="N4" s="83" t="s">
        <v>402</v>
      </c>
      <c r="O4" s="84" t="s">
        <v>404</v>
      </c>
      <c r="P4" s="85" t="s">
        <v>919</v>
      </c>
      <c r="Q4" s="83" t="s">
        <v>402</v>
      </c>
      <c r="R4" s="84" t="s">
        <v>404</v>
      </c>
      <c r="S4" s="85" t="s">
        <v>919</v>
      </c>
      <c r="T4" s="83" t="s">
        <v>402</v>
      </c>
      <c r="U4" s="84" t="s">
        <v>404</v>
      </c>
      <c r="V4" s="85" t="s">
        <v>919</v>
      </c>
      <c r="W4" s="83" t="s">
        <v>402</v>
      </c>
      <c r="X4" s="84" t="s">
        <v>404</v>
      </c>
      <c r="Y4" s="85" t="s">
        <v>919</v>
      </c>
      <c r="Z4" s="83" t="s">
        <v>402</v>
      </c>
      <c r="AA4" s="84" t="s">
        <v>404</v>
      </c>
      <c r="AB4" s="85" t="s">
        <v>919</v>
      </c>
      <c r="AC4" s="83" t="s">
        <v>402</v>
      </c>
      <c r="AD4" s="84" t="s">
        <v>404</v>
      </c>
      <c r="AE4" s="85" t="s">
        <v>919</v>
      </c>
      <c r="AF4" s="83" t="s">
        <v>402</v>
      </c>
      <c r="AG4" s="84" t="s">
        <v>404</v>
      </c>
      <c r="AH4" s="85" t="s">
        <v>919</v>
      </c>
      <c r="AI4" s="83" t="s">
        <v>402</v>
      </c>
      <c r="AJ4" s="84" t="s">
        <v>404</v>
      </c>
      <c r="AK4" s="85" t="s">
        <v>919</v>
      </c>
      <c r="AL4" s="83" t="s">
        <v>402</v>
      </c>
      <c r="AM4" s="84" t="s">
        <v>404</v>
      </c>
      <c r="AN4" s="85" t="s">
        <v>919</v>
      </c>
      <c r="AO4" s="83" t="s">
        <v>402</v>
      </c>
      <c r="AP4" s="84" t="s">
        <v>404</v>
      </c>
      <c r="AQ4" s="85" t="s">
        <v>919</v>
      </c>
      <c r="AR4" s="83" t="s">
        <v>402</v>
      </c>
      <c r="AS4" s="84" t="s">
        <v>404</v>
      </c>
      <c r="AT4" s="85" t="s">
        <v>919</v>
      </c>
      <c r="AU4" s="83" t="s">
        <v>402</v>
      </c>
      <c r="AV4" s="84" t="s">
        <v>404</v>
      </c>
      <c r="AW4" s="85" t="s">
        <v>919</v>
      </c>
      <c r="AX4" s="83" t="s">
        <v>402</v>
      </c>
      <c r="AY4" s="84" t="s">
        <v>404</v>
      </c>
      <c r="AZ4" s="85" t="s">
        <v>919</v>
      </c>
      <c r="BA4" s="83" t="s">
        <v>402</v>
      </c>
      <c r="BB4" s="84" t="s">
        <v>404</v>
      </c>
      <c r="BC4" s="85" t="s">
        <v>919</v>
      </c>
      <c r="BD4" s="83" t="s">
        <v>402</v>
      </c>
      <c r="BE4" s="84" t="s">
        <v>404</v>
      </c>
      <c r="BF4" s="85" t="s">
        <v>919</v>
      </c>
      <c r="BG4" s="83" t="s">
        <v>402</v>
      </c>
      <c r="BH4" s="84" t="s">
        <v>404</v>
      </c>
      <c r="BI4" s="85" t="s">
        <v>919</v>
      </c>
      <c r="BJ4" s="83" t="s">
        <v>402</v>
      </c>
      <c r="BK4" s="84" t="s">
        <v>404</v>
      </c>
      <c r="BL4" s="85" t="s">
        <v>919</v>
      </c>
      <c r="BM4" s="83" t="s">
        <v>402</v>
      </c>
      <c r="BN4" s="84" t="s">
        <v>404</v>
      </c>
      <c r="BO4" s="85" t="s">
        <v>919</v>
      </c>
      <c r="BP4" s="83" t="s">
        <v>402</v>
      </c>
      <c r="BQ4" s="84" t="s">
        <v>404</v>
      </c>
      <c r="BR4" s="85" t="s">
        <v>919</v>
      </c>
      <c r="BS4" s="83" t="s">
        <v>402</v>
      </c>
      <c r="BT4" s="84" t="s">
        <v>404</v>
      </c>
      <c r="BU4" s="85" t="s">
        <v>919</v>
      </c>
      <c r="BV4" s="83" t="s">
        <v>402</v>
      </c>
      <c r="BW4" s="84" t="s">
        <v>404</v>
      </c>
      <c r="BX4" s="85" t="s">
        <v>919</v>
      </c>
      <c r="BY4" s="83" t="s">
        <v>402</v>
      </c>
      <c r="BZ4" s="84" t="s">
        <v>404</v>
      </c>
      <c r="CA4" s="85" t="s">
        <v>919</v>
      </c>
      <c r="CB4" s="83" t="s">
        <v>402</v>
      </c>
      <c r="CC4" s="84" t="s">
        <v>404</v>
      </c>
      <c r="CD4" s="85" t="s">
        <v>919</v>
      </c>
      <c r="CE4" s="83" t="s">
        <v>402</v>
      </c>
      <c r="CF4" s="84" t="s">
        <v>404</v>
      </c>
      <c r="CG4" s="85" t="s">
        <v>919</v>
      </c>
      <c r="CH4" s="83" t="s">
        <v>402</v>
      </c>
      <c r="CI4" s="84" t="s">
        <v>404</v>
      </c>
      <c r="CJ4" s="85" t="s">
        <v>919</v>
      </c>
      <c r="CK4" s="83" t="s">
        <v>402</v>
      </c>
      <c r="CL4" s="84" t="s">
        <v>404</v>
      </c>
      <c r="CM4" s="85" t="s">
        <v>919</v>
      </c>
      <c r="CN4" s="83" t="s">
        <v>402</v>
      </c>
      <c r="CO4" s="84" t="s">
        <v>404</v>
      </c>
      <c r="CP4" s="85" t="s">
        <v>919</v>
      </c>
      <c r="CQ4" s="83" t="s">
        <v>402</v>
      </c>
      <c r="CR4" s="84" t="s">
        <v>404</v>
      </c>
      <c r="CS4" s="85" t="s">
        <v>919</v>
      </c>
      <c r="CT4" s="83" t="s">
        <v>402</v>
      </c>
      <c r="CU4" s="84" t="s">
        <v>404</v>
      </c>
      <c r="CV4" s="85" t="s">
        <v>919</v>
      </c>
      <c r="CW4" s="83" t="s">
        <v>402</v>
      </c>
      <c r="CX4" s="84" t="s">
        <v>404</v>
      </c>
      <c r="CY4" s="85" t="s">
        <v>919</v>
      </c>
      <c r="CZ4" s="83" t="s">
        <v>402</v>
      </c>
      <c r="DA4" s="84" t="s">
        <v>404</v>
      </c>
      <c r="DB4" s="85" t="s">
        <v>919</v>
      </c>
      <c r="DC4" s="83" t="s">
        <v>402</v>
      </c>
      <c r="DD4" s="84" t="s">
        <v>404</v>
      </c>
      <c r="DE4" s="85" t="s">
        <v>919</v>
      </c>
      <c r="DF4" s="83" t="s">
        <v>402</v>
      </c>
      <c r="DG4" s="84" t="s">
        <v>404</v>
      </c>
      <c r="DH4" s="85" t="s">
        <v>919</v>
      </c>
      <c r="DI4" s="83" t="s">
        <v>402</v>
      </c>
      <c r="DJ4" s="84" t="s">
        <v>404</v>
      </c>
      <c r="DK4" s="85" t="s">
        <v>919</v>
      </c>
      <c r="DL4" s="83" t="s">
        <v>402</v>
      </c>
      <c r="DM4" s="84" t="s">
        <v>404</v>
      </c>
      <c r="DN4" s="85" t="s">
        <v>919</v>
      </c>
      <c r="DO4" s="83" t="s">
        <v>402</v>
      </c>
      <c r="DP4" s="84" t="s">
        <v>404</v>
      </c>
      <c r="DQ4" s="85" t="s">
        <v>919</v>
      </c>
      <c r="DR4" s="83" t="s">
        <v>402</v>
      </c>
      <c r="DS4" s="84" t="s">
        <v>404</v>
      </c>
      <c r="DT4" s="85" t="s">
        <v>919</v>
      </c>
      <c r="DU4" s="83" t="s">
        <v>402</v>
      </c>
      <c r="DV4" s="84" t="s">
        <v>404</v>
      </c>
      <c r="DW4" s="85" t="s">
        <v>919</v>
      </c>
      <c r="DX4" s="83" t="s">
        <v>402</v>
      </c>
      <c r="DY4" s="84" t="s">
        <v>404</v>
      </c>
      <c r="DZ4" s="85" t="s">
        <v>919</v>
      </c>
      <c r="EA4" s="83" t="s">
        <v>402</v>
      </c>
      <c r="EB4" s="84" t="s">
        <v>404</v>
      </c>
      <c r="EC4" s="85" t="s">
        <v>919</v>
      </c>
      <c r="ED4" s="83" t="s">
        <v>402</v>
      </c>
      <c r="EE4" s="84" t="s">
        <v>404</v>
      </c>
      <c r="EF4" s="85" t="s">
        <v>919</v>
      </c>
      <c r="EG4" s="83" t="s">
        <v>402</v>
      </c>
      <c r="EH4" s="84" t="s">
        <v>404</v>
      </c>
      <c r="EI4" s="85" t="s">
        <v>919</v>
      </c>
      <c r="EJ4" s="83" t="s">
        <v>402</v>
      </c>
      <c r="EK4" s="84" t="s">
        <v>404</v>
      </c>
      <c r="EL4" s="85" t="s">
        <v>919</v>
      </c>
      <c r="EM4" s="83" t="s">
        <v>402</v>
      </c>
      <c r="EN4" s="84" t="s">
        <v>404</v>
      </c>
      <c r="EO4" s="85" t="s">
        <v>919</v>
      </c>
      <c r="EP4" s="83" t="s">
        <v>402</v>
      </c>
      <c r="EQ4" s="84" t="s">
        <v>404</v>
      </c>
      <c r="ER4" s="85" t="s">
        <v>919</v>
      </c>
      <c r="ES4" s="83" t="s">
        <v>402</v>
      </c>
      <c r="ET4" s="84" t="s">
        <v>404</v>
      </c>
      <c r="EU4" s="85" t="s">
        <v>919</v>
      </c>
      <c r="EV4" s="83" t="s">
        <v>402</v>
      </c>
      <c r="EW4" s="84" t="s">
        <v>404</v>
      </c>
      <c r="EX4" s="85" t="s">
        <v>919</v>
      </c>
      <c r="EY4" s="83" t="s">
        <v>402</v>
      </c>
      <c r="EZ4" s="84" t="s">
        <v>404</v>
      </c>
      <c r="FA4" s="85" t="s">
        <v>919</v>
      </c>
      <c r="FB4" s="83" t="s">
        <v>402</v>
      </c>
      <c r="FC4" s="84" t="s">
        <v>404</v>
      </c>
      <c r="FD4" s="85" t="s">
        <v>919</v>
      </c>
      <c r="FE4" s="83" t="s">
        <v>402</v>
      </c>
      <c r="FF4" s="84" t="s">
        <v>404</v>
      </c>
      <c r="FG4" s="85" t="s">
        <v>919</v>
      </c>
      <c r="FH4" s="83" t="s">
        <v>402</v>
      </c>
      <c r="FI4" s="84" t="s">
        <v>404</v>
      </c>
      <c r="FJ4" s="85" t="s">
        <v>919</v>
      </c>
      <c r="FK4" s="83" t="s">
        <v>402</v>
      </c>
      <c r="FL4" s="84" t="s">
        <v>404</v>
      </c>
      <c r="FM4" s="85" t="s">
        <v>919</v>
      </c>
      <c r="FN4" s="83" t="s">
        <v>402</v>
      </c>
      <c r="FO4" s="84" t="s">
        <v>404</v>
      </c>
      <c r="FP4" s="85" t="s">
        <v>919</v>
      </c>
      <c r="FQ4" s="83" t="s">
        <v>402</v>
      </c>
      <c r="FR4" s="84" t="s">
        <v>404</v>
      </c>
      <c r="FS4" s="85" t="s">
        <v>919</v>
      </c>
      <c r="FT4" s="83" t="s">
        <v>402</v>
      </c>
      <c r="FU4" s="84" t="s">
        <v>404</v>
      </c>
      <c r="FV4" s="85" t="s">
        <v>919</v>
      </c>
      <c r="FW4" s="83" t="s">
        <v>402</v>
      </c>
      <c r="FX4" s="84" t="s">
        <v>404</v>
      </c>
      <c r="FY4" s="85" t="s">
        <v>919</v>
      </c>
      <c r="FZ4" s="83" t="s">
        <v>402</v>
      </c>
      <c r="GA4" s="84" t="s">
        <v>404</v>
      </c>
      <c r="GB4" s="85" t="s">
        <v>919</v>
      </c>
      <c r="GC4" s="83" t="s">
        <v>402</v>
      </c>
      <c r="GD4" s="84" t="s">
        <v>404</v>
      </c>
      <c r="GE4" s="85" t="s">
        <v>919</v>
      </c>
      <c r="GF4" s="83" t="s">
        <v>402</v>
      </c>
      <c r="GG4" s="84" t="s">
        <v>404</v>
      </c>
      <c r="GH4" s="85" t="s">
        <v>919</v>
      </c>
      <c r="GI4" s="83" t="s">
        <v>402</v>
      </c>
      <c r="GJ4" s="84" t="s">
        <v>404</v>
      </c>
      <c r="GK4" s="85" t="s">
        <v>919</v>
      </c>
      <c r="GL4" s="83" t="s">
        <v>402</v>
      </c>
      <c r="GM4" s="84" t="s">
        <v>404</v>
      </c>
      <c r="GN4" s="85" t="s">
        <v>919</v>
      </c>
      <c r="GO4" s="83" t="s">
        <v>402</v>
      </c>
      <c r="GP4" s="84" t="s">
        <v>404</v>
      </c>
      <c r="GQ4" s="85" t="s">
        <v>919</v>
      </c>
      <c r="GR4" s="83" t="s">
        <v>402</v>
      </c>
      <c r="GS4" s="84" t="s">
        <v>404</v>
      </c>
      <c r="GT4" s="85" t="s">
        <v>919</v>
      </c>
      <c r="GU4" s="83" t="s">
        <v>402</v>
      </c>
      <c r="GV4" s="84" t="s">
        <v>404</v>
      </c>
      <c r="GW4" s="85" t="s">
        <v>919</v>
      </c>
      <c r="GX4" s="83" t="s">
        <v>402</v>
      </c>
      <c r="GY4" s="84" t="s">
        <v>404</v>
      </c>
      <c r="GZ4" s="85" t="s">
        <v>919</v>
      </c>
      <c r="HA4" s="83" t="s">
        <v>402</v>
      </c>
      <c r="HB4" s="84" t="s">
        <v>404</v>
      </c>
      <c r="HC4" s="794" t="s">
        <v>919</v>
      </c>
    </row>
    <row r="5" spans="1:214" s="3" customFormat="1" ht="15" customHeight="1" thickBot="1" x14ac:dyDescent="0.25">
      <c r="A5" s="178">
        <v>1</v>
      </c>
      <c r="B5" s="76">
        <v>2</v>
      </c>
      <c r="C5" s="77">
        <v>3</v>
      </c>
      <c r="D5" s="79" t="s">
        <v>407</v>
      </c>
      <c r="E5" s="79" t="s">
        <v>408</v>
      </c>
      <c r="F5" s="79" t="s">
        <v>409</v>
      </c>
      <c r="G5" s="79" t="s">
        <v>410</v>
      </c>
      <c r="H5" s="79" t="s">
        <v>411</v>
      </c>
      <c r="I5" s="79" t="s">
        <v>412</v>
      </c>
      <c r="J5" s="79" t="s">
        <v>413</v>
      </c>
      <c r="K5" s="79" t="s">
        <v>109</v>
      </c>
      <c r="L5" s="79" t="s">
        <v>414</v>
      </c>
      <c r="M5" s="79" t="s">
        <v>112</v>
      </c>
      <c r="N5" s="79" t="s">
        <v>415</v>
      </c>
      <c r="O5" s="79" t="s">
        <v>115</v>
      </c>
      <c r="P5" s="79" t="s">
        <v>416</v>
      </c>
      <c r="Q5" s="79" t="s">
        <v>118</v>
      </c>
      <c r="R5" s="79" t="s">
        <v>120</v>
      </c>
      <c r="S5" s="79" t="s">
        <v>417</v>
      </c>
      <c r="T5" s="79" t="s">
        <v>123</v>
      </c>
      <c r="U5" s="79" t="s">
        <v>124</v>
      </c>
      <c r="V5" s="140" t="s">
        <v>418</v>
      </c>
      <c r="W5" s="79" t="s">
        <v>127</v>
      </c>
      <c r="X5" s="79" t="s">
        <v>419</v>
      </c>
      <c r="Y5" s="79" t="s">
        <v>130</v>
      </c>
      <c r="Z5" s="79" t="s">
        <v>420</v>
      </c>
      <c r="AA5" s="79" t="s">
        <v>133</v>
      </c>
      <c r="AB5" s="140" t="s">
        <v>135</v>
      </c>
      <c r="AC5" s="79" t="s">
        <v>137</v>
      </c>
      <c r="AD5" s="79" t="s">
        <v>421</v>
      </c>
      <c r="AE5" s="79" t="s">
        <v>140</v>
      </c>
      <c r="AF5" s="79" t="s">
        <v>422</v>
      </c>
      <c r="AG5" s="79" t="s">
        <v>423</v>
      </c>
      <c r="AH5" s="140" t="s">
        <v>424</v>
      </c>
      <c r="AI5" s="79" t="s">
        <v>425</v>
      </c>
      <c r="AJ5" s="79" t="s">
        <v>145</v>
      </c>
      <c r="AK5" s="140" t="s">
        <v>147</v>
      </c>
      <c r="AL5" s="79" t="s">
        <v>391</v>
      </c>
      <c r="AM5" s="79" t="s">
        <v>150</v>
      </c>
      <c r="AN5" s="79" t="s">
        <v>392</v>
      </c>
      <c r="AO5" s="79" t="s">
        <v>153</v>
      </c>
      <c r="AP5" s="79" t="s">
        <v>393</v>
      </c>
      <c r="AQ5" s="79" t="s">
        <v>156</v>
      </c>
      <c r="AR5" s="79"/>
      <c r="AS5" s="79"/>
      <c r="AT5" s="79"/>
      <c r="AU5" s="79" t="s">
        <v>394</v>
      </c>
      <c r="AV5" s="79" t="s">
        <v>158</v>
      </c>
      <c r="AW5" s="79" t="s">
        <v>160</v>
      </c>
      <c r="AX5" s="79" t="s">
        <v>395</v>
      </c>
      <c r="AY5" s="79" t="s">
        <v>426</v>
      </c>
      <c r="AZ5" s="79" t="s">
        <v>162</v>
      </c>
      <c r="BA5" s="79" t="s">
        <v>396</v>
      </c>
      <c r="BB5" s="79" t="s">
        <v>165</v>
      </c>
      <c r="BC5" s="79" t="s">
        <v>397</v>
      </c>
      <c r="BD5" s="79" t="s">
        <v>167</v>
      </c>
      <c r="BE5" s="79" t="s">
        <v>398</v>
      </c>
      <c r="BF5" s="79" t="s">
        <v>427</v>
      </c>
      <c r="BG5" s="79" t="s">
        <v>428</v>
      </c>
      <c r="BH5" s="79" t="s">
        <v>170</v>
      </c>
      <c r="BI5" s="79" t="s">
        <v>399</v>
      </c>
      <c r="BJ5" s="79" t="s">
        <v>173</v>
      </c>
      <c r="BK5" s="79" t="s">
        <v>400</v>
      </c>
      <c r="BL5" s="79" t="s">
        <v>429</v>
      </c>
      <c r="BM5" s="79" t="s">
        <v>176</v>
      </c>
      <c r="BN5" s="79" t="s">
        <v>401</v>
      </c>
      <c r="BO5" s="79" t="s">
        <v>430</v>
      </c>
      <c r="BP5" s="79" t="s">
        <v>431</v>
      </c>
      <c r="BQ5" s="79" t="s">
        <v>432</v>
      </c>
      <c r="BR5" s="79" t="s">
        <v>433</v>
      </c>
      <c r="BS5" s="79" t="s">
        <v>434</v>
      </c>
      <c r="BT5" s="79" t="s">
        <v>435</v>
      </c>
      <c r="BU5" s="79" t="s">
        <v>436</v>
      </c>
      <c r="BV5" s="79" t="s">
        <v>437</v>
      </c>
      <c r="BW5" s="79" t="s">
        <v>438</v>
      </c>
      <c r="BX5" s="79" t="s">
        <v>439</v>
      </c>
      <c r="BY5" s="79" t="s">
        <v>440</v>
      </c>
      <c r="BZ5" s="79" t="s">
        <v>441</v>
      </c>
      <c r="CA5" s="79" t="s">
        <v>442</v>
      </c>
      <c r="CB5" s="79" t="s">
        <v>443</v>
      </c>
      <c r="CC5" s="79" t="s">
        <v>444</v>
      </c>
      <c r="CD5" s="79" t="s">
        <v>445</v>
      </c>
      <c r="CE5" s="79" t="s">
        <v>446</v>
      </c>
      <c r="CF5" s="79" t="s">
        <v>447</v>
      </c>
      <c r="CG5" s="79" t="s">
        <v>448</v>
      </c>
      <c r="CH5" s="79" t="s">
        <v>449</v>
      </c>
      <c r="CI5" s="79" t="s">
        <v>450</v>
      </c>
      <c r="CJ5" s="79" t="s">
        <v>451</v>
      </c>
      <c r="CK5" s="79" t="s">
        <v>452</v>
      </c>
      <c r="CL5" s="79" t="s">
        <v>453</v>
      </c>
      <c r="CM5" s="79" t="s">
        <v>454</v>
      </c>
      <c r="CN5" s="79" t="s">
        <v>455</v>
      </c>
      <c r="CO5" s="79" t="s">
        <v>456</v>
      </c>
      <c r="CP5" s="79" t="s">
        <v>457</v>
      </c>
      <c r="CQ5" s="79" t="s">
        <v>458</v>
      </c>
      <c r="CR5" s="79" t="s">
        <v>459</v>
      </c>
      <c r="CS5" s="79" t="s">
        <v>460</v>
      </c>
      <c r="CT5" s="79" t="s">
        <v>461</v>
      </c>
      <c r="CU5" s="79" t="s">
        <v>526</v>
      </c>
      <c r="CV5" s="79" t="s">
        <v>527</v>
      </c>
      <c r="CW5" s="79" t="s">
        <v>528</v>
      </c>
      <c r="CX5" s="79" t="s">
        <v>529</v>
      </c>
      <c r="CY5" s="79" t="s">
        <v>530</v>
      </c>
      <c r="CZ5" s="79" t="s">
        <v>531</v>
      </c>
      <c r="DA5" s="79" t="s">
        <v>532</v>
      </c>
      <c r="DB5" s="79" t="s">
        <v>533</v>
      </c>
      <c r="DC5" s="79" t="s">
        <v>534</v>
      </c>
      <c r="DD5" s="79" t="s">
        <v>535</v>
      </c>
      <c r="DE5" s="79" t="s">
        <v>536</v>
      </c>
      <c r="DF5" s="79" t="s">
        <v>537</v>
      </c>
      <c r="DG5" s="79" t="s">
        <v>538</v>
      </c>
      <c r="DH5" s="79" t="s">
        <v>539</v>
      </c>
      <c r="DI5" s="79" t="s">
        <v>540</v>
      </c>
      <c r="DJ5" s="79" t="s">
        <v>541</v>
      </c>
      <c r="DK5" s="79" t="s">
        <v>542</v>
      </c>
      <c r="DL5" s="79" t="s">
        <v>543</v>
      </c>
      <c r="DM5" s="79" t="s">
        <v>544</v>
      </c>
      <c r="DN5" s="79" t="s">
        <v>545</v>
      </c>
      <c r="DO5" s="79" t="s">
        <v>546</v>
      </c>
      <c r="DP5" s="79" t="s">
        <v>547</v>
      </c>
      <c r="DQ5" s="79" t="s">
        <v>548</v>
      </c>
      <c r="DR5" s="79" t="s">
        <v>549</v>
      </c>
      <c r="DS5" s="140" t="s">
        <v>550</v>
      </c>
      <c r="DT5" s="79" t="s">
        <v>551</v>
      </c>
      <c r="DU5" s="79" t="s">
        <v>552</v>
      </c>
      <c r="DV5" s="79" t="s">
        <v>553</v>
      </c>
      <c r="DW5" s="79" t="s">
        <v>554</v>
      </c>
      <c r="DX5" s="79" t="s">
        <v>555</v>
      </c>
      <c r="DY5" s="79" t="s">
        <v>556</v>
      </c>
      <c r="DZ5" s="79" t="s">
        <v>557</v>
      </c>
      <c r="EA5" s="79" t="s">
        <v>558</v>
      </c>
      <c r="EB5" s="79" t="s">
        <v>559</v>
      </c>
      <c r="EC5" s="79" t="s">
        <v>560</v>
      </c>
      <c r="ED5" s="79" t="s">
        <v>561</v>
      </c>
      <c r="EE5" s="79" t="s">
        <v>562</v>
      </c>
      <c r="EF5" s="79" t="s">
        <v>563</v>
      </c>
      <c r="EG5" s="79" t="s">
        <v>564</v>
      </c>
      <c r="EH5" s="79" t="s">
        <v>565</v>
      </c>
      <c r="EI5" s="79" t="s">
        <v>566</v>
      </c>
      <c r="EJ5" s="79" t="s">
        <v>567</v>
      </c>
      <c r="EK5" s="79" t="s">
        <v>568</v>
      </c>
      <c r="EL5" s="79" t="s">
        <v>569</v>
      </c>
      <c r="EM5" s="79" t="s">
        <v>570</v>
      </c>
      <c r="EN5" s="79" t="s">
        <v>571</v>
      </c>
      <c r="EO5" s="79" t="s">
        <v>572</v>
      </c>
      <c r="EP5" s="79" t="s">
        <v>573</v>
      </c>
      <c r="EQ5" s="79" t="s">
        <v>574</v>
      </c>
      <c r="ER5" s="79" t="s">
        <v>575</v>
      </c>
      <c r="ES5" s="79" t="s">
        <v>576</v>
      </c>
      <c r="ET5" s="79" t="s">
        <v>577</v>
      </c>
      <c r="EU5" s="79" t="s">
        <v>578</v>
      </c>
      <c r="EV5" s="79" t="s">
        <v>579</v>
      </c>
      <c r="EW5" s="79" t="s">
        <v>580</v>
      </c>
      <c r="EX5" s="79" t="s">
        <v>581</v>
      </c>
      <c r="EY5" s="79" t="s">
        <v>582</v>
      </c>
      <c r="EZ5" s="79" t="s">
        <v>583</v>
      </c>
      <c r="FA5" s="79" t="s">
        <v>584</v>
      </c>
      <c r="FB5" s="79" t="s">
        <v>585</v>
      </c>
      <c r="FC5" s="79" t="s">
        <v>586</v>
      </c>
      <c r="FD5" s="79" t="s">
        <v>587</v>
      </c>
      <c r="FE5" s="79" t="s">
        <v>588</v>
      </c>
      <c r="FF5" s="79" t="s">
        <v>589</v>
      </c>
      <c r="FG5" s="79" t="s">
        <v>590</v>
      </c>
      <c r="FH5" s="79" t="s">
        <v>591</v>
      </c>
      <c r="FI5" s="79" t="s">
        <v>592</v>
      </c>
      <c r="FJ5" s="79" t="s">
        <v>593</v>
      </c>
      <c r="FK5" s="597" t="s">
        <v>594</v>
      </c>
      <c r="FL5" s="79" t="s">
        <v>595</v>
      </c>
      <c r="FM5" s="79" t="s">
        <v>596</v>
      </c>
      <c r="FN5" s="79" t="s">
        <v>597</v>
      </c>
      <c r="FO5" s="79" t="s">
        <v>598</v>
      </c>
      <c r="FP5" s="79" t="s">
        <v>599</v>
      </c>
      <c r="FQ5" s="79" t="s">
        <v>600</v>
      </c>
      <c r="FR5" s="79" t="s">
        <v>601</v>
      </c>
      <c r="FS5" s="79" t="s">
        <v>602</v>
      </c>
      <c r="FT5" s="79" t="s">
        <v>603</v>
      </c>
      <c r="FU5" s="79" t="s">
        <v>604</v>
      </c>
      <c r="FV5" s="79" t="s">
        <v>605</v>
      </c>
      <c r="FW5" s="79" t="s">
        <v>606</v>
      </c>
      <c r="FX5" s="79" t="s">
        <v>607</v>
      </c>
      <c r="FY5" s="79" t="s">
        <v>608</v>
      </c>
      <c r="FZ5" s="79" t="s">
        <v>609</v>
      </c>
      <c r="GA5" s="79" t="s">
        <v>610</v>
      </c>
      <c r="GB5" s="79" t="s">
        <v>611</v>
      </c>
      <c r="GC5" s="597" t="s">
        <v>612</v>
      </c>
      <c r="GD5" s="79" t="s">
        <v>613</v>
      </c>
      <c r="GE5" s="79" t="s">
        <v>614</v>
      </c>
      <c r="GF5" s="79" t="s">
        <v>615</v>
      </c>
      <c r="GG5" s="79" t="s">
        <v>616</v>
      </c>
      <c r="GH5" s="79" t="s">
        <v>617</v>
      </c>
      <c r="GI5" s="79" t="s">
        <v>618</v>
      </c>
      <c r="GJ5" s="79" t="s">
        <v>619</v>
      </c>
      <c r="GK5" s="699" t="s">
        <v>620</v>
      </c>
      <c r="GL5" s="597" t="s">
        <v>621</v>
      </c>
      <c r="GM5" s="79" t="s">
        <v>622</v>
      </c>
      <c r="GN5" s="79" t="s">
        <v>623</v>
      </c>
      <c r="GO5" s="79" t="s">
        <v>624</v>
      </c>
      <c r="GP5" s="79" t="s">
        <v>625</v>
      </c>
      <c r="GQ5" s="79" t="s">
        <v>626</v>
      </c>
      <c r="GR5" s="79" t="s">
        <v>627</v>
      </c>
      <c r="GS5" s="79" t="s">
        <v>628</v>
      </c>
      <c r="GT5" s="79" t="s">
        <v>629</v>
      </c>
      <c r="GU5" s="79" t="s">
        <v>630</v>
      </c>
      <c r="GV5" s="79" t="s">
        <v>631</v>
      </c>
      <c r="GW5" s="79" t="s">
        <v>632</v>
      </c>
      <c r="GX5" s="79" t="s">
        <v>633</v>
      </c>
      <c r="GY5" s="79" t="s">
        <v>634</v>
      </c>
      <c r="GZ5" s="79" t="s">
        <v>635</v>
      </c>
      <c r="HA5" s="79" t="s">
        <v>639</v>
      </c>
      <c r="HB5" s="79" t="s">
        <v>640</v>
      </c>
      <c r="HC5" s="179" t="s">
        <v>641</v>
      </c>
    </row>
    <row r="6" spans="1:214" s="3" customFormat="1" ht="16.5" thickBot="1" x14ac:dyDescent="0.25">
      <c r="A6" s="150" t="s">
        <v>854</v>
      </c>
      <c r="B6" s="87">
        <f>B26+B53</f>
        <v>180290</v>
      </c>
      <c r="C6" s="87">
        <f>C26+C53</f>
        <v>167015</v>
      </c>
      <c r="D6" s="92">
        <f t="shared" ref="D6:D7" si="0">C6/B6*100</f>
        <v>92.63686283210383</v>
      </c>
      <c r="E6" s="87">
        <f>E26+E53</f>
        <v>1000</v>
      </c>
      <c r="F6" s="87">
        <f>F26+F53</f>
        <v>0</v>
      </c>
      <c r="G6" s="92">
        <f t="shared" ref="G6:G7" si="1">F6/E6*100</f>
        <v>0</v>
      </c>
      <c r="H6" s="87">
        <f>H26+H53</f>
        <v>3353</v>
      </c>
      <c r="I6" s="87">
        <f>I26+I53</f>
        <v>3353</v>
      </c>
      <c r="J6" s="92">
        <f t="shared" ref="J6:J7" si="2">I6/H6*100</f>
        <v>100</v>
      </c>
      <c r="K6" s="87">
        <f>K26+K53</f>
        <v>6918</v>
      </c>
      <c r="L6" s="87">
        <f>L26+L53</f>
        <v>6832</v>
      </c>
      <c r="M6" s="92">
        <f t="shared" ref="M6:M7" si="3">L6/K6*100</f>
        <v>98.756866146285049</v>
      </c>
      <c r="N6" s="87">
        <f>N26+N53</f>
        <v>123969</v>
      </c>
      <c r="O6" s="87">
        <f>O26+O53</f>
        <v>160628</v>
      </c>
      <c r="P6" s="92">
        <f t="shared" ref="P6:P7" si="4">O6/N6*100</f>
        <v>129.57110245303261</v>
      </c>
      <c r="Q6" s="87">
        <f>Q26+Q53</f>
        <v>742225</v>
      </c>
      <c r="R6" s="87">
        <f>R26+R53</f>
        <v>513406</v>
      </c>
      <c r="S6" s="92">
        <f t="shared" ref="S6:S7" si="5">R6/Q6*100</f>
        <v>69.171208191586103</v>
      </c>
      <c r="T6" s="87">
        <f>T26+T53</f>
        <v>918137</v>
      </c>
      <c r="U6" s="87">
        <f>U26+U53</f>
        <v>1232768</v>
      </c>
      <c r="V6" s="92">
        <f t="shared" ref="V6" si="6">U6/T6*100</f>
        <v>134.26841528007259</v>
      </c>
      <c r="W6" s="87">
        <f>W26+W53</f>
        <v>6868</v>
      </c>
      <c r="X6" s="87">
        <f>X26+X53</f>
        <v>7000</v>
      </c>
      <c r="Y6" s="87"/>
      <c r="Z6" s="87">
        <f>Z26+Z53</f>
        <v>6430577</v>
      </c>
      <c r="AA6" s="87">
        <f>AA26+AA53</f>
        <v>6933369</v>
      </c>
      <c r="AB6" s="92">
        <f t="shared" ref="AB6:AB7" si="7">AA6/Z6*100</f>
        <v>107.81876960652208</v>
      </c>
      <c r="AC6" s="87">
        <f>AC26+AC53</f>
        <v>0</v>
      </c>
      <c r="AD6" s="87">
        <f>AD26+AD53</f>
        <v>0</v>
      </c>
      <c r="AE6" s="87"/>
      <c r="AF6" s="87">
        <f>AF26+AF53</f>
        <v>4500</v>
      </c>
      <c r="AG6" s="87">
        <f>AG26+AG53</f>
        <v>5050</v>
      </c>
      <c r="AH6" s="92">
        <f t="shared" ref="AH6:AH11" si="8">AG6/AF6*100</f>
        <v>112.22222222222223</v>
      </c>
      <c r="AI6" s="87">
        <f>AI26+AI53</f>
        <v>13600</v>
      </c>
      <c r="AJ6" s="87">
        <f>AJ26+AJ53</f>
        <v>13210</v>
      </c>
      <c r="AK6" s="92">
        <f t="shared" ref="AK6:AK10" si="9">AJ6/AI6*100</f>
        <v>97.132352941176464</v>
      </c>
      <c r="AL6" s="87">
        <f>AL26+AL53</f>
        <v>155447</v>
      </c>
      <c r="AM6" s="87">
        <f>AM26+AM53</f>
        <v>143901</v>
      </c>
      <c r="AN6" s="92">
        <f t="shared" ref="AN6:AN7" si="10">AM6/AL6*100</f>
        <v>92.572388016494372</v>
      </c>
      <c r="AO6" s="87">
        <f>AO26+AO53</f>
        <v>790408</v>
      </c>
      <c r="AP6" s="87">
        <f>AP26+AP53</f>
        <v>1121188</v>
      </c>
      <c r="AQ6" s="92">
        <f t="shared" ref="AQ6:AQ7" si="11">AP6/AO6*100</f>
        <v>141.84927278063986</v>
      </c>
      <c r="AR6" s="87">
        <f>AR26+AR53</f>
        <v>5000</v>
      </c>
      <c r="AS6" s="87">
        <f>AS26+AS53</f>
        <v>15000</v>
      </c>
      <c r="AT6" s="92"/>
      <c r="AU6" s="87">
        <f>AU26+AU53</f>
        <v>140407</v>
      </c>
      <c r="AV6" s="87">
        <f>AV26+AV53</f>
        <v>172107</v>
      </c>
      <c r="AW6" s="92">
        <f t="shared" ref="AW6:AW7" si="12">AV6/AU6*100</f>
        <v>122.57722193337939</v>
      </c>
      <c r="AX6" s="87">
        <f>AX26+AX53</f>
        <v>55350</v>
      </c>
      <c r="AY6" s="87">
        <f>AY26+AY53</f>
        <v>59689</v>
      </c>
      <c r="AZ6" s="92">
        <f t="shared" ref="AZ6:AZ7" si="13">AY6/AX6*100</f>
        <v>107.83920505871724</v>
      </c>
      <c r="BA6" s="87">
        <f>BA26+BA53</f>
        <v>0</v>
      </c>
      <c r="BB6" s="87">
        <f>BB26+BB53</f>
        <v>0</v>
      </c>
      <c r="BC6" s="92"/>
      <c r="BD6" s="87">
        <f>BD26+BD53</f>
        <v>1000</v>
      </c>
      <c r="BE6" s="87">
        <f>BE26+BE53</f>
        <v>300</v>
      </c>
      <c r="BF6" s="92">
        <f t="shared" ref="BF6:BF7" si="14">BE6/BD6*100</f>
        <v>30</v>
      </c>
      <c r="BG6" s="87">
        <f>BG26+BG53</f>
        <v>136669</v>
      </c>
      <c r="BH6" s="87">
        <f>BH26+BH53</f>
        <v>146888</v>
      </c>
      <c r="BI6" s="92">
        <f t="shared" ref="BI6:BI7" si="15">BH6/BG6*100</f>
        <v>107.47718941383928</v>
      </c>
      <c r="BJ6" s="87">
        <f>BJ26+BJ53</f>
        <v>0</v>
      </c>
      <c r="BK6" s="87">
        <f>BK26+BK53</f>
        <v>0</v>
      </c>
      <c r="BL6" s="87"/>
      <c r="BM6" s="87">
        <f>BM26+BM53</f>
        <v>26913</v>
      </c>
      <c r="BN6" s="87">
        <f>BN26+BN53</f>
        <v>19500</v>
      </c>
      <c r="BO6" s="92">
        <f t="shared" ref="BO6:BO7" si="16">BN6/BM6*100</f>
        <v>72.455690558466173</v>
      </c>
      <c r="BP6" s="87">
        <f>BP26+BP53</f>
        <v>1035667</v>
      </c>
      <c r="BQ6" s="87">
        <f>BQ26+BQ53</f>
        <v>909621</v>
      </c>
      <c r="BR6" s="92">
        <f t="shared" ref="BR6:BR7" si="17">BQ6/BP6*100</f>
        <v>87.829485732383091</v>
      </c>
      <c r="BS6" s="87">
        <f>BS26+BS53</f>
        <v>169062</v>
      </c>
      <c r="BT6" s="87">
        <f>BT26+BT53</f>
        <v>137489</v>
      </c>
      <c r="BU6" s="92">
        <f t="shared" ref="BU6:BU7" si="18">BT6/BS6*100</f>
        <v>81.324602808437135</v>
      </c>
      <c r="BV6" s="87">
        <f>BV26+BV53</f>
        <v>0</v>
      </c>
      <c r="BW6" s="87">
        <f>BW26+BW53</f>
        <v>0</v>
      </c>
      <c r="BX6" s="87"/>
      <c r="BY6" s="87">
        <f>BY26+BY53</f>
        <v>853340</v>
      </c>
      <c r="BZ6" s="87">
        <f>BZ26+BZ53</f>
        <v>943567</v>
      </c>
      <c r="CA6" s="92">
        <f t="shared" ref="CA6:CA7" si="19">BZ6/BY6*100</f>
        <v>110.57339395785971</v>
      </c>
      <c r="CB6" s="87">
        <f>CB26+CB53</f>
        <v>0</v>
      </c>
      <c r="CC6" s="87">
        <f>CC26+CC53</f>
        <v>0</v>
      </c>
      <c r="CD6" s="87"/>
      <c r="CE6" s="87">
        <f>CE26+CE53</f>
        <v>3716120</v>
      </c>
      <c r="CF6" s="87">
        <f>CF26+CF53</f>
        <v>4237203</v>
      </c>
      <c r="CG6" s="92">
        <f t="shared" ref="CG6:CG7" si="20">CF6/CE6*100</f>
        <v>114.0222328665382</v>
      </c>
      <c r="CH6" s="87">
        <f>CH26+CH53</f>
        <v>548293</v>
      </c>
      <c r="CI6" s="87">
        <f>CI26+CI53</f>
        <v>548054</v>
      </c>
      <c r="CJ6" s="87"/>
      <c r="CK6" s="87">
        <f>CK26+CK53</f>
        <v>268694</v>
      </c>
      <c r="CL6" s="87">
        <f>CL26+CL53</f>
        <v>1568760</v>
      </c>
      <c r="CM6" s="92">
        <f t="shared" ref="CM6:CM7" si="21">CL6/CK6*100</f>
        <v>583.84630844008427</v>
      </c>
      <c r="CN6" s="87">
        <f>CN26+CN53</f>
        <v>696689</v>
      </c>
      <c r="CO6" s="87">
        <f>CO26+CO53</f>
        <v>218687</v>
      </c>
      <c r="CP6" s="92">
        <f t="shared" ref="CP6:CP7" si="22">CO6/CN6*100</f>
        <v>31.389472203522661</v>
      </c>
      <c r="CQ6" s="87">
        <f>CQ26+CQ53</f>
        <v>0</v>
      </c>
      <c r="CR6" s="87">
        <f>SUM('címrend kötelező'!CR6+'címrend önként'!CR6+'címrend államig'!CR6)</f>
        <v>0</v>
      </c>
      <c r="CS6" s="92"/>
      <c r="CT6" s="87">
        <f>CT26+CT53</f>
        <v>1000</v>
      </c>
      <c r="CU6" s="87">
        <f>CU26+CU53</f>
        <v>1000</v>
      </c>
      <c r="CV6" s="92">
        <f t="shared" ref="CV6:CV7" si="23">CU6/CT6*100</f>
        <v>100</v>
      </c>
      <c r="CW6" s="87">
        <f>CW26+CW53</f>
        <v>5684</v>
      </c>
      <c r="CX6" s="87">
        <f>CX26+CX53</f>
        <v>8500</v>
      </c>
      <c r="CY6" s="92">
        <f t="shared" ref="CY6:CY10" si="24">CX6/CW6*100</f>
        <v>149.54257565095003</v>
      </c>
      <c r="CZ6" s="87">
        <f>CZ26+CZ53</f>
        <v>67580</v>
      </c>
      <c r="DA6" s="87">
        <f>DA26+DA53</f>
        <v>75742</v>
      </c>
      <c r="DB6" s="92">
        <f t="shared" ref="DB6:DB7" si="25">DA6/CZ6*100</f>
        <v>112.07753773305711</v>
      </c>
      <c r="DC6" s="87">
        <f>DC26+DC53</f>
        <v>1000000</v>
      </c>
      <c r="DD6" s="87">
        <f>DD26+DD53</f>
        <v>1000000</v>
      </c>
      <c r="DE6" s="92">
        <f t="shared" ref="DE6" si="26">DD6/DC6*100</f>
        <v>100</v>
      </c>
      <c r="DF6" s="87">
        <f>DF26+DF53</f>
        <v>374700</v>
      </c>
      <c r="DG6" s="87">
        <f>DG26+DG53</f>
        <v>263782</v>
      </c>
      <c r="DH6" s="92">
        <f t="shared" ref="DH6:DH7" si="27">DG6/DF6*100</f>
        <v>70.398185214838534</v>
      </c>
      <c r="DI6" s="87">
        <f>DI26+DI53</f>
        <v>91719</v>
      </c>
      <c r="DJ6" s="87">
        <f>DJ26+DJ53</f>
        <v>102568</v>
      </c>
      <c r="DK6" s="92">
        <f t="shared" ref="DK6:DK7" si="28">DJ6/DI6*100</f>
        <v>111.82851971783381</v>
      </c>
      <c r="DL6" s="87">
        <f>DL26+DL53</f>
        <v>98857</v>
      </c>
      <c r="DM6" s="87">
        <f>DM26+DM53</f>
        <v>143716</v>
      </c>
      <c r="DN6" s="92">
        <f t="shared" ref="DN6:DN7" si="29">DM6/DL6*100</f>
        <v>145.37766673073227</v>
      </c>
      <c r="DO6" s="87">
        <f>DO26+DO53</f>
        <v>866708</v>
      </c>
      <c r="DP6" s="87">
        <f>DP26+DP53</f>
        <v>968958</v>
      </c>
      <c r="DQ6" s="92">
        <f t="shared" ref="DQ6:DQ7" si="30">DP6/DO6*100</f>
        <v>111.79751427239624</v>
      </c>
      <c r="DR6" s="87">
        <f>SUM(B6+E6+H6+K6+N6+Q6+T6+W6+Z6+AC6+AF6+AI6+AL6+AO6+AR6+AU6+AX6+BA6+BD6+BG6+BJ6+BM6+BP6+BS6+BV6+BY6+CB6+CE6+CH6+CK6+CN6+CQ6+CT6+CW6+CZ6+DC6+DF6+DI6+DL6+DO6)</f>
        <v>19536744</v>
      </c>
      <c r="DS6" s="87">
        <f>SUM(C6+F6+I6+L6+O6+R6+U6+X6+AA6+AD6+AG6+AJ6+AM6+AP6+AS6+AV6+AY6+BB6+BE6+BH6+BK6+BN6+BQ6+BT6+BW6+BZ6+CC6+CF6+CI6+CL6+CO6+CR6+CU6+CX6+DA6+DD6+DG6+DJ6+DM6+DP6)</f>
        <v>21848851</v>
      </c>
      <c r="DT6" s="92">
        <f>DS6/DR6*100</f>
        <v>111.83465883567906</v>
      </c>
      <c r="DU6" s="87">
        <f>DU26+DU53</f>
        <v>14114</v>
      </c>
      <c r="DV6" s="87">
        <f>DV26+DV53</f>
        <v>17608</v>
      </c>
      <c r="DW6" s="92">
        <f t="shared" ref="DW6:DW10" si="31">DV6/DU6*100</f>
        <v>124.75556185347882</v>
      </c>
      <c r="DX6" s="87">
        <f>DX26+DX53</f>
        <v>5816</v>
      </c>
      <c r="DY6" s="87">
        <f>DY26+DY53</f>
        <v>5811</v>
      </c>
      <c r="DZ6" s="92">
        <f t="shared" ref="DZ6:DZ10" si="32">DY6/DX6*100</f>
        <v>99.914030261348003</v>
      </c>
      <c r="EA6" s="87">
        <f>EA26+EA53</f>
        <v>5232</v>
      </c>
      <c r="EB6" s="87">
        <f>EB26+EB53</f>
        <v>5832</v>
      </c>
      <c r="EC6" s="92">
        <f t="shared" ref="EC6:EC10" si="33">EB6/EA6*100</f>
        <v>111.46788990825689</v>
      </c>
      <c r="ED6" s="87">
        <f>ED26+ED53</f>
        <v>358729</v>
      </c>
      <c r="EE6" s="87">
        <f>EE26+EE53</f>
        <v>330502</v>
      </c>
      <c r="EF6" s="92">
        <f t="shared" ref="EF6:EF10" si="34">EE6/ED6*100</f>
        <v>92.131386088105501</v>
      </c>
      <c r="EG6" s="87">
        <f>EG26+EG53</f>
        <v>70415</v>
      </c>
      <c r="EH6" s="87">
        <f>EH26+EH53</f>
        <v>116046</v>
      </c>
      <c r="EI6" s="92">
        <f t="shared" ref="EI6:EI10" si="35">EH6/EG6*100</f>
        <v>164.80295391606901</v>
      </c>
      <c r="EJ6" s="87">
        <f>EJ26+EJ53</f>
        <v>56559</v>
      </c>
      <c r="EK6" s="87">
        <f>EK26+EK53</f>
        <v>79759</v>
      </c>
      <c r="EL6" s="92">
        <f t="shared" ref="EL6:EL10" si="36">EK6/EJ6*100</f>
        <v>141.0191127848795</v>
      </c>
      <c r="EM6" s="87">
        <f>EM26+EM53</f>
        <v>20866</v>
      </c>
      <c r="EN6" s="87">
        <f>EN26+EN53</f>
        <v>14410</v>
      </c>
      <c r="EO6" s="92">
        <f t="shared" ref="EO6:EO10" si="37">EN6/EM6*100</f>
        <v>69.05971436787118</v>
      </c>
      <c r="EP6" s="87">
        <f>EP26+EP53</f>
        <v>1304188</v>
      </c>
      <c r="EQ6" s="87">
        <f>EQ26+EQ53</f>
        <v>1445232</v>
      </c>
      <c r="ER6" s="92">
        <f t="shared" ref="ER6:ER10" si="38">EQ6/EP6*100</f>
        <v>110.81469849438885</v>
      </c>
      <c r="ES6" s="87">
        <f>ES26+ES53</f>
        <v>463974</v>
      </c>
      <c r="ET6" s="87">
        <f>ET26+ET53</f>
        <v>534968</v>
      </c>
      <c r="EU6" s="92">
        <f t="shared" ref="EU6:EU10" si="39">ET6/ES6*100</f>
        <v>115.3012884342657</v>
      </c>
      <c r="EV6" s="87">
        <f>DU6+DX6+EA6+ED6+EG6+EJ6+EM6+EP6+ES6</f>
        <v>2299893</v>
      </c>
      <c r="EW6" s="87">
        <f>DV6+DY6+EB6+EE6+EH6+EK6+EN6+EQ6+ET6</f>
        <v>2550168</v>
      </c>
      <c r="EX6" s="92">
        <f t="shared" ref="EX6:EX19" si="40">EW6/EV6*100</f>
        <v>110.88202798999779</v>
      </c>
      <c r="EY6" s="87">
        <f>EY26+EY53</f>
        <v>68153</v>
      </c>
      <c r="EZ6" s="87">
        <f>EZ26+EZ53</f>
        <v>69860</v>
      </c>
      <c r="FA6" s="92">
        <f t="shared" ref="FA6:FA10" si="41">EZ6/EY6*100</f>
        <v>102.50465863571669</v>
      </c>
      <c r="FB6" s="87">
        <f>FB26+FB53</f>
        <v>132010</v>
      </c>
      <c r="FC6" s="87">
        <f>FC26+FC53</f>
        <v>155006</v>
      </c>
      <c r="FD6" s="92">
        <f t="shared" ref="FD6:FD10" si="42">FC6/FB6*100</f>
        <v>117.41989243239148</v>
      </c>
      <c r="FE6" s="87">
        <f>FE26+FE53</f>
        <v>62186</v>
      </c>
      <c r="FF6" s="87">
        <f>FF26+FF53</f>
        <v>63801</v>
      </c>
      <c r="FG6" s="92">
        <f t="shared" ref="FG6:FG10" si="43">FF6/FE6*100</f>
        <v>102.5970475669765</v>
      </c>
      <c r="FH6" s="87">
        <f>FH26+FH53</f>
        <v>190926</v>
      </c>
      <c r="FI6" s="87">
        <f>FI26+FI53</f>
        <v>318036</v>
      </c>
      <c r="FJ6" s="92">
        <f t="shared" ref="FJ6:FJ10" si="44">FI6/FH6*100</f>
        <v>166.57553188146193</v>
      </c>
      <c r="FK6" s="87">
        <f>FK26+FK53</f>
        <v>128880</v>
      </c>
      <c r="FL6" s="87">
        <f>FL26+FL53</f>
        <v>124662</v>
      </c>
      <c r="FM6" s="92">
        <f t="shared" ref="FM6:FM10" si="45">FL6/FK6*100</f>
        <v>96.727188081936688</v>
      </c>
      <c r="FN6" s="87">
        <f>FN26+FN53</f>
        <v>244806</v>
      </c>
      <c r="FO6" s="87">
        <f>FO26+FO53</f>
        <v>235020</v>
      </c>
      <c r="FP6" s="92">
        <f t="shared" ref="FP6:FP10" si="46">FO6/FN6*100</f>
        <v>96.002548957133399</v>
      </c>
      <c r="FQ6" s="87">
        <f>FQ26+FQ53</f>
        <v>128037</v>
      </c>
      <c r="FR6" s="87">
        <f>FR26+FR53</f>
        <v>114364</v>
      </c>
      <c r="FS6" s="92">
        <f t="shared" ref="FS6:FS10" si="47">FR6/FQ6*100</f>
        <v>89.321055632356277</v>
      </c>
      <c r="FT6" s="87">
        <f>FT26+FT53</f>
        <v>152258</v>
      </c>
      <c r="FU6" s="87">
        <f>FU26+FU53</f>
        <v>166255</v>
      </c>
      <c r="FV6" s="92">
        <f t="shared" ref="FV6:FV10" si="48">FU6/FT6*100</f>
        <v>109.19294881057154</v>
      </c>
      <c r="FW6" s="87">
        <f>FW26+FW53</f>
        <v>92509</v>
      </c>
      <c r="FX6" s="87">
        <f>FX26+FX53</f>
        <v>96824</v>
      </c>
      <c r="FY6" s="92">
        <f t="shared" ref="FY6:FY10" si="49">FX6/FW6*100</f>
        <v>104.66441103027813</v>
      </c>
      <c r="FZ6" s="87">
        <f>FZ26+FZ53</f>
        <v>16058</v>
      </c>
      <c r="GA6" s="87">
        <f>GA26+GA53</f>
        <v>16644</v>
      </c>
      <c r="GB6" s="92">
        <f t="shared" ref="GB6:GB10" si="50">GA6/FZ6*100</f>
        <v>103.64927139120688</v>
      </c>
      <c r="GC6" s="87">
        <f>GC26+GC53</f>
        <v>48694</v>
      </c>
      <c r="GD6" s="87">
        <f>GD26+GD53</f>
        <v>59358</v>
      </c>
      <c r="GE6" s="92">
        <f t="shared" ref="GE6:GE11" si="51">GD6/GC6*100</f>
        <v>121.90002875097548</v>
      </c>
      <c r="GF6" s="87">
        <f>GF26+GF53</f>
        <v>790664</v>
      </c>
      <c r="GG6" s="87">
        <f>GG26+GG53</f>
        <v>792126</v>
      </c>
      <c r="GH6" s="92">
        <f t="shared" ref="GH6:GH10" si="52">GG6/GF6*100</f>
        <v>100.18490787490009</v>
      </c>
      <c r="GI6" s="87">
        <f>GI26+GI53</f>
        <v>67875</v>
      </c>
      <c r="GJ6" s="87">
        <f>GJ26+GJ53</f>
        <v>71644</v>
      </c>
      <c r="GK6" s="92">
        <f>SUM(GJ6/GI6)*100</f>
        <v>105.55285451197054</v>
      </c>
      <c r="GL6" s="87">
        <f>EY6+FB6+FE6+FH6+FK6+FN6+FQ6+FT6+FW6+FZ6+GC6+GF6+GI6</f>
        <v>2123056</v>
      </c>
      <c r="GM6" s="87">
        <f>EZ6+FC6+FF6+FI6+FL6+FO6+FR6+FU6+FX6+GA6+GD6+GG6+GJ6</f>
        <v>2283600</v>
      </c>
      <c r="GN6" s="92">
        <f t="shared" ref="GN6:GN11" si="53">GM6/GL6*100</f>
        <v>107.56192959582791</v>
      </c>
      <c r="GO6" s="87">
        <f>GO26+GO53</f>
        <v>912798</v>
      </c>
      <c r="GP6" s="87">
        <f>GP26+GP53</f>
        <v>1021191</v>
      </c>
      <c r="GQ6" s="92">
        <f t="shared" ref="GQ6:GQ10" si="54">GP6/GO6*100</f>
        <v>111.87480691237272</v>
      </c>
      <c r="GR6" s="87">
        <f>GR26+GR53</f>
        <v>1524865</v>
      </c>
      <c r="GS6" s="87">
        <f>GS26+GS53</f>
        <v>1713302</v>
      </c>
      <c r="GT6" s="92">
        <f t="shared" ref="GT6:GT10" si="55">GS6/GR6*100</f>
        <v>112.35761854328088</v>
      </c>
      <c r="GU6" s="87">
        <f>GU26+GU53</f>
        <v>1354848</v>
      </c>
      <c r="GV6" s="87">
        <f>GV26+GV53</f>
        <v>1526944</v>
      </c>
      <c r="GW6" s="92">
        <f t="shared" ref="GW6:GW10" si="56">GV6/GU6*100</f>
        <v>112.7022367084721</v>
      </c>
      <c r="GX6" s="87">
        <f>GL6+GO6+GR6+GU6</f>
        <v>5915567</v>
      </c>
      <c r="GY6" s="87">
        <f>GM6+GP6+GS6+GV6</f>
        <v>6545037</v>
      </c>
      <c r="GZ6" s="92">
        <f t="shared" ref="GZ6:GZ11" si="57">GY6/GX6*100</f>
        <v>110.64090728750094</v>
      </c>
      <c r="HA6" s="87">
        <f>DR6+EV6+GX6</f>
        <v>27752204</v>
      </c>
      <c r="HB6" s="87">
        <f>DS6+EW6+GY6</f>
        <v>30944056</v>
      </c>
      <c r="HC6" s="180">
        <f t="shared" ref="HC6:HC68" si="58">HB6/HA6*100</f>
        <v>111.5012559002521</v>
      </c>
      <c r="HE6" s="187"/>
      <c r="HF6" s="187"/>
    </row>
    <row r="7" spans="1:214" ht="15" customHeight="1" x14ac:dyDescent="0.2">
      <c r="A7" s="151" t="s">
        <v>463</v>
      </c>
      <c r="B7" s="620">
        <f>B8+B9+B10+B11+B12</f>
        <v>180290</v>
      </c>
      <c r="C7" s="620">
        <f>C8+C9+C10+C11+C12</f>
        <v>167015</v>
      </c>
      <c r="D7" s="93">
        <f t="shared" si="0"/>
        <v>92.63686283210383</v>
      </c>
      <c r="E7" s="620">
        <f>E8+E9+E10+E11+E12</f>
        <v>1000</v>
      </c>
      <c r="F7" s="620">
        <f>F8+F9+F10+F11+F12</f>
        <v>0</v>
      </c>
      <c r="G7" s="93">
        <f t="shared" si="1"/>
        <v>0</v>
      </c>
      <c r="H7" s="620">
        <f>H8+H9+H10+H11+H12</f>
        <v>3353</v>
      </c>
      <c r="I7" s="620">
        <f>I8+I9+I10+I11+I12</f>
        <v>3353</v>
      </c>
      <c r="J7" s="93">
        <f t="shared" si="2"/>
        <v>100</v>
      </c>
      <c r="K7" s="620">
        <f>K8+K9+K10+K11+K12</f>
        <v>6918</v>
      </c>
      <c r="L7" s="620">
        <f>L8+L9+L10+L11+L12</f>
        <v>6832</v>
      </c>
      <c r="M7" s="93">
        <f t="shared" si="3"/>
        <v>98.756866146285049</v>
      </c>
      <c r="N7" s="620">
        <f>N8+N9+N10+N11+N12</f>
        <v>118869</v>
      </c>
      <c r="O7" s="620">
        <f>O8+O9+O10+O11+O12</f>
        <v>156998</v>
      </c>
      <c r="P7" s="93">
        <f t="shared" si="4"/>
        <v>132.07648756193794</v>
      </c>
      <c r="Q7" s="620">
        <f>Q8+Q9+Q10+Q11+Q12</f>
        <v>742225</v>
      </c>
      <c r="R7" s="620">
        <f>R8+R9+R10+R11+R12</f>
        <v>513406</v>
      </c>
      <c r="S7" s="93">
        <f t="shared" si="5"/>
        <v>69.171208191586103</v>
      </c>
      <c r="T7" s="620">
        <f>T8+T9+T10+T11+T12</f>
        <v>0</v>
      </c>
      <c r="U7" s="620">
        <f>U8+U9+U10+U11+U12</f>
        <v>0</v>
      </c>
      <c r="V7" s="485"/>
      <c r="W7" s="620">
        <f>W8+W9+W10+W11+W12</f>
        <v>6868</v>
      </c>
      <c r="X7" s="620">
        <f>X8+X9+X10+X11+X12</f>
        <v>7000</v>
      </c>
      <c r="Y7" s="485"/>
      <c r="Z7" s="620">
        <f>Z8+Z9+Z10+Z11+Z12</f>
        <v>50726</v>
      </c>
      <c r="AA7" s="620">
        <f>AA8+AA9+AA10+AA11+AA12</f>
        <v>0</v>
      </c>
      <c r="AB7" s="93">
        <f t="shared" si="7"/>
        <v>0</v>
      </c>
      <c r="AC7" s="620">
        <f>AC8+AC9+AC10+AC11+AC12</f>
        <v>0</v>
      </c>
      <c r="AD7" s="620">
        <f>AD8+AD9+AD10+AD11+AD12</f>
        <v>0</v>
      </c>
      <c r="AE7" s="485"/>
      <c r="AF7" s="620">
        <f>AF8+AF9+AF10+AF11+AF12</f>
        <v>4500</v>
      </c>
      <c r="AG7" s="620">
        <f>AG8+AG9+AG10+AG11+AG12</f>
        <v>5050</v>
      </c>
      <c r="AH7" s="93">
        <f t="shared" si="8"/>
        <v>112.22222222222223</v>
      </c>
      <c r="AI7" s="620">
        <f>AI8+AI9+AI10+AI11+AI12</f>
        <v>13600</v>
      </c>
      <c r="AJ7" s="620">
        <f>AJ8+AJ9+AJ10+AJ11+AJ12</f>
        <v>13210</v>
      </c>
      <c r="AK7" s="93">
        <f t="shared" si="9"/>
        <v>97.132352941176464</v>
      </c>
      <c r="AL7" s="620">
        <f>AL8+AL9+AL10+AL11+AL12</f>
        <v>155447</v>
      </c>
      <c r="AM7" s="620">
        <f>AM8+AM9+AM10+AM11+AM12</f>
        <v>143901</v>
      </c>
      <c r="AN7" s="93">
        <f t="shared" si="10"/>
        <v>92.572388016494372</v>
      </c>
      <c r="AO7" s="620">
        <f>AO8+AO9+AO10+AO11+AO12</f>
        <v>784608</v>
      </c>
      <c r="AP7" s="620">
        <f>AP8+AP9+AP10+AP11+AP12</f>
        <v>1105948</v>
      </c>
      <c r="AQ7" s="93">
        <f t="shared" si="11"/>
        <v>140.95548350258983</v>
      </c>
      <c r="AR7" s="620">
        <f>AR8+AR9+AR10+AR11+AR12</f>
        <v>5000</v>
      </c>
      <c r="AS7" s="620">
        <f>AS8+AS9+AS10+AS11+AS12</f>
        <v>15000</v>
      </c>
      <c r="AT7" s="93"/>
      <c r="AU7" s="620">
        <f>AU8+AU9+AU10+AU11+AU12</f>
        <v>135107</v>
      </c>
      <c r="AV7" s="620">
        <f>AV8+AV9+AV10+AV11+AV12</f>
        <v>137107</v>
      </c>
      <c r="AW7" s="93">
        <f t="shared" si="12"/>
        <v>101.48030820016727</v>
      </c>
      <c r="AX7" s="620">
        <f>AX8+AX9+AX10+AX11+AX12</f>
        <v>53850</v>
      </c>
      <c r="AY7" s="620">
        <f>AY8+AY9+AY10+AY11+AY12</f>
        <v>58189</v>
      </c>
      <c r="AZ7" s="93">
        <f t="shared" si="13"/>
        <v>108.05756731662024</v>
      </c>
      <c r="BA7" s="620">
        <f>BA8+BA9+BA10+BA11+BA12</f>
        <v>0</v>
      </c>
      <c r="BB7" s="620">
        <f>BB8+BB9+BB10+BB11+BB12</f>
        <v>0</v>
      </c>
      <c r="BC7" s="93"/>
      <c r="BD7" s="620">
        <f>BD8+BD9+BD10+BD11+BD12</f>
        <v>1000</v>
      </c>
      <c r="BE7" s="620">
        <f>BE8+BE9+BE10+BE11+BE12</f>
        <v>300</v>
      </c>
      <c r="BF7" s="93">
        <f t="shared" si="14"/>
        <v>30</v>
      </c>
      <c r="BG7" s="620">
        <f>BG8+BG9+BG10+BG11+BG12</f>
        <v>136669</v>
      </c>
      <c r="BH7" s="620">
        <f>BH8+BH9+BH10+BH11+BH12</f>
        <v>146888</v>
      </c>
      <c r="BI7" s="93">
        <f t="shared" si="15"/>
        <v>107.47718941383928</v>
      </c>
      <c r="BJ7" s="620">
        <f>BJ8+BJ9+BJ10+BJ11+BJ12</f>
        <v>0</v>
      </c>
      <c r="BK7" s="620">
        <f>BK8+BK9+BK10+BK11+BK12</f>
        <v>0</v>
      </c>
      <c r="BL7" s="485"/>
      <c r="BM7" s="620">
        <f>BM8+BM9+BM10+BM11+BM12</f>
        <v>10913</v>
      </c>
      <c r="BN7" s="620">
        <f>BN8+BN9+BN10+BN11+BN12</f>
        <v>3500</v>
      </c>
      <c r="BO7" s="93">
        <f t="shared" si="16"/>
        <v>32.071840923669022</v>
      </c>
      <c r="BP7" s="620">
        <f>BP8+BP9+BP10+BP11+BP12</f>
        <v>69880</v>
      </c>
      <c r="BQ7" s="620">
        <f>BQ8+BQ9+BQ10+BQ11+BQ12</f>
        <v>45078</v>
      </c>
      <c r="BR7" s="93">
        <f t="shared" si="17"/>
        <v>64.507727532913563</v>
      </c>
      <c r="BS7" s="620">
        <f>BS8+BS9+BS10+BS11+BS12</f>
        <v>169062</v>
      </c>
      <c r="BT7" s="620">
        <f>BT8+BT9+BT10+BT11+BT12</f>
        <v>137489</v>
      </c>
      <c r="BU7" s="93">
        <f t="shared" si="18"/>
        <v>81.324602808437135</v>
      </c>
      <c r="BV7" s="620">
        <f>BV8+BV9+BV10+BV11+BV12</f>
        <v>0</v>
      </c>
      <c r="BW7" s="620">
        <f>BW8+BW9+BW10+BW11+BW12</f>
        <v>0</v>
      </c>
      <c r="BX7" s="485"/>
      <c r="BY7" s="620">
        <f>BY8+BY9+BY10+BY11+BY12</f>
        <v>782860</v>
      </c>
      <c r="BZ7" s="620">
        <f>BZ8+BZ9+BZ10+BZ11+BZ12</f>
        <v>943567</v>
      </c>
      <c r="CA7" s="93">
        <f t="shared" si="19"/>
        <v>120.5281915029507</v>
      </c>
      <c r="CB7" s="620">
        <f>CB8+CB9+CB10+CB11+CB12</f>
        <v>0</v>
      </c>
      <c r="CC7" s="620">
        <f>CC8+CC9+CC10+CC11+CC12</f>
        <v>0</v>
      </c>
      <c r="CD7" s="485"/>
      <c r="CE7" s="620">
        <f>CE8+CE9+CE10+CE11+CE12</f>
        <v>3130150</v>
      </c>
      <c r="CF7" s="620">
        <f>CF8+CF9+CF10+CF11+CF12</f>
        <v>3449594</v>
      </c>
      <c r="CG7" s="93">
        <f t="shared" si="20"/>
        <v>110.20538951807421</v>
      </c>
      <c r="CH7" s="620">
        <f>CH8+CH9+CH10+CH11+CH12</f>
        <v>0</v>
      </c>
      <c r="CI7" s="620">
        <f>CI8+CI9+CI10+CI11+CI12</f>
        <v>0</v>
      </c>
      <c r="CJ7" s="485"/>
      <c r="CK7" s="620">
        <f>CK8+CK9+CK10+CK11+CK12</f>
        <v>145469</v>
      </c>
      <c r="CL7" s="620">
        <f>CL8+CL9+CL10+CL11+CL12</f>
        <v>266685</v>
      </c>
      <c r="CM7" s="93">
        <f t="shared" si="21"/>
        <v>183.32771930789377</v>
      </c>
      <c r="CN7" s="620">
        <f>CN8+CN9+CN10+CN11+CN12</f>
        <v>25900</v>
      </c>
      <c r="CO7" s="620">
        <f>CO8+CO9+CO10+CO11+CO12</f>
        <v>7600</v>
      </c>
      <c r="CP7" s="93">
        <f t="shared" si="22"/>
        <v>29.343629343629345</v>
      </c>
      <c r="CQ7" s="620">
        <f>CQ8+CQ9+CQ10+CQ11+CQ12</f>
        <v>0</v>
      </c>
      <c r="CR7" s="620">
        <f>CR8+CR9+CR10+CR11+CR12</f>
        <v>0</v>
      </c>
      <c r="CS7" s="93"/>
      <c r="CT7" s="620">
        <f>CT8+CT9+CT10+CT11+CT12</f>
        <v>1000</v>
      </c>
      <c r="CU7" s="620">
        <f>CU8+CU9+CU10+CU11+CU12</f>
        <v>1000</v>
      </c>
      <c r="CV7" s="93">
        <f t="shared" si="23"/>
        <v>100</v>
      </c>
      <c r="CW7" s="620">
        <f>CW8+CW9+CW10+CW11+CW12</f>
        <v>3984</v>
      </c>
      <c r="CX7" s="620">
        <f>CX8+CX9+CX10+CX11+CX12</f>
        <v>6700</v>
      </c>
      <c r="CY7" s="93">
        <f t="shared" si="24"/>
        <v>168.1726907630522</v>
      </c>
      <c r="CZ7" s="620">
        <f>CZ8+CZ9+CZ10+CZ11+CZ12</f>
        <v>57580</v>
      </c>
      <c r="DA7" s="620">
        <f>DA8+DA9+DA10+DA11+DA12</f>
        <v>75742</v>
      </c>
      <c r="DB7" s="93">
        <f t="shared" si="25"/>
        <v>131.54220215352552</v>
      </c>
      <c r="DC7" s="620">
        <f>DC8+DC9+DC10+DC11+DC12</f>
        <v>0</v>
      </c>
      <c r="DD7" s="620">
        <f>DD8+DD9+DD10+DD11+DD12</f>
        <v>0</v>
      </c>
      <c r="DE7" s="93"/>
      <c r="DF7" s="620">
        <f>DF8+DF9+DF10+DF11+DF12</f>
        <v>374700</v>
      </c>
      <c r="DG7" s="620">
        <f>DG8+DG9+DG10+DG11+DG12</f>
        <v>263782</v>
      </c>
      <c r="DH7" s="93">
        <f t="shared" si="27"/>
        <v>70.398185214838534</v>
      </c>
      <c r="DI7" s="620">
        <f>DI8+DI9+DI10+DI11+DI12</f>
        <v>91719</v>
      </c>
      <c r="DJ7" s="620">
        <f>DJ8+DJ9+DJ10+DJ11+DJ12</f>
        <v>102568</v>
      </c>
      <c r="DK7" s="93">
        <f t="shared" si="28"/>
        <v>111.82851971783381</v>
      </c>
      <c r="DL7" s="620">
        <f>DL8+DL9+DL10+DL11+DL12</f>
        <v>98857</v>
      </c>
      <c r="DM7" s="620">
        <f>DM8+DM9+DM10+DM11+DM12</f>
        <v>143716</v>
      </c>
      <c r="DN7" s="93">
        <f t="shared" si="29"/>
        <v>145.37766673073227</v>
      </c>
      <c r="DO7" s="620">
        <f>DO8+DO9+DO10+DO11+DO12</f>
        <v>866708</v>
      </c>
      <c r="DP7" s="620">
        <f>DP8+DP9+DP10+DP11+DP12</f>
        <v>933958</v>
      </c>
      <c r="DQ7" s="93">
        <f t="shared" si="30"/>
        <v>107.75924532829973</v>
      </c>
      <c r="DR7" s="4">
        <f t="shared" ref="DR7:DS70" si="59">SUM(B7+E7+H7+K7+N7+Q7+T7+W7+Z7+AC7+AF7+AI7+AL7+AO7+AR7+AU7+AX7+BA7+BD7+BG7+BJ7+BM7+BP7+BS7+BV7+BY7+CB7+CE7+CH7+CK7+CN7+CQ7+CT7+CW7+CZ7+DC7+DF7+DI7+DL7+DO7)</f>
        <v>8228812</v>
      </c>
      <c r="DS7" s="4">
        <f t="shared" si="59"/>
        <v>8861176</v>
      </c>
      <c r="DT7" s="91">
        <f t="shared" ref="DT7:DT70" si="60">DS7/DR7*100</f>
        <v>107.68475449433042</v>
      </c>
      <c r="DU7" s="35">
        <f>DU8+DU9+DU10+DU11+DU12</f>
        <v>14114</v>
      </c>
      <c r="DV7" s="35">
        <f>DV8+DV9+DV10+DV11+DV12</f>
        <v>17608</v>
      </c>
      <c r="DW7" s="91">
        <f t="shared" si="31"/>
        <v>124.75556185347882</v>
      </c>
      <c r="DX7" s="35">
        <f>DX8+DX9+DX10+DX11+DX12</f>
        <v>5816</v>
      </c>
      <c r="DY7" s="35">
        <f>DY8+DY9+DY10+DY11+DY12</f>
        <v>5811</v>
      </c>
      <c r="DZ7" s="91">
        <f t="shared" si="32"/>
        <v>99.914030261348003</v>
      </c>
      <c r="EA7" s="35">
        <f>EA8+EA9+EA10+EA11+EA12</f>
        <v>5232</v>
      </c>
      <c r="EB7" s="35">
        <f>EB8+EB9+EB10+EB11+EB12</f>
        <v>5832</v>
      </c>
      <c r="EC7" s="91">
        <f t="shared" si="33"/>
        <v>111.46788990825689</v>
      </c>
      <c r="ED7" s="35">
        <f>ED8+ED9+ED10+ED11+ED12</f>
        <v>342329</v>
      </c>
      <c r="EE7" s="35">
        <f>EE8+EE9+EE10+EE11+EE12</f>
        <v>284002</v>
      </c>
      <c r="EF7" s="91">
        <f t="shared" si="34"/>
        <v>82.961712270944034</v>
      </c>
      <c r="EG7" s="35">
        <f>EG8+EG9+EG10+EG11+EG12</f>
        <v>60015</v>
      </c>
      <c r="EH7" s="35">
        <f>EH8+EH9+EH10+EH11+EH12</f>
        <v>47596</v>
      </c>
      <c r="EI7" s="91">
        <f t="shared" si="35"/>
        <v>79.306839956677493</v>
      </c>
      <c r="EJ7" s="35">
        <f>EJ8+EJ9+EJ10+EJ11+EJ12</f>
        <v>55759</v>
      </c>
      <c r="EK7" s="35">
        <f>EK8+EK9+EK10+EK11+EK12</f>
        <v>79759</v>
      </c>
      <c r="EL7" s="91">
        <f t="shared" si="36"/>
        <v>143.04237880880217</v>
      </c>
      <c r="EM7" s="35">
        <f>EM8+EM9+EM10+EM11+EM12</f>
        <v>15766</v>
      </c>
      <c r="EN7" s="35">
        <f>EN8+EN9+EN10+EN11+EN12</f>
        <v>14410</v>
      </c>
      <c r="EO7" s="91">
        <f t="shared" si="37"/>
        <v>91.399213497399472</v>
      </c>
      <c r="EP7" s="35">
        <f>EP8+EP9+EP10+EP11+EP12</f>
        <v>1304188</v>
      </c>
      <c r="EQ7" s="35">
        <f>EQ8+EQ9+EQ10+EQ11+EQ12</f>
        <v>1445232</v>
      </c>
      <c r="ER7" s="91">
        <f t="shared" si="38"/>
        <v>110.81469849438885</v>
      </c>
      <c r="ES7" s="35">
        <f>ES8+ES9+ES10+ES11+ES12</f>
        <v>461974</v>
      </c>
      <c r="ET7" s="35">
        <f>ET8+ET9+ET10+ET11+ET12</f>
        <v>532968</v>
      </c>
      <c r="EU7" s="91">
        <f t="shared" si="39"/>
        <v>115.36753150610208</v>
      </c>
      <c r="EV7" s="4">
        <f t="shared" ref="EV7:EW70" si="61">DU7+DX7+EA7+ED7+EG7+EJ7+EM7+EP7+ES7</f>
        <v>2265193</v>
      </c>
      <c r="EW7" s="4">
        <f t="shared" si="61"/>
        <v>2433218</v>
      </c>
      <c r="EX7" s="91">
        <f t="shared" si="40"/>
        <v>107.41769023654939</v>
      </c>
      <c r="EY7" s="35">
        <f>EY8+EY9+EY10+EY11+EY12</f>
        <v>68153</v>
      </c>
      <c r="EZ7" s="35">
        <f>EZ8+EZ9+EZ10+EZ11+EZ12</f>
        <v>69860</v>
      </c>
      <c r="FA7" s="91">
        <f t="shared" si="41"/>
        <v>102.50465863571669</v>
      </c>
      <c r="FB7" s="35">
        <f>FB8+FB9+FB10+FB11+FB12</f>
        <v>131010</v>
      </c>
      <c r="FC7" s="35">
        <f>FC8+FC9+FC10+FC11+FC12</f>
        <v>155006</v>
      </c>
      <c r="FD7" s="91">
        <f t="shared" si="42"/>
        <v>118.31615907182658</v>
      </c>
      <c r="FE7" s="35">
        <f>FE8+FE9+FE10+FE11+FE12</f>
        <v>61186</v>
      </c>
      <c r="FF7" s="35">
        <f>FF8+FF9+FF10+FF11+FF12</f>
        <v>63801</v>
      </c>
      <c r="FG7" s="91">
        <f t="shared" si="43"/>
        <v>104.27385349589775</v>
      </c>
      <c r="FH7" s="35">
        <f>FH8+FH9+FH10+FH11+FH12</f>
        <v>174840</v>
      </c>
      <c r="FI7" s="35">
        <f>FI8+FI9+FI10+FI11+FI12</f>
        <v>316096</v>
      </c>
      <c r="FJ7" s="91">
        <f t="shared" si="44"/>
        <v>180.79158087394188</v>
      </c>
      <c r="FK7" s="35">
        <f>FK8+FK9+FK10+FK11+FK12</f>
        <v>127880</v>
      </c>
      <c r="FL7" s="35">
        <f>FL8+FL9+FL10+FL11+FL12</f>
        <v>124662</v>
      </c>
      <c r="FM7" s="91">
        <f t="shared" si="45"/>
        <v>97.483578354707532</v>
      </c>
      <c r="FN7" s="35">
        <f>FN8+FN9+FN10+FN11+FN12</f>
        <v>244306</v>
      </c>
      <c r="FO7" s="35">
        <f>FO8+FO9+FO10+FO11+FO12</f>
        <v>235020</v>
      </c>
      <c r="FP7" s="91">
        <f t="shared" si="46"/>
        <v>96.199029086473516</v>
      </c>
      <c r="FQ7" s="35">
        <f>FQ8+FQ9+FQ10+FQ11+FQ12</f>
        <v>127537</v>
      </c>
      <c r="FR7" s="35">
        <f>FR8+FR9+FR10+FR11+FR12</f>
        <v>113615</v>
      </c>
      <c r="FS7" s="91">
        <f t="shared" si="47"/>
        <v>89.083952108015723</v>
      </c>
      <c r="FT7" s="35">
        <f>FT8+FT9+FT10+FT11+FT12</f>
        <v>149258</v>
      </c>
      <c r="FU7" s="35">
        <f>FU8+FU9+FU10+FU11+FU12</f>
        <v>153590</v>
      </c>
      <c r="FV7" s="91">
        <f t="shared" si="48"/>
        <v>102.90235699259</v>
      </c>
      <c r="FW7" s="35">
        <f>FW8+FW9+FW10+FW11+FW12</f>
        <v>90409</v>
      </c>
      <c r="FX7" s="35">
        <f>FX8+FX9+FX10+FX11+FX12</f>
        <v>93427</v>
      </c>
      <c r="FY7" s="91">
        <f t="shared" si="49"/>
        <v>103.33816323596101</v>
      </c>
      <c r="FZ7" s="35">
        <f>FZ8+FZ9+FZ10+FZ11+FZ12</f>
        <v>16058</v>
      </c>
      <c r="GA7" s="35">
        <f>GA8+GA9+GA10+GA11+GA12</f>
        <v>16644</v>
      </c>
      <c r="GB7" s="91">
        <f t="shared" si="50"/>
        <v>103.64927139120688</v>
      </c>
      <c r="GC7" s="35">
        <f>GC8+GC9+GC10+GC11+GC12</f>
        <v>48194</v>
      </c>
      <c r="GD7" s="35">
        <f>GD8+GD9+GD10+GD11+GD12</f>
        <v>57669</v>
      </c>
      <c r="GE7" s="91">
        <f t="shared" si="51"/>
        <v>119.66012366684649</v>
      </c>
      <c r="GF7" s="35">
        <f>GF8+GF9+GF10+GF11+GF12</f>
        <v>790164</v>
      </c>
      <c r="GG7" s="35">
        <f>GG8+GG9+GG10+GG11+GG12</f>
        <v>792126</v>
      </c>
      <c r="GH7" s="91">
        <f t="shared" si="52"/>
        <v>100.24830288395827</v>
      </c>
      <c r="GI7" s="35">
        <f>GI8+GI9+GI10+GI11+GI12</f>
        <v>67875</v>
      </c>
      <c r="GJ7" s="35">
        <f>GJ8+GJ9+GJ10+GJ11+GJ12</f>
        <v>70984</v>
      </c>
      <c r="GK7" s="91">
        <f>SUM(GJ7/GI7)*100</f>
        <v>104.58047882136282</v>
      </c>
      <c r="GL7" s="4">
        <f t="shared" ref="GL7:GM70" si="62">EY7+FB7+FE7+FH7+FK7+FN7+FQ7+FT7+FW7+FZ7+GC7+GF7+GI7</f>
        <v>2096870</v>
      </c>
      <c r="GM7" s="4">
        <f t="shared" si="62"/>
        <v>2262500</v>
      </c>
      <c r="GN7" s="91">
        <f t="shared" si="53"/>
        <v>107.89891600337647</v>
      </c>
      <c r="GO7" s="35">
        <f>GO8+GO9+GO10+GO11+GO12</f>
        <v>872561</v>
      </c>
      <c r="GP7" s="35">
        <f>GP8+GP9+GP10+GP11+GP12</f>
        <v>987398</v>
      </c>
      <c r="GQ7" s="91">
        <f t="shared" si="54"/>
        <v>113.16091367824141</v>
      </c>
      <c r="GR7" s="35">
        <f>GR8+GR9+GR10+GR11+GR12</f>
        <v>1520865</v>
      </c>
      <c r="GS7" s="35">
        <f>GS8+GS9+GS10+GS11+GS12</f>
        <v>1713302</v>
      </c>
      <c r="GT7" s="91">
        <f t="shared" si="55"/>
        <v>112.65312831842405</v>
      </c>
      <c r="GU7" s="35">
        <f>GU8+GU9+GU10+GU11+GU12</f>
        <v>1313008</v>
      </c>
      <c r="GV7" s="35">
        <f>GV8+GV9+GV10+GV11+GV12</f>
        <v>1362198</v>
      </c>
      <c r="GW7" s="91">
        <f t="shared" si="56"/>
        <v>103.7463595042833</v>
      </c>
      <c r="GX7" s="4">
        <f t="shared" ref="GX7:GY70" si="63">GL7+GO7+GR7+GU7</f>
        <v>5803304</v>
      </c>
      <c r="GY7" s="4">
        <f t="shared" si="63"/>
        <v>6325398</v>
      </c>
      <c r="GZ7" s="91">
        <f t="shared" si="57"/>
        <v>108.9964957892952</v>
      </c>
      <c r="HA7" s="4">
        <f t="shared" ref="HA7:HB70" si="64">DR7+EV7+GX7</f>
        <v>16297309</v>
      </c>
      <c r="HB7" s="4">
        <f t="shared" si="64"/>
        <v>17619792</v>
      </c>
      <c r="HC7" s="181">
        <f t="shared" si="58"/>
        <v>108.11473231562339</v>
      </c>
      <c r="HE7" s="187"/>
      <c r="HF7" s="187"/>
    </row>
    <row r="8" spans="1:214" ht="15" customHeight="1" x14ac:dyDescent="0.2">
      <c r="A8" s="153" t="s">
        <v>464</v>
      </c>
      <c r="B8" s="7">
        <v>136221</v>
      </c>
      <c r="C8" s="7">
        <f>SUM('címrend kötelező'!C8+'címrend önként'!C8+'címrend államig'!C8)</f>
        <v>127382</v>
      </c>
      <c r="D8" s="94">
        <f>C8/B8*100</f>
        <v>93.511279464987041</v>
      </c>
      <c r="E8" s="7">
        <v>400</v>
      </c>
      <c r="F8" s="7">
        <f>SUM('címrend kötelező'!F8+'címrend önként'!F8+'címrend államig'!F8)</f>
        <v>0</v>
      </c>
      <c r="G8" s="94">
        <f>F8/E8*100</f>
        <v>0</v>
      </c>
      <c r="H8" s="7"/>
      <c r="I8" s="7">
        <f>SUM('címrend kötelező'!I8+'címrend önként'!I8+'címrend államig'!I8)</f>
        <v>0</v>
      </c>
      <c r="J8" s="38"/>
      <c r="K8" s="7">
        <v>5598</v>
      </c>
      <c r="L8" s="7">
        <f>SUM('címrend kötelező'!L8+'címrend önként'!L8+'címrend államig'!L8)</f>
        <v>5550</v>
      </c>
      <c r="M8" s="94">
        <f>L8/K8*100</f>
        <v>99.142550911039663</v>
      </c>
      <c r="N8" s="7"/>
      <c r="O8" s="7">
        <f>SUM('címrend kötelező'!O8+'címrend önként'!O8+'címrend államig'!O8)</f>
        <v>0</v>
      </c>
      <c r="P8" s="38"/>
      <c r="Q8" s="7"/>
      <c r="R8" s="7">
        <f>SUM('címrend kötelező'!R8+'címrend önként'!R8+'címrend államig'!R8)</f>
        <v>0</v>
      </c>
      <c r="S8" s="38"/>
      <c r="T8" s="7"/>
      <c r="U8" s="7">
        <f>SUM('címrend kötelező'!U8+'címrend önként'!U8+'címrend államig'!U8)</f>
        <v>0</v>
      </c>
      <c r="V8" s="38"/>
      <c r="W8" s="7"/>
      <c r="X8" s="7">
        <f>SUM('címrend kötelező'!X8+'címrend önként'!X8+'címrend államig'!X8)</f>
        <v>0</v>
      </c>
      <c r="Y8" s="38"/>
      <c r="Z8" s="7"/>
      <c r="AA8" s="7">
        <f>SUM('címrend kötelező'!AA8+'címrend önként'!AA8+'címrend államig'!AA8)</f>
        <v>0</v>
      </c>
      <c r="AB8" s="38"/>
      <c r="AC8" s="7"/>
      <c r="AD8" s="7">
        <f>SUM('címrend kötelező'!AD8+'címrend önként'!AD8+'címrend államig'!AD8)</f>
        <v>0</v>
      </c>
      <c r="AE8" s="38"/>
      <c r="AF8" s="7">
        <v>150</v>
      </c>
      <c r="AG8" s="7">
        <f>SUM('címrend kötelező'!AG8+'címrend önként'!AG8+'címrend államig'!AG8)</f>
        <v>150</v>
      </c>
      <c r="AH8" s="94">
        <f t="shared" si="8"/>
        <v>100</v>
      </c>
      <c r="AI8" s="7">
        <v>0</v>
      </c>
      <c r="AJ8" s="7">
        <f>SUM('címrend kötelező'!AJ8+'címrend önként'!AJ8+'címrend államig'!AJ8)</f>
        <v>0</v>
      </c>
      <c r="AK8" s="94"/>
      <c r="AL8" s="7"/>
      <c r="AM8" s="7">
        <f>SUM('címrend kötelező'!AM8+'címrend önként'!AM8+'címrend államig'!AM8)</f>
        <v>0</v>
      </c>
      <c r="AN8" s="38"/>
      <c r="AO8" s="7"/>
      <c r="AP8" s="7">
        <f>SUM('címrend kötelező'!AP8+'címrend önként'!AP8+'címrend államig'!AP8)</f>
        <v>0</v>
      </c>
      <c r="AQ8" s="38"/>
      <c r="AR8" s="7"/>
      <c r="AS8" s="330">
        <f>SUM('címrend kötelező'!AS8+'címrend önként'!AS8+'címrend államig'!AS8)</f>
        <v>0</v>
      </c>
      <c r="AT8" s="38"/>
      <c r="AU8" s="7"/>
      <c r="AV8" s="330">
        <f>SUM('címrend kötelező'!AV8+'címrend önként'!AV8+'címrend államig'!AV8)</f>
        <v>0</v>
      </c>
      <c r="AW8" s="38"/>
      <c r="AX8" s="7"/>
      <c r="AY8" s="330">
        <f>SUM('címrend kötelező'!AY8+'címrend önként'!AY8+'címrend államig'!AY8)</f>
        <v>0</v>
      </c>
      <c r="AZ8" s="38"/>
      <c r="BA8" s="7"/>
      <c r="BB8" s="330">
        <f>SUM('címrend kötelező'!BB8+'címrend önként'!BB8+'címrend államig'!BB8)</f>
        <v>0</v>
      </c>
      <c r="BC8" s="38"/>
      <c r="BD8" s="7"/>
      <c r="BE8" s="330">
        <f>SUM('címrend kötelező'!BE8+'címrend önként'!BE8+'címrend államig'!BE8)</f>
        <v>0</v>
      </c>
      <c r="BF8" s="38"/>
      <c r="BG8" s="7"/>
      <c r="BH8" s="330">
        <f>'címrend kötelező'!BH8+'címrend önként'!BH8+'címrend államig'!BH8</f>
        <v>0</v>
      </c>
      <c r="BI8" s="38"/>
      <c r="BJ8" s="7"/>
      <c r="BK8" s="330">
        <f>'címrend kötelező'!BK8+'címrend önként'!BK8+'címrend államig'!BK8</f>
        <v>0</v>
      </c>
      <c r="BL8" s="38"/>
      <c r="BM8" s="7"/>
      <c r="BN8" s="330">
        <f>SUM('címrend kötelező'!BN8+'címrend önként'!BN8+'címrend államig'!BN8)</f>
        <v>0</v>
      </c>
      <c r="BO8" s="38"/>
      <c r="BP8" s="7"/>
      <c r="BQ8" s="330">
        <f>SUM('címrend kötelező'!BQ8+'címrend önként'!BQ8+'címrend államig'!BQ8)</f>
        <v>0</v>
      </c>
      <c r="BR8" s="38"/>
      <c r="BS8" s="7"/>
      <c r="BT8" s="330">
        <f>SUM('címrend kötelező'!BT8+'címrend önként'!BT8+'címrend államig'!BT8)</f>
        <v>0</v>
      </c>
      <c r="BU8" s="38"/>
      <c r="BV8" s="7"/>
      <c r="BW8" s="330">
        <f>SUM('címrend kötelező'!BW8+'címrend önként'!BW8+'címrend államig'!BW8)</f>
        <v>0</v>
      </c>
      <c r="BX8" s="38"/>
      <c r="BY8" s="7"/>
      <c r="BZ8" s="330">
        <f>SUM('címrend kötelező'!BZ8+'címrend önként'!BZ8+'címrend államig'!BZ8)</f>
        <v>0</v>
      </c>
      <c r="CA8" s="38"/>
      <c r="CB8" s="7"/>
      <c r="CC8" s="38">
        <f>SUM('címrend kötelező'!CC8+'címrend önként'!CC8+'címrend államig'!CC8)</f>
        <v>0</v>
      </c>
      <c r="CD8" s="38"/>
      <c r="CE8" s="7"/>
      <c r="CF8" s="330">
        <f>SUM('címrend kötelező'!CF8+'címrend önként'!CF8+'címrend államig'!CF8)</f>
        <v>0</v>
      </c>
      <c r="CG8" s="38"/>
      <c r="CH8" s="7"/>
      <c r="CI8" s="330">
        <f>SUM('címrend kötelező'!CI8+'címrend önként'!CI8+'címrend államig'!CI8)</f>
        <v>0</v>
      </c>
      <c r="CJ8" s="38"/>
      <c r="CK8" s="7">
        <v>907</v>
      </c>
      <c r="CL8" s="330">
        <f>SUM('címrend kötelező'!CL8+'címrend önként'!CL8+'címrend államig'!CL8)</f>
        <v>8350</v>
      </c>
      <c r="CM8" s="38"/>
      <c r="CN8" s="7"/>
      <c r="CO8" s="330">
        <f>'címrend kötelező'!CO8+'címrend önként'!CO8+'címrend államig'!CO8</f>
        <v>0</v>
      </c>
      <c r="CP8" s="38"/>
      <c r="CQ8" s="7"/>
      <c r="CR8" s="330">
        <f>SUM('címrend kötelező'!CR8+'címrend önként'!CR8+'címrend államig'!CR8)</f>
        <v>0</v>
      </c>
      <c r="CS8" s="38"/>
      <c r="CT8" s="7"/>
      <c r="CU8" s="330">
        <f>SUM('címrend kötelező'!CU8+'címrend önként'!CU8+'címrend államig'!CU8)</f>
        <v>0</v>
      </c>
      <c r="CV8" s="38"/>
      <c r="CW8" s="7">
        <v>250</v>
      </c>
      <c r="CX8" s="330">
        <f>SUM('címrend kötelező'!CX8+'címrend önként'!CX8+'címrend államig'!CX8)</f>
        <v>0</v>
      </c>
      <c r="CY8" s="94">
        <f t="shared" si="24"/>
        <v>0</v>
      </c>
      <c r="CZ8" s="7"/>
      <c r="DA8" s="330">
        <f>SUM('címrend kötelező'!DA8+'címrend önként'!DA8+'címrend államig'!DA8)</f>
        <v>3000</v>
      </c>
      <c r="DB8" s="38"/>
      <c r="DC8" s="7"/>
      <c r="DD8" s="330">
        <f>SUM('címrend kötelező'!DD8+'címrend önként'!DD8+'címrend államig'!DD8)</f>
        <v>0</v>
      </c>
      <c r="DE8" s="38"/>
      <c r="DF8" s="7"/>
      <c r="DG8" s="330">
        <f>SUM('címrend kötelező'!DG8+'címrend önként'!DG8+'címrend államig'!DG8)</f>
        <v>0</v>
      </c>
      <c r="DH8" s="38"/>
      <c r="DI8" s="7"/>
      <c r="DJ8" s="330">
        <f>SUM('címrend kötelező'!DJ8+'címrend önként'!DJ8+'címrend államig'!DJ8)</f>
        <v>0</v>
      </c>
      <c r="DK8" s="38"/>
      <c r="DL8" s="7"/>
      <c r="DM8" s="330">
        <f>SUM('címrend kötelező'!DM8+'címrend önként'!DM8+'címrend államig'!DM8)</f>
        <v>0</v>
      </c>
      <c r="DN8" s="38"/>
      <c r="DO8" s="7"/>
      <c r="DP8" s="330">
        <f>'címrend kötelező'!DP8+'címrend önként'!DP8+'címrend államig'!DP8</f>
        <v>0</v>
      </c>
      <c r="DQ8" s="38"/>
      <c r="DR8" s="330">
        <f t="shared" si="59"/>
        <v>143526</v>
      </c>
      <c r="DS8" s="330">
        <f t="shared" si="59"/>
        <v>144432</v>
      </c>
      <c r="DT8" s="94">
        <f t="shared" si="60"/>
        <v>100.63124451318926</v>
      </c>
      <c r="DU8" s="7">
        <v>3240</v>
      </c>
      <c r="DV8" s="7">
        <f>SUM('címrend kötelező'!DV8+'címrend önként'!DV8+'címrend államig'!DV8)</f>
        <v>5400</v>
      </c>
      <c r="DW8" s="94">
        <f t="shared" si="31"/>
        <v>166.66666666666669</v>
      </c>
      <c r="DX8" s="7">
        <v>1200</v>
      </c>
      <c r="DY8" s="7">
        <f>SUM('címrend kötelező'!DY8+'címrend önként'!DY8+'címrend államig'!DY8)</f>
        <v>1200</v>
      </c>
      <c r="DZ8" s="94">
        <f t="shared" si="32"/>
        <v>100</v>
      </c>
      <c r="EA8" s="7"/>
      <c r="EB8" s="7">
        <f>SUM('címrend kötelező'!EB8+'címrend önként'!EB8+'címrend államig'!EB8)</f>
        <v>0</v>
      </c>
      <c r="EC8" s="94"/>
      <c r="ED8" s="7">
        <v>7100</v>
      </c>
      <c r="EE8" s="7">
        <f>SUM('címrend kötelező'!EE8+'címrend önként'!EE8+'címrend államig'!EE8)</f>
        <v>7100</v>
      </c>
      <c r="EF8" s="94">
        <f t="shared" si="34"/>
        <v>100</v>
      </c>
      <c r="EG8" s="7">
        <v>5000</v>
      </c>
      <c r="EH8" s="7">
        <f>SUM('címrend kötelező'!EH8+'címrend önként'!EH8+'címrend államig'!EH8)</f>
        <v>0</v>
      </c>
      <c r="EI8" s="94">
        <f t="shared" si="35"/>
        <v>0</v>
      </c>
      <c r="EJ8" s="7">
        <v>14774</v>
      </c>
      <c r="EK8" s="7">
        <f>SUM('címrend kötelező'!EK8+'címrend önként'!EK8+'címrend államig'!EK8)</f>
        <v>23632</v>
      </c>
      <c r="EL8" s="94">
        <f t="shared" si="36"/>
        <v>159.9566806552051</v>
      </c>
      <c r="EM8" s="7">
        <v>8064</v>
      </c>
      <c r="EN8" s="7">
        <f>SUM('címrend kötelező'!EN8+'címrend önként'!EN8+'címrend államig'!EN8)</f>
        <v>8064</v>
      </c>
      <c r="EO8" s="94">
        <f t="shared" si="37"/>
        <v>100</v>
      </c>
      <c r="EP8" s="7">
        <v>1062726</v>
      </c>
      <c r="EQ8" s="7">
        <f>SUM('címrend kötelező'!EQ8+'címrend önként'!EQ8+'címrend államig'!EQ8)</f>
        <v>1183969</v>
      </c>
      <c r="ER8" s="94">
        <f t="shared" si="38"/>
        <v>111.40867918917951</v>
      </c>
      <c r="ES8" s="7">
        <v>306844</v>
      </c>
      <c r="ET8" s="7">
        <f>SUM('címrend kötelező'!ET8+'címrend önként'!ET8+'címrend államig'!ET8)</f>
        <v>358867</v>
      </c>
      <c r="EU8" s="94">
        <f t="shared" si="39"/>
        <v>116.95421777841509</v>
      </c>
      <c r="EV8" s="330">
        <f t="shared" si="61"/>
        <v>1408948</v>
      </c>
      <c r="EW8" s="330">
        <f t="shared" si="61"/>
        <v>1588232</v>
      </c>
      <c r="EX8" s="94">
        <f t="shared" si="40"/>
        <v>112.72467117310221</v>
      </c>
      <c r="EY8" s="7">
        <v>36241</v>
      </c>
      <c r="EZ8" s="330">
        <f>'címrend kötelező'!EY8+'címrend önként'!EY8+'címrend államig'!EY8</f>
        <v>36249</v>
      </c>
      <c r="FA8" s="94">
        <f t="shared" si="41"/>
        <v>100.02207444606937</v>
      </c>
      <c r="FB8" s="7">
        <v>79930</v>
      </c>
      <c r="FC8" s="330">
        <f>'címrend kötelező'!EZ8+'címrend önként'!EZ8+'címrend államig'!EZ8</f>
        <v>96110</v>
      </c>
      <c r="FD8" s="94">
        <f t="shared" si="42"/>
        <v>120.24271237332667</v>
      </c>
      <c r="FE8" s="7">
        <v>40876</v>
      </c>
      <c r="FF8" s="330">
        <f>'címrend kötelező'!FA8+'címrend önként'!FA8+'címrend államig'!FA8</f>
        <v>44647</v>
      </c>
      <c r="FG8" s="94">
        <f t="shared" si="43"/>
        <v>109.22546237400921</v>
      </c>
      <c r="FH8" s="7">
        <v>104838</v>
      </c>
      <c r="FI8" s="330">
        <f>'címrend kötelező'!FB8+'címrend önként'!FB8+'címrend államig'!FB8</f>
        <v>197701</v>
      </c>
      <c r="FJ8" s="94">
        <f t="shared" si="44"/>
        <v>188.57761498693222</v>
      </c>
      <c r="FK8" s="7">
        <v>89915</v>
      </c>
      <c r="FL8" s="330">
        <f>'címrend kötelező'!FC8+'címrend önként'!FC8+'címrend államig'!FC8</f>
        <v>89787</v>
      </c>
      <c r="FM8" s="94">
        <f t="shared" si="45"/>
        <v>99.857643329811481</v>
      </c>
      <c r="FN8" s="7">
        <v>12235</v>
      </c>
      <c r="FO8" s="330">
        <f>'címrend kötelező'!FD8+'címrend önként'!FD8+'címrend államig'!FD8</f>
        <v>12088</v>
      </c>
      <c r="FP8" s="94">
        <f t="shared" si="46"/>
        <v>98.798528810788724</v>
      </c>
      <c r="FQ8" s="7">
        <v>94707</v>
      </c>
      <c r="FR8" s="330">
        <f>'címrend kötelező'!FE8+'címrend önként'!FE8+'címrend államig'!FE8</f>
        <v>83839</v>
      </c>
      <c r="FS8" s="94">
        <f t="shared" si="47"/>
        <v>88.524607473576395</v>
      </c>
      <c r="FT8" s="7">
        <v>87250</v>
      </c>
      <c r="FU8" s="330">
        <f>'címrend kötelező'!FF8+'címrend önként'!FF8+'címrend államig'!FF8</f>
        <v>91223</v>
      </c>
      <c r="FV8" s="94">
        <f t="shared" si="48"/>
        <v>104.55358166189113</v>
      </c>
      <c r="FW8" s="7">
        <v>55507</v>
      </c>
      <c r="FX8" s="330">
        <f>'címrend kötelező'!FG8+'címrend önként'!FG8+'címrend államig'!FG8</f>
        <v>57196</v>
      </c>
      <c r="FY8" s="94">
        <f t="shared" si="49"/>
        <v>103.04285945916732</v>
      </c>
      <c r="FZ8" s="7">
        <v>12993</v>
      </c>
      <c r="GA8" s="330">
        <f>'címrend kötelező'!FH8+'címrend önként'!FH8+'címrend államig'!FH8</f>
        <v>13360</v>
      </c>
      <c r="GB8" s="94">
        <f t="shared" si="50"/>
        <v>102.82459786038636</v>
      </c>
      <c r="GC8" s="7">
        <v>27473</v>
      </c>
      <c r="GD8" s="330">
        <f>'címrend kötelező'!FI8+'címrend önként'!FI8+'címrend államig'!FI8</f>
        <v>29077</v>
      </c>
      <c r="GE8" s="94">
        <f t="shared" si="51"/>
        <v>105.83845957849525</v>
      </c>
      <c r="GF8" s="7">
        <v>60931</v>
      </c>
      <c r="GG8" s="330">
        <f>'címrend kötelező'!FJ8+'címrend önként'!FJ8+'címrend államig'!FJ8</f>
        <v>57155</v>
      </c>
      <c r="GH8" s="94">
        <f t="shared" si="52"/>
        <v>93.802826147609579</v>
      </c>
      <c r="GI8" s="7">
        <v>30081</v>
      </c>
      <c r="GJ8" s="330">
        <f>'címrend kötelező'!FK8+'címrend önként'!FK8+'címrend államig'!FK8</f>
        <v>35054</v>
      </c>
      <c r="GK8" s="94">
        <f>SUM(GJ8/GI8)*100</f>
        <v>116.53203018516672</v>
      </c>
      <c r="GL8" s="330">
        <f t="shared" si="62"/>
        <v>732977</v>
      </c>
      <c r="GM8" s="330">
        <f t="shared" si="62"/>
        <v>843486</v>
      </c>
      <c r="GN8" s="94">
        <f>GM8/GL8*100</f>
        <v>115.07673501351339</v>
      </c>
      <c r="GO8" s="7">
        <v>567698</v>
      </c>
      <c r="GP8" s="330">
        <f>'címrend kötelező'!FM8+'címrend önként'!FM8+'címrend államig'!FM8</f>
        <v>627913</v>
      </c>
      <c r="GQ8" s="94">
        <f t="shared" si="54"/>
        <v>110.60687196361445</v>
      </c>
      <c r="GR8" s="7">
        <v>1003291</v>
      </c>
      <c r="GS8" s="330">
        <f>'címrend kötelező'!FN8+'címrend önként'!FN8+'címrend államig'!FN8</f>
        <v>1155886</v>
      </c>
      <c r="GT8" s="94">
        <f t="shared" si="55"/>
        <v>115.20944571415473</v>
      </c>
      <c r="GU8" s="7">
        <v>976563</v>
      </c>
      <c r="GV8" s="330">
        <f>'címrend kötelező'!FO8+'címrend önként'!FO8+'címrend államig'!FO8</f>
        <v>998851</v>
      </c>
      <c r="GW8" s="94">
        <f t="shared" si="56"/>
        <v>102.2822900314675</v>
      </c>
      <c r="GX8" s="330">
        <f t="shared" si="63"/>
        <v>3280529</v>
      </c>
      <c r="GY8" s="330">
        <f t="shared" si="63"/>
        <v>3626136</v>
      </c>
      <c r="GZ8" s="94">
        <f t="shared" si="57"/>
        <v>110.53509967447323</v>
      </c>
      <c r="HA8" s="38">
        <f t="shared" si="64"/>
        <v>4833003</v>
      </c>
      <c r="HB8" s="38">
        <f t="shared" si="64"/>
        <v>5358800</v>
      </c>
      <c r="HC8" s="182">
        <f t="shared" si="58"/>
        <v>110.87930216472034</v>
      </c>
      <c r="HE8" s="187"/>
      <c r="HF8" s="187"/>
    </row>
    <row r="9" spans="1:214" ht="15" customHeight="1" x14ac:dyDescent="0.2">
      <c r="A9" s="153" t="s">
        <v>465</v>
      </c>
      <c r="B9" s="7">
        <v>28224</v>
      </c>
      <c r="C9" s="7">
        <f>SUM('címrend kötelező'!C9+'címrend önként'!C9+'címrend államig'!C9)</f>
        <v>24748</v>
      </c>
      <c r="D9" s="94">
        <f t="shared" ref="D9:D26" si="65">C9/B9*100</f>
        <v>87.684240362811792</v>
      </c>
      <c r="E9" s="7">
        <v>163</v>
      </c>
      <c r="F9" s="7">
        <f>SUM('címrend kötelező'!F9+'címrend önként'!F9+'címrend államig'!F9)</f>
        <v>0</v>
      </c>
      <c r="G9" s="94">
        <f t="shared" ref="G9:G10" si="66">F9/E9*100</f>
        <v>0</v>
      </c>
      <c r="H9" s="7"/>
      <c r="I9" s="7">
        <f>SUM('címrend kötelező'!I9+'címrend önként'!I9+'címrend államig'!I9)</f>
        <v>0</v>
      </c>
      <c r="J9" s="38"/>
      <c r="K9" s="7">
        <v>1120</v>
      </c>
      <c r="L9" s="7">
        <f>SUM('címrend kötelező'!L9+'címrend önként'!L9+'címrend államig'!L9)</f>
        <v>1082</v>
      </c>
      <c r="M9" s="94">
        <f t="shared" ref="M9:M10" si="67">L9/K9*100</f>
        <v>96.607142857142861</v>
      </c>
      <c r="N9" s="7"/>
      <c r="O9" s="7">
        <f>SUM('címrend kötelező'!O9+'címrend önként'!O9+'címrend államig'!O9)</f>
        <v>0</v>
      </c>
      <c r="P9" s="38"/>
      <c r="Q9" s="7"/>
      <c r="R9" s="7">
        <f>SUM('címrend kötelező'!R9+'címrend önként'!R9+'címrend államig'!R9)</f>
        <v>0</v>
      </c>
      <c r="S9" s="38"/>
      <c r="T9" s="7"/>
      <c r="U9" s="7">
        <f>SUM('címrend kötelező'!U9+'címrend önként'!U9+'címrend államig'!U9)</f>
        <v>0</v>
      </c>
      <c r="V9" s="38"/>
      <c r="W9" s="7"/>
      <c r="X9" s="7">
        <f>SUM('címrend kötelező'!X9+'címrend önként'!X9+'címrend államig'!X9)</f>
        <v>0</v>
      </c>
      <c r="Y9" s="38"/>
      <c r="Z9" s="7"/>
      <c r="AA9" s="7">
        <f>SUM('címrend kötelező'!AA9+'címrend önként'!AA9+'címrend államig'!AA9)</f>
        <v>0</v>
      </c>
      <c r="AB9" s="38"/>
      <c r="AC9" s="7"/>
      <c r="AD9" s="7">
        <f>SUM('címrend kötelező'!AD9+'címrend önként'!AD9+'címrend államig'!AD9)</f>
        <v>0</v>
      </c>
      <c r="AE9" s="38"/>
      <c r="AF9" s="7">
        <v>62</v>
      </c>
      <c r="AG9" s="7">
        <f>SUM('címrend kötelező'!AG9+'címrend önként'!AG9+'címrend államig'!AG9)</f>
        <v>61</v>
      </c>
      <c r="AH9" s="94">
        <f t="shared" si="8"/>
        <v>98.387096774193552</v>
      </c>
      <c r="AI9" s="7">
        <v>0</v>
      </c>
      <c r="AJ9" s="7">
        <f>SUM('címrend kötelező'!AJ9+'címrend önként'!AJ9+'címrend államig'!AJ9)</f>
        <v>0</v>
      </c>
      <c r="AK9" s="94"/>
      <c r="AL9" s="7"/>
      <c r="AM9" s="7">
        <f>SUM('címrend kötelező'!AM9+'címrend önként'!AM9+'címrend államig'!AM9)</f>
        <v>0</v>
      </c>
      <c r="AN9" s="38"/>
      <c r="AO9" s="7"/>
      <c r="AP9" s="7">
        <f>SUM('címrend kötelező'!AP9+'címrend önként'!AP9+'címrend államig'!AP9)</f>
        <v>0</v>
      </c>
      <c r="AQ9" s="38"/>
      <c r="AR9" s="7"/>
      <c r="AS9" s="330">
        <f>SUM('címrend kötelező'!AS9+'címrend önként'!AS9+'címrend államig'!AS9)</f>
        <v>0</v>
      </c>
      <c r="AT9" s="38"/>
      <c r="AU9" s="7"/>
      <c r="AV9" s="330">
        <f>SUM('címrend kötelező'!AV9+'címrend önként'!AV9+'címrend államig'!AV9)</f>
        <v>0</v>
      </c>
      <c r="AW9" s="38"/>
      <c r="AX9" s="7"/>
      <c r="AY9" s="330">
        <f>SUM('címrend kötelező'!AY9+'címrend önként'!AY9+'címrend államig'!AY9)</f>
        <v>0</v>
      </c>
      <c r="AZ9" s="38"/>
      <c r="BA9" s="7"/>
      <c r="BB9" s="330">
        <f>SUM('címrend kötelező'!BB9+'címrend önként'!BB9+'címrend államig'!BB9)</f>
        <v>0</v>
      </c>
      <c r="BC9" s="38"/>
      <c r="BD9" s="7"/>
      <c r="BE9" s="330">
        <f>SUM('címrend kötelező'!BE9+'címrend önként'!BE9+'címrend államig'!BE9)</f>
        <v>0</v>
      </c>
      <c r="BF9" s="38"/>
      <c r="BG9" s="7"/>
      <c r="BH9" s="330">
        <f>'címrend kötelező'!BH9+'címrend önként'!BH9+'címrend államig'!BH9</f>
        <v>0</v>
      </c>
      <c r="BI9" s="38"/>
      <c r="BJ9" s="7"/>
      <c r="BK9" s="330">
        <f>'címrend kötelező'!BK9+'címrend önként'!BK9+'címrend államig'!BK9</f>
        <v>0</v>
      </c>
      <c r="BL9" s="38"/>
      <c r="BM9" s="7"/>
      <c r="BN9" s="330">
        <f>SUM('címrend kötelező'!BN9+'címrend önként'!BN9+'címrend államig'!BN9)</f>
        <v>0</v>
      </c>
      <c r="BO9" s="38"/>
      <c r="BP9" s="7"/>
      <c r="BQ9" s="330">
        <f>SUM('címrend kötelező'!BQ9+'címrend önként'!BQ9+'címrend államig'!BQ9)</f>
        <v>0</v>
      </c>
      <c r="BR9" s="38"/>
      <c r="BS9" s="7"/>
      <c r="BT9" s="330">
        <f>SUM('címrend kötelező'!BT9+'címrend önként'!BT9+'címrend államig'!BT9)</f>
        <v>0</v>
      </c>
      <c r="BU9" s="38"/>
      <c r="BV9" s="7"/>
      <c r="BW9" s="330">
        <f>SUM('címrend kötelező'!BW9+'címrend önként'!BW9+'címrend államig'!BW9)</f>
        <v>0</v>
      </c>
      <c r="BX9" s="38"/>
      <c r="BY9" s="7"/>
      <c r="BZ9" s="330">
        <f>SUM('címrend kötelező'!BZ9+'címrend önként'!BZ9+'címrend államig'!BZ9)</f>
        <v>0</v>
      </c>
      <c r="CA9" s="38"/>
      <c r="CB9" s="7"/>
      <c r="CC9" s="38">
        <f>SUM('címrend kötelező'!CC9+'címrend önként'!CC9+'címrend államig'!CC9)</f>
        <v>0</v>
      </c>
      <c r="CD9" s="38"/>
      <c r="CE9" s="7">
        <v>1000</v>
      </c>
      <c r="CF9" s="330">
        <f>SUM('címrend kötelező'!CF9+'címrend önként'!CF9+'címrend államig'!CF9)</f>
        <v>1000</v>
      </c>
      <c r="CG9" s="38"/>
      <c r="CH9" s="7"/>
      <c r="CI9" s="330">
        <f>SUM('címrend kötelező'!CI9+'címrend önként'!CI9+'címrend államig'!CI9)</f>
        <v>0</v>
      </c>
      <c r="CJ9" s="38"/>
      <c r="CK9" s="7">
        <v>363</v>
      </c>
      <c r="CL9" s="330">
        <f>SUM('címrend kötelező'!CL9+'címrend önként'!CL9+'címrend államig'!CL9)</f>
        <v>3338</v>
      </c>
      <c r="CM9" s="38"/>
      <c r="CN9" s="7"/>
      <c r="CO9" s="330">
        <f>'címrend kötelező'!CO9+'címrend önként'!CO9+'címrend államig'!CO9</f>
        <v>0</v>
      </c>
      <c r="CP9" s="38"/>
      <c r="CQ9" s="7"/>
      <c r="CR9" s="330">
        <f>SUM('címrend kötelező'!CR9+'címrend önként'!CR9+'címrend államig'!CR9)</f>
        <v>0</v>
      </c>
      <c r="CS9" s="38"/>
      <c r="CT9" s="7"/>
      <c r="CU9" s="330">
        <f>SUM('címrend kötelező'!CU9+'címrend önként'!CU9+'címrend államig'!CU9)</f>
        <v>0</v>
      </c>
      <c r="CV9" s="38"/>
      <c r="CW9" s="7">
        <v>45</v>
      </c>
      <c r="CX9" s="330">
        <f>SUM('címrend kötelező'!CX9+'címrend önként'!CX9+'címrend államig'!CX9)</f>
        <v>0</v>
      </c>
      <c r="CY9" s="94">
        <f t="shared" si="24"/>
        <v>0</v>
      </c>
      <c r="CZ9" s="7"/>
      <c r="DA9" s="330">
        <f>SUM('címrend kötelező'!DA9+'címrend önként'!DA9+'címrend államig'!DA9)</f>
        <v>527</v>
      </c>
      <c r="DB9" s="38"/>
      <c r="DC9" s="7"/>
      <c r="DD9" s="330">
        <f>SUM('címrend kötelező'!DD9+'címrend önként'!DD9+'címrend államig'!DD9)</f>
        <v>0</v>
      </c>
      <c r="DE9" s="38"/>
      <c r="DF9" s="7"/>
      <c r="DG9" s="330">
        <f>SUM('címrend kötelező'!DG9+'címrend önként'!DG9+'címrend államig'!DG9)</f>
        <v>0</v>
      </c>
      <c r="DH9" s="38"/>
      <c r="DI9" s="7"/>
      <c r="DJ9" s="330">
        <f>SUM('címrend kötelező'!DJ9+'címrend önként'!DJ9+'címrend államig'!DJ9)</f>
        <v>0</v>
      </c>
      <c r="DK9" s="38"/>
      <c r="DL9" s="7"/>
      <c r="DM9" s="330">
        <f>SUM('címrend kötelező'!DM9+'címrend önként'!DM9+'címrend államig'!DM9)</f>
        <v>0</v>
      </c>
      <c r="DN9" s="38"/>
      <c r="DO9" s="7"/>
      <c r="DP9" s="330">
        <f>'címrend kötelező'!DP9+'címrend önként'!DP9+'címrend államig'!DP9</f>
        <v>0</v>
      </c>
      <c r="DQ9" s="38"/>
      <c r="DR9" s="330">
        <f t="shared" si="59"/>
        <v>30977</v>
      </c>
      <c r="DS9" s="330">
        <f t="shared" si="59"/>
        <v>30756</v>
      </c>
      <c r="DT9" s="94">
        <f t="shared" si="60"/>
        <v>99.286567453271772</v>
      </c>
      <c r="DU9" s="7">
        <v>613</v>
      </c>
      <c r="DV9" s="7">
        <f>SUM('címrend kötelező'!DV9+'címrend önként'!DV9+'címrend államig'!DV9)</f>
        <v>948</v>
      </c>
      <c r="DW9" s="94">
        <f t="shared" si="31"/>
        <v>154.64926590538337</v>
      </c>
      <c r="DX9" s="7">
        <v>216</v>
      </c>
      <c r="DY9" s="7">
        <f>SUM('címrend kötelező'!DY9+'címrend önként'!DY9+'címrend államig'!DY9)</f>
        <v>211</v>
      </c>
      <c r="DZ9" s="94">
        <f t="shared" si="32"/>
        <v>97.68518518518519</v>
      </c>
      <c r="EA9" s="7"/>
      <c r="EB9" s="7">
        <f>SUM('címrend kötelező'!EB9+'címrend önként'!EB9+'címrend államig'!EB9)</f>
        <v>0</v>
      </c>
      <c r="EC9" s="94"/>
      <c r="ED9" s="7">
        <v>2933</v>
      </c>
      <c r="EE9" s="7">
        <f>SUM('címrend kötelező'!EE9+'címrend önként'!EE9+'címrend államig'!EE9)</f>
        <v>2891</v>
      </c>
      <c r="EF9" s="94">
        <f t="shared" si="34"/>
        <v>98.56801909307876</v>
      </c>
      <c r="EG9" s="7">
        <v>900</v>
      </c>
      <c r="EH9" s="7">
        <f>SUM('címrend kötelező'!EH9+'címrend önként'!EH9+'címrend államig'!EH9)</f>
        <v>0</v>
      </c>
      <c r="EI9" s="94">
        <f t="shared" si="35"/>
        <v>0</v>
      </c>
      <c r="EJ9" s="7">
        <v>3114</v>
      </c>
      <c r="EK9" s="7">
        <f>SUM('címrend kötelező'!EK9+'címrend önként'!EK9+'címrend államig'!EK9)</f>
        <v>5387</v>
      </c>
      <c r="EL9" s="94">
        <f t="shared" si="36"/>
        <v>172.99293513166344</v>
      </c>
      <c r="EM9" s="7">
        <v>1452</v>
      </c>
      <c r="EN9" s="7">
        <f>SUM('címrend kötelező'!EN9+'címrend önként'!EN9+'címrend államig'!EN9)</f>
        <v>1416</v>
      </c>
      <c r="EO9" s="94">
        <f t="shared" si="37"/>
        <v>97.52066115702479</v>
      </c>
      <c r="EP9" s="7">
        <v>226978</v>
      </c>
      <c r="EQ9" s="7">
        <f>SUM('címrend kötelező'!EQ9+'címrend önként'!EQ9+'címrend államig'!EQ9)</f>
        <v>248846</v>
      </c>
      <c r="ER9" s="94">
        <f t="shared" si="38"/>
        <v>109.63441390795583</v>
      </c>
      <c r="ES9" s="7">
        <v>60475</v>
      </c>
      <c r="ET9" s="7">
        <f>SUM('címrend kötelező'!ET9+'címrend önként'!ET9+'címrend államig'!ET9)</f>
        <v>69692</v>
      </c>
      <c r="EU9" s="94">
        <f t="shared" si="39"/>
        <v>115.24100868127324</v>
      </c>
      <c r="EV9" s="330">
        <f t="shared" si="61"/>
        <v>296681</v>
      </c>
      <c r="EW9" s="330">
        <f t="shared" si="61"/>
        <v>329391</v>
      </c>
      <c r="EX9" s="94">
        <f t="shared" si="40"/>
        <v>111.02531001311173</v>
      </c>
      <c r="EY9" s="7">
        <v>7294</v>
      </c>
      <c r="EZ9" s="330">
        <f>'címrend kötelező'!EY9+'címrend önként'!EY9+'címrend államig'!EY9</f>
        <v>7230</v>
      </c>
      <c r="FA9" s="94">
        <f t="shared" si="41"/>
        <v>99.122566493007952</v>
      </c>
      <c r="FB9" s="7">
        <v>30800</v>
      </c>
      <c r="FC9" s="330">
        <f>'címrend kötelező'!EZ9+'címrend önként'!EZ9+'címrend államig'!EZ9</f>
        <v>33477</v>
      </c>
      <c r="FD9" s="94">
        <f t="shared" si="42"/>
        <v>108.69155844155844</v>
      </c>
      <c r="FE9" s="7">
        <v>8122</v>
      </c>
      <c r="FF9" s="330">
        <f>'címrend kötelező'!FA9+'címrend önként'!FA9+'címrend államig'!FA9</f>
        <v>8913</v>
      </c>
      <c r="FG9" s="94">
        <f t="shared" si="43"/>
        <v>109.73898054666338</v>
      </c>
      <c r="FH9" s="7">
        <v>26109</v>
      </c>
      <c r="FI9" s="330">
        <f>'címrend kötelező'!FB9+'címrend önként'!FB9+'címrend államig'!FB9</f>
        <v>37364</v>
      </c>
      <c r="FJ9" s="94">
        <f t="shared" si="44"/>
        <v>143.10774062583783</v>
      </c>
      <c r="FK9" s="7">
        <v>17365</v>
      </c>
      <c r="FL9" s="330">
        <f>'címrend kötelező'!FC9+'címrend önként'!FC9+'címrend államig'!FC9</f>
        <v>17195</v>
      </c>
      <c r="FM9" s="94">
        <f t="shared" si="45"/>
        <v>99.02101929167867</v>
      </c>
      <c r="FN9" s="7">
        <v>2475</v>
      </c>
      <c r="FO9" s="330">
        <f>'címrend kötelező'!FD9+'címrend önként'!FD9+'címrend államig'!FD9</f>
        <v>2428</v>
      </c>
      <c r="FP9" s="94">
        <f t="shared" si="46"/>
        <v>98.101010101010104</v>
      </c>
      <c r="FQ9" s="7">
        <v>19163</v>
      </c>
      <c r="FR9" s="330">
        <f>'címrend kötelező'!FE9+'címrend önként'!FE9+'címrend államig'!FE9</f>
        <v>16800</v>
      </c>
      <c r="FS9" s="94">
        <f t="shared" si="47"/>
        <v>87.668945363460836</v>
      </c>
      <c r="FT9" s="7">
        <v>17533</v>
      </c>
      <c r="FU9" s="330">
        <f>'címrend kötelező'!FF9+'címrend önként'!FF9+'címrend államig'!FF9</f>
        <v>18066</v>
      </c>
      <c r="FV9" s="94">
        <f t="shared" si="48"/>
        <v>103.03998174870243</v>
      </c>
      <c r="FW9" s="7">
        <v>11157</v>
      </c>
      <c r="FX9" s="330">
        <f>'címrend kötelező'!FG9+'címrend önként'!FG9+'címrend államig'!FG9</f>
        <v>11229</v>
      </c>
      <c r="FY9" s="94">
        <f t="shared" si="49"/>
        <v>100.6453347674106</v>
      </c>
      <c r="FZ9" s="7">
        <v>2643</v>
      </c>
      <c r="GA9" s="330">
        <f>'címrend kötelező'!FH9+'címrend önként'!FH9+'címrend államig'!FH9</f>
        <v>2693</v>
      </c>
      <c r="GB9" s="94">
        <f t="shared" si="50"/>
        <v>101.89178963299281</v>
      </c>
      <c r="GC9" s="7">
        <v>5508</v>
      </c>
      <c r="GD9" s="330">
        <f>'címrend kötelező'!FI9+'címrend önként'!FI9+'címrend államig'!FI9</f>
        <v>5815</v>
      </c>
      <c r="GE9" s="94">
        <f t="shared" si="51"/>
        <v>105.57371096586783</v>
      </c>
      <c r="GF9" s="7">
        <v>12442</v>
      </c>
      <c r="GG9" s="330">
        <f>'címrend kötelező'!FJ9+'címrend önként'!FJ9+'címrend államig'!FJ9</f>
        <v>11595</v>
      </c>
      <c r="GH9" s="94">
        <f t="shared" si="52"/>
        <v>93.192412795370515</v>
      </c>
      <c r="GI9" s="7">
        <v>6014</v>
      </c>
      <c r="GJ9" s="330">
        <f>'címrend kötelező'!FK9+'címrend önként'!FK9+'címrend államig'!FK9</f>
        <v>6866</v>
      </c>
      <c r="GK9" s="94">
        <f t="shared" ref="GK9:GK10" si="68">SUM(GJ9/GI9)*100</f>
        <v>114.16694379780512</v>
      </c>
      <c r="GL9" s="330">
        <f t="shared" si="62"/>
        <v>166625</v>
      </c>
      <c r="GM9" s="330">
        <f t="shared" si="62"/>
        <v>179671</v>
      </c>
      <c r="GN9" s="94">
        <f t="shared" si="53"/>
        <v>107.82955738934734</v>
      </c>
      <c r="GO9" s="7">
        <v>125340</v>
      </c>
      <c r="GP9" s="330">
        <f>'címrend kötelező'!FM9+'címrend önként'!FM9+'címrend államig'!FM9</f>
        <v>135901</v>
      </c>
      <c r="GQ9" s="94">
        <f t="shared" si="54"/>
        <v>108.42588160204245</v>
      </c>
      <c r="GR9" s="7">
        <v>209444</v>
      </c>
      <c r="GS9" s="330">
        <f>'címrend kötelező'!FN9+'címrend önként'!FN9+'címrend államig'!FN9</f>
        <v>236972</v>
      </c>
      <c r="GT9" s="94">
        <f t="shared" si="55"/>
        <v>113.14337006550676</v>
      </c>
      <c r="GU9" s="7">
        <v>213134</v>
      </c>
      <c r="GV9" s="330">
        <f>'címrend kötelező'!FO9+'címrend önként'!FO9+'címrend államig'!FO9</f>
        <v>215424</v>
      </c>
      <c r="GW9" s="94">
        <f t="shared" si="56"/>
        <v>101.07444143121229</v>
      </c>
      <c r="GX9" s="330">
        <f t="shared" si="63"/>
        <v>714543</v>
      </c>
      <c r="GY9" s="330">
        <f t="shared" si="63"/>
        <v>767968</v>
      </c>
      <c r="GZ9" s="94">
        <f t="shared" si="57"/>
        <v>107.47680685417113</v>
      </c>
      <c r="HA9" s="38">
        <f t="shared" si="64"/>
        <v>1042201</v>
      </c>
      <c r="HB9" s="38">
        <f t="shared" si="64"/>
        <v>1128115</v>
      </c>
      <c r="HC9" s="182">
        <f t="shared" si="58"/>
        <v>108.24351540633717</v>
      </c>
      <c r="HE9" s="187"/>
      <c r="HF9" s="187"/>
    </row>
    <row r="10" spans="1:214" ht="15" customHeight="1" x14ac:dyDescent="0.2">
      <c r="A10" s="153" t="s">
        <v>466</v>
      </c>
      <c r="B10" s="7">
        <v>15845</v>
      </c>
      <c r="C10" s="7">
        <f>SUM('címrend kötelező'!C10+'címrend önként'!C10+'címrend államig'!C10)</f>
        <v>14885</v>
      </c>
      <c r="D10" s="94">
        <f t="shared" si="65"/>
        <v>93.941306405806245</v>
      </c>
      <c r="E10" s="7">
        <v>437</v>
      </c>
      <c r="F10" s="7">
        <f>SUM('címrend kötelező'!F10+'címrend önként'!F10+'címrend államig'!F10)</f>
        <v>0</v>
      </c>
      <c r="G10" s="94">
        <f t="shared" si="66"/>
        <v>0</v>
      </c>
      <c r="H10" s="7">
        <v>3353</v>
      </c>
      <c r="I10" s="7">
        <f>SUM('címrend kötelező'!I10+'címrend önként'!I10+'címrend államig'!I10)</f>
        <v>3353</v>
      </c>
      <c r="J10" s="94">
        <f t="shared" ref="J10" si="69">I10/H10*100</f>
        <v>100</v>
      </c>
      <c r="K10" s="7">
        <v>200</v>
      </c>
      <c r="L10" s="7">
        <f>SUM('címrend kötelező'!L10+'címrend önként'!L10+'címrend államig'!L10)</f>
        <v>200</v>
      </c>
      <c r="M10" s="94">
        <f t="shared" si="67"/>
        <v>100</v>
      </c>
      <c r="N10" s="7">
        <v>300</v>
      </c>
      <c r="O10" s="7">
        <f>SUM('címrend kötelező'!O10+'címrend önként'!O10+'címrend államig'!O10)</f>
        <v>400</v>
      </c>
      <c r="P10" s="94">
        <f t="shared" ref="P10" si="70">O10/N10*100</f>
        <v>133.33333333333331</v>
      </c>
      <c r="Q10" s="7"/>
      <c r="R10" s="7">
        <f>SUM('címrend kötelező'!R10+'címrend önként'!R10+'címrend államig'!R10)</f>
        <v>0</v>
      </c>
      <c r="S10" s="38"/>
      <c r="T10" s="7"/>
      <c r="U10" s="7">
        <f>SUM('címrend kötelező'!U10+'címrend önként'!U10+'címrend államig'!U10)</f>
        <v>0</v>
      </c>
      <c r="V10" s="38"/>
      <c r="W10" s="7"/>
      <c r="X10" s="7">
        <f>SUM('címrend kötelező'!X10+'címrend önként'!X10+'címrend államig'!X10)</f>
        <v>0</v>
      </c>
      <c r="Y10" s="38"/>
      <c r="Z10" s="7"/>
      <c r="AA10" s="7">
        <f>SUM('címrend kötelező'!AA10+'címrend önként'!AA10+'címrend államig'!AA10)</f>
        <v>0</v>
      </c>
      <c r="AB10" s="38"/>
      <c r="AC10" s="7"/>
      <c r="AD10" s="7">
        <f>SUM('címrend kötelező'!AD10+'címrend önként'!AD10+'címrend államig'!AD10)</f>
        <v>0</v>
      </c>
      <c r="AE10" s="38"/>
      <c r="AF10" s="7">
        <v>1288</v>
      </c>
      <c r="AG10" s="7">
        <f>SUM('címrend kötelező'!AG10+'címrend önként'!AG10+'címrend államig'!AG10)</f>
        <v>1289</v>
      </c>
      <c r="AH10" s="94">
        <f t="shared" si="8"/>
        <v>100.07763975155279</v>
      </c>
      <c r="AI10" s="7">
        <v>13600</v>
      </c>
      <c r="AJ10" s="7">
        <f>SUM('címrend kötelező'!AJ10+'címrend önként'!AJ10+'címrend államig'!AJ10)</f>
        <v>13210</v>
      </c>
      <c r="AK10" s="94">
        <f t="shared" si="9"/>
        <v>97.132352941176464</v>
      </c>
      <c r="AL10" s="7">
        <v>2050</v>
      </c>
      <c r="AM10" s="7">
        <f>SUM('címrend kötelező'!AM10+'címrend önként'!AM10+'címrend államig'!AM10)</f>
        <v>2050</v>
      </c>
      <c r="AN10" s="94">
        <f t="shared" ref="AN10:AN11" si="71">AM10/AL10*100</f>
        <v>100</v>
      </c>
      <c r="AO10" s="7">
        <v>784608</v>
      </c>
      <c r="AP10" s="7">
        <f>SUM('címrend kötelező'!AP10+'címrend önként'!AP10+'címrend államig'!AP10)</f>
        <v>1105948</v>
      </c>
      <c r="AQ10" s="94">
        <f t="shared" ref="AQ10" si="72">AP10/AO10*100</f>
        <v>140.95548350258983</v>
      </c>
      <c r="AR10" s="7">
        <v>5000</v>
      </c>
      <c r="AS10" s="330">
        <f>SUM('címrend kötelező'!AS10+'címrend önként'!AS10+'címrend államig'!AS10)</f>
        <v>15000</v>
      </c>
      <c r="AT10" s="94"/>
      <c r="AU10" s="7">
        <v>30650</v>
      </c>
      <c r="AV10" s="330">
        <f>SUM('címrend kötelező'!AV10+'címrend önként'!AV10+'címrend államig'!AV10)</f>
        <v>32650</v>
      </c>
      <c r="AW10" s="94">
        <f t="shared" ref="AW10:AW12" si="73">AV10/AU10*100</f>
        <v>106.52528548123981</v>
      </c>
      <c r="AX10" s="7">
        <v>53850</v>
      </c>
      <c r="AY10" s="330">
        <f>SUM('címrend kötelező'!AY10+'címrend önként'!AY10+'címrend államig'!AY10)</f>
        <v>58189</v>
      </c>
      <c r="AZ10" s="94">
        <f t="shared" ref="AZ10" si="74">AY10/AX10*100</f>
        <v>108.05756731662024</v>
      </c>
      <c r="BA10" s="7">
        <v>0</v>
      </c>
      <c r="BB10" s="330">
        <f>SUM('címrend kötelező'!BB10+'címrend önként'!BB10+'címrend államig'!BB10)</f>
        <v>0</v>
      </c>
      <c r="BC10" s="94"/>
      <c r="BD10" s="7">
        <v>1000</v>
      </c>
      <c r="BE10" s="330">
        <f>SUM('címrend kötelező'!BE10+'címrend önként'!BE10+'címrend államig'!BE10)</f>
        <v>300</v>
      </c>
      <c r="BF10" s="94">
        <f t="shared" ref="BF10" si="75">BE10/BD10*100</f>
        <v>30</v>
      </c>
      <c r="BG10" s="7">
        <v>136669</v>
      </c>
      <c r="BH10" s="330">
        <f>'címrend kötelező'!BH10+'címrend önként'!BH10+'címrend államig'!BH10</f>
        <v>146888</v>
      </c>
      <c r="BI10" s="94">
        <f t="shared" ref="BI10" si="76">BH10/BG10*100</f>
        <v>107.47718941383928</v>
      </c>
      <c r="BJ10" s="7"/>
      <c r="BK10" s="330">
        <f>'címrend kötelező'!BK10+'címrend önként'!BK10+'címrend államig'!BK10</f>
        <v>0</v>
      </c>
      <c r="BL10" s="38"/>
      <c r="BM10" s="7">
        <v>10913</v>
      </c>
      <c r="BN10" s="330">
        <f>SUM('címrend kötelező'!BN10+'címrend önként'!BN10+'címrend államig'!BN10)</f>
        <v>3500</v>
      </c>
      <c r="BO10" s="94">
        <f t="shared" ref="BO10" si="77">BN10/BM10*100</f>
        <v>32.071840923669022</v>
      </c>
      <c r="BP10" s="7">
        <v>69880</v>
      </c>
      <c r="BQ10" s="330">
        <f>SUM('címrend kötelező'!BQ10+'címrend önként'!BQ10+'címrend államig'!BQ10)</f>
        <v>45078</v>
      </c>
      <c r="BR10" s="94">
        <f t="shared" ref="BR10" si="78">BQ10/BP10*100</f>
        <v>64.507727532913563</v>
      </c>
      <c r="BS10" s="7"/>
      <c r="BT10" s="330">
        <f>SUM('címrend kötelező'!BT10+'címrend önként'!BT10+'címrend államig'!BT10)</f>
        <v>0</v>
      </c>
      <c r="BU10" s="38"/>
      <c r="BV10" s="7"/>
      <c r="BW10" s="330">
        <f>SUM('címrend kötelező'!BW10+'címrend önként'!BW10+'címrend államig'!BW10)</f>
        <v>0</v>
      </c>
      <c r="BX10" s="38"/>
      <c r="BY10" s="7"/>
      <c r="BZ10" s="330">
        <f>SUM('címrend kötelező'!BZ10+'címrend önként'!BZ10+'címrend államig'!BZ10)</f>
        <v>0</v>
      </c>
      <c r="CA10" s="38"/>
      <c r="CB10" s="7"/>
      <c r="CC10" s="38">
        <f>SUM('címrend kötelező'!CC10+'címrend önként'!CC10+'címrend államig'!CC10)</f>
        <v>0</v>
      </c>
      <c r="CD10" s="38"/>
      <c r="CE10" s="7">
        <v>3129150</v>
      </c>
      <c r="CF10" s="330">
        <f>SUM('címrend kötelező'!CF10+'címrend önként'!CF10+'címrend államig'!CF10)</f>
        <v>3448594</v>
      </c>
      <c r="CG10" s="94">
        <f t="shared" ref="CG10" si="79">CF10/CE10*100</f>
        <v>110.2086509115894</v>
      </c>
      <c r="CH10" s="7"/>
      <c r="CI10" s="330">
        <f>SUM('címrend kötelező'!CI10+'címrend önként'!CI10+'címrend államig'!CI10)</f>
        <v>0</v>
      </c>
      <c r="CJ10" s="38"/>
      <c r="CK10" s="7">
        <v>144199</v>
      </c>
      <c r="CL10" s="330">
        <f>SUM('címrend kötelező'!CL10+'címrend önként'!CL10+'címrend államig'!CL10)</f>
        <v>254997</v>
      </c>
      <c r="CM10" s="94">
        <f t="shared" ref="CM10" si="80">CL10/CK10*100</f>
        <v>176.83687126817799</v>
      </c>
      <c r="CN10" s="7">
        <v>14900</v>
      </c>
      <c r="CO10" s="330">
        <f>'címrend kötelező'!CO10+'címrend önként'!CO10+'címrend államig'!CO10</f>
        <v>6100</v>
      </c>
      <c r="CP10" s="94">
        <f t="shared" ref="CP10" si="81">CO10/CN10*100</f>
        <v>40.939597315436245</v>
      </c>
      <c r="CQ10" s="7"/>
      <c r="CR10" s="330">
        <f>SUM('címrend kötelező'!CR10+'címrend önként'!CR10+'címrend államig'!CR10)</f>
        <v>0</v>
      </c>
      <c r="CS10" s="38"/>
      <c r="CT10" s="7">
        <v>1000</v>
      </c>
      <c r="CU10" s="330">
        <f>SUM('címrend kötelező'!CU10+'címrend önként'!CU10+'címrend államig'!CU10)</f>
        <v>1000</v>
      </c>
      <c r="CV10" s="94">
        <f t="shared" ref="CV10" si="82">CU10/CT10*100</f>
        <v>100</v>
      </c>
      <c r="CW10" s="7">
        <v>3689</v>
      </c>
      <c r="CX10" s="330">
        <f>SUM('címrend kötelező'!CX10+'címrend önként'!CX10+'címrend államig'!CX10)</f>
        <v>6700</v>
      </c>
      <c r="CY10" s="94">
        <f t="shared" si="24"/>
        <v>181.6210355109786</v>
      </c>
      <c r="CZ10" s="7">
        <v>52680</v>
      </c>
      <c r="DA10" s="796">
        <f>SUM('címrend kötelező'!DA10+'címrend önként'!DA10+'címrend államig'!DA10)</f>
        <v>58612</v>
      </c>
      <c r="DB10" s="94">
        <f t="shared" ref="DB10" si="83">DA10/CZ10*100</f>
        <v>111.26044039483676</v>
      </c>
      <c r="DC10" s="7"/>
      <c r="DD10" s="330">
        <f>SUM('címrend kötelező'!DD10+'címrend önként'!DD10+'címrend államig'!DD10)</f>
        <v>0</v>
      </c>
      <c r="DE10" s="38"/>
      <c r="DF10" s="7">
        <v>374700</v>
      </c>
      <c r="DG10" s="330">
        <f>SUM('címrend kötelező'!DG10+'címrend önként'!DG10+'címrend államig'!DG10)</f>
        <v>263782</v>
      </c>
      <c r="DH10" s="94">
        <f t="shared" ref="DH10" si="84">DG10/DF10*100</f>
        <v>70.398185214838534</v>
      </c>
      <c r="DI10" s="7">
        <v>91719</v>
      </c>
      <c r="DJ10" s="330">
        <f>SUM('címrend kötelező'!DJ10+'címrend önként'!DJ10+'címrend államig'!DJ10)</f>
        <v>102568</v>
      </c>
      <c r="DK10" s="94">
        <f t="shared" ref="DK10" si="85">DJ10/DI10*100</f>
        <v>111.82851971783381</v>
      </c>
      <c r="DL10" s="7">
        <v>98857</v>
      </c>
      <c r="DM10" s="330">
        <f>SUM('címrend kötelező'!DM10+'címrend önként'!DM10+'címrend államig'!DM10)</f>
        <v>143716</v>
      </c>
      <c r="DN10" s="38"/>
      <c r="DO10" s="7"/>
      <c r="DP10" s="330">
        <f>'címrend kötelező'!DP10+'címrend önként'!DP10+'címrend államig'!DP10</f>
        <v>0</v>
      </c>
      <c r="DQ10" s="38"/>
      <c r="DR10" s="330">
        <f t="shared" si="59"/>
        <v>5040537</v>
      </c>
      <c r="DS10" s="330">
        <f t="shared" si="59"/>
        <v>5729009</v>
      </c>
      <c r="DT10" s="94">
        <f t="shared" si="60"/>
        <v>113.65870342782922</v>
      </c>
      <c r="DU10" s="7">
        <v>10261</v>
      </c>
      <c r="DV10" s="7">
        <f>SUM('címrend kötelező'!DV10+'címrend önként'!DV10+'címrend államig'!DV10)</f>
        <v>11260</v>
      </c>
      <c r="DW10" s="94">
        <f t="shared" si="31"/>
        <v>109.73589318779847</v>
      </c>
      <c r="DX10" s="7">
        <v>4400</v>
      </c>
      <c r="DY10" s="7">
        <f>SUM('címrend kötelező'!DY10+'címrend önként'!DY10+'címrend államig'!DY10)</f>
        <v>4400</v>
      </c>
      <c r="DZ10" s="94">
        <f t="shared" si="32"/>
        <v>100</v>
      </c>
      <c r="EA10" s="7">
        <v>5232</v>
      </c>
      <c r="EB10" s="7">
        <f>SUM('címrend kötelező'!EB10+'címrend önként'!EB10+'címrend államig'!EB10)</f>
        <v>5832</v>
      </c>
      <c r="EC10" s="94">
        <f t="shared" si="33"/>
        <v>111.46788990825689</v>
      </c>
      <c r="ED10" s="7">
        <v>332296</v>
      </c>
      <c r="EE10" s="7">
        <f>SUM('címrend kötelező'!EE10+'címrend önként'!EE10+'címrend államig'!EE10)</f>
        <v>274011</v>
      </c>
      <c r="EF10" s="94">
        <f t="shared" si="34"/>
        <v>82.45991525627754</v>
      </c>
      <c r="EG10" s="7">
        <v>54115</v>
      </c>
      <c r="EH10" s="7">
        <f>SUM('címrend kötelező'!EH10+'címrend önként'!EH10+'címrend államig'!EH10)</f>
        <v>47596</v>
      </c>
      <c r="EI10" s="94">
        <f t="shared" si="35"/>
        <v>87.953432504850781</v>
      </c>
      <c r="EJ10" s="7">
        <v>37871</v>
      </c>
      <c r="EK10" s="7">
        <f>SUM('címrend kötelező'!EK10+'címrend önként'!EK10+'címrend államig'!EK10)</f>
        <v>50740</v>
      </c>
      <c r="EL10" s="94">
        <f t="shared" si="36"/>
        <v>133.98114652372527</v>
      </c>
      <c r="EM10" s="7">
        <v>6250</v>
      </c>
      <c r="EN10" s="7">
        <f>SUM('címrend kötelező'!EN10+'címrend önként'!EN10+'címrend államig'!EN10)</f>
        <v>4930</v>
      </c>
      <c r="EO10" s="94">
        <f t="shared" si="37"/>
        <v>78.88</v>
      </c>
      <c r="EP10" s="7">
        <v>14484</v>
      </c>
      <c r="EQ10" s="7">
        <f>SUM('címrend kötelező'!EQ10+'címrend önként'!EQ10+'címrend államig'!EQ10)</f>
        <v>12417</v>
      </c>
      <c r="ER10" s="94">
        <f t="shared" si="38"/>
        <v>85.729080364540181</v>
      </c>
      <c r="ES10" s="7">
        <v>94655</v>
      </c>
      <c r="ET10" s="7">
        <f>SUM('címrend kötelező'!ET10+'címrend önként'!ET10+'címrend államig'!ET10)</f>
        <v>104409</v>
      </c>
      <c r="EU10" s="94">
        <f t="shared" si="39"/>
        <v>110.30479108340816</v>
      </c>
      <c r="EV10" s="330">
        <f t="shared" si="61"/>
        <v>559564</v>
      </c>
      <c r="EW10" s="330">
        <f t="shared" si="61"/>
        <v>515595</v>
      </c>
      <c r="EX10" s="94">
        <f t="shared" si="40"/>
        <v>92.142275057008675</v>
      </c>
      <c r="EY10" s="7">
        <v>24618</v>
      </c>
      <c r="EZ10" s="330">
        <f>'címrend kötelező'!EY10+'címrend önként'!EY10+'címrend államig'!EY10</f>
        <v>26381</v>
      </c>
      <c r="FA10" s="94">
        <f t="shared" si="41"/>
        <v>107.16142659842392</v>
      </c>
      <c r="FB10" s="7">
        <v>20280</v>
      </c>
      <c r="FC10" s="330">
        <f>'címrend kötelező'!EZ10+'címrend önként'!EZ10+'címrend államig'!EZ10</f>
        <v>25419</v>
      </c>
      <c r="FD10" s="94">
        <f t="shared" si="42"/>
        <v>125.34023668639054</v>
      </c>
      <c r="FE10" s="7">
        <v>12188</v>
      </c>
      <c r="FF10" s="330">
        <f>'címrend kötelező'!FA10+'címrend önként'!FA10+'címrend államig'!FA10</f>
        <v>10241</v>
      </c>
      <c r="FG10" s="94">
        <f t="shared" si="43"/>
        <v>84.025270758122744</v>
      </c>
      <c r="FH10" s="7">
        <v>43893</v>
      </c>
      <c r="FI10" s="330">
        <f>'címrend kötelező'!FB10+'címrend önként'!FB10+'címrend államig'!FB10</f>
        <v>81031</v>
      </c>
      <c r="FJ10" s="94">
        <f t="shared" si="44"/>
        <v>184.61030232611122</v>
      </c>
      <c r="FK10" s="7">
        <v>20600</v>
      </c>
      <c r="FL10" s="330">
        <f>'címrend kötelező'!FC10+'címrend önként'!FC10+'címrend államig'!FC10</f>
        <v>17680</v>
      </c>
      <c r="FM10" s="94">
        <f t="shared" si="45"/>
        <v>85.825242718446603</v>
      </c>
      <c r="FN10" s="7">
        <v>229596</v>
      </c>
      <c r="FO10" s="330">
        <f>'címrend kötelező'!FD10+'címrend önként'!FD10+'címrend államig'!FD10</f>
        <v>220504</v>
      </c>
      <c r="FP10" s="94">
        <f t="shared" si="46"/>
        <v>96.040000696876248</v>
      </c>
      <c r="FQ10" s="7">
        <v>13667</v>
      </c>
      <c r="FR10" s="330">
        <f>'címrend kötelező'!FE10+'címrend önként'!FE10+'címrend államig'!FE10</f>
        <v>12976</v>
      </c>
      <c r="FS10" s="94">
        <f t="shared" si="47"/>
        <v>94.944025755469369</v>
      </c>
      <c r="FT10" s="7">
        <v>44475</v>
      </c>
      <c r="FU10" s="330">
        <f>'címrend kötelező'!FF10+'címrend önként'!FF10+'címrend államig'!FF10</f>
        <v>44301</v>
      </c>
      <c r="FV10" s="94">
        <f t="shared" si="48"/>
        <v>99.608768971332211</v>
      </c>
      <c r="FW10" s="7">
        <v>23745</v>
      </c>
      <c r="FX10" s="330">
        <f>'címrend kötelező'!FG10+'címrend önként'!FG10+'címrend államig'!FG10</f>
        <v>25002</v>
      </c>
      <c r="FY10" s="94">
        <f t="shared" si="49"/>
        <v>105.29374605180037</v>
      </c>
      <c r="FZ10" s="7">
        <v>422</v>
      </c>
      <c r="GA10" s="330">
        <f>'címrend kötelező'!FH10+'címrend önként'!FH10+'címrend államig'!FH10</f>
        <v>591</v>
      </c>
      <c r="GB10" s="94">
        <f t="shared" si="50"/>
        <v>140.04739336492889</v>
      </c>
      <c r="GC10" s="7">
        <v>14483</v>
      </c>
      <c r="GD10" s="330">
        <f>'címrend kötelező'!FI10+'címrend önként'!FI10+'címrend államig'!FI10</f>
        <v>21548</v>
      </c>
      <c r="GE10" s="94">
        <f t="shared" si="51"/>
        <v>148.78132983497895</v>
      </c>
      <c r="GF10" s="7">
        <v>716791</v>
      </c>
      <c r="GG10" s="330">
        <f>'címrend kötelező'!FJ10+'címrend önként'!FJ10+'címrend államig'!FJ10</f>
        <v>723376</v>
      </c>
      <c r="GH10" s="94">
        <f t="shared" si="52"/>
        <v>100.91867782938122</v>
      </c>
      <c r="GI10" s="7">
        <v>31780</v>
      </c>
      <c r="GJ10" s="330">
        <f>'címrend kötelező'!FK10+'címrend önként'!FK10+'címrend államig'!FK10</f>
        <v>29064</v>
      </c>
      <c r="GK10" s="94">
        <f t="shared" si="68"/>
        <v>91.45374449339208</v>
      </c>
      <c r="GL10" s="330">
        <f t="shared" si="62"/>
        <v>1196538</v>
      </c>
      <c r="GM10" s="330">
        <f t="shared" si="62"/>
        <v>1238114</v>
      </c>
      <c r="GN10" s="94">
        <f t="shared" si="53"/>
        <v>103.47469115063626</v>
      </c>
      <c r="GO10" s="7">
        <v>179523</v>
      </c>
      <c r="GP10" s="330">
        <f>'címrend kötelező'!FM10+'címrend önként'!FM10+'címrend államig'!FM10</f>
        <v>223584</v>
      </c>
      <c r="GQ10" s="94">
        <f t="shared" si="54"/>
        <v>124.54337327250546</v>
      </c>
      <c r="GR10" s="7">
        <v>308130</v>
      </c>
      <c r="GS10" s="330">
        <f>'címrend kötelező'!FN10+'címrend önként'!FN10+'címrend államig'!FN10</f>
        <v>320444</v>
      </c>
      <c r="GT10" s="94">
        <f t="shared" si="55"/>
        <v>103.99636517054489</v>
      </c>
      <c r="GU10" s="7">
        <v>123311</v>
      </c>
      <c r="GV10" s="330">
        <f>'címrend kötelező'!FO10+'címrend önként'!FO10+'címrend államig'!FO10</f>
        <v>147923</v>
      </c>
      <c r="GW10" s="94">
        <f t="shared" si="56"/>
        <v>119.959289925473</v>
      </c>
      <c r="GX10" s="330">
        <f t="shared" si="63"/>
        <v>1807502</v>
      </c>
      <c r="GY10" s="330">
        <f t="shared" si="63"/>
        <v>1930065</v>
      </c>
      <c r="GZ10" s="94">
        <f t="shared" si="57"/>
        <v>106.78079471004736</v>
      </c>
      <c r="HA10" s="38">
        <f t="shared" si="64"/>
        <v>7407603</v>
      </c>
      <c r="HB10" s="38">
        <f t="shared" si="64"/>
        <v>8174669</v>
      </c>
      <c r="HC10" s="182">
        <f t="shared" si="58"/>
        <v>110.35511757312048</v>
      </c>
      <c r="HE10" s="187"/>
      <c r="HF10" s="187"/>
    </row>
    <row r="11" spans="1:214" ht="15" customHeight="1" x14ac:dyDescent="0.2">
      <c r="A11" s="153" t="s">
        <v>467</v>
      </c>
      <c r="B11" s="7"/>
      <c r="C11" s="7">
        <f>SUM('címrend kötelező'!C11+'címrend önként'!C11+'címrend államig'!C11)</f>
        <v>0</v>
      </c>
      <c r="D11" s="89"/>
      <c r="E11" s="7"/>
      <c r="F11" s="7">
        <f>SUM('címrend kötelező'!F11+'címrend önként'!F11+'címrend államig'!F11)</f>
        <v>0</v>
      </c>
      <c r="G11" s="38"/>
      <c r="H11" s="7"/>
      <c r="I11" s="7">
        <f>SUM('címrend kötelező'!I11+'címrend önként'!I11+'címrend államig'!I11)</f>
        <v>0</v>
      </c>
      <c r="J11" s="38"/>
      <c r="K11" s="7"/>
      <c r="L11" s="7">
        <f>SUM('címrend kötelező'!L11+'címrend önként'!L11+'címrend államig'!L11)</f>
        <v>0</v>
      </c>
      <c r="M11" s="38"/>
      <c r="N11" s="7"/>
      <c r="O11" s="7">
        <f>SUM('címrend kötelező'!O11+'címrend önként'!O11+'címrend államig'!O11)</f>
        <v>0</v>
      </c>
      <c r="P11" s="38"/>
      <c r="Q11" s="7"/>
      <c r="R11" s="7">
        <f>SUM('címrend kötelező'!R11+'címrend önként'!R11+'címrend államig'!R11)</f>
        <v>0</v>
      </c>
      <c r="S11" s="38"/>
      <c r="T11" s="7"/>
      <c r="U11" s="7">
        <f>SUM('címrend kötelező'!U11+'címrend önként'!U11+'címrend államig'!U11)</f>
        <v>0</v>
      </c>
      <c r="V11" s="38"/>
      <c r="W11" s="7"/>
      <c r="X11" s="7">
        <f>SUM('címrend kötelező'!X11+'címrend önként'!X11+'címrend államig'!X11)</f>
        <v>0</v>
      </c>
      <c r="Y11" s="38"/>
      <c r="Z11" s="7"/>
      <c r="AA11" s="7">
        <f>SUM('címrend kötelező'!AA11+'címrend önként'!AA11+'címrend államig'!AA11)</f>
        <v>0</v>
      </c>
      <c r="AB11" s="38"/>
      <c r="AC11" s="7"/>
      <c r="AD11" s="7">
        <f>SUM('címrend kötelező'!AD11+'címrend önként'!AD11+'címrend államig'!AD11)</f>
        <v>0</v>
      </c>
      <c r="AE11" s="38"/>
      <c r="AF11" s="7">
        <v>3000</v>
      </c>
      <c r="AG11" s="7">
        <f>SUM('címrend kötelező'!AG11+'címrend önként'!AG11+'címrend államig'!AG11)</f>
        <v>0</v>
      </c>
      <c r="AH11" s="94">
        <f t="shared" si="8"/>
        <v>0</v>
      </c>
      <c r="AI11" s="7"/>
      <c r="AJ11" s="7">
        <f>SUM('címrend kötelező'!AJ11+'címrend önként'!AJ11+'címrend államig'!AJ11)</f>
        <v>0</v>
      </c>
      <c r="AK11" s="38"/>
      <c r="AL11" s="7">
        <v>153397</v>
      </c>
      <c r="AM11" s="7">
        <f>SUM('címrend kötelező'!AM11+'címrend önként'!AM11+'címrend államig'!AM11)</f>
        <v>136851</v>
      </c>
      <c r="AN11" s="94">
        <f t="shared" si="71"/>
        <v>89.213609131860466</v>
      </c>
      <c r="AO11" s="7"/>
      <c r="AP11" s="7">
        <f>SUM('címrend kötelező'!AP11+'címrend önként'!AP11+'címrend államig'!AP11)</f>
        <v>0</v>
      </c>
      <c r="AQ11" s="38"/>
      <c r="AR11" s="7"/>
      <c r="AS11" s="330">
        <f>SUM('címrend kötelező'!AS11+'címrend önként'!AS11+'címrend államig'!AS11)</f>
        <v>0</v>
      </c>
      <c r="AT11" s="38"/>
      <c r="AU11" s="7"/>
      <c r="AV11" s="330">
        <f>SUM('címrend kötelező'!AV11+'címrend önként'!AV11+'címrend államig'!AV11)</f>
        <v>0</v>
      </c>
      <c r="AW11" s="38"/>
      <c r="AX11" s="7"/>
      <c r="AY11" s="330">
        <f>SUM('címrend kötelező'!AY11+'címrend önként'!AY11+'címrend államig'!AY11)</f>
        <v>0</v>
      </c>
      <c r="AZ11" s="38"/>
      <c r="BA11" s="7"/>
      <c r="BB11" s="330">
        <f>SUM('címrend kötelező'!BB11+'címrend önként'!BB11+'címrend államig'!BB11)</f>
        <v>0</v>
      </c>
      <c r="BC11" s="38"/>
      <c r="BD11" s="7"/>
      <c r="BE11" s="330">
        <f>SUM('címrend kötelező'!BE11+'címrend önként'!BE11+'címrend államig'!BE11)</f>
        <v>0</v>
      </c>
      <c r="BF11" s="38"/>
      <c r="BG11" s="7"/>
      <c r="BH11" s="330">
        <f>'címrend kötelező'!BH11+'címrend önként'!BH11+'címrend államig'!BH11</f>
        <v>0</v>
      </c>
      <c r="BI11" s="38"/>
      <c r="BJ11" s="7"/>
      <c r="BK11" s="330">
        <f>'címrend kötelező'!BK11+'címrend önként'!BK11+'címrend államig'!BK11</f>
        <v>0</v>
      </c>
      <c r="BL11" s="38"/>
      <c r="BM11" s="7"/>
      <c r="BN11" s="330">
        <f>SUM('címrend kötelező'!BN11+'címrend önként'!BN11+'címrend államig'!BN11)</f>
        <v>0</v>
      </c>
      <c r="BO11" s="38"/>
      <c r="BP11" s="7"/>
      <c r="BQ11" s="330">
        <f>SUM('címrend kötelező'!BQ11+'címrend önként'!BQ11+'címrend államig'!BQ11)</f>
        <v>0</v>
      </c>
      <c r="BR11" s="38"/>
      <c r="BS11" s="7"/>
      <c r="BT11" s="330">
        <f>SUM('címrend kötelező'!BT11+'címrend önként'!BT11+'címrend államig'!BT11)</f>
        <v>0</v>
      </c>
      <c r="BU11" s="38"/>
      <c r="BV11" s="7"/>
      <c r="BW11" s="330">
        <f>SUM('címrend kötelező'!BW11+'címrend önként'!BW11+'címrend államig'!BW11)</f>
        <v>0</v>
      </c>
      <c r="BX11" s="38"/>
      <c r="BY11" s="7"/>
      <c r="BZ11" s="330">
        <f>SUM('címrend kötelező'!BZ11+'címrend önként'!BZ11+'címrend államig'!BZ11)</f>
        <v>0</v>
      </c>
      <c r="CA11" s="38"/>
      <c r="CB11" s="7"/>
      <c r="CC11" s="38">
        <f>SUM('címrend kötelező'!CC11+'címrend önként'!CC11+'címrend államig'!CC11)</f>
        <v>0</v>
      </c>
      <c r="CD11" s="38"/>
      <c r="CE11" s="7"/>
      <c r="CF11" s="330">
        <f>SUM('címrend kötelező'!CF11+'címrend önként'!CF11+'címrend államig'!CF11)</f>
        <v>0</v>
      </c>
      <c r="CG11" s="38"/>
      <c r="CH11" s="7"/>
      <c r="CI11" s="330">
        <f>SUM('címrend kötelező'!CI11+'címrend önként'!CI11+'címrend államig'!CI11)</f>
        <v>0</v>
      </c>
      <c r="CJ11" s="38"/>
      <c r="CK11" s="7"/>
      <c r="CL11" s="330">
        <f>SUM('címrend kötelező'!CL11+'címrend önként'!CL11+'címrend államig'!CL11)</f>
        <v>0</v>
      </c>
      <c r="CM11" s="38"/>
      <c r="CN11" s="7"/>
      <c r="CO11" s="330">
        <f>'címrend kötelező'!CO11+'címrend önként'!CO11+'címrend államig'!CO11</f>
        <v>0</v>
      </c>
      <c r="CP11" s="38"/>
      <c r="CQ11" s="7"/>
      <c r="CR11" s="330">
        <f>SUM('címrend kötelező'!CR11+'címrend önként'!CR11+'címrend államig'!CR11)</f>
        <v>0</v>
      </c>
      <c r="CS11" s="38"/>
      <c r="CT11" s="7"/>
      <c r="CU11" s="330">
        <f>SUM('címrend kötelező'!CU11+'címrend önként'!CU11+'címrend államig'!CU11)</f>
        <v>0</v>
      </c>
      <c r="CV11" s="38"/>
      <c r="CW11" s="7"/>
      <c r="CX11" s="330">
        <f>SUM('címrend kötelező'!CX11+'címrend önként'!CX11+'címrend államig'!CX11)</f>
        <v>0</v>
      </c>
      <c r="CY11" s="38"/>
      <c r="CZ11" s="7"/>
      <c r="DA11" s="330">
        <f>SUM('címrend kötelező'!DA11+'címrend önként'!DA11+'címrend államig'!DA11)</f>
        <v>0</v>
      </c>
      <c r="DB11" s="38"/>
      <c r="DC11" s="7"/>
      <c r="DD11" s="330">
        <f>SUM('címrend kötelező'!DD11+'címrend önként'!DD11+'címrend államig'!DD11)</f>
        <v>0</v>
      </c>
      <c r="DE11" s="38"/>
      <c r="DF11" s="7"/>
      <c r="DG11" s="330">
        <f>SUM('címrend kötelező'!DG11+'címrend önként'!DG11+'címrend államig'!DG11)</f>
        <v>0</v>
      </c>
      <c r="DH11" s="38"/>
      <c r="DI11" s="7"/>
      <c r="DJ11" s="330">
        <f>SUM('címrend kötelező'!DJ11+'címrend önként'!DJ11+'címrend államig'!DJ11)</f>
        <v>0</v>
      </c>
      <c r="DK11" s="38"/>
      <c r="DL11" s="7"/>
      <c r="DM11" s="330">
        <f>SUM('címrend kötelező'!DM11+'címrend önként'!DM11+'címrend államig'!DM11)</f>
        <v>0</v>
      </c>
      <c r="DN11" s="38"/>
      <c r="DO11" s="7"/>
      <c r="DP11" s="330">
        <f>'címrend kötelező'!DP11+'címrend önként'!DP11+'címrend államig'!DP11</f>
        <v>0</v>
      </c>
      <c r="DQ11" s="38"/>
      <c r="DR11" s="330">
        <f t="shared" si="59"/>
        <v>156397</v>
      </c>
      <c r="DS11" s="330">
        <f t="shared" si="59"/>
        <v>136851</v>
      </c>
      <c r="DT11" s="94">
        <f t="shared" si="60"/>
        <v>87.502317819395515</v>
      </c>
      <c r="DU11" s="7"/>
      <c r="DV11" s="7">
        <f>SUM('címrend kötelező'!DV11+'címrend önként'!DV11+'címrend államig'!DV11)</f>
        <v>0</v>
      </c>
      <c r="DW11" s="38"/>
      <c r="DX11" s="7"/>
      <c r="DY11" s="7">
        <f>SUM('címrend kötelező'!DY11+'címrend önként'!DY11+'címrend államig'!DY11)</f>
        <v>0</v>
      </c>
      <c r="DZ11" s="38"/>
      <c r="EA11" s="7"/>
      <c r="EB11" s="7">
        <f>SUM('címrend kötelező'!EB11+'címrend önként'!EB11+'címrend államig'!EB11)</f>
        <v>0</v>
      </c>
      <c r="EC11" s="38"/>
      <c r="ED11" s="7"/>
      <c r="EE11" s="7">
        <f>SUM('címrend kötelező'!EE11+'címrend önként'!EE11+'címrend államig'!EE11)</f>
        <v>0</v>
      </c>
      <c r="EF11" s="38"/>
      <c r="EG11" s="7"/>
      <c r="EH11" s="7">
        <f>SUM('címrend kötelező'!EH11+'címrend önként'!EH11+'címrend államig'!EH11)</f>
        <v>0</v>
      </c>
      <c r="EI11" s="38"/>
      <c r="EJ11" s="7"/>
      <c r="EK11" s="7">
        <f>SUM('címrend kötelező'!EK11+'címrend önként'!EK11+'címrend államig'!EK11)</f>
        <v>0</v>
      </c>
      <c r="EL11" s="38"/>
      <c r="EM11" s="7"/>
      <c r="EN11" s="7">
        <f>SUM('címrend kötelező'!EN11+'címrend önként'!EN11+'címrend államig'!EN11)</f>
        <v>0</v>
      </c>
      <c r="EO11" s="38"/>
      <c r="EP11" s="7"/>
      <c r="EQ11" s="7">
        <f>SUM('címrend kötelező'!EQ11+'címrend önként'!EQ11+'címrend államig'!EQ11)</f>
        <v>0</v>
      </c>
      <c r="ER11" s="38"/>
      <c r="ES11" s="7"/>
      <c r="ET11" s="7">
        <f>SUM('címrend kötelező'!ET11+'címrend önként'!ET11+'címrend államig'!ET11)</f>
        <v>0</v>
      </c>
      <c r="EU11" s="38"/>
      <c r="EV11" s="38">
        <f t="shared" si="61"/>
        <v>0</v>
      </c>
      <c r="EW11" s="38">
        <f t="shared" si="61"/>
        <v>0</v>
      </c>
      <c r="EX11" s="89"/>
      <c r="EY11" s="7"/>
      <c r="EZ11" s="330">
        <f>'címrend kötelező'!EY11+'címrend önként'!EY11+'címrend államig'!EY11</f>
        <v>0</v>
      </c>
      <c r="FA11" s="38"/>
      <c r="FB11" s="7"/>
      <c r="FC11" s="330">
        <f>'címrend kötelező'!EZ11+'címrend önként'!EZ11+'címrend államig'!EZ11</f>
        <v>0</v>
      </c>
      <c r="FD11" s="38"/>
      <c r="FE11" s="7"/>
      <c r="FF11" s="330">
        <f>'címrend kötelező'!FA11+'címrend önként'!FA11+'címrend államig'!FA11</f>
        <v>0</v>
      </c>
      <c r="FG11" s="38"/>
      <c r="FH11" s="7"/>
      <c r="FI11" s="330">
        <f>'címrend kötelező'!FB11+'címrend önként'!FB11+'címrend államig'!FB11</f>
        <v>0</v>
      </c>
      <c r="FJ11" s="38"/>
      <c r="FK11" s="7"/>
      <c r="FL11" s="330">
        <f>'címrend kötelező'!FC11+'címrend önként'!FC11+'címrend államig'!FC11</f>
        <v>0</v>
      </c>
      <c r="FM11" s="38"/>
      <c r="FN11" s="7"/>
      <c r="FO11" s="330">
        <f>'címrend kötelező'!FD11+'címrend önként'!FD11+'címrend államig'!FD11</f>
        <v>0</v>
      </c>
      <c r="FP11" s="38"/>
      <c r="FQ11" s="7"/>
      <c r="FR11" s="330">
        <f>'címrend kötelező'!FE11+'címrend önként'!FE11+'címrend államig'!FE11</f>
        <v>0</v>
      </c>
      <c r="FS11" s="38"/>
      <c r="FT11" s="7"/>
      <c r="FU11" s="330">
        <f>'címrend kötelező'!FF11+'címrend önként'!FF11+'címrend államig'!FF11</f>
        <v>0</v>
      </c>
      <c r="FV11" s="330"/>
      <c r="FW11" s="7"/>
      <c r="FX11" s="330">
        <f>'címrend kötelező'!FG11+'címrend önként'!FG11+'címrend államig'!FG11</f>
        <v>0</v>
      </c>
      <c r="FY11" s="38"/>
      <c r="FZ11" s="7"/>
      <c r="GA11" s="330">
        <f>'címrend kötelező'!FH11+'címrend önként'!FH11+'címrend államig'!FH11</f>
        <v>0</v>
      </c>
      <c r="GB11" s="330"/>
      <c r="GC11" s="7">
        <v>730</v>
      </c>
      <c r="GD11" s="330">
        <f>'címrend kötelező'!FI11+'címrend önként'!FI11+'címrend államig'!FI11</f>
        <v>1229</v>
      </c>
      <c r="GE11" s="94">
        <f t="shared" si="51"/>
        <v>168.35616438356163</v>
      </c>
      <c r="GF11" s="7"/>
      <c r="GG11" s="330">
        <f>'címrend kötelező'!FJ11+'címrend önként'!FJ11+'címrend államig'!FJ11</f>
        <v>0</v>
      </c>
      <c r="GH11" s="330"/>
      <c r="GI11" s="7"/>
      <c r="GJ11" s="330">
        <f>'címrend kötelező'!FK11+'címrend önként'!FK11+'címrend államig'!FK11</f>
        <v>0</v>
      </c>
      <c r="GK11" s="38"/>
      <c r="GL11" s="330">
        <f t="shared" si="62"/>
        <v>730</v>
      </c>
      <c r="GM11" s="330">
        <f t="shared" si="62"/>
        <v>1229</v>
      </c>
      <c r="GN11" s="94">
        <f t="shared" si="53"/>
        <v>168.35616438356163</v>
      </c>
      <c r="GO11" s="7"/>
      <c r="GP11" s="330">
        <f>'címrend kötelező'!FM11+'címrend önként'!FM11+'címrend államig'!FM11</f>
        <v>0</v>
      </c>
      <c r="GQ11" s="330"/>
      <c r="GR11" s="7"/>
      <c r="GS11" s="330">
        <f>'címrend kötelező'!FN11+'címrend önként'!FN11+'címrend államig'!FN11</f>
        <v>0</v>
      </c>
      <c r="GT11" s="330"/>
      <c r="GU11" s="7"/>
      <c r="GV11" s="330">
        <f>'címrend kötelező'!FO11+'címrend önként'!FO11+'címrend államig'!FO11</f>
        <v>0</v>
      </c>
      <c r="GW11" s="330"/>
      <c r="GX11" s="330">
        <f t="shared" si="63"/>
        <v>730</v>
      </c>
      <c r="GY11" s="330">
        <f t="shared" si="63"/>
        <v>1229</v>
      </c>
      <c r="GZ11" s="94">
        <f t="shared" si="57"/>
        <v>168.35616438356163</v>
      </c>
      <c r="HA11" s="38">
        <f t="shared" si="64"/>
        <v>157127</v>
      </c>
      <c r="HB11" s="38">
        <f t="shared" si="64"/>
        <v>138080</v>
      </c>
      <c r="HC11" s="182">
        <f t="shared" si="58"/>
        <v>87.877958594003587</v>
      </c>
      <c r="HE11" s="187"/>
      <c r="HF11" s="187"/>
    </row>
    <row r="12" spans="1:214" s="13" customFormat="1" ht="15" customHeight="1" x14ac:dyDescent="0.2">
      <c r="A12" s="155" t="s">
        <v>468</v>
      </c>
      <c r="B12" s="6">
        <f>B13+B14+B15+B16+B17</f>
        <v>0</v>
      </c>
      <c r="C12" s="6">
        <f>C13+C14+C15+C16+C17</f>
        <v>0</v>
      </c>
      <c r="D12" s="89"/>
      <c r="E12" s="6">
        <f>E13+E14+E15+E16+E17</f>
        <v>0</v>
      </c>
      <c r="F12" s="6">
        <f>F13+F14+F15+F16+F17</f>
        <v>0</v>
      </c>
      <c r="G12" s="38"/>
      <c r="H12" s="6">
        <f>H13+H14+H15+H16+H17</f>
        <v>0</v>
      </c>
      <c r="I12" s="6">
        <f>I13+I14+I15+I16+I17</f>
        <v>0</v>
      </c>
      <c r="J12" s="38"/>
      <c r="K12" s="6">
        <f>K13+K14+K15+K16+K17</f>
        <v>0</v>
      </c>
      <c r="L12" s="6">
        <f>L13+L14+L15+L16+L17</f>
        <v>0</v>
      </c>
      <c r="M12" s="38"/>
      <c r="N12" s="6">
        <f>N13+N14+N15+N16+N17</f>
        <v>118569</v>
      </c>
      <c r="O12" s="6">
        <f>O13+O14+O15+O16+O17</f>
        <v>156598</v>
      </c>
      <c r="P12" s="89">
        <f t="shared" ref="P12" si="86">O12/N12*100</f>
        <v>132.07330752557581</v>
      </c>
      <c r="Q12" s="6">
        <f>Q13+Q14+Q15+Q16+Q17</f>
        <v>742225</v>
      </c>
      <c r="R12" s="6">
        <f>R13+R14+R15+R16+R17</f>
        <v>513406</v>
      </c>
      <c r="S12" s="89">
        <f t="shared" ref="S12" si="87">R12/Q12*100</f>
        <v>69.171208191586103</v>
      </c>
      <c r="T12" s="6">
        <f>T13+T14+T15+T16+T17</f>
        <v>0</v>
      </c>
      <c r="U12" s="6">
        <f>U13+U14+U15+U16+U17</f>
        <v>0</v>
      </c>
      <c r="V12" s="38"/>
      <c r="W12" s="6">
        <f>W13+W14+W15+W16+W17</f>
        <v>6868</v>
      </c>
      <c r="X12" s="6">
        <f>X13+X14+X15+X16+X17</f>
        <v>7000</v>
      </c>
      <c r="Y12" s="38"/>
      <c r="Z12" s="6">
        <f>Z13+Z14+Z15+Z16+Z17</f>
        <v>50726</v>
      </c>
      <c r="AA12" s="6">
        <f>AA13+AA14+AA15+AA16+AA17</f>
        <v>0</v>
      </c>
      <c r="AB12" s="38"/>
      <c r="AC12" s="6">
        <f>AC13+AC14+AC15+AC16+AC17</f>
        <v>0</v>
      </c>
      <c r="AD12" s="6">
        <f>AD13+AD14+AD15+AD16+AD17</f>
        <v>0</v>
      </c>
      <c r="AE12" s="38"/>
      <c r="AF12" s="6">
        <f>AF13+AF14+AF15+AF16+AF17</f>
        <v>0</v>
      </c>
      <c r="AG12" s="6">
        <f>AG13+AG14+AG15+AG16+AG17</f>
        <v>3550</v>
      </c>
      <c r="AH12" s="38"/>
      <c r="AI12" s="6">
        <f>AI13+AI14+AI15+AI16+AI17</f>
        <v>0</v>
      </c>
      <c r="AJ12" s="6">
        <f>AJ13+AJ14+AJ15+AJ16+AJ17</f>
        <v>0</v>
      </c>
      <c r="AK12" s="38"/>
      <c r="AL12" s="6">
        <f>AL13+AL14+AL15+AL16+AL17</f>
        <v>0</v>
      </c>
      <c r="AM12" s="6">
        <f>AM13+AM14+AM15+AM16+AM17</f>
        <v>5000</v>
      </c>
      <c r="AN12" s="38"/>
      <c r="AO12" s="6">
        <f>AO13+AO14+AO15+AO16+AO17</f>
        <v>0</v>
      </c>
      <c r="AP12" s="6">
        <f>AP13+AP14+AP15+AP16+AP17</f>
        <v>0</v>
      </c>
      <c r="AQ12" s="38"/>
      <c r="AR12" s="6">
        <f>AR13+AR14+AR15+AR16+AR17</f>
        <v>0</v>
      </c>
      <c r="AS12" s="6">
        <f>AS13+AS14+AS15+AS16+AS17</f>
        <v>0</v>
      </c>
      <c r="AT12" s="38"/>
      <c r="AU12" s="6">
        <f>AU13+AU14+AU15+AU16+AU17</f>
        <v>104457</v>
      </c>
      <c r="AV12" s="6">
        <f>AV13+AV14+AV15+AV16+AV17</f>
        <v>104457</v>
      </c>
      <c r="AW12" s="89">
        <f t="shared" si="73"/>
        <v>100</v>
      </c>
      <c r="AX12" s="6">
        <f>AX13+AX14+AX15+AX16+AX17</f>
        <v>0</v>
      </c>
      <c r="AY12" s="6">
        <f>AY13+AY14+AY15+AY16+AY17</f>
        <v>0</v>
      </c>
      <c r="AZ12" s="89"/>
      <c r="BA12" s="6">
        <f>BA13+BA14+BA15+BA16+BA17</f>
        <v>0</v>
      </c>
      <c r="BB12" s="6">
        <f>BB13+BB14+BB15+BB16+BB17</f>
        <v>0</v>
      </c>
      <c r="BC12" s="38"/>
      <c r="BD12" s="6">
        <f>BD13+BD14+BD15+BD16+BD17</f>
        <v>0</v>
      </c>
      <c r="BE12" s="6">
        <f>BE13+BE14+BE15+BE16+BE17</f>
        <v>0</v>
      </c>
      <c r="BF12" s="38"/>
      <c r="BG12" s="6">
        <f>BG13+BG14+BG15+BG16+BG17</f>
        <v>0</v>
      </c>
      <c r="BH12" s="6">
        <f>BH13+BH14+BH15+BH16+BH17</f>
        <v>0</v>
      </c>
      <c r="BI12" s="38"/>
      <c r="BJ12" s="6">
        <f>BJ13+BJ14+BJ15+BJ16+BJ17</f>
        <v>0</v>
      </c>
      <c r="BK12" s="6">
        <f>BK13+BK14+BK15+BK16+BK17</f>
        <v>0</v>
      </c>
      <c r="BL12" s="38"/>
      <c r="BM12" s="6">
        <f>BM13+BM14+BM15+BM16+BM17</f>
        <v>0</v>
      </c>
      <c r="BN12" s="6">
        <f>BN13+BN14+BN15+BN16+BN17</f>
        <v>0</v>
      </c>
      <c r="BO12" s="38"/>
      <c r="BP12" s="6">
        <f>BP13+BP14+BP15+BP16+BP17</f>
        <v>0</v>
      </c>
      <c r="BQ12" s="6">
        <f>BQ13+BQ14+BQ15+BQ16+BQ17</f>
        <v>0</v>
      </c>
      <c r="BR12" s="38"/>
      <c r="BS12" s="6">
        <f>BS13+BS14+BS15+BS16+BS17</f>
        <v>169062</v>
      </c>
      <c r="BT12" s="6">
        <f>BT13+BT14+BT15+BT16+BT17</f>
        <v>137489</v>
      </c>
      <c r="BU12" s="89">
        <f t="shared" ref="BU12" si="88">BT12/BS12*100</f>
        <v>81.324602808437135</v>
      </c>
      <c r="BV12" s="6">
        <f>BV13+BV14+BV15+BV16+BV17</f>
        <v>0</v>
      </c>
      <c r="BW12" s="6">
        <f>BW13+BW14+BW15+BW16+BW17</f>
        <v>0</v>
      </c>
      <c r="BX12" s="38"/>
      <c r="BY12" s="6">
        <f>BY13+BY14+BY15+BY16+BY17</f>
        <v>782860</v>
      </c>
      <c r="BZ12" s="6">
        <f>BZ13+BZ14+BZ15+BZ16+BZ17</f>
        <v>943567</v>
      </c>
      <c r="CA12" s="89">
        <f t="shared" ref="CA12" si="89">BZ12/BY12*100</f>
        <v>120.5281915029507</v>
      </c>
      <c r="CB12" s="6">
        <f>CB13+CB14+CB15+CB16+CB17</f>
        <v>0</v>
      </c>
      <c r="CC12" s="6">
        <f>CC13+CC14+CC15+CC16+CC17</f>
        <v>0</v>
      </c>
      <c r="CD12" s="38"/>
      <c r="CE12" s="6">
        <f>CE13+CE14+CE15+CE16+CE17</f>
        <v>0</v>
      </c>
      <c r="CF12" s="6">
        <f>CF13+CF14+CF15+CF16+CF17</f>
        <v>0</v>
      </c>
      <c r="CG12" s="38"/>
      <c r="CH12" s="6">
        <f>CH13+CH14+CH15+CH16+CH17</f>
        <v>0</v>
      </c>
      <c r="CI12" s="6">
        <f>CI13+CI14+CI15+CI16+CI17</f>
        <v>0</v>
      </c>
      <c r="CJ12" s="38"/>
      <c r="CK12" s="6">
        <f>CK13+CK14+CK15+CK16+CK17</f>
        <v>0</v>
      </c>
      <c r="CL12" s="6">
        <f>CL13+CL14+CL15+CL16+CL17</f>
        <v>0</v>
      </c>
      <c r="CM12" s="38"/>
      <c r="CN12" s="6">
        <f>CN13+CN14+CN15+CN16+CN17</f>
        <v>11000</v>
      </c>
      <c r="CO12" s="6">
        <f>CO13+CO14+CO15+CO16+CO17</f>
        <v>1500</v>
      </c>
      <c r="CP12" s="38"/>
      <c r="CQ12" s="6">
        <f>CQ13+CQ14+CQ15+CQ16+CQ17</f>
        <v>0</v>
      </c>
      <c r="CR12" s="6">
        <f>CR13+CR14+CR15+CR16+CR17</f>
        <v>0</v>
      </c>
      <c r="CS12" s="38"/>
      <c r="CT12" s="6">
        <f>CT13+CT14+CT15+CT16+CT17</f>
        <v>0</v>
      </c>
      <c r="CU12" s="6">
        <f>CU13+CU14+CU15+CU16+CU17</f>
        <v>0</v>
      </c>
      <c r="CV12" s="38"/>
      <c r="CW12" s="6">
        <f>CW13+CW14+CW15+CW16+CW17</f>
        <v>0</v>
      </c>
      <c r="CX12" s="6">
        <f>CX13+CX14+CX15+CX16+CX17</f>
        <v>0</v>
      </c>
      <c r="CY12" s="38"/>
      <c r="CZ12" s="6">
        <f>CZ13+CZ14+CZ15+CZ16+CZ17</f>
        <v>4900</v>
      </c>
      <c r="DA12" s="6">
        <f>DA13+DA14+DA15+DA16+DA17</f>
        <v>13603</v>
      </c>
      <c r="DB12" s="38"/>
      <c r="DC12" s="6">
        <f>DC13+DC14+DC15+DC16+DC17</f>
        <v>0</v>
      </c>
      <c r="DD12" s="6">
        <f>DD13+DD14+DD15+DD16+DD17</f>
        <v>0</v>
      </c>
      <c r="DE12" s="38"/>
      <c r="DF12" s="6">
        <f>DF13+DF14+DF15+DF16+DF17</f>
        <v>0</v>
      </c>
      <c r="DG12" s="6">
        <f>DG13+DG14+DG15+DG16+DG17</f>
        <v>0</v>
      </c>
      <c r="DH12" s="38"/>
      <c r="DI12" s="6">
        <f>DI13+DI14+DI15+DI16+DI17</f>
        <v>0</v>
      </c>
      <c r="DJ12" s="6">
        <f>DJ13+DJ14+DJ15+DJ16+DJ17</f>
        <v>0</v>
      </c>
      <c r="DK12" s="38"/>
      <c r="DL12" s="6">
        <f>DL13+DL14+DL15+DL16+DL17</f>
        <v>0</v>
      </c>
      <c r="DM12" s="6">
        <f>DM13+DM14+DM15+DM16+DM17</f>
        <v>0</v>
      </c>
      <c r="DN12" s="89"/>
      <c r="DO12" s="6">
        <f>DO13+DO14+DO15+DO16+DO17</f>
        <v>866708</v>
      </c>
      <c r="DP12" s="6">
        <f>DP13+DP14+DP15+DP16+DP17</f>
        <v>933958</v>
      </c>
      <c r="DQ12" s="89">
        <f t="shared" ref="DQ12" si="90">DP12/DO12*100</f>
        <v>107.75924532829973</v>
      </c>
      <c r="DR12" s="38">
        <f t="shared" si="59"/>
        <v>2857375</v>
      </c>
      <c r="DS12" s="38">
        <f t="shared" si="59"/>
        <v>2820128</v>
      </c>
      <c r="DT12" s="89">
        <f t="shared" si="60"/>
        <v>98.696460912550847</v>
      </c>
      <c r="DU12" s="6">
        <f>DU13+DU14+DU15+DU16+DU17</f>
        <v>0</v>
      </c>
      <c r="DV12" s="6">
        <f>DV13+DV14+DV15+DV16+DV17</f>
        <v>0</v>
      </c>
      <c r="DW12" s="38"/>
      <c r="DX12" s="6">
        <f>DX13+DX14+DX15+DX16+DX17</f>
        <v>0</v>
      </c>
      <c r="DY12" s="6">
        <f>DY13+DY14+DY15+DY16+DY17</f>
        <v>0</v>
      </c>
      <c r="DZ12" s="38"/>
      <c r="EA12" s="6">
        <f>EA13+EA14+EA15+EA16+EA17</f>
        <v>0</v>
      </c>
      <c r="EB12" s="6">
        <f>EB13+EB14+EB15+EB16+EB17</f>
        <v>0</v>
      </c>
      <c r="EC12" s="38"/>
      <c r="ED12" s="6">
        <f>ED13+ED14+ED15+ED16+ED17</f>
        <v>0</v>
      </c>
      <c r="EE12" s="6">
        <f>EE13+EE14+EE15+EE16+EE17</f>
        <v>0</v>
      </c>
      <c r="EF12" s="38"/>
      <c r="EG12" s="6">
        <f>EG13+EG14+EG15+EG16+EG17</f>
        <v>0</v>
      </c>
      <c r="EH12" s="6">
        <f>EH13+EH14+EH15+EH16+EH17</f>
        <v>0</v>
      </c>
      <c r="EI12" s="38"/>
      <c r="EJ12" s="6">
        <f>EJ13+EJ14+EJ15+EJ16+EJ17</f>
        <v>0</v>
      </c>
      <c r="EK12" s="6">
        <f>EK13+EK14+EK15+EK16+EK17</f>
        <v>0</v>
      </c>
      <c r="EL12" s="38"/>
      <c r="EM12" s="6">
        <f>EM13+EM14+EM15+EM16+EM17</f>
        <v>0</v>
      </c>
      <c r="EN12" s="6">
        <f>EN13+EN14+EN15+EN16+EN17</f>
        <v>0</v>
      </c>
      <c r="EO12" s="38"/>
      <c r="EP12" s="6">
        <f>EP13+EP14+EP15+EP16+EP17</f>
        <v>0</v>
      </c>
      <c r="EQ12" s="6">
        <f>EQ13+EQ14+EQ15+EQ16+EQ17</f>
        <v>0</v>
      </c>
      <c r="ER12" s="38"/>
      <c r="ES12" s="6">
        <f>ES13+ES14+ES15+ES16+ES17</f>
        <v>0</v>
      </c>
      <c r="ET12" s="6">
        <f>ET13+ET14+ET15+ET16+ET17</f>
        <v>0</v>
      </c>
      <c r="EU12" s="38"/>
      <c r="EV12" s="38">
        <f t="shared" si="61"/>
        <v>0</v>
      </c>
      <c r="EW12" s="38">
        <f t="shared" si="61"/>
        <v>0</v>
      </c>
      <c r="EX12" s="89"/>
      <c r="EY12" s="6">
        <f>EY13+EY14+EY15+EY16+EY17</f>
        <v>0</v>
      </c>
      <c r="EZ12" s="6">
        <f>EZ13+EZ14+EZ15+EZ16+EZ17</f>
        <v>0</v>
      </c>
      <c r="FA12" s="38"/>
      <c r="FB12" s="6">
        <f>FB13+FB14+FB15+FB16+FB17</f>
        <v>0</v>
      </c>
      <c r="FC12" s="6">
        <f>FC13+FC14+FC15+FC16+FC17</f>
        <v>0</v>
      </c>
      <c r="FD12" s="38"/>
      <c r="FE12" s="6">
        <f>FE13+FE14+FE15+FE16+FE17</f>
        <v>0</v>
      </c>
      <c r="FF12" s="6">
        <f>FF13+FF14+FF15+FF16+FF17</f>
        <v>0</v>
      </c>
      <c r="FG12" s="38"/>
      <c r="FH12" s="6">
        <f>FH13+FH14+FH15+FH16+FH17</f>
        <v>0</v>
      </c>
      <c r="FI12" s="6">
        <f>FI13+FI14+FI15+FI16+FI17</f>
        <v>0</v>
      </c>
      <c r="FJ12" s="38"/>
      <c r="FK12" s="6">
        <f>FK13+FK14+FK15+FK16+FK17</f>
        <v>0</v>
      </c>
      <c r="FL12" s="6">
        <f>FL13+FL14+FL15+FL16+FL17</f>
        <v>0</v>
      </c>
      <c r="FM12" s="38"/>
      <c r="FN12" s="6">
        <f>FN13+FN14+FN15+FN16+FN17</f>
        <v>0</v>
      </c>
      <c r="FO12" s="6">
        <f>FO13+FO14+FO15+FO16+FO17</f>
        <v>0</v>
      </c>
      <c r="FP12" s="38"/>
      <c r="FQ12" s="6">
        <f>FQ13+FQ14+FQ15+FQ16+FQ17</f>
        <v>0</v>
      </c>
      <c r="FR12" s="6">
        <f>FR13+FR14+FR15+FR16+FR17</f>
        <v>0</v>
      </c>
      <c r="FS12" s="38"/>
      <c r="FT12" s="6">
        <f>FT13+FT14+FT15+FT16+FT17</f>
        <v>0</v>
      </c>
      <c r="FU12" s="6">
        <f>FU13+FU14+FU15+FU16+FU17</f>
        <v>0</v>
      </c>
      <c r="FV12" s="330"/>
      <c r="FW12" s="6">
        <f>FW13+FW14+FW15+FW16+FW17</f>
        <v>0</v>
      </c>
      <c r="FX12" s="6">
        <f>FX13+FX14+FX15+FX16+FX17</f>
        <v>0</v>
      </c>
      <c r="FY12" s="38"/>
      <c r="FZ12" s="6">
        <f>FZ13+FZ14+FZ15+FZ16+FZ17</f>
        <v>0</v>
      </c>
      <c r="GA12" s="6">
        <f>GA13+GA14+GA15+GA16+GA17</f>
        <v>0</v>
      </c>
      <c r="GB12" s="38"/>
      <c r="GC12" s="6">
        <f>GC13+GC14+GC15+GC16+GC17</f>
        <v>0</v>
      </c>
      <c r="GD12" s="6">
        <f>GD13+GD14+GD15+GD16+GD17</f>
        <v>0</v>
      </c>
      <c r="GE12" s="38"/>
      <c r="GF12" s="6">
        <f>GF13+GF14+GF15+GF16+GF17</f>
        <v>0</v>
      </c>
      <c r="GG12" s="6">
        <f>GG13+GG14+GG15+GG16+GG17</f>
        <v>0</v>
      </c>
      <c r="GH12" s="38"/>
      <c r="GI12" s="6">
        <f>GI13+GI14+GI15+GI16+GI17</f>
        <v>0</v>
      </c>
      <c r="GJ12" s="6">
        <f>GJ13+GJ14+GJ15+GJ16+GJ17</f>
        <v>0</v>
      </c>
      <c r="GK12" s="38"/>
      <c r="GL12" s="38">
        <f t="shared" si="62"/>
        <v>0</v>
      </c>
      <c r="GM12" s="38">
        <f t="shared" si="62"/>
        <v>0</v>
      </c>
      <c r="GN12" s="38"/>
      <c r="GO12" s="6">
        <f>GO13+GO14+GO15+GO16+GO17</f>
        <v>0</v>
      </c>
      <c r="GP12" s="6">
        <f>GP13+GP14+GP15+GP16+GP17</f>
        <v>0</v>
      </c>
      <c r="GQ12" s="38"/>
      <c r="GR12" s="6">
        <f>GR13+GR14+GR15+GR16+GR17</f>
        <v>0</v>
      </c>
      <c r="GS12" s="6">
        <f>GS13+GS14+GS15+GS16+GS17</f>
        <v>0</v>
      </c>
      <c r="GT12" s="38"/>
      <c r="GU12" s="6">
        <f>GU13+GU14+GU15+GU16+GU17</f>
        <v>0</v>
      </c>
      <c r="GV12" s="6">
        <f>GV13+GV14+GV15+GV16+GV17</f>
        <v>0</v>
      </c>
      <c r="GW12" s="38"/>
      <c r="GX12" s="38">
        <f t="shared" si="63"/>
        <v>0</v>
      </c>
      <c r="GY12" s="38">
        <f t="shared" si="63"/>
        <v>0</v>
      </c>
      <c r="GZ12" s="38"/>
      <c r="HA12" s="38">
        <f t="shared" si="64"/>
        <v>2857375</v>
      </c>
      <c r="HB12" s="38">
        <f t="shared" si="64"/>
        <v>2820128</v>
      </c>
      <c r="HC12" s="182">
        <f t="shared" si="58"/>
        <v>98.696460912550847</v>
      </c>
      <c r="HE12" s="187"/>
      <c r="HF12" s="187"/>
    </row>
    <row r="13" spans="1:214" ht="15" customHeight="1" x14ac:dyDescent="0.2">
      <c r="A13" s="153" t="s">
        <v>469</v>
      </c>
      <c r="B13" s="7"/>
      <c r="C13" s="7">
        <f>SUM('címrend kötelező'!C13+'címrend önként'!C13+'címrend államig'!C13)</f>
        <v>0</v>
      </c>
      <c r="D13" s="89"/>
      <c r="E13" s="7"/>
      <c r="F13" s="7">
        <f>SUM('címrend kötelező'!F13+'címrend önként'!F13+'címrend államig'!F13)</f>
        <v>0</v>
      </c>
      <c r="G13" s="38"/>
      <c r="H13" s="7"/>
      <c r="I13" s="7">
        <f>SUM('címrend kötelező'!I13+'címrend önként'!I13+'címrend államig'!I13)</f>
        <v>0</v>
      </c>
      <c r="J13" s="38"/>
      <c r="K13" s="7"/>
      <c r="L13" s="7">
        <f>SUM('címrend kötelező'!L13+'címrend önként'!L13+'címrend államig'!L13)</f>
        <v>0</v>
      </c>
      <c r="M13" s="38"/>
      <c r="N13" s="7"/>
      <c r="O13" s="7">
        <f>SUM('címrend kötelező'!O13+'címrend önként'!O13+'címrend államig'!O13)</f>
        <v>0</v>
      </c>
      <c r="P13" s="38"/>
      <c r="Q13" s="7"/>
      <c r="R13" s="7">
        <f>SUM('címrend kötelező'!R13+'címrend önként'!R13+'címrend államig'!R13)</f>
        <v>0</v>
      </c>
      <c r="S13" s="38"/>
      <c r="T13" s="7"/>
      <c r="U13" s="7">
        <f>SUM('címrend kötelező'!U13+'címrend önként'!U13+'címrend államig'!U13)</f>
        <v>0</v>
      </c>
      <c r="V13" s="38"/>
      <c r="W13" s="7"/>
      <c r="X13" s="7">
        <f>SUM('címrend kötelező'!X13+'címrend önként'!X13+'címrend államig'!X13)</f>
        <v>0</v>
      </c>
      <c r="Y13" s="38"/>
      <c r="Z13" s="7">
        <v>50726</v>
      </c>
      <c r="AA13" s="7">
        <f>SUM('címrend kötelező'!AA13+'címrend önként'!AA13+'címrend államig'!AA13)</f>
        <v>0</v>
      </c>
      <c r="AB13" s="94">
        <f t="shared" ref="AB13" si="91">AA13/Z13*100</f>
        <v>0</v>
      </c>
      <c r="AC13" s="7"/>
      <c r="AD13" s="7">
        <f>SUM('címrend kötelező'!AD13+'címrend önként'!AD13+'címrend államig'!AD13)</f>
        <v>0</v>
      </c>
      <c r="AE13" s="38"/>
      <c r="AF13" s="7"/>
      <c r="AG13" s="7">
        <f>SUM('címrend kötelező'!AG13+'címrend önként'!AG13+'címrend államig'!AG13)</f>
        <v>0</v>
      </c>
      <c r="AH13" s="38"/>
      <c r="AI13" s="7"/>
      <c r="AJ13" s="7">
        <f>SUM('címrend kötelező'!AJ13+'címrend önként'!AJ13+'címrend államig'!AJ13)</f>
        <v>0</v>
      </c>
      <c r="AK13" s="38"/>
      <c r="AL13" s="7"/>
      <c r="AM13" s="7">
        <f>SUM('címrend kötelező'!AM13+'címrend önként'!AM13+'címrend államig'!AM13)</f>
        <v>0</v>
      </c>
      <c r="AN13" s="38"/>
      <c r="AO13" s="7"/>
      <c r="AP13" s="7">
        <f>SUM('címrend kötelező'!AP13+'címrend önként'!AP13+'címrend államig'!AP13)</f>
        <v>0</v>
      </c>
      <c r="AQ13" s="38"/>
      <c r="AR13" s="7"/>
      <c r="AS13" s="330">
        <f>SUM('címrend kötelező'!AS13+'címrend önként'!AS13+'címrend államig'!AS13)</f>
        <v>0</v>
      </c>
      <c r="AT13" s="38"/>
      <c r="AU13" s="7"/>
      <c r="AV13" s="330">
        <f>SUM('címrend kötelező'!AV13+'címrend önként'!AV13+'címrend államig'!AV13)</f>
        <v>0</v>
      </c>
      <c r="AW13" s="38"/>
      <c r="AX13" s="7"/>
      <c r="AY13" s="330">
        <f>SUM('címrend kötelező'!AY13+'címrend önként'!AY13+'címrend államig'!AY13)</f>
        <v>0</v>
      </c>
      <c r="AZ13" s="38"/>
      <c r="BA13" s="7"/>
      <c r="BB13" s="330">
        <f>SUM('címrend kötelező'!BB13+'címrend önként'!BB13+'címrend államig'!BB13)</f>
        <v>0</v>
      </c>
      <c r="BC13" s="38"/>
      <c r="BD13" s="7"/>
      <c r="BE13" s="330">
        <f>SUM('címrend kötelező'!BE13+'címrend önként'!BE13+'címrend államig'!BE13)</f>
        <v>0</v>
      </c>
      <c r="BF13" s="38"/>
      <c r="BG13" s="7"/>
      <c r="BH13" s="330">
        <f>'címrend kötelező'!BH13+'címrend önként'!BH13+'címrend államig'!BH13</f>
        <v>0</v>
      </c>
      <c r="BI13" s="38"/>
      <c r="BJ13" s="7"/>
      <c r="BK13" s="330">
        <f>'címrend kötelező'!BK13+'címrend önként'!BK13+'címrend államig'!BK13</f>
        <v>0</v>
      </c>
      <c r="BL13" s="38"/>
      <c r="BM13" s="7"/>
      <c r="BN13" s="330">
        <f>SUM('címrend kötelező'!BN13+'címrend önként'!BN13+'címrend államig'!BN13)</f>
        <v>0</v>
      </c>
      <c r="BO13" s="38"/>
      <c r="BP13" s="7"/>
      <c r="BQ13" s="330">
        <f>SUM('címrend kötelező'!BQ13+'címrend önként'!BQ13+'címrend államig'!BQ13)</f>
        <v>0</v>
      </c>
      <c r="BR13" s="38"/>
      <c r="BS13" s="7"/>
      <c r="BT13" s="330">
        <f>SUM('címrend kötelező'!BT13+'címrend önként'!BT13+'címrend államig'!BT13)</f>
        <v>0</v>
      </c>
      <c r="BU13" s="38"/>
      <c r="BV13" s="7"/>
      <c r="BW13" s="330">
        <f>SUM('címrend kötelező'!BW13+'címrend önként'!BW13+'címrend államig'!BW13)</f>
        <v>0</v>
      </c>
      <c r="BX13" s="38"/>
      <c r="BY13" s="7"/>
      <c r="BZ13" s="330">
        <f>SUM('címrend kötelező'!BZ13+'címrend önként'!BZ13+'címrend államig'!BZ13)</f>
        <v>0</v>
      </c>
      <c r="CA13" s="38"/>
      <c r="CB13" s="7"/>
      <c r="CC13" s="330">
        <f>SUM('címrend kötelező'!CC13+'címrend önként'!CC13+'címrend államig'!CC13)</f>
        <v>0</v>
      </c>
      <c r="CD13" s="38"/>
      <c r="CE13" s="7"/>
      <c r="CF13" s="330">
        <f>SUM('címrend kötelező'!CF13+'címrend önként'!CF13+'címrend államig'!CF13)</f>
        <v>0</v>
      </c>
      <c r="CG13" s="38"/>
      <c r="CH13" s="7"/>
      <c r="CI13" s="330">
        <f>SUM('címrend kötelező'!CI13+'címrend önként'!CI13+'címrend államig'!CI13)</f>
        <v>0</v>
      </c>
      <c r="CJ13" s="38"/>
      <c r="CK13" s="7"/>
      <c r="CL13" s="330">
        <f>SUM('címrend kötelező'!CL13+'címrend önként'!CL13+'címrend államig'!CL13)</f>
        <v>0</v>
      </c>
      <c r="CM13" s="38"/>
      <c r="CN13" s="7"/>
      <c r="CO13" s="330">
        <f>'címrend kötelező'!CO13+'címrend önként'!CO13+'címrend államig'!CO13</f>
        <v>0</v>
      </c>
      <c r="CP13" s="38"/>
      <c r="CQ13" s="7"/>
      <c r="CR13" s="330">
        <f>SUM('címrend kötelező'!CR13+'címrend önként'!CR13+'címrend államig'!CR13)</f>
        <v>0</v>
      </c>
      <c r="CS13" s="38"/>
      <c r="CT13" s="7"/>
      <c r="CU13" s="330">
        <f>SUM('címrend kötelező'!CU13+'címrend önként'!CU13+'címrend államig'!CU13)</f>
        <v>0</v>
      </c>
      <c r="CV13" s="38"/>
      <c r="CW13" s="7"/>
      <c r="CX13" s="330">
        <f>SUM('címrend kötelező'!CX13+'címrend önként'!CX13+'címrend államig'!CX13)</f>
        <v>0</v>
      </c>
      <c r="CY13" s="38"/>
      <c r="CZ13" s="7"/>
      <c r="DA13" s="330">
        <f>SUM('címrend kötelező'!DA13+'címrend önként'!DA13+'címrend államig'!DA13)</f>
        <v>0</v>
      </c>
      <c r="DB13" s="38"/>
      <c r="DC13" s="7"/>
      <c r="DD13" s="330">
        <f>SUM('címrend kötelező'!DD13+'címrend önként'!DD13+'címrend államig'!DD13)</f>
        <v>0</v>
      </c>
      <c r="DE13" s="38"/>
      <c r="DF13" s="7"/>
      <c r="DG13" s="330">
        <f>SUM('címrend kötelező'!DG13+'címrend önként'!DG13+'címrend államig'!DG13)</f>
        <v>0</v>
      </c>
      <c r="DH13" s="38"/>
      <c r="DI13" s="7"/>
      <c r="DJ13" s="330">
        <f>SUM('címrend kötelező'!DJ13+'címrend önként'!DJ13+'címrend államig'!DJ13)</f>
        <v>0</v>
      </c>
      <c r="DK13" s="38"/>
      <c r="DL13" s="7"/>
      <c r="DM13" s="330">
        <f>SUM('címrend kötelező'!DM13+'címrend önként'!DM13+'címrend államig'!DM13)</f>
        <v>0</v>
      </c>
      <c r="DN13" s="38"/>
      <c r="DO13" s="7"/>
      <c r="DP13" s="330">
        <f>'címrend kötelező'!DP13+'címrend önként'!DP13+'címrend államig'!DP13</f>
        <v>0</v>
      </c>
      <c r="DQ13" s="38"/>
      <c r="DR13" s="330">
        <f t="shared" si="59"/>
        <v>50726</v>
      </c>
      <c r="DS13" s="330">
        <f t="shared" si="59"/>
        <v>0</v>
      </c>
      <c r="DT13" s="89"/>
      <c r="DU13" s="7"/>
      <c r="DV13" s="7">
        <f>SUM('címrend kötelező'!DV13+'címrend önként'!DV13+'címrend államig'!DV13)</f>
        <v>0</v>
      </c>
      <c r="DW13" s="38"/>
      <c r="DX13" s="7"/>
      <c r="DY13" s="7">
        <f>SUM('címrend kötelező'!DY13+'címrend önként'!DY13+'címrend államig'!DY13)</f>
        <v>0</v>
      </c>
      <c r="DZ13" s="38"/>
      <c r="EA13" s="7"/>
      <c r="EB13" s="7">
        <f>SUM('címrend kötelező'!EB13+'címrend önként'!EB13+'címrend államig'!EB13)</f>
        <v>0</v>
      </c>
      <c r="EC13" s="38"/>
      <c r="ED13" s="7"/>
      <c r="EE13" s="7">
        <f>SUM('címrend kötelező'!EE13+'címrend önként'!EE13+'címrend államig'!EE13)</f>
        <v>0</v>
      </c>
      <c r="EF13" s="38"/>
      <c r="EG13" s="7"/>
      <c r="EH13" s="7">
        <f>SUM('címrend kötelező'!EH13+'címrend önként'!EH13+'címrend államig'!EH13)</f>
        <v>0</v>
      </c>
      <c r="EI13" s="38"/>
      <c r="EJ13" s="7"/>
      <c r="EK13" s="7">
        <f>SUM('címrend kötelező'!EK13+'címrend önként'!EK13+'címrend államig'!EK13)</f>
        <v>0</v>
      </c>
      <c r="EL13" s="38"/>
      <c r="EM13" s="7"/>
      <c r="EN13" s="7">
        <f>SUM('címrend kötelező'!EN13+'címrend önként'!EN13+'címrend államig'!EN13)</f>
        <v>0</v>
      </c>
      <c r="EO13" s="38"/>
      <c r="EP13" s="7"/>
      <c r="EQ13" s="7">
        <f>SUM('címrend kötelező'!EQ13+'címrend önként'!EQ13+'címrend államig'!EQ13)</f>
        <v>0</v>
      </c>
      <c r="ER13" s="38"/>
      <c r="ES13" s="7"/>
      <c r="ET13" s="7">
        <f>SUM('címrend kötelező'!ET13+'címrend önként'!ET13+'címrend államig'!ET13)</f>
        <v>0</v>
      </c>
      <c r="EU13" s="38"/>
      <c r="EV13" s="330">
        <f t="shared" si="61"/>
        <v>0</v>
      </c>
      <c r="EW13" s="330">
        <f t="shared" si="61"/>
        <v>0</v>
      </c>
      <c r="EX13" s="89"/>
      <c r="EY13" s="7"/>
      <c r="EZ13" s="330">
        <f>'címrend kötelező'!EY13+'címrend önként'!EY13+'címrend államig'!EY13</f>
        <v>0</v>
      </c>
      <c r="FA13" s="38"/>
      <c r="FB13" s="7"/>
      <c r="FC13" s="330">
        <f>'címrend kötelező'!EZ13+'címrend önként'!EZ13+'címrend államig'!EZ13</f>
        <v>0</v>
      </c>
      <c r="FD13" s="38"/>
      <c r="FE13" s="7"/>
      <c r="FF13" s="330">
        <f>'címrend kötelező'!FA13+'címrend önként'!FA13+'címrend államig'!FA13</f>
        <v>0</v>
      </c>
      <c r="FG13" s="38"/>
      <c r="FH13" s="7"/>
      <c r="FI13" s="330">
        <f>'címrend kötelező'!FB13+'címrend önként'!FB13+'címrend államig'!FB13</f>
        <v>0</v>
      </c>
      <c r="FJ13" s="38"/>
      <c r="FK13" s="7"/>
      <c r="FL13" s="330">
        <f>'címrend kötelező'!FC13+'címrend önként'!FC13+'címrend államig'!FC13</f>
        <v>0</v>
      </c>
      <c r="FM13" s="38"/>
      <c r="FN13" s="7"/>
      <c r="FO13" s="330">
        <f>'címrend kötelező'!FD13+'címrend önként'!FD13+'címrend államig'!FD13</f>
        <v>0</v>
      </c>
      <c r="FP13" s="38"/>
      <c r="FQ13" s="7"/>
      <c r="FR13" s="330">
        <f>'címrend kötelező'!FE13+'címrend önként'!FE13+'címrend államig'!FE13</f>
        <v>0</v>
      </c>
      <c r="FS13" s="38"/>
      <c r="FT13" s="7"/>
      <c r="FU13" s="330">
        <f>'címrend kötelező'!FF13+'címrend önként'!FF13+'címrend államig'!FF13</f>
        <v>0</v>
      </c>
      <c r="FV13" s="330"/>
      <c r="FW13" s="7"/>
      <c r="FX13" s="330">
        <f>'címrend kötelező'!FG13+'címrend önként'!FG13+'címrend államig'!FG13</f>
        <v>0</v>
      </c>
      <c r="FY13" s="38"/>
      <c r="FZ13" s="6"/>
      <c r="GA13" s="330">
        <f>'címrend kötelező'!FH13+'címrend önként'!FH13+'címrend államig'!FH13</f>
        <v>0</v>
      </c>
      <c r="GB13" s="38"/>
      <c r="GC13" s="6"/>
      <c r="GD13" s="330">
        <f>'címrend kötelező'!FI13+'címrend önként'!FI13+'címrend államig'!FI13</f>
        <v>0</v>
      </c>
      <c r="GE13" s="38"/>
      <c r="GF13" s="6"/>
      <c r="GG13" s="330">
        <f>'címrend kötelező'!FJ13+'címrend önként'!FJ13+'címrend államig'!FJ13</f>
        <v>0</v>
      </c>
      <c r="GH13" s="38"/>
      <c r="GI13" s="6"/>
      <c r="GJ13" s="330">
        <f>'címrend kötelező'!FK13+'címrend önként'!FK13+'címrend államig'!FK13</f>
        <v>0</v>
      </c>
      <c r="GK13" s="38"/>
      <c r="GL13" s="330">
        <f t="shared" si="62"/>
        <v>0</v>
      </c>
      <c r="GM13" s="330">
        <f t="shared" si="62"/>
        <v>0</v>
      </c>
      <c r="GN13" s="38"/>
      <c r="GO13" s="7"/>
      <c r="GP13" s="330">
        <f>'címrend kötelező'!FM13+'címrend önként'!FM13+'címrend államig'!FM13</f>
        <v>0</v>
      </c>
      <c r="GQ13" s="330"/>
      <c r="GR13" s="7"/>
      <c r="GS13" s="330">
        <f>'címrend kötelező'!FN13+'címrend önként'!FN13+'címrend államig'!FN13</f>
        <v>0</v>
      </c>
      <c r="GT13" s="330"/>
      <c r="GU13" s="7"/>
      <c r="GV13" s="330">
        <f>'címrend kötelező'!FO13+'címrend önként'!FO13+'címrend államig'!FO13</f>
        <v>0</v>
      </c>
      <c r="GW13" s="330"/>
      <c r="GX13" s="38">
        <f t="shared" si="63"/>
        <v>0</v>
      </c>
      <c r="GY13" s="38">
        <f t="shared" si="63"/>
        <v>0</v>
      </c>
      <c r="GZ13" s="38"/>
      <c r="HA13" s="38">
        <f t="shared" si="64"/>
        <v>50726</v>
      </c>
      <c r="HB13" s="38">
        <f t="shared" si="64"/>
        <v>0</v>
      </c>
      <c r="HC13" s="182">
        <f t="shared" si="58"/>
        <v>0</v>
      </c>
      <c r="HE13" s="187"/>
      <c r="HF13" s="187"/>
    </row>
    <row r="14" spans="1:214" ht="15" customHeight="1" x14ac:dyDescent="0.2">
      <c r="A14" s="153" t="s">
        <v>470</v>
      </c>
      <c r="B14" s="7"/>
      <c r="C14" s="7">
        <f>SUM('címrend kötelező'!C14+'címrend önként'!C14+'címrend államig'!C14)</f>
        <v>0</v>
      </c>
      <c r="D14" s="89"/>
      <c r="E14" s="7"/>
      <c r="F14" s="7">
        <f>SUM('címrend kötelező'!F14+'címrend önként'!F14+'címrend államig'!F14)</f>
        <v>0</v>
      </c>
      <c r="G14" s="38"/>
      <c r="H14" s="7"/>
      <c r="I14" s="7">
        <f>SUM('címrend kötelező'!I14+'címrend önként'!I14+'címrend államig'!I14)</f>
        <v>0</v>
      </c>
      <c r="J14" s="38"/>
      <c r="K14" s="7"/>
      <c r="L14" s="7">
        <f>SUM('címrend kötelező'!L14+'címrend önként'!L14+'címrend államig'!L14)</f>
        <v>0</v>
      </c>
      <c r="M14" s="38"/>
      <c r="N14" s="7"/>
      <c r="O14" s="7">
        <f>SUM('címrend kötelező'!O14+'címrend önként'!O14+'címrend államig'!O14)</f>
        <v>0</v>
      </c>
      <c r="P14" s="38"/>
      <c r="Q14" s="7"/>
      <c r="R14" s="7">
        <f>SUM('címrend kötelező'!R14+'címrend önként'!R14+'címrend államig'!R14)</f>
        <v>0</v>
      </c>
      <c r="S14" s="38"/>
      <c r="T14" s="7"/>
      <c r="U14" s="7">
        <f>SUM('címrend kötelező'!U14+'címrend önként'!U14+'címrend államig'!U14)</f>
        <v>0</v>
      </c>
      <c r="V14" s="38"/>
      <c r="W14" s="7"/>
      <c r="X14" s="7">
        <f>SUM('címrend kötelező'!X14+'címrend önként'!X14+'címrend államig'!X14)</f>
        <v>0</v>
      </c>
      <c r="Y14" s="38"/>
      <c r="Z14" s="7"/>
      <c r="AA14" s="7">
        <f>SUM('címrend kötelező'!AA14+'címrend önként'!AA14+'címrend államig'!AA14)</f>
        <v>0</v>
      </c>
      <c r="AB14" s="38"/>
      <c r="AC14" s="7"/>
      <c r="AD14" s="7">
        <f>SUM('címrend kötelező'!AD14+'címrend önként'!AD14+'címrend államig'!AD14)</f>
        <v>0</v>
      </c>
      <c r="AE14" s="38"/>
      <c r="AF14" s="7"/>
      <c r="AG14" s="7">
        <f>SUM('címrend kötelező'!AG14+'címrend önként'!AG14+'címrend államig'!AG14)</f>
        <v>0</v>
      </c>
      <c r="AH14" s="38"/>
      <c r="AI14" s="7"/>
      <c r="AJ14" s="7">
        <f>SUM('címrend kötelező'!AJ14+'címrend önként'!AJ14+'címrend államig'!AJ14)</f>
        <v>0</v>
      </c>
      <c r="AK14" s="38"/>
      <c r="AL14" s="7"/>
      <c r="AM14" s="7">
        <f>SUM('címrend kötelező'!AM14+'címrend önként'!AM14+'címrend államig'!AM14)</f>
        <v>0</v>
      </c>
      <c r="AN14" s="38"/>
      <c r="AO14" s="7"/>
      <c r="AP14" s="7">
        <f>SUM('címrend kötelező'!AP14+'címrend önként'!AP14+'címrend államig'!AP14)</f>
        <v>0</v>
      </c>
      <c r="AQ14" s="38"/>
      <c r="AR14" s="7"/>
      <c r="AS14" s="330">
        <f>SUM('címrend kötelező'!AS14+'címrend önként'!AS14+'címrend államig'!AS14)</f>
        <v>0</v>
      </c>
      <c r="AT14" s="38"/>
      <c r="AU14" s="7"/>
      <c r="AV14" s="330">
        <f>SUM('címrend kötelező'!AV14+'címrend önként'!AV14+'címrend államig'!AV14)</f>
        <v>0</v>
      </c>
      <c r="AW14" s="38"/>
      <c r="AX14" s="7"/>
      <c r="AY14" s="330">
        <f>SUM('címrend kötelező'!AY14+'címrend önként'!AY14+'címrend államig'!AY14)</f>
        <v>0</v>
      </c>
      <c r="AZ14" s="38"/>
      <c r="BA14" s="7"/>
      <c r="BB14" s="330">
        <f>SUM('címrend kötelező'!BB14+'címrend önként'!BB14+'címrend államig'!BB14)</f>
        <v>0</v>
      </c>
      <c r="BC14" s="38"/>
      <c r="BD14" s="7"/>
      <c r="BE14" s="330">
        <f>SUM('címrend kötelező'!BE14+'címrend önként'!BE14+'címrend államig'!BE14)</f>
        <v>0</v>
      </c>
      <c r="BF14" s="38"/>
      <c r="BG14" s="7"/>
      <c r="BH14" s="330">
        <f>'címrend kötelező'!BH14+'címrend önként'!BH14+'címrend államig'!BH14</f>
        <v>0</v>
      </c>
      <c r="BI14" s="38"/>
      <c r="BJ14" s="7"/>
      <c r="BK14" s="330">
        <f>'címrend kötelező'!BK14+'címrend önként'!BK14+'címrend államig'!BK14</f>
        <v>0</v>
      </c>
      <c r="BL14" s="38"/>
      <c r="BM14" s="7"/>
      <c r="BN14" s="330">
        <f>SUM('címrend kötelező'!BN14+'címrend önként'!BN14+'címrend államig'!BN14)</f>
        <v>0</v>
      </c>
      <c r="BO14" s="38"/>
      <c r="BP14" s="7"/>
      <c r="BQ14" s="330">
        <f>SUM('címrend kötelező'!BQ14+'címrend önként'!BQ14+'címrend államig'!BQ14)</f>
        <v>0</v>
      </c>
      <c r="BR14" s="38"/>
      <c r="BS14" s="7"/>
      <c r="BT14" s="330">
        <f>SUM('címrend kötelező'!BT14+'címrend önként'!BT14+'címrend államig'!BT14)</f>
        <v>0</v>
      </c>
      <c r="BU14" s="38"/>
      <c r="BV14" s="7"/>
      <c r="BW14" s="330">
        <f>SUM('címrend kötelező'!BW14+'címrend önként'!BW14+'címrend államig'!BW14)</f>
        <v>0</v>
      </c>
      <c r="BX14" s="38"/>
      <c r="BY14" s="7"/>
      <c r="BZ14" s="330">
        <f>SUM('címrend kötelező'!BZ14+'címrend önként'!BZ14+'címrend államig'!BZ14)</f>
        <v>0</v>
      </c>
      <c r="CA14" s="38"/>
      <c r="CB14" s="7"/>
      <c r="CC14" s="330">
        <f>SUM('címrend kötelező'!CC14+'címrend önként'!CC14+'címrend államig'!CC14)</f>
        <v>0</v>
      </c>
      <c r="CD14" s="38"/>
      <c r="CE14" s="7"/>
      <c r="CF14" s="330">
        <f>SUM('címrend kötelező'!CF14+'címrend önként'!CF14+'címrend államig'!CF14)</f>
        <v>0</v>
      </c>
      <c r="CG14" s="38"/>
      <c r="CH14" s="7"/>
      <c r="CI14" s="330">
        <f>SUM('címrend kötelező'!CI14+'címrend önként'!CI14+'címrend államig'!CI14)</f>
        <v>0</v>
      </c>
      <c r="CJ14" s="38"/>
      <c r="CK14" s="7"/>
      <c r="CL14" s="330">
        <f>SUM('címrend kötelező'!CL14+'címrend önként'!CL14+'címrend államig'!CL14)</f>
        <v>0</v>
      </c>
      <c r="CM14" s="38"/>
      <c r="CN14" s="7"/>
      <c r="CO14" s="330">
        <f>'címrend kötelező'!CO14+'címrend önként'!CO14+'címrend államig'!CO14</f>
        <v>0</v>
      </c>
      <c r="CP14" s="38"/>
      <c r="CQ14" s="7"/>
      <c r="CR14" s="330">
        <f>SUM('címrend kötelező'!CR14+'címrend önként'!CR14+'címrend államig'!CR14)</f>
        <v>0</v>
      </c>
      <c r="CS14" s="38"/>
      <c r="CT14" s="7"/>
      <c r="CU14" s="330">
        <f>SUM('címrend kötelező'!CU14+'címrend önként'!CU14+'címrend államig'!CU14)</f>
        <v>0</v>
      </c>
      <c r="CV14" s="38"/>
      <c r="CW14" s="7"/>
      <c r="CX14" s="330">
        <f>SUM('címrend kötelező'!CX14+'címrend önként'!CX14+'címrend államig'!CX14)</f>
        <v>0</v>
      </c>
      <c r="CY14" s="38"/>
      <c r="CZ14" s="7"/>
      <c r="DA14" s="330">
        <f>SUM('címrend kötelező'!DA14+'címrend önként'!DA14+'címrend államig'!DA14)</f>
        <v>0</v>
      </c>
      <c r="DB14" s="38"/>
      <c r="DC14" s="7"/>
      <c r="DD14" s="330">
        <f>SUM('címrend kötelező'!DD14+'címrend önként'!DD14+'címrend államig'!DD14)</f>
        <v>0</v>
      </c>
      <c r="DE14" s="38"/>
      <c r="DF14" s="7"/>
      <c r="DG14" s="330">
        <f>SUM('címrend kötelező'!DG14+'címrend önként'!DG14+'címrend államig'!DG14)</f>
        <v>0</v>
      </c>
      <c r="DH14" s="38"/>
      <c r="DI14" s="7"/>
      <c r="DJ14" s="330">
        <f>SUM('címrend kötelező'!DJ14+'címrend önként'!DJ14+'címrend államig'!DJ14)</f>
        <v>0</v>
      </c>
      <c r="DK14" s="38"/>
      <c r="DL14" s="7"/>
      <c r="DM14" s="330">
        <f>SUM('címrend kötelező'!DM14+'címrend önként'!DM14+'címrend államig'!DM14)</f>
        <v>0</v>
      </c>
      <c r="DN14" s="38"/>
      <c r="DO14" s="7"/>
      <c r="DP14" s="330">
        <f>'címrend kötelező'!DP14+'címrend önként'!DP14+'címrend államig'!DP14</f>
        <v>0</v>
      </c>
      <c r="DQ14" s="38"/>
      <c r="DR14" s="330">
        <f t="shared" si="59"/>
        <v>0</v>
      </c>
      <c r="DS14" s="330">
        <f t="shared" si="59"/>
        <v>0</v>
      </c>
      <c r="DT14" s="38"/>
      <c r="DU14" s="7"/>
      <c r="DV14" s="7">
        <f>SUM('címrend kötelező'!DV14+'címrend önként'!DV14+'címrend államig'!DV14)</f>
        <v>0</v>
      </c>
      <c r="DW14" s="38"/>
      <c r="DX14" s="7"/>
      <c r="DY14" s="7">
        <f>SUM('címrend kötelező'!DY14+'címrend önként'!DY14+'címrend államig'!DY14)</f>
        <v>0</v>
      </c>
      <c r="DZ14" s="38"/>
      <c r="EA14" s="7"/>
      <c r="EB14" s="7">
        <f>SUM('címrend kötelező'!EB14+'címrend önként'!EB14+'címrend államig'!EB14)</f>
        <v>0</v>
      </c>
      <c r="EC14" s="38"/>
      <c r="ED14" s="7"/>
      <c r="EE14" s="7">
        <f>SUM('címrend kötelező'!EE14+'címrend önként'!EE14+'címrend államig'!EE14)</f>
        <v>0</v>
      </c>
      <c r="EF14" s="38"/>
      <c r="EG14" s="7"/>
      <c r="EH14" s="7">
        <f>SUM('címrend kötelező'!EH14+'címrend önként'!EH14+'címrend államig'!EH14)</f>
        <v>0</v>
      </c>
      <c r="EI14" s="38"/>
      <c r="EJ14" s="7"/>
      <c r="EK14" s="7">
        <f>SUM('címrend kötelező'!EK14+'címrend önként'!EK14+'címrend államig'!EK14)</f>
        <v>0</v>
      </c>
      <c r="EL14" s="38"/>
      <c r="EM14" s="7"/>
      <c r="EN14" s="7">
        <f>SUM('címrend kötelező'!EN14+'címrend önként'!EN14+'címrend államig'!EN14)</f>
        <v>0</v>
      </c>
      <c r="EO14" s="38"/>
      <c r="EP14" s="7"/>
      <c r="EQ14" s="7">
        <f>SUM('címrend kötelező'!EQ14+'címrend önként'!EQ14+'címrend államig'!EQ14)</f>
        <v>0</v>
      </c>
      <c r="ER14" s="38"/>
      <c r="ES14" s="7"/>
      <c r="ET14" s="7">
        <f>SUM('címrend kötelező'!ET14+'címrend önként'!ET14+'címrend államig'!ET14)</f>
        <v>0</v>
      </c>
      <c r="EU14" s="38"/>
      <c r="EV14" s="330">
        <f t="shared" si="61"/>
        <v>0</v>
      </c>
      <c r="EW14" s="330">
        <f t="shared" si="61"/>
        <v>0</v>
      </c>
      <c r="EX14" s="89"/>
      <c r="EY14" s="7"/>
      <c r="EZ14" s="330">
        <f>'címrend kötelező'!EY14+'címrend önként'!EY14+'címrend államig'!EY14</f>
        <v>0</v>
      </c>
      <c r="FA14" s="38"/>
      <c r="FB14" s="7"/>
      <c r="FC14" s="330">
        <f>'címrend kötelező'!EZ14+'címrend önként'!EZ14+'címrend államig'!EZ14</f>
        <v>0</v>
      </c>
      <c r="FD14" s="38"/>
      <c r="FE14" s="7"/>
      <c r="FF14" s="330">
        <f>'címrend kötelező'!FA14+'címrend önként'!FA14+'címrend államig'!FA14</f>
        <v>0</v>
      </c>
      <c r="FG14" s="38"/>
      <c r="FH14" s="7"/>
      <c r="FI14" s="330">
        <f>'címrend kötelező'!FB14+'címrend önként'!FB14+'címrend államig'!FB14</f>
        <v>0</v>
      </c>
      <c r="FJ14" s="38"/>
      <c r="FK14" s="7"/>
      <c r="FL14" s="330">
        <f>'címrend kötelező'!FC14+'címrend önként'!FC14+'címrend államig'!FC14</f>
        <v>0</v>
      </c>
      <c r="FM14" s="38"/>
      <c r="FN14" s="7"/>
      <c r="FO14" s="330">
        <f>'címrend kötelező'!FD14+'címrend önként'!FD14+'címrend államig'!FD14</f>
        <v>0</v>
      </c>
      <c r="FP14" s="38"/>
      <c r="FQ14" s="7"/>
      <c r="FR14" s="330">
        <f>'címrend kötelező'!FE14+'címrend önként'!FE14+'címrend államig'!FE14</f>
        <v>0</v>
      </c>
      <c r="FS14" s="38"/>
      <c r="FT14" s="7"/>
      <c r="FU14" s="330">
        <f>'címrend kötelező'!FF14+'címrend önként'!FF14+'címrend államig'!FF14</f>
        <v>0</v>
      </c>
      <c r="FV14" s="330"/>
      <c r="FW14" s="7"/>
      <c r="FX14" s="330">
        <f>'címrend kötelező'!FG14+'címrend önként'!FG14+'címrend államig'!FG14</f>
        <v>0</v>
      </c>
      <c r="FY14" s="38"/>
      <c r="FZ14" s="6"/>
      <c r="GA14" s="330">
        <f>'címrend kötelező'!FH14+'címrend önként'!FH14+'címrend államig'!FH14</f>
        <v>0</v>
      </c>
      <c r="GB14" s="38"/>
      <c r="GC14" s="6"/>
      <c r="GD14" s="330">
        <f>'címrend kötelező'!FI14+'címrend önként'!FI14+'címrend államig'!FI14</f>
        <v>0</v>
      </c>
      <c r="GE14" s="38"/>
      <c r="GF14" s="6"/>
      <c r="GG14" s="330">
        <f>'címrend kötelező'!FJ14+'címrend önként'!FJ14+'címrend államig'!FJ14</f>
        <v>0</v>
      </c>
      <c r="GH14" s="38"/>
      <c r="GI14" s="6"/>
      <c r="GJ14" s="330">
        <f>'címrend kötelező'!FK14+'címrend önként'!FK14+'címrend államig'!FK14</f>
        <v>0</v>
      </c>
      <c r="GK14" s="38"/>
      <c r="GL14" s="330">
        <f t="shared" si="62"/>
        <v>0</v>
      </c>
      <c r="GM14" s="330">
        <f t="shared" si="62"/>
        <v>0</v>
      </c>
      <c r="GN14" s="38"/>
      <c r="GO14" s="7"/>
      <c r="GP14" s="330">
        <f>'címrend kötelező'!FM14+'címrend önként'!FM14+'címrend államig'!FM14</f>
        <v>0</v>
      </c>
      <c r="GQ14" s="330"/>
      <c r="GR14" s="7"/>
      <c r="GS14" s="330">
        <f>'címrend kötelező'!FN14+'címrend önként'!FN14+'címrend államig'!FN14</f>
        <v>0</v>
      </c>
      <c r="GT14" s="330"/>
      <c r="GU14" s="7"/>
      <c r="GV14" s="330">
        <f>'címrend kötelező'!FO14+'címrend önként'!FO14+'címrend államig'!FO14</f>
        <v>0</v>
      </c>
      <c r="GW14" s="330"/>
      <c r="GX14" s="38">
        <f t="shared" si="63"/>
        <v>0</v>
      </c>
      <c r="GY14" s="38">
        <f t="shared" si="63"/>
        <v>0</v>
      </c>
      <c r="GZ14" s="38"/>
      <c r="HA14" s="38">
        <f t="shared" si="64"/>
        <v>0</v>
      </c>
      <c r="HB14" s="38">
        <f t="shared" si="64"/>
        <v>0</v>
      </c>
      <c r="HC14" s="182"/>
      <c r="HE14" s="187"/>
      <c r="HF14" s="187"/>
    </row>
    <row r="15" spans="1:214" ht="15" customHeight="1" x14ac:dyDescent="0.2">
      <c r="A15" s="153" t="s">
        <v>471</v>
      </c>
      <c r="B15" s="7"/>
      <c r="C15" s="7">
        <f>SUM('címrend kötelező'!C15+'címrend önként'!C15+'címrend államig'!C15)</f>
        <v>0</v>
      </c>
      <c r="D15" s="89"/>
      <c r="E15" s="7"/>
      <c r="F15" s="7">
        <f>SUM('címrend kötelező'!F15+'címrend önként'!F15+'címrend államig'!F15)</f>
        <v>0</v>
      </c>
      <c r="G15" s="38"/>
      <c r="H15" s="7"/>
      <c r="I15" s="7">
        <f>SUM('címrend kötelező'!I15+'címrend önként'!I15+'címrend államig'!I15)</f>
        <v>0</v>
      </c>
      <c r="J15" s="38"/>
      <c r="K15" s="7"/>
      <c r="L15" s="7">
        <f>SUM('címrend kötelező'!L15+'címrend önként'!L15+'címrend államig'!L15)</f>
        <v>0</v>
      </c>
      <c r="M15" s="38"/>
      <c r="N15" s="7">
        <v>16270</v>
      </c>
      <c r="O15" s="7">
        <f>SUM('címrend kötelező'!O15+'címrend önként'!O15+'címrend államig'!O15)</f>
        <v>20870</v>
      </c>
      <c r="P15" s="94">
        <f t="shared" ref="P15:P16" si="92">O15/N15*100</f>
        <v>128.27289489858634</v>
      </c>
      <c r="Q15" s="7"/>
      <c r="R15" s="7">
        <f>SUM('címrend kötelező'!R15+'címrend önként'!R15+'címrend államig'!R15)</f>
        <v>0</v>
      </c>
      <c r="S15" s="38"/>
      <c r="T15" s="7"/>
      <c r="U15" s="7">
        <f>SUM('címrend kötelező'!U15+'címrend önként'!U15+'címrend államig'!U15)</f>
        <v>0</v>
      </c>
      <c r="V15" s="38"/>
      <c r="W15" s="7">
        <v>6868</v>
      </c>
      <c r="X15" s="7">
        <f>SUM('címrend kötelező'!X15+'címrend önként'!X15+'címrend államig'!X15)</f>
        <v>7000</v>
      </c>
      <c r="Y15" s="38"/>
      <c r="Z15" s="7"/>
      <c r="AA15" s="7">
        <f>SUM('címrend kötelező'!AA15+'címrend önként'!AA15+'címrend államig'!AA15)</f>
        <v>0</v>
      </c>
      <c r="AB15" s="38"/>
      <c r="AC15" s="7"/>
      <c r="AD15" s="7">
        <f>SUM('címrend kötelező'!AD15+'címrend önként'!AD15+'címrend államig'!AD15)</f>
        <v>0</v>
      </c>
      <c r="AE15" s="38"/>
      <c r="AF15" s="7"/>
      <c r="AG15" s="7">
        <f>SUM('címrend kötelező'!AG15+'címrend önként'!AG15+'címrend államig'!AG15)</f>
        <v>3550</v>
      </c>
      <c r="AH15" s="38"/>
      <c r="AI15" s="7"/>
      <c r="AJ15" s="7">
        <f>SUM('címrend kötelező'!AJ15+'címrend önként'!AJ15+'címrend államig'!AJ15)</f>
        <v>0</v>
      </c>
      <c r="AK15" s="38"/>
      <c r="AL15" s="7"/>
      <c r="AM15" s="7">
        <f>SUM('címrend kötelező'!AM15+'címrend önként'!AM15+'címrend államig'!AM15)</f>
        <v>5000</v>
      </c>
      <c r="AN15" s="38"/>
      <c r="AO15" s="7"/>
      <c r="AP15" s="7">
        <f>SUM('címrend kötelező'!AP15+'címrend önként'!AP15+'címrend államig'!AP15)</f>
        <v>0</v>
      </c>
      <c r="AQ15" s="38"/>
      <c r="AR15" s="7"/>
      <c r="AS15" s="330">
        <f>SUM('címrend kötelező'!AS15+'címrend önként'!AS15+'címrend államig'!AS15)</f>
        <v>0</v>
      </c>
      <c r="AT15" s="38"/>
      <c r="AU15" s="7">
        <v>104457</v>
      </c>
      <c r="AV15" s="330">
        <f>SUM('címrend kötelező'!AV15+'címrend önként'!AV15+'címrend államig'!AV15)</f>
        <v>104457</v>
      </c>
      <c r="AW15" s="94">
        <f t="shared" ref="AW15" si="93">AV15/AU15*100</f>
        <v>100</v>
      </c>
      <c r="AX15" s="7"/>
      <c r="AY15" s="330">
        <f>SUM('címrend kötelező'!AY15+'címrend önként'!AY15+'címrend államig'!AY15)</f>
        <v>0</v>
      </c>
      <c r="AZ15" s="94"/>
      <c r="BA15" s="7"/>
      <c r="BB15" s="330">
        <f>SUM('címrend kötelező'!BB15+'címrend önként'!BB15+'címrend államig'!BB15)</f>
        <v>0</v>
      </c>
      <c r="BC15" s="38"/>
      <c r="BD15" s="7"/>
      <c r="BE15" s="330">
        <f>SUM('címrend kötelező'!BE15+'címrend önként'!BE15+'címrend államig'!BE15)</f>
        <v>0</v>
      </c>
      <c r="BF15" s="38"/>
      <c r="BG15" s="7"/>
      <c r="BH15" s="330">
        <f>'címrend kötelező'!BH15+'címrend önként'!BH15+'címrend államig'!BH15</f>
        <v>0</v>
      </c>
      <c r="BI15" s="38"/>
      <c r="BJ15" s="7"/>
      <c r="BK15" s="330">
        <f>'címrend kötelező'!BK15+'címrend önként'!BK15+'címrend államig'!BK15</f>
        <v>0</v>
      </c>
      <c r="BL15" s="38"/>
      <c r="BM15" s="7"/>
      <c r="BN15" s="330">
        <f>SUM('címrend kötelező'!BN15+'címrend önként'!BN15+'címrend államig'!BN15)</f>
        <v>0</v>
      </c>
      <c r="BO15" s="38"/>
      <c r="BP15" s="7"/>
      <c r="BQ15" s="330">
        <f>SUM('címrend kötelező'!BQ15+'címrend önként'!BQ15+'címrend államig'!BQ15)</f>
        <v>0</v>
      </c>
      <c r="BR15" s="38"/>
      <c r="BS15" s="7"/>
      <c r="BT15" s="330">
        <f>SUM('címrend kötelező'!BT15+'címrend önként'!BT15+'címrend államig'!BT15)</f>
        <v>0</v>
      </c>
      <c r="BU15" s="38"/>
      <c r="BV15" s="7"/>
      <c r="BW15" s="330">
        <f>SUM('címrend kötelező'!BW15+'címrend önként'!BW15+'címrend államig'!BW15)</f>
        <v>0</v>
      </c>
      <c r="BX15" s="38"/>
      <c r="BY15" s="7"/>
      <c r="BZ15" s="330">
        <f>SUM('címrend kötelező'!BZ15+'címrend önként'!BZ15+'címrend államig'!BZ15)</f>
        <v>0</v>
      </c>
      <c r="CA15" s="38"/>
      <c r="CB15" s="7"/>
      <c r="CC15" s="330">
        <f>SUM('címrend kötelező'!CC15+'címrend önként'!CC15+'címrend államig'!CC15)</f>
        <v>0</v>
      </c>
      <c r="CD15" s="38"/>
      <c r="CE15" s="7"/>
      <c r="CF15" s="330">
        <f>SUM('címrend kötelező'!CF15+'címrend önként'!CF15+'címrend államig'!CF15)</f>
        <v>0</v>
      </c>
      <c r="CG15" s="38"/>
      <c r="CH15" s="7"/>
      <c r="CI15" s="330">
        <f>SUM('címrend kötelező'!CI15+'címrend önként'!CI15+'címrend államig'!CI15)</f>
        <v>0</v>
      </c>
      <c r="CJ15" s="38"/>
      <c r="CK15" s="7"/>
      <c r="CL15" s="330">
        <f>SUM('címrend kötelező'!CL15+'címrend önként'!CL15+'címrend államig'!CL15)</f>
        <v>0</v>
      </c>
      <c r="CM15" s="38"/>
      <c r="CN15" s="7"/>
      <c r="CO15" s="330">
        <f>'címrend kötelező'!CO15+'címrend önként'!CO15+'címrend államig'!CO15</f>
        <v>0</v>
      </c>
      <c r="CP15" s="38"/>
      <c r="CQ15" s="7"/>
      <c r="CR15" s="330">
        <f>SUM('címrend kötelező'!CR15+'címrend önként'!CR15+'címrend államig'!CR15)</f>
        <v>0</v>
      </c>
      <c r="CS15" s="38"/>
      <c r="CT15" s="7"/>
      <c r="CU15" s="330">
        <f>SUM('címrend kötelező'!CU15+'címrend önként'!CU15+'címrend államig'!CU15)</f>
        <v>0</v>
      </c>
      <c r="CV15" s="38"/>
      <c r="CW15" s="7"/>
      <c r="CX15" s="330">
        <f>SUM('címrend kötelező'!CX15+'címrend önként'!CX15+'címrend államig'!CX15)</f>
        <v>0</v>
      </c>
      <c r="CY15" s="38"/>
      <c r="CZ15" s="7"/>
      <c r="DA15" s="330">
        <f>SUM('címrend kötelező'!DA15+'címrend önként'!DA15+'címrend államig'!DA15)</f>
        <v>0</v>
      </c>
      <c r="DB15" s="38"/>
      <c r="DC15" s="7"/>
      <c r="DD15" s="330">
        <f>SUM('címrend kötelező'!DD15+'címrend önként'!DD15+'címrend államig'!DD15)</f>
        <v>0</v>
      </c>
      <c r="DE15" s="38"/>
      <c r="DF15" s="7"/>
      <c r="DG15" s="330">
        <f>SUM('címrend kötelező'!DG15+'címrend önként'!DG15+'címrend államig'!DG15)</f>
        <v>0</v>
      </c>
      <c r="DH15" s="38"/>
      <c r="DI15" s="7"/>
      <c r="DJ15" s="330">
        <f>SUM('címrend kötelező'!DJ15+'címrend önként'!DJ15+'címrend államig'!DJ15)</f>
        <v>0</v>
      </c>
      <c r="DK15" s="38"/>
      <c r="DL15" s="7"/>
      <c r="DM15" s="330">
        <f>SUM('címrend kötelező'!DM15+'címrend önként'!DM15+'címrend államig'!DM15)</f>
        <v>0</v>
      </c>
      <c r="DN15" s="38"/>
      <c r="DO15" s="7"/>
      <c r="DP15" s="330">
        <f>'címrend kötelező'!DP15+'címrend önként'!DP15+'címrend államig'!DP15</f>
        <v>0</v>
      </c>
      <c r="DQ15" s="38"/>
      <c r="DR15" s="330">
        <f t="shared" si="59"/>
        <v>127595</v>
      </c>
      <c r="DS15" s="330">
        <f t="shared" si="59"/>
        <v>140877</v>
      </c>
      <c r="DT15" s="94">
        <f t="shared" si="60"/>
        <v>110.4094988048121</v>
      </c>
      <c r="DU15" s="7"/>
      <c r="DV15" s="7">
        <f>SUM('címrend kötelező'!DV15+'címrend önként'!DV15+'címrend államig'!DV15)</f>
        <v>0</v>
      </c>
      <c r="DW15" s="38"/>
      <c r="DX15" s="7"/>
      <c r="DY15" s="7">
        <f>SUM('címrend kötelező'!DY15+'címrend önként'!DY15+'címrend államig'!DY15)</f>
        <v>0</v>
      </c>
      <c r="DZ15" s="38"/>
      <c r="EA15" s="7"/>
      <c r="EB15" s="7">
        <f>SUM('címrend kötelező'!EB15+'címrend önként'!EB15+'címrend államig'!EB15)</f>
        <v>0</v>
      </c>
      <c r="EC15" s="38"/>
      <c r="ED15" s="7"/>
      <c r="EE15" s="7">
        <f>SUM('címrend kötelező'!EE15+'címrend önként'!EE15+'címrend államig'!EE15)</f>
        <v>0</v>
      </c>
      <c r="EF15" s="38"/>
      <c r="EG15" s="7"/>
      <c r="EH15" s="7">
        <f>SUM('címrend kötelező'!EH15+'címrend önként'!EH15+'címrend államig'!EH15)</f>
        <v>0</v>
      </c>
      <c r="EI15" s="38"/>
      <c r="EJ15" s="7"/>
      <c r="EK15" s="7">
        <f>SUM('címrend kötelező'!EK15+'címrend önként'!EK15+'címrend államig'!EK15)</f>
        <v>0</v>
      </c>
      <c r="EL15" s="38"/>
      <c r="EM15" s="7"/>
      <c r="EN15" s="7">
        <f>SUM('címrend kötelező'!EN15+'címrend önként'!EN15+'címrend államig'!EN15)</f>
        <v>0</v>
      </c>
      <c r="EO15" s="38"/>
      <c r="EP15" s="7"/>
      <c r="EQ15" s="7">
        <f>SUM('címrend kötelező'!EQ15+'címrend önként'!EQ15+'címrend államig'!EQ15)</f>
        <v>0</v>
      </c>
      <c r="ER15" s="38"/>
      <c r="ES15" s="7"/>
      <c r="ET15" s="7">
        <f>SUM('címrend kötelező'!ET15+'címrend önként'!ET15+'címrend államig'!ET15)</f>
        <v>0</v>
      </c>
      <c r="EU15" s="38"/>
      <c r="EV15" s="330">
        <f t="shared" si="61"/>
        <v>0</v>
      </c>
      <c r="EW15" s="330">
        <f t="shared" si="61"/>
        <v>0</v>
      </c>
      <c r="EX15" s="89"/>
      <c r="EY15" s="7"/>
      <c r="EZ15" s="330">
        <f>'címrend kötelező'!EY15+'címrend önként'!EY15+'címrend államig'!EY15</f>
        <v>0</v>
      </c>
      <c r="FA15" s="38"/>
      <c r="FB15" s="7"/>
      <c r="FC15" s="330">
        <f>'címrend kötelező'!EZ15+'címrend önként'!EZ15+'címrend államig'!EZ15</f>
        <v>0</v>
      </c>
      <c r="FD15" s="38"/>
      <c r="FE15" s="7"/>
      <c r="FF15" s="330">
        <f>'címrend kötelező'!FA15+'címrend önként'!FA15+'címrend államig'!FA15</f>
        <v>0</v>
      </c>
      <c r="FG15" s="38"/>
      <c r="FH15" s="7"/>
      <c r="FI15" s="330">
        <f>'címrend kötelező'!FB15+'címrend önként'!FB15+'címrend államig'!FB15</f>
        <v>0</v>
      </c>
      <c r="FJ15" s="38"/>
      <c r="FK15" s="7"/>
      <c r="FL15" s="330">
        <f>'címrend kötelező'!FC15+'címrend önként'!FC15+'címrend államig'!FC15</f>
        <v>0</v>
      </c>
      <c r="FM15" s="38"/>
      <c r="FN15" s="7"/>
      <c r="FO15" s="330">
        <f>'címrend kötelező'!FD15+'címrend önként'!FD15+'címrend államig'!FD15</f>
        <v>0</v>
      </c>
      <c r="FP15" s="38"/>
      <c r="FQ15" s="7"/>
      <c r="FR15" s="330">
        <f>'címrend kötelező'!FE15+'címrend önként'!FE15+'címrend államig'!FE15</f>
        <v>0</v>
      </c>
      <c r="FS15" s="38"/>
      <c r="FT15" s="7"/>
      <c r="FU15" s="330">
        <f>'címrend kötelező'!FF15+'címrend önként'!FF15+'címrend államig'!FF15</f>
        <v>0</v>
      </c>
      <c r="FV15" s="330"/>
      <c r="FW15" s="7"/>
      <c r="FX15" s="330">
        <f>'címrend kötelező'!FG15+'címrend önként'!FG15+'címrend államig'!FG15</f>
        <v>0</v>
      </c>
      <c r="FY15" s="38"/>
      <c r="FZ15" s="6"/>
      <c r="GA15" s="330">
        <f>'címrend kötelező'!FH15+'címrend önként'!FH15+'címrend államig'!FH15</f>
        <v>0</v>
      </c>
      <c r="GB15" s="38"/>
      <c r="GC15" s="6"/>
      <c r="GD15" s="330">
        <f>'címrend kötelező'!FI15+'címrend önként'!FI15+'címrend államig'!FI15</f>
        <v>0</v>
      </c>
      <c r="GE15" s="38"/>
      <c r="GF15" s="6"/>
      <c r="GG15" s="330">
        <f>'címrend kötelező'!FJ15+'címrend önként'!FJ15+'címrend államig'!FJ15</f>
        <v>0</v>
      </c>
      <c r="GH15" s="38"/>
      <c r="GI15" s="6"/>
      <c r="GJ15" s="330">
        <f>'címrend kötelező'!FK15+'címrend önként'!FK15+'címrend államig'!FK15</f>
        <v>0</v>
      </c>
      <c r="GK15" s="38"/>
      <c r="GL15" s="330">
        <f t="shared" si="62"/>
        <v>0</v>
      </c>
      <c r="GM15" s="330">
        <f t="shared" si="62"/>
        <v>0</v>
      </c>
      <c r="GN15" s="38"/>
      <c r="GO15" s="7"/>
      <c r="GP15" s="330">
        <f>'címrend kötelező'!FM15+'címrend önként'!FM15+'címrend államig'!FM15</f>
        <v>0</v>
      </c>
      <c r="GQ15" s="330"/>
      <c r="GR15" s="7"/>
      <c r="GS15" s="330">
        <f>'címrend kötelező'!FN15+'címrend önként'!FN15+'címrend államig'!FN15</f>
        <v>0</v>
      </c>
      <c r="GT15" s="330"/>
      <c r="GU15" s="7"/>
      <c r="GV15" s="330">
        <f>'címrend kötelező'!FO15+'címrend önként'!FO15+'címrend államig'!FO15</f>
        <v>0</v>
      </c>
      <c r="GW15" s="330"/>
      <c r="GX15" s="38">
        <f t="shared" si="63"/>
        <v>0</v>
      </c>
      <c r="GY15" s="38">
        <f t="shared" si="63"/>
        <v>0</v>
      </c>
      <c r="GZ15" s="38"/>
      <c r="HA15" s="38">
        <f t="shared" si="64"/>
        <v>127595</v>
      </c>
      <c r="HB15" s="38">
        <f t="shared" si="64"/>
        <v>140877</v>
      </c>
      <c r="HC15" s="182">
        <f t="shared" si="58"/>
        <v>110.4094988048121</v>
      </c>
      <c r="HE15" s="187"/>
      <c r="HF15" s="187"/>
    </row>
    <row r="16" spans="1:214" ht="15" customHeight="1" x14ac:dyDescent="0.2">
      <c r="A16" s="153" t="s">
        <v>472</v>
      </c>
      <c r="B16" s="7"/>
      <c r="C16" s="7">
        <f>SUM('címrend kötelező'!C16+'címrend önként'!C16+'címrend államig'!C16)</f>
        <v>0</v>
      </c>
      <c r="D16" s="89"/>
      <c r="E16" s="7"/>
      <c r="F16" s="7">
        <f>SUM('címrend kötelező'!F16+'címrend önként'!F16+'címrend államig'!F16)</f>
        <v>0</v>
      </c>
      <c r="G16" s="38"/>
      <c r="H16" s="7"/>
      <c r="I16" s="7">
        <f>SUM('címrend kötelező'!I16+'címrend önként'!I16+'címrend államig'!I16)</f>
        <v>0</v>
      </c>
      <c r="J16" s="38"/>
      <c r="K16" s="7"/>
      <c r="L16" s="7">
        <f>SUM('címrend kötelező'!L16+'címrend önként'!L16+'címrend államig'!L16)</f>
        <v>0</v>
      </c>
      <c r="M16" s="38"/>
      <c r="N16" s="7">
        <v>102299</v>
      </c>
      <c r="O16" s="7">
        <f>SUM('címrend kötelező'!O16+'címrend önként'!O16+'címrend államig'!O16)</f>
        <v>135728</v>
      </c>
      <c r="P16" s="94">
        <f t="shared" si="92"/>
        <v>132.67773878532537</v>
      </c>
      <c r="Q16" s="7"/>
      <c r="R16" s="7">
        <f>SUM('címrend kötelező'!R16+'címrend önként'!R16+'címrend államig'!R16)</f>
        <v>0</v>
      </c>
      <c r="S16" s="38"/>
      <c r="T16" s="7"/>
      <c r="U16" s="7">
        <f>SUM('címrend kötelező'!U16+'címrend önként'!U16+'címrend államig'!U16)</f>
        <v>0</v>
      </c>
      <c r="V16" s="38"/>
      <c r="W16" s="7"/>
      <c r="X16" s="7">
        <f>SUM('címrend kötelező'!X16+'címrend önként'!X16+'címrend államig'!X16)</f>
        <v>0</v>
      </c>
      <c r="Y16" s="38"/>
      <c r="Z16" s="7"/>
      <c r="AA16" s="7">
        <f>SUM('címrend kötelező'!AA16+'címrend önként'!AA16+'címrend államig'!AA16)</f>
        <v>0</v>
      </c>
      <c r="AB16" s="38"/>
      <c r="AC16" s="7"/>
      <c r="AD16" s="7">
        <f>SUM('címrend kötelező'!AD16+'címrend önként'!AD16+'címrend államig'!AD16)</f>
        <v>0</v>
      </c>
      <c r="AE16" s="38"/>
      <c r="AF16" s="7"/>
      <c r="AG16" s="7">
        <f>SUM('címrend kötelező'!AG16+'címrend önként'!AG16+'címrend államig'!AG16)</f>
        <v>0</v>
      </c>
      <c r="AH16" s="38"/>
      <c r="AI16" s="7"/>
      <c r="AJ16" s="7">
        <f>SUM('címrend kötelező'!AJ16+'címrend önként'!AJ16+'címrend államig'!AJ16)</f>
        <v>0</v>
      </c>
      <c r="AK16" s="38"/>
      <c r="AL16" s="7"/>
      <c r="AM16" s="7">
        <f>SUM('címrend kötelező'!AM16+'címrend önként'!AM16+'címrend államig'!AM16)</f>
        <v>0</v>
      </c>
      <c r="AN16" s="38"/>
      <c r="AO16" s="7"/>
      <c r="AP16" s="7">
        <f>SUM('címrend kötelező'!AP16+'címrend önként'!AP16+'címrend államig'!AP16)</f>
        <v>0</v>
      </c>
      <c r="AQ16" s="38"/>
      <c r="AR16" s="7"/>
      <c r="AS16" s="330">
        <f>SUM('címrend kötelező'!AS16+'címrend önként'!AS16+'címrend államig'!AS16)</f>
        <v>0</v>
      </c>
      <c r="AT16" s="38"/>
      <c r="AU16" s="7"/>
      <c r="AV16" s="330">
        <f>SUM('címrend kötelező'!AV16+'címrend önként'!AV16+'címrend államig'!AV16)</f>
        <v>0</v>
      </c>
      <c r="AW16" s="38"/>
      <c r="AX16" s="7"/>
      <c r="AY16" s="330">
        <f>SUM('címrend kötelező'!AY16+'címrend önként'!AY16+'címrend államig'!AY16)</f>
        <v>0</v>
      </c>
      <c r="AZ16" s="38"/>
      <c r="BA16" s="7"/>
      <c r="BB16" s="330">
        <f>SUM('címrend kötelező'!BB16+'címrend önként'!BB16+'címrend államig'!BB16)</f>
        <v>0</v>
      </c>
      <c r="BC16" s="38"/>
      <c r="BD16" s="7"/>
      <c r="BE16" s="330">
        <f>SUM('címrend kötelező'!BE16+'címrend önként'!BE16+'címrend államig'!BE16)</f>
        <v>0</v>
      </c>
      <c r="BF16" s="38"/>
      <c r="BG16" s="7"/>
      <c r="BH16" s="330">
        <f>'címrend kötelező'!BH16+'címrend önként'!BH16+'címrend államig'!BH16</f>
        <v>0</v>
      </c>
      <c r="BI16" s="38"/>
      <c r="BJ16" s="7"/>
      <c r="BK16" s="330">
        <f>'címrend kötelező'!BK16+'címrend önként'!BK16+'címrend államig'!BK16</f>
        <v>0</v>
      </c>
      <c r="BL16" s="38"/>
      <c r="BM16" s="7"/>
      <c r="BN16" s="330">
        <f>SUM('címrend kötelező'!BN16+'címrend önként'!BN16+'címrend államig'!BN16)</f>
        <v>0</v>
      </c>
      <c r="BO16" s="38"/>
      <c r="BP16" s="7"/>
      <c r="BQ16" s="330">
        <f>SUM('címrend kötelező'!BQ16+'címrend önként'!BQ16+'címrend államig'!BQ16)</f>
        <v>0</v>
      </c>
      <c r="BR16" s="38"/>
      <c r="BS16" s="7">
        <v>169062</v>
      </c>
      <c r="BT16" s="330">
        <f>SUM('címrend kötelező'!BT16+'címrend önként'!BT16+'címrend államig'!BT16)</f>
        <v>137489</v>
      </c>
      <c r="BU16" s="94">
        <f t="shared" ref="BU16" si="94">BT16/BS16*100</f>
        <v>81.324602808437135</v>
      </c>
      <c r="BV16" s="7"/>
      <c r="BW16" s="330">
        <f>SUM('címrend kötelező'!BW16+'címrend önként'!BW16+'címrend államig'!BW16)</f>
        <v>0</v>
      </c>
      <c r="BX16" s="38"/>
      <c r="BY16" s="7">
        <v>782860</v>
      </c>
      <c r="BZ16" s="330">
        <f>SUM('címrend kötelező'!BZ16+'címrend önként'!BZ16+'címrend államig'!BZ16)</f>
        <v>943567</v>
      </c>
      <c r="CA16" s="94">
        <f t="shared" ref="CA16" si="95">BZ16/BY16*100</f>
        <v>120.5281915029507</v>
      </c>
      <c r="CB16" s="7"/>
      <c r="CC16" s="330">
        <f>SUM('címrend kötelező'!CC16+'címrend önként'!CC16+'címrend államig'!CC16)</f>
        <v>0</v>
      </c>
      <c r="CD16" s="38"/>
      <c r="CE16" s="7"/>
      <c r="CF16" s="330">
        <f>SUM('címrend kötelező'!CF16+'címrend önként'!CF16+'címrend államig'!CF16)</f>
        <v>0</v>
      </c>
      <c r="CG16" s="38"/>
      <c r="CH16" s="7"/>
      <c r="CI16" s="330">
        <f>SUM('címrend kötelező'!CI16+'címrend önként'!CI16+'címrend államig'!CI16)</f>
        <v>0</v>
      </c>
      <c r="CJ16" s="38"/>
      <c r="CK16" s="7"/>
      <c r="CL16" s="330">
        <f>SUM('címrend kötelező'!CL16+'címrend önként'!CL16+'címrend államig'!CL16)</f>
        <v>0</v>
      </c>
      <c r="CM16" s="38"/>
      <c r="CN16" s="7">
        <v>11000</v>
      </c>
      <c r="CO16" s="330">
        <f>'címrend kötelező'!CO16+'címrend önként'!CO16+'címrend államig'!CO16</f>
        <v>1500</v>
      </c>
      <c r="CP16" s="38"/>
      <c r="CQ16" s="7"/>
      <c r="CR16" s="330">
        <f>SUM('címrend kötelező'!CR16+'címrend önként'!CR16+'címrend államig'!CR16)</f>
        <v>0</v>
      </c>
      <c r="CS16" s="38"/>
      <c r="CT16" s="7"/>
      <c r="CU16" s="330">
        <f>SUM('címrend kötelező'!CU16+'címrend önként'!CU16+'címrend államig'!CU16)</f>
        <v>0</v>
      </c>
      <c r="CV16" s="38"/>
      <c r="CW16" s="7"/>
      <c r="CX16" s="330">
        <f>SUM('címrend kötelező'!CX16+'címrend önként'!CX16+'címrend államig'!CX16)</f>
        <v>0</v>
      </c>
      <c r="CY16" s="38"/>
      <c r="CZ16" s="7">
        <v>4900</v>
      </c>
      <c r="DA16" s="330">
        <f>SUM('címrend kötelező'!DA16+'címrend önként'!DA16+'címrend államig'!DA16)</f>
        <v>13603</v>
      </c>
      <c r="DB16" s="38"/>
      <c r="DC16" s="7"/>
      <c r="DD16" s="330">
        <f>SUM('címrend kötelező'!DD16+'címrend önként'!DD16+'címrend államig'!DD16)</f>
        <v>0</v>
      </c>
      <c r="DE16" s="38"/>
      <c r="DF16" s="7"/>
      <c r="DG16" s="330">
        <f>SUM('címrend kötelező'!DG16+'címrend önként'!DG16+'címrend államig'!DG16)</f>
        <v>0</v>
      </c>
      <c r="DH16" s="38"/>
      <c r="DI16" s="7"/>
      <c r="DJ16" s="330">
        <f>SUM('címrend kötelező'!DJ16+'címrend önként'!DJ16+'címrend államig'!DJ16)</f>
        <v>0</v>
      </c>
      <c r="DK16" s="38"/>
      <c r="DL16" s="7">
        <v>0</v>
      </c>
      <c r="DM16" s="330">
        <f>SUM('címrend kötelező'!DM16+'címrend önként'!DM16+'címrend államig'!DM16)</f>
        <v>0</v>
      </c>
      <c r="DN16" s="94"/>
      <c r="DO16" s="7">
        <v>866708</v>
      </c>
      <c r="DP16" s="330">
        <f>'címrend kötelező'!DP16+'címrend önként'!DP16+'címrend államig'!DP16</f>
        <v>933958</v>
      </c>
      <c r="DQ16" s="94">
        <f t="shared" ref="DQ16" si="96">DP16/DO16*100</f>
        <v>107.75924532829973</v>
      </c>
      <c r="DR16" s="330">
        <f t="shared" si="59"/>
        <v>1936829</v>
      </c>
      <c r="DS16" s="330">
        <f t="shared" si="59"/>
        <v>2165845</v>
      </c>
      <c r="DT16" s="94">
        <f t="shared" si="60"/>
        <v>111.82427565882172</v>
      </c>
      <c r="DU16" s="7"/>
      <c r="DV16" s="7">
        <f>SUM('címrend kötelező'!DV16+'címrend önként'!DV16+'címrend államig'!DV16)</f>
        <v>0</v>
      </c>
      <c r="DW16" s="38"/>
      <c r="DX16" s="7"/>
      <c r="DY16" s="7">
        <f>SUM('címrend kötelező'!DY16+'címrend önként'!DY16+'címrend államig'!DY16)</f>
        <v>0</v>
      </c>
      <c r="DZ16" s="38"/>
      <c r="EA16" s="7"/>
      <c r="EB16" s="7">
        <f>SUM('címrend kötelező'!EB16+'címrend önként'!EB16+'címrend államig'!EB16)</f>
        <v>0</v>
      </c>
      <c r="EC16" s="38"/>
      <c r="ED16" s="7"/>
      <c r="EE16" s="7">
        <f>SUM('címrend kötelező'!EE16+'címrend önként'!EE16+'címrend államig'!EE16)</f>
        <v>0</v>
      </c>
      <c r="EF16" s="38"/>
      <c r="EG16" s="7"/>
      <c r="EH16" s="7">
        <f>SUM('címrend kötelező'!EH16+'címrend önként'!EH16+'címrend államig'!EH16)</f>
        <v>0</v>
      </c>
      <c r="EI16" s="38"/>
      <c r="EJ16" s="7"/>
      <c r="EK16" s="7">
        <f>SUM('címrend kötelező'!EK16+'címrend önként'!EK16+'címrend államig'!EK16)</f>
        <v>0</v>
      </c>
      <c r="EL16" s="38"/>
      <c r="EM16" s="7"/>
      <c r="EN16" s="7">
        <f>SUM('címrend kötelező'!EN16+'címrend önként'!EN16+'címrend államig'!EN16)</f>
        <v>0</v>
      </c>
      <c r="EO16" s="38"/>
      <c r="EP16" s="7"/>
      <c r="EQ16" s="7">
        <f>SUM('címrend kötelező'!EQ16+'címrend önként'!EQ16+'címrend államig'!EQ16)</f>
        <v>0</v>
      </c>
      <c r="ER16" s="38"/>
      <c r="ES16" s="7"/>
      <c r="ET16" s="7">
        <f>SUM('címrend kötelező'!ET16+'címrend önként'!ET16+'címrend államig'!ET16)</f>
        <v>0</v>
      </c>
      <c r="EU16" s="38"/>
      <c r="EV16" s="330">
        <f t="shared" si="61"/>
        <v>0</v>
      </c>
      <c r="EW16" s="330">
        <f t="shared" si="61"/>
        <v>0</v>
      </c>
      <c r="EX16" s="89"/>
      <c r="EY16" s="7"/>
      <c r="EZ16" s="330">
        <f>'címrend kötelező'!EY16+'címrend önként'!EY16+'címrend államig'!EY16</f>
        <v>0</v>
      </c>
      <c r="FA16" s="38"/>
      <c r="FB16" s="7"/>
      <c r="FC16" s="330">
        <f>'címrend kötelező'!EZ16+'címrend önként'!EZ16+'címrend államig'!EZ16</f>
        <v>0</v>
      </c>
      <c r="FD16" s="38"/>
      <c r="FE16" s="7"/>
      <c r="FF16" s="330">
        <f>'címrend kötelező'!FA16+'címrend önként'!FA16+'címrend államig'!FA16</f>
        <v>0</v>
      </c>
      <c r="FG16" s="38"/>
      <c r="FH16" s="7"/>
      <c r="FI16" s="330">
        <f>'címrend kötelező'!FB16+'címrend önként'!FB16+'címrend államig'!FB16</f>
        <v>0</v>
      </c>
      <c r="FJ16" s="38"/>
      <c r="FK16" s="7"/>
      <c r="FL16" s="330">
        <f>'címrend kötelező'!FC16+'címrend önként'!FC16+'címrend államig'!FC16</f>
        <v>0</v>
      </c>
      <c r="FM16" s="38"/>
      <c r="FN16" s="7"/>
      <c r="FO16" s="330">
        <f>'címrend kötelező'!FD16+'címrend önként'!FD16+'címrend államig'!FD16</f>
        <v>0</v>
      </c>
      <c r="FP16" s="38"/>
      <c r="FQ16" s="7"/>
      <c r="FR16" s="330">
        <f>'címrend kötelező'!FE16+'címrend önként'!FE16+'címrend államig'!FE16</f>
        <v>0</v>
      </c>
      <c r="FS16" s="38"/>
      <c r="FT16" s="7"/>
      <c r="FU16" s="330">
        <f>'címrend kötelező'!FF16+'címrend önként'!FF16+'címrend államig'!FF16</f>
        <v>0</v>
      </c>
      <c r="FV16" s="330"/>
      <c r="FW16" s="7"/>
      <c r="FX16" s="330">
        <f>'címrend kötelező'!FG16+'címrend önként'!FG16+'címrend államig'!FG16</f>
        <v>0</v>
      </c>
      <c r="FY16" s="38"/>
      <c r="FZ16" s="6"/>
      <c r="GA16" s="330">
        <f>'címrend kötelező'!FH16+'címrend önként'!FH16+'címrend államig'!FH16</f>
        <v>0</v>
      </c>
      <c r="GB16" s="38"/>
      <c r="GC16" s="6"/>
      <c r="GD16" s="330">
        <f>'címrend kötelező'!FI16+'címrend önként'!FI16+'címrend államig'!FI16</f>
        <v>0</v>
      </c>
      <c r="GE16" s="38"/>
      <c r="GF16" s="6"/>
      <c r="GG16" s="330">
        <f>'címrend kötelező'!FJ16+'címrend önként'!FJ16+'címrend államig'!FJ16</f>
        <v>0</v>
      </c>
      <c r="GH16" s="38"/>
      <c r="GI16" s="6"/>
      <c r="GJ16" s="330">
        <f>'címrend kötelező'!FK16+'címrend önként'!FK16+'címrend államig'!FK16</f>
        <v>0</v>
      </c>
      <c r="GK16" s="38"/>
      <c r="GL16" s="330">
        <f t="shared" si="62"/>
        <v>0</v>
      </c>
      <c r="GM16" s="330">
        <f t="shared" si="62"/>
        <v>0</v>
      </c>
      <c r="GN16" s="38"/>
      <c r="GO16" s="7"/>
      <c r="GP16" s="330">
        <f>'címrend kötelező'!FM16+'címrend önként'!FM16+'címrend államig'!FM16</f>
        <v>0</v>
      </c>
      <c r="GQ16" s="330"/>
      <c r="GR16" s="7"/>
      <c r="GS16" s="330">
        <f>'címrend kötelező'!FN16+'címrend önként'!FN16+'címrend államig'!FN16</f>
        <v>0</v>
      </c>
      <c r="GT16" s="330"/>
      <c r="GU16" s="7"/>
      <c r="GV16" s="330">
        <f>'címrend kötelező'!FO16+'címrend önként'!FO16+'címrend államig'!FO16</f>
        <v>0</v>
      </c>
      <c r="GW16" s="330"/>
      <c r="GX16" s="38">
        <f t="shared" si="63"/>
        <v>0</v>
      </c>
      <c r="GY16" s="38">
        <f t="shared" si="63"/>
        <v>0</v>
      </c>
      <c r="GZ16" s="38"/>
      <c r="HA16" s="38">
        <f t="shared" si="64"/>
        <v>1936829</v>
      </c>
      <c r="HB16" s="38">
        <f t="shared" si="64"/>
        <v>2165845</v>
      </c>
      <c r="HC16" s="182">
        <f t="shared" si="58"/>
        <v>111.82427565882172</v>
      </c>
      <c r="HE16" s="187"/>
      <c r="HF16" s="187"/>
    </row>
    <row r="17" spans="1:214" ht="15" customHeight="1" x14ac:dyDescent="0.2">
      <c r="A17" s="153" t="s">
        <v>473</v>
      </c>
      <c r="B17" s="7"/>
      <c r="C17" s="7">
        <f>SUM('címrend kötelező'!C17+'címrend önként'!C17+'címrend államig'!C17)</f>
        <v>0</v>
      </c>
      <c r="D17" s="89"/>
      <c r="E17" s="7"/>
      <c r="F17" s="7">
        <f>SUM('címrend kötelező'!F17+'címrend önként'!F17+'címrend államig'!F17)</f>
        <v>0</v>
      </c>
      <c r="G17" s="38"/>
      <c r="H17" s="7"/>
      <c r="I17" s="7">
        <f>SUM('címrend kötelező'!I17+'címrend önként'!I17+'címrend államig'!I17)</f>
        <v>0</v>
      </c>
      <c r="J17" s="38"/>
      <c r="K17" s="7"/>
      <c r="L17" s="7">
        <f>SUM('címrend kötelező'!L17+'címrend önként'!L17+'címrend államig'!L17)</f>
        <v>0</v>
      </c>
      <c r="M17" s="38"/>
      <c r="N17" s="7"/>
      <c r="O17" s="7">
        <f>SUM('címrend kötelező'!O17+'címrend önként'!O17+'címrend államig'!O17)</f>
        <v>0</v>
      </c>
      <c r="P17" s="38"/>
      <c r="Q17" s="7">
        <v>742225</v>
      </c>
      <c r="R17" s="795">
        <f>SUM('címrend kötelező'!R17+'címrend önként'!R17+'címrend államig'!R17)</f>
        <v>513406</v>
      </c>
      <c r="S17" s="94">
        <f t="shared" ref="S17" si="97">R17/Q17*100</f>
        <v>69.171208191586103</v>
      </c>
      <c r="T17" s="7"/>
      <c r="U17" s="7">
        <f>SUM('címrend kötelező'!U17+'címrend önként'!U17+'címrend államig'!U17)</f>
        <v>0</v>
      </c>
      <c r="V17" s="38"/>
      <c r="W17" s="7"/>
      <c r="X17" s="7">
        <f>SUM('címrend kötelező'!X17+'címrend önként'!X17+'címrend államig'!X17)</f>
        <v>0</v>
      </c>
      <c r="Y17" s="38"/>
      <c r="Z17" s="7"/>
      <c r="AA17" s="7">
        <f>SUM('címrend kötelező'!AA17+'címrend önként'!AA17+'címrend államig'!AA17)</f>
        <v>0</v>
      </c>
      <c r="AB17" s="38"/>
      <c r="AC17" s="7"/>
      <c r="AD17" s="7">
        <f>SUM('címrend kötelező'!AD17+'címrend önként'!AD17+'címrend államig'!AD17)</f>
        <v>0</v>
      </c>
      <c r="AE17" s="38"/>
      <c r="AF17" s="7"/>
      <c r="AG17" s="7">
        <f>SUM('címrend kötelező'!AG17+'címrend önként'!AG17+'címrend államig'!AG17)</f>
        <v>0</v>
      </c>
      <c r="AH17" s="38"/>
      <c r="AI17" s="7"/>
      <c r="AJ17" s="7">
        <f>SUM('címrend kötelező'!AJ17+'címrend önként'!AJ17+'címrend államig'!AJ17)</f>
        <v>0</v>
      </c>
      <c r="AK17" s="38"/>
      <c r="AL17" s="7"/>
      <c r="AM17" s="7">
        <f>SUM('címrend kötelező'!AM17+'címrend önként'!AM17+'címrend államig'!AM17)</f>
        <v>0</v>
      </c>
      <c r="AN17" s="38"/>
      <c r="AO17" s="7"/>
      <c r="AP17" s="7">
        <f>SUM('címrend kötelező'!AP17+'címrend önként'!AP17+'címrend államig'!AP17)</f>
        <v>0</v>
      </c>
      <c r="AQ17" s="38"/>
      <c r="AR17" s="7"/>
      <c r="AS17" s="330">
        <f>SUM('címrend kötelező'!AS17+'címrend önként'!AS17+'címrend államig'!AS17)</f>
        <v>0</v>
      </c>
      <c r="AT17" s="38"/>
      <c r="AU17" s="7"/>
      <c r="AV17" s="330">
        <f>SUM('címrend kötelező'!AV17+'címrend önként'!AV17+'címrend államig'!AV17)</f>
        <v>0</v>
      </c>
      <c r="AW17" s="38"/>
      <c r="AX17" s="7"/>
      <c r="AY17" s="330">
        <f>SUM('címrend kötelező'!AY17+'címrend önként'!AY17+'címrend államig'!AY17)</f>
        <v>0</v>
      </c>
      <c r="AZ17" s="38"/>
      <c r="BA17" s="7"/>
      <c r="BB17" s="330">
        <f>SUM('címrend kötelező'!BB17+'címrend önként'!BB17+'címrend államig'!BB17)</f>
        <v>0</v>
      </c>
      <c r="BC17" s="38"/>
      <c r="BD17" s="7"/>
      <c r="BE17" s="330">
        <f>SUM('címrend kötelező'!BE17+'címrend önként'!BE17+'címrend államig'!BE17)</f>
        <v>0</v>
      </c>
      <c r="BF17" s="38"/>
      <c r="BG17" s="7"/>
      <c r="BH17" s="330">
        <f>'címrend kötelező'!BH17+'címrend önként'!BH17+'címrend államig'!BH17</f>
        <v>0</v>
      </c>
      <c r="BI17" s="38"/>
      <c r="BJ17" s="7"/>
      <c r="BK17" s="330">
        <f>'címrend kötelező'!BK17+'címrend önként'!BK17+'címrend államig'!BK17</f>
        <v>0</v>
      </c>
      <c r="BL17" s="38"/>
      <c r="BM17" s="7"/>
      <c r="BN17" s="330">
        <f>SUM('címrend kötelező'!BN17+'címrend önként'!BN17+'címrend államig'!BN17)</f>
        <v>0</v>
      </c>
      <c r="BO17" s="38"/>
      <c r="BP17" s="7"/>
      <c r="BQ17" s="330">
        <f>SUM('címrend kötelező'!BQ17+'címrend önként'!BQ17+'címrend államig'!BQ17)</f>
        <v>0</v>
      </c>
      <c r="BR17" s="38"/>
      <c r="BS17" s="7"/>
      <c r="BT17" s="330">
        <f>SUM('címrend kötelező'!BT17+'címrend önként'!BT17+'címrend államig'!BT17)</f>
        <v>0</v>
      </c>
      <c r="BU17" s="38"/>
      <c r="BV17" s="7"/>
      <c r="BW17" s="330">
        <f>SUM('címrend kötelező'!BW17+'címrend önként'!BW17+'címrend államig'!BW17)</f>
        <v>0</v>
      </c>
      <c r="BX17" s="38"/>
      <c r="BY17" s="7"/>
      <c r="BZ17" s="330">
        <f>SUM('címrend kötelező'!BZ17+'címrend önként'!BZ17+'címrend államig'!BZ17)</f>
        <v>0</v>
      </c>
      <c r="CA17" s="38"/>
      <c r="CB17" s="7"/>
      <c r="CC17" s="330">
        <f>SUM('címrend kötelező'!CC17+'címrend önként'!CC17+'címrend államig'!CC17)</f>
        <v>0</v>
      </c>
      <c r="CD17" s="38"/>
      <c r="CE17" s="7"/>
      <c r="CF17" s="330">
        <f>SUM('címrend kötelező'!CF17+'címrend önként'!CF17+'címrend államig'!CF17)</f>
        <v>0</v>
      </c>
      <c r="CG17" s="38"/>
      <c r="CH17" s="7"/>
      <c r="CI17" s="330">
        <f>SUM('címrend kötelező'!CI17+'címrend önként'!CI17+'címrend államig'!CI17)</f>
        <v>0</v>
      </c>
      <c r="CJ17" s="38"/>
      <c r="CK17" s="7"/>
      <c r="CL17" s="330">
        <f>SUM('címrend kötelező'!CL17+'címrend önként'!CL17+'címrend államig'!CL17)</f>
        <v>0</v>
      </c>
      <c r="CM17" s="38"/>
      <c r="CN17" s="7"/>
      <c r="CO17" s="330">
        <f>'címrend kötelező'!CO17+'címrend önként'!CO17+'címrend államig'!CO17</f>
        <v>0</v>
      </c>
      <c r="CP17" s="38"/>
      <c r="CQ17" s="7"/>
      <c r="CR17" s="330">
        <f>SUM('címrend kötelező'!CR17+'címrend önként'!CR17+'címrend államig'!CR17)</f>
        <v>0</v>
      </c>
      <c r="CS17" s="38"/>
      <c r="CT17" s="7"/>
      <c r="CU17" s="330">
        <f>SUM('címrend kötelező'!CU17+'címrend önként'!CU17+'címrend államig'!CU17)</f>
        <v>0</v>
      </c>
      <c r="CV17" s="38"/>
      <c r="CW17" s="7"/>
      <c r="CX17" s="330">
        <f>SUM('címrend kötelező'!CX17+'címrend önként'!CX17+'címrend államig'!CX17)</f>
        <v>0</v>
      </c>
      <c r="CY17" s="38"/>
      <c r="CZ17" s="7"/>
      <c r="DA17" s="330">
        <f>SUM('címrend kötelező'!DA17+'címrend önként'!DA17+'címrend államig'!DA17)</f>
        <v>0</v>
      </c>
      <c r="DB17" s="38"/>
      <c r="DC17" s="7"/>
      <c r="DD17" s="330">
        <f>SUM('címrend kötelező'!DD17+'címrend önként'!DD17+'címrend államig'!DD17)</f>
        <v>0</v>
      </c>
      <c r="DE17" s="38"/>
      <c r="DF17" s="7"/>
      <c r="DG17" s="330">
        <f>SUM('címrend kötelező'!DG17+'címrend önként'!DG17+'címrend államig'!DG17)</f>
        <v>0</v>
      </c>
      <c r="DH17" s="38"/>
      <c r="DI17" s="7"/>
      <c r="DJ17" s="330">
        <f>SUM('címrend kötelező'!DJ17+'címrend önként'!DJ17+'címrend államig'!DJ17)</f>
        <v>0</v>
      </c>
      <c r="DK17" s="38"/>
      <c r="DL17" s="7"/>
      <c r="DM17" s="330">
        <f>SUM('címrend kötelező'!DM17+'címrend önként'!DM17+'címrend államig'!DM17)</f>
        <v>0</v>
      </c>
      <c r="DN17" s="38"/>
      <c r="DO17" s="7"/>
      <c r="DP17" s="330">
        <f>'címrend kötelező'!DP17+'címrend önként'!DP17+'címrend államig'!DP17</f>
        <v>0</v>
      </c>
      <c r="DQ17" s="38"/>
      <c r="DR17" s="330">
        <f t="shared" si="59"/>
        <v>742225</v>
      </c>
      <c r="DS17" s="330">
        <f t="shared" si="59"/>
        <v>513406</v>
      </c>
      <c r="DT17" s="94">
        <f t="shared" si="60"/>
        <v>69.171208191586103</v>
      </c>
      <c r="DU17" s="7"/>
      <c r="DV17" s="7">
        <f>SUM('címrend kötelező'!DV17+'címrend önként'!DV17+'címrend államig'!DV17)</f>
        <v>0</v>
      </c>
      <c r="DW17" s="38"/>
      <c r="DX17" s="7"/>
      <c r="DY17" s="7">
        <f>SUM('címrend kötelező'!DY17+'címrend önként'!DY17+'címrend államig'!DY17)</f>
        <v>0</v>
      </c>
      <c r="DZ17" s="38"/>
      <c r="EA17" s="7"/>
      <c r="EB17" s="7">
        <f>SUM('címrend kötelező'!EB17+'címrend önként'!EB17+'címrend államig'!EB17)</f>
        <v>0</v>
      </c>
      <c r="EC17" s="38"/>
      <c r="ED17" s="7"/>
      <c r="EE17" s="7">
        <f>SUM('címrend kötelező'!EE17+'címrend önként'!EE17+'címrend államig'!EE17)</f>
        <v>0</v>
      </c>
      <c r="EF17" s="38"/>
      <c r="EG17" s="7"/>
      <c r="EH17" s="7">
        <f>SUM('címrend kötelező'!EH17+'címrend önként'!EH17+'címrend államig'!EH17)</f>
        <v>0</v>
      </c>
      <c r="EI17" s="38"/>
      <c r="EJ17" s="7"/>
      <c r="EK17" s="7">
        <f>SUM('címrend kötelező'!EK17+'címrend önként'!EK17+'címrend államig'!EK17)</f>
        <v>0</v>
      </c>
      <c r="EL17" s="38"/>
      <c r="EM17" s="7"/>
      <c r="EN17" s="7">
        <f>SUM('címrend kötelező'!EN17+'címrend önként'!EN17+'címrend államig'!EN17)</f>
        <v>0</v>
      </c>
      <c r="EO17" s="38"/>
      <c r="EP17" s="7"/>
      <c r="EQ17" s="7">
        <f>SUM('címrend kötelező'!EQ17+'címrend önként'!EQ17+'címrend államig'!EQ17)</f>
        <v>0</v>
      </c>
      <c r="ER17" s="38"/>
      <c r="ES17" s="7"/>
      <c r="ET17" s="7">
        <f>SUM('címrend kötelező'!ET17+'címrend önként'!ET17+'címrend államig'!ET17)</f>
        <v>0</v>
      </c>
      <c r="EU17" s="38"/>
      <c r="EV17" s="330">
        <f t="shared" si="61"/>
        <v>0</v>
      </c>
      <c r="EW17" s="330">
        <f t="shared" si="61"/>
        <v>0</v>
      </c>
      <c r="EX17" s="89"/>
      <c r="EY17" s="7"/>
      <c r="EZ17" s="330">
        <f>'címrend kötelező'!EY17+'címrend önként'!EY17+'címrend államig'!EY17</f>
        <v>0</v>
      </c>
      <c r="FA17" s="38"/>
      <c r="FB17" s="7"/>
      <c r="FC17" s="330">
        <f>'címrend kötelező'!EZ17+'címrend önként'!EZ17+'címrend államig'!EZ17</f>
        <v>0</v>
      </c>
      <c r="FD17" s="38"/>
      <c r="FE17" s="7"/>
      <c r="FF17" s="330">
        <f>'címrend kötelező'!FA17+'címrend önként'!FA17+'címrend államig'!FA17</f>
        <v>0</v>
      </c>
      <c r="FG17" s="38"/>
      <c r="FH17" s="7"/>
      <c r="FI17" s="330">
        <f>'címrend kötelező'!FB17+'címrend önként'!FB17+'címrend államig'!FB17</f>
        <v>0</v>
      </c>
      <c r="FJ17" s="38"/>
      <c r="FK17" s="7"/>
      <c r="FL17" s="330">
        <f>'címrend kötelező'!FC17+'címrend önként'!FC17+'címrend államig'!FC17</f>
        <v>0</v>
      </c>
      <c r="FM17" s="38"/>
      <c r="FN17" s="7"/>
      <c r="FO17" s="330">
        <f>'címrend kötelező'!FD17+'címrend önként'!FD17+'címrend államig'!FD17</f>
        <v>0</v>
      </c>
      <c r="FP17" s="38"/>
      <c r="FQ17" s="7"/>
      <c r="FR17" s="330">
        <f>'címrend kötelező'!FE17+'címrend önként'!FE17+'címrend államig'!FE17</f>
        <v>0</v>
      </c>
      <c r="FS17" s="38"/>
      <c r="FT17" s="7"/>
      <c r="FU17" s="330">
        <f>'címrend kötelező'!FF17+'címrend önként'!FF17+'címrend államig'!FF17</f>
        <v>0</v>
      </c>
      <c r="FV17" s="330"/>
      <c r="FW17" s="7"/>
      <c r="FX17" s="330">
        <f>'címrend kötelező'!FG17+'címrend önként'!FG17+'címrend államig'!FG17</f>
        <v>0</v>
      </c>
      <c r="FY17" s="38"/>
      <c r="FZ17" s="6"/>
      <c r="GA17" s="330">
        <f>'címrend kötelező'!FH17+'címrend önként'!FH17+'címrend államig'!FH17</f>
        <v>0</v>
      </c>
      <c r="GB17" s="38"/>
      <c r="GC17" s="6"/>
      <c r="GD17" s="330">
        <f>'címrend kötelező'!FI17+'címrend önként'!FI17+'címrend államig'!FI17</f>
        <v>0</v>
      </c>
      <c r="GE17" s="38"/>
      <c r="GF17" s="6"/>
      <c r="GG17" s="330">
        <f>'címrend kötelező'!FJ17+'címrend önként'!FJ17+'címrend államig'!FJ17</f>
        <v>0</v>
      </c>
      <c r="GH17" s="38"/>
      <c r="GI17" s="6"/>
      <c r="GJ17" s="330">
        <f>'címrend kötelező'!FK17+'címrend önként'!FK17+'címrend államig'!FK17</f>
        <v>0</v>
      </c>
      <c r="GK17" s="38"/>
      <c r="GL17" s="330">
        <f t="shared" si="62"/>
        <v>0</v>
      </c>
      <c r="GM17" s="330">
        <f t="shared" si="62"/>
        <v>0</v>
      </c>
      <c r="GN17" s="38"/>
      <c r="GO17" s="7"/>
      <c r="GP17" s="330">
        <f>'címrend kötelező'!FM17+'címrend önként'!FM17+'címrend államig'!FM17</f>
        <v>0</v>
      </c>
      <c r="GQ17" s="330"/>
      <c r="GR17" s="7"/>
      <c r="GS17" s="330">
        <f>'címrend kötelező'!FN17+'címrend önként'!FN17+'címrend államig'!FN17</f>
        <v>0</v>
      </c>
      <c r="GT17" s="330"/>
      <c r="GU17" s="7"/>
      <c r="GV17" s="330">
        <f>'címrend kötelező'!FO17+'címrend önként'!FO17+'címrend államig'!FO17</f>
        <v>0</v>
      </c>
      <c r="GW17" s="330"/>
      <c r="GX17" s="38">
        <f t="shared" si="63"/>
        <v>0</v>
      </c>
      <c r="GY17" s="38">
        <f t="shared" si="63"/>
        <v>0</v>
      </c>
      <c r="GZ17" s="38"/>
      <c r="HA17" s="38">
        <f t="shared" si="64"/>
        <v>742225</v>
      </c>
      <c r="HB17" s="38">
        <f t="shared" si="64"/>
        <v>513406</v>
      </c>
      <c r="HC17" s="182">
        <f t="shared" si="58"/>
        <v>69.171208191586103</v>
      </c>
      <c r="HE17" s="187"/>
      <c r="HF17" s="187"/>
    </row>
    <row r="18" spans="1:214" ht="15" customHeight="1" x14ac:dyDescent="0.2">
      <c r="A18" s="155" t="s">
        <v>474</v>
      </c>
      <c r="B18" s="6">
        <f>B19+B20+B21</f>
        <v>0</v>
      </c>
      <c r="C18" s="6">
        <f>C19+C20+C21</f>
        <v>0</v>
      </c>
      <c r="D18" s="89"/>
      <c r="E18" s="6">
        <f>E19+E20+E21</f>
        <v>0</v>
      </c>
      <c r="F18" s="6">
        <f>F19+F20+F21</f>
        <v>0</v>
      </c>
      <c r="G18" s="38"/>
      <c r="H18" s="6">
        <f>H19+H20+H21</f>
        <v>0</v>
      </c>
      <c r="I18" s="6">
        <f>I19+I20+I21</f>
        <v>0</v>
      </c>
      <c r="J18" s="38"/>
      <c r="K18" s="6">
        <f>K19+K20+K21</f>
        <v>0</v>
      </c>
      <c r="L18" s="6">
        <f>L19+L20+L21</f>
        <v>0</v>
      </c>
      <c r="M18" s="38"/>
      <c r="N18" s="6">
        <f>N19+N20+N21</f>
        <v>5100</v>
      </c>
      <c r="O18" s="6">
        <f>O19+O20+O21</f>
        <v>3630</v>
      </c>
      <c r="P18" s="89">
        <f t="shared" ref="P18" si="98">O18/N18*100</f>
        <v>71.17647058823529</v>
      </c>
      <c r="Q18" s="6">
        <f>Q19+Q20+Q21</f>
        <v>0</v>
      </c>
      <c r="R18" s="6">
        <f>SUM('címrend kötelező'!R18+'címrend önként'!R18+'címrend államig'!R18)</f>
        <v>0</v>
      </c>
      <c r="S18" s="38"/>
      <c r="T18" s="6">
        <f>T19+T20+T21</f>
        <v>918137</v>
      </c>
      <c r="U18" s="6">
        <f>U19+U20+U21</f>
        <v>1232768</v>
      </c>
      <c r="V18" s="89">
        <f t="shared" ref="V18" si="99">U18/T18*100</f>
        <v>134.26841528007259</v>
      </c>
      <c r="W18" s="6">
        <f>W19+W20+W21</f>
        <v>0</v>
      </c>
      <c r="X18" s="6">
        <f>X19+X20+X21</f>
        <v>0</v>
      </c>
      <c r="Y18" s="38"/>
      <c r="Z18" s="6">
        <f>Z19+Z20+Z21</f>
        <v>0</v>
      </c>
      <c r="AA18" s="6">
        <f>AA19+AA20+AA21</f>
        <v>0</v>
      </c>
      <c r="AB18" s="38"/>
      <c r="AC18" s="6">
        <f>AC19+AC20+AC21</f>
        <v>0</v>
      </c>
      <c r="AD18" s="6">
        <f>AD19+AD20+AD21</f>
        <v>0</v>
      </c>
      <c r="AE18" s="38"/>
      <c r="AF18" s="6">
        <f>AF19+AF20+AF21</f>
        <v>0</v>
      </c>
      <c r="AG18" s="6">
        <f>AG19+AG20+AG21</f>
        <v>0</v>
      </c>
      <c r="AH18" s="38"/>
      <c r="AI18" s="6">
        <f>AI19+AI20+AI21</f>
        <v>0</v>
      </c>
      <c r="AJ18" s="6">
        <f>AJ19+AJ20+AJ21</f>
        <v>0</v>
      </c>
      <c r="AK18" s="38"/>
      <c r="AL18" s="6">
        <f>AL19+AL20+AL21</f>
        <v>0</v>
      </c>
      <c r="AM18" s="6">
        <f>AM19+AM20+AM21</f>
        <v>0</v>
      </c>
      <c r="AN18" s="38"/>
      <c r="AO18" s="6">
        <f>AO19+AO20+AO21</f>
        <v>5800</v>
      </c>
      <c r="AP18" s="6">
        <f>AP19+AP20+AP21</f>
        <v>15240</v>
      </c>
      <c r="AQ18" s="89">
        <f t="shared" ref="AQ18:AQ19" si="100">AP18/AO18*100</f>
        <v>262.75862068965517</v>
      </c>
      <c r="AR18" s="6">
        <f>AR19+AR20+AR21</f>
        <v>0</v>
      </c>
      <c r="AS18" s="6">
        <f>AS19+AS20+AS21</f>
        <v>0</v>
      </c>
      <c r="AT18" s="89"/>
      <c r="AU18" s="6">
        <f>AU19+AU20+AU21</f>
        <v>5300</v>
      </c>
      <c r="AV18" s="6">
        <f>AV19+AV20+AV21</f>
        <v>35000</v>
      </c>
      <c r="AW18" s="89">
        <f t="shared" ref="AW18:AW19" si="101">AV18/AU18*100</f>
        <v>660.37735849056605</v>
      </c>
      <c r="AX18" s="6">
        <f>AX19+AX20+AX21</f>
        <v>1500</v>
      </c>
      <c r="AY18" s="6">
        <f>AY19+AY20+AY21</f>
        <v>1500</v>
      </c>
      <c r="AZ18" s="89">
        <f t="shared" ref="AZ18" si="102">AY18/AX18*100</f>
        <v>100</v>
      </c>
      <c r="BA18" s="6">
        <f>BA19+BA20+BA21</f>
        <v>0</v>
      </c>
      <c r="BB18" s="6">
        <f>BB19+BB20+BB21</f>
        <v>0</v>
      </c>
      <c r="BC18" s="38"/>
      <c r="BD18" s="6">
        <f>BD19+BD20+BD21</f>
        <v>0</v>
      </c>
      <c r="BE18" s="6">
        <f>BE19+BE20+BE21</f>
        <v>0</v>
      </c>
      <c r="BF18" s="38"/>
      <c r="BG18" s="6">
        <f>BG19+BG20+BG21</f>
        <v>0</v>
      </c>
      <c r="BH18" s="6">
        <f>BH19+BH20+BH21</f>
        <v>0</v>
      </c>
      <c r="BI18" s="38"/>
      <c r="BJ18" s="6">
        <f>BJ19+BJ20+BJ21</f>
        <v>0</v>
      </c>
      <c r="BK18" s="6">
        <f>BK19+BK20+BK21</f>
        <v>0</v>
      </c>
      <c r="BL18" s="38"/>
      <c r="BM18" s="6">
        <f>BM19+BM20+BM21</f>
        <v>16000</v>
      </c>
      <c r="BN18" s="6">
        <f>BN19+BN20+BN21</f>
        <v>16000</v>
      </c>
      <c r="BO18" s="38"/>
      <c r="BP18" s="6">
        <f>BP19+BP20+BP21</f>
        <v>965787</v>
      </c>
      <c r="BQ18" s="6">
        <f>BQ19+BQ20+BQ21</f>
        <v>864543</v>
      </c>
      <c r="BR18" s="89">
        <f t="shared" ref="BR18:BR21" si="103">BQ18/BP18*100</f>
        <v>89.516943176911681</v>
      </c>
      <c r="BS18" s="6">
        <f>BS19+BS20+BS21</f>
        <v>0</v>
      </c>
      <c r="BT18" s="6">
        <f>BT19+BT20+BT21</f>
        <v>0</v>
      </c>
      <c r="BU18" s="38"/>
      <c r="BV18" s="6">
        <f>BV19+BV20+BV21</f>
        <v>0</v>
      </c>
      <c r="BW18" s="6">
        <f>BW19+BW20+BW21</f>
        <v>0</v>
      </c>
      <c r="BX18" s="38"/>
      <c r="BY18" s="6">
        <f>BY19+BY20+BY21</f>
        <v>70480</v>
      </c>
      <c r="BZ18" s="6">
        <f>BZ19+BZ20+BZ21</f>
        <v>0</v>
      </c>
      <c r="CA18" s="38"/>
      <c r="CB18" s="6">
        <f>CB19+CB20+CB21</f>
        <v>0</v>
      </c>
      <c r="CC18" s="6">
        <f>CC19+CC20+CC21</f>
        <v>0</v>
      </c>
      <c r="CD18" s="38"/>
      <c r="CE18" s="6">
        <f>CE19+CE20+CE21</f>
        <v>585970</v>
      </c>
      <c r="CF18" s="6">
        <f>CF19+CF20+CF21</f>
        <v>787609</v>
      </c>
      <c r="CG18" s="89">
        <f t="shared" ref="CG18:CG21" si="104">CF18/CE18*100</f>
        <v>134.41114732836152</v>
      </c>
      <c r="CH18" s="6">
        <f>CH19+CH20+CH21</f>
        <v>548293</v>
      </c>
      <c r="CI18" s="6">
        <f>CI19+CI20+CI21</f>
        <v>548054</v>
      </c>
      <c r="CJ18" s="38"/>
      <c r="CK18" s="6">
        <f>CK19+CK20+CK21</f>
        <v>123225</v>
      </c>
      <c r="CL18" s="6">
        <f>CL19+CL20+CL21</f>
        <v>1302075</v>
      </c>
      <c r="CM18" s="38"/>
      <c r="CN18" s="6">
        <f>CN19+CN20+CN21</f>
        <v>670789</v>
      </c>
      <c r="CO18" s="6">
        <f>CO19+CO20+CO21</f>
        <v>211087</v>
      </c>
      <c r="CP18" s="89">
        <f t="shared" ref="CP18:CP20" si="105">CO18/CN18*100</f>
        <v>31.468464748229323</v>
      </c>
      <c r="CQ18" s="6">
        <f>CQ19+CQ20+CQ21</f>
        <v>0</v>
      </c>
      <c r="CR18" s="6">
        <f>CR19+CR20+CR21</f>
        <v>0</v>
      </c>
      <c r="CS18" s="38"/>
      <c r="CT18" s="6">
        <f>CT19+CT20+CT21</f>
        <v>0</v>
      </c>
      <c r="CU18" s="6">
        <f>CU19+CU20+CU21</f>
        <v>0</v>
      </c>
      <c r="CV18" s="38"/>
      <c r="CW18" s="6">
        <f>CW19+CW20+CW21</f>
        <v>1700</v>
      </c>
      <c r="CX18" s="6">
        <f>CX19+CX20+CX21</f>
        <v>1800</v>
      </c>
      <c r="CY18" s="89">
        <f t="shared" ref="CY18:CY19" si="106">CX18/CW18*100</f>
        <v>105.88235294117648</v>
      </c>
      <c r="CZ18" s="6">
        <f>CZ19+CZ20+CZ21</f>
        <v>10000</v>
      </c>
      <c r="DA18" s="6">
        <f>DA19+DA20+DA21</f>
        <v>0</v>
      </c>
      <c r="DB18" s="38"/>
      <c r="DC18" s="6">
        <f>DC19+DC20+DC21</f>
        <v>1000000</v>
      </c>
      <c r="DD18" s="6">
        <f>DD19+DD20+DD21</f>
        <v>1000000</v>
      </c>
      <c r="DE18" s="89">
        <f t="shared" ref="DE18" si="107">DD18/DC18*100</f>
        <v>100</v>
      </c>
      <c r="DF18" s="6">
        <f>DF19+DF20+DF21</f>
        <v>0</v>
      </c>
      <c r="DG18" s="6">
        <f>DG19+DG20+DG21</f>
        <v>0</v>
      </c>
      <c r="DH18" s="38"/>
      <c r="DI18" s="6">
        <f>DI19+DI20+DI21</f>
        <v>0</v>
      </c>
      <c r="DJ18" s="6">
        <f>DJ19+DJ20+DJ21</f>
        <v>0</v>
      </c>
      <c r="DK18" s="38"/>
      <c r="DL18" s="6">
        <f>DL19+DL20+DL21</f>
        <v>0</v>
      </c>
      <c r="DM18" s="6">
        <f>DM19+DM20+DM21</f>
        <v>0</v>
      </c>
      <c r="DN18" s="89"/>
      <c r="DO18" s="6">
        <f>DO19+DO20+DO21</f>
        <v>0</v>
      </c>
      <c r="DP18" s="6">
        <f>DP19+DP20+DP21</f>
        <v>35000</v>
      </c>
      <c r="DQ18" s="89"/>
      <c r="DR18" s="38">
        <f t="shared" si="59"/>
        <v>4928081</v>
      </c>
      <c r="DS18" s="38">
        <f t="shared" si="59"/>
        <v>6054306</v>
      </c>
      <c r="DT18" s="89">
        <f t="shared" si="60"/>
        <v>122.85321608958944</v>
      </c>
      <c r="DU18" s="6">
        <f>DU19+DU20+DU21</f>
        <v>0</v>
      </c>
      <c r="DV18" s="6">
        <f>DV19+DV20+DV21</f>
        <v>0</v>
      </c>
      <c r="DW18" s="38"/>
      <c r="DX18" s="6">
        <f>DX19+DX20+DX21</f>
        <v>0</v>
      </c>
      <c r="DY18" s="6">
        <f>DY19+DY20+DY21</f>
        <v>0</v>
      </c>
      <c r="DZ18" s="38"/>
      <c r="EA18" s="6">
        <f>EA19+EA20+EA21</f>
        <v>0</v>
      </c>
      <c r="EB18" s="6">
        <f>EB19+EB20+EB21</f>
        <v>0</v>
      </c>
      <c r="EC18" s="38"/>
      <c r="ED18" s="6">
        <f>ED19+ED20+ED21</f>
        <v>16400</v>
      </c>
      <c r="EE18" s="6">
        <f>EE19+EE20+EE21</f>
        <v>46500</v>
      </c>
      <c r="EF18" s="89">
        <f t="shared" ref="EF18:EF19" si="108">EE18/ED18*100</f>
        <v>283.53658536585368</v>
      </c>
      <c r="EG18" s="6">
        <f>EG19+EG20+EG21</f>
        <v>10400</v>
      </c>
      <c r="EH18" s="6">
        <f>EH19+EH20+EH21</f>
        <v>68450</v>
      </c>
      <c r="EI18" s="38"/>
      <c r="EJ18" s="6">
        <f>EJ19+EJ20+EJ21</f>
        <v>800</v>
      </c>
      <c r="EK18" s="6">
        <f>EK19+EK20+EK21</f>
        <v>0</v>
      </c>
      <c r="EL18" s="38"/>
      <c r="EM18" s="6">
        <f>EM19+EM20+EM21</f>
        <v>5100</v>
      </c>
      <c r="EN18" s="6">
        <f>EN19+EN20+EN21</f>
        <v>0</v>
      </c>
      <c r="EO18" s="89">
        <f t="shared" ref="EO18:EO19" si="109">EN18/EM18*100</f>
        <v>0</v>
      </c>
      <c r="EP18" s="6">
        <f>EP19+EP20+EP21</f>
        <v>0</v>
      </c>
      <c r="EQ18" s="6">
        <f>EQ19+EQ20+EQ21</f>
        <v>0</v>
      </c>
      <c r="ER18" s="38"/>
      <c r="ES18" s="6">
        <f>ES19+ES20+ES21</f>
        <v>2000</v>
      </c>
      <c r="ET18" s="6">
        <f>ET19+ET20+ET21</f>
        <v>2000</v>
      </c>
      <c r="EU18" s="89">
        <f t="shared" ref="EU18:EU19" si="110">ET18/ES18*100</f>
        <v>100</v>
      </c>
      <c r="EV18" s="38">
        <f t="shared" si="61"/>
        <v>34700</v>
      </c>
      <c r="EW18" s="38">
        <f t="shared" si="61"/>
        <v>116950</v>
      </c>
      <c r="EX18" s="89">
        <f t="shared" si="40"/>
        <v>337.03170028818448</v>
      </c>
      <c r="EY18" s="6">
        <f>EY19+EY20+EY21</f>
        <v>0</v>
      </c>
      <c r="EZ18" s="6">
        <f>EZ19+EZ20+EZ21</f>
        <v>0</v>
      </c>
      <c r="FA18" s="89"/>
      <c r="FB18" s="6">
        <f>FB19+FB20+FB21</f>
        <v>1000</v>
      </c>
      <c r="FC18" s="6">
        <f>FC19+FC20+FC21</f>
        <v>0</v>
      </c>
      <c r="FD18" s="38"/>
      <c r="FE18" s="6">
        <f>FE19+FE20+FE21</f>
        <v>1000</v>
      </c>
      <c r="FF18" s="6">
        <f>FF19+FF20+FF21</f>
        <v>0</v>
      </c>
      <c r="FG18" s="89">
        <f t="shared" ref="FG18:FG19" si="111">FF18/FE18*100</f>
        <v>0</v>
      </c>
      <c r="FH18" s="6">
        <f>FH19+FH20+FH21</f>
        <v>16086</v>
      </c>
      <c r="FI18" s="6">
        <f>FI19+FI20+FI21</f>
        <v>1940</v>
      </c>
      <c r="FJ18" s="38"/>
      <c r="FK18" s="6">
        <f>FK19+FK20+FK21</f>
        <v>1000</v>
      </c>
      <c r="FL18" s="6">
        <f>FL19+FL20+FL21</f>
        <v>0</v>
      </c>
      <c r="FM18" s="89">
        <f t="shared" ref="FM18:FM19" si="112">FL18/FK18*100</f>
        <v>0</v>
      </c>
      <c r="FN18" s="6">
        <f>FN19+FN20+FN21</f>
        <v>500</v>
      </c>
      <c r="FO18" s="6">
        <f>FO19+FO20+FO21</f>
        <v>0</v>
      </c>
      <c r="FP18" s="94"/>
      <c r="FQ18" s="6">
        <f>FQ19+FQ20+FQ21</f>
        <v>500</v>
      </c>
      <c r="FR18" s="6">
        <f>FR19+FR20+FR21</f>
        <v>749</v>
      </c>
      <c r="FS18" s="89">
        <f t="shared" ref="FS18:FS19" si="113">FR18/FQ18*100</f>
        <v>149.80000000000001</v>
      </c>
      <c r="FT18" s="6">
        <f>FT19+FT20+FT21</f>
        <v>3000</v>
      </c>
      <c r="FU18" s="6">
        <f>FU19+FU20+FU21</f>
        <v>12665</v>
      </c>
      <c r="FV18" s="89">
        <f t="shared" ref="FV18:FV19" si="114">FU18/FT18*100</f>
        <v>422.16666666666669</v>
      </c>
      <c r="FW18" s="6">
        <f>FW19+FW20+FW21</f>
        <v>2100</v>
      </c>
      <c r="FX18" s="6">
        <f>FX19+FX20+FX21</f>
        <v>3397</v>
      </c>
      <c r="FY18" s="89">
        <f t="shared" ref="FY18:FY19" si="115">FX18/FW18*100</f>
        <v>161.76190476190476</v>
      </c>
      <c r="FZ18" s="6">
        <f>FZ19+FZ20+FZ21</f>
        <v>0</v>
      </c>
      <c r="GA18" s="6">
        <f>GA19+GA20+GA21</f>
        <v>0</v>
      </c>
      <c r="GB18" s="38"/>
      <c r="GC18" s="6">
        <f>GC19+GC20+GC21</f>
        <v>500</v>
      </c>
      <c r="GD18" s="6">
        <f>GD19+GD20+GD21</f>
        <v>1689</v>
      </c>
      <c r="GE18" s="89">
        <f t="shared" ref="GE18:GE19" si="116">GD18/GC18*100</f>
        <v>337.8</v>
      </c>
      <c r="GF18" s="6">
        <f>GF19+GF20+GF21</f>
        <v>500</v>
      </c>
      <c r="GG18" s="6">
        <f>GG19+GG20+GG21</f>
        <v>0</v>
      </c>
      <c r="GH18" s="89">
        <f t="shared" ref="GH18:GH19" si="117">GG18/GF18*100</f>
        <v>0</v>
      </c>
      <c r="GI18" s="6">
        <f>GI19+GI20+GI21</f>
        <v>0</v>
      </c>
      <c r="GJ18" s="6">
        <f>GJ19+GJ20+GJ21</f>
        <v>660</v>
      </c>
      <c r="GK18" s="38"/>
      <c r="GL18" s="38">
        <f t="shared" si="62"/>
        <v>26186</v>
      </c>
      <c r="GM18" s="38">
        <f t="shared" si="62"/>
        <v>21100</v>
      </c>
      <c r="GN18" s="89">
        <f t="shared" ref="GN18:GN19" si="118">GM18/GL18*100</f>
        <v>80.577407775147023</v>
      </c>
      <c r="GO18" s="6">
        <f>GO19+GO20+GO21</f>
        <v>40237</v>
      </c>
      <c r="GP18" s="6">
        <f>GP19+GP20+GP21</f>
        <v>33793</v>
      </c>
      <c r="GQ18" s="89">
        <f t="shared" ref="GQ18:GQ19" si="119">GP18/GO18*100</f>
        <v>83.984889529537483</v>
      </c>
      <c r="GR18" s="6">
        <f>GR19+GR20+GR21</f>
        <v>4000</v>
      </c>
      <c r="GS18" s="6">
        <f>GS19+GS20+GS21</f>
        <v>0</v>
      </c>
      <c r="GT18" s="89">
        <f t="shared" ref="GT18:GT19" si="120">GS18/GR18*100</f>
        <v>0</v>
      </c>
      <c r="GU18" s="6">
        <f>GU19+GU20+GU21</f>
        <v>41840</v>
      </c>
      <c r="GV18" s="6">
        <f>GV19+GV20+GV21</f>
        <v>164746</v>
      </c>
      <c r="GW18" s="89">
        <f t="shared" ref="GW18:GW19" si="121">GV18/GU18*100</f>
        <v>393.75239005736137</v>
      </c>
      <c r="GX18" s="38">
        <f t="shared" si="63"/>
        <v>112263</v>
      </c>
      <c r="GY18" s="38">
        <f t="shared" si="63"/>
        <v>219639</v>
      </c>
      <c r="GZ18" s="89">
        <f t="shared" ref="GZ18:GZ19" si="122">GY18/GX18*100</f>
        <v>195.64682932043505</v>
      </c>
      <c r="HA18" s="38">
        <f t="shared" si="64"/>
        <v>5075044</v>
      </c>
      <c r="HB18" s="38">
        <f t="shared" si="64"/>
        <v>6390895</v>
      </c>
      <c r="HC18" s="182">
        <f t="shared" si="58"/>
        <v>125.92787372877949</v>
      </c>
      <c r="HE18" s="187"/>
      <c r="HF18" s="187"/>
    </row>
    <row r="19" spans="1:214" ht="15" customHeight="1" x14ac:dyDescent="0.2">
      <c r="A19" s="153" t="s">
        <v>475</v>
      </c>
      <c r="B19" s="7"/>
      <c r="C19" s="7">
        <f>SUM('címrend kötelező'!C19+'címrend önként'!C19+'címrend államig'!C19)</f>
        <v>0</v>
      </c>
      <c r="D19" s="89"/>
      <c r="E19" s="7"/>
      <c r="F19" s="7">
        <f>SUM('címrend kötelező'!F19+'címrend önként'!F19+'címrend államig'!F19)</f>
        <v>0</v>
      </c>
      <c r="G19" s="38"/>
      <c r="H19" s="7"/>
      <c r="I19" s="7">
        <f>SUM('címrend kötelező'!I19+'címrend önként'!I19+'címrend államig'!I19)</f>
        <v>0</v>
      </c>
      <c r="J19" s="38"/>
      <c r="K19" s="7"/>
      <c r="L19" s="7">
        <f>SUM('címrend kötelező'!L19+'címrend önként'!L19+'címrend államig'!L19)</f>
        <v>0</v>
      </c>
      <c r="M19" s="38"/>
      <c r="N19" s="7"/>
      <c r="O19" s="7">
        <f>SUM('címrend kötelező'!O19+'címrend önként'!O19+'címrend államig'!O19)</f>
        <v>0</v>
      </c>
      <c r="P19" s="38"/>
      <c r="Q19" s="7"/>
      <c r="R19" s="7">
        <f>SUM('címrend kötelező'!R19+'címrend önként'!R19+'címrend államig'!R19)</f>
        <v>0</v>
      </c>
      <c r="S19" s="38"/>
      <c r="T19" s="7"/>
      <c r="U19" s="7">
        <f>SUM('címrend kötelező'!U19+'címrend önként'!U19+'címrend államig'!U19)</f>
        <v>0</v>
      </c>
      <c r="V19" s="38"/>
      <c r="W19" s="7"/>
      <c r="X19" s="7">
        <f>SUM('címrend kötelező'!X19+'címrend önként'!X19+'címrend államig'!X19)</f>
        <v>0</v>
      </c>
      <c r="Y19" s="38"/>
      <c r="Z19" s="7"/>
      <c r="AA19" s="7">
        <f>SUM('címrend kötelező'!AA19+'címrend önként'!AA19+'címrend államig'!AA19)</f>
        <v>0</v>
      </c>
      <c r="AB19" s="38"/>
      <c r="AC19" s="7"/>
      <c r="AD19" s="7">
        <f>SUM('címrend kötelező'!AD19+'címrend önként'!AD19+'címrend államig'!AD19)</f>
        <v>0</v>
      </c>
      <c r="AE19" s="38"/>
      <c r="AF19" s="7"/>
      <c r="AG19" s="7">
        <f>SUM('címrend kötelező'!AG19+'címrend önként'!AG19+'címrend államig'!AG19)</f>
        <v>0</v>
      </c>
      <c r="AH19" s="38"/>
      <c r="AI19" s="7"/>
      <c r="AJ19" s="7">
        <f>SUM('címrend kötelező'!AJ19+'címrend önként'!AJ19+'címrend államig'!AJ19)</f>
        <v>0</v>
      </c>
      <c r="AK19" s="38"/>
      <c r="AL19" s="7"/>
      <c r="AM19" s="7">
        <f>SUM('címrend kötelező'!AM19+'címrend önként'!AM19+'címrend államig'!AM19)</f>
        <v>0</v>
      </c>
      <c r="AN19" s="38"/>
      <c r="AO19" s="7">
        <v>5800</v>
      </c>
      <c r="AP19" s="7">
        <f>SUM('címrend kötelező'!AP19+'címrend önként'!AP19+'címrend államig'!AP19)</f>
        <v>15240</v>
      </c>
      <c r="AQ19" s="94">
        <f t="shared" si="100"/>
        <v>262.75862068965517</v>
      </c>
      <c r="AR19" s="7"/>
      <c r="AS19" s="330">
        <f>SUM('címrend kötelező'!AS19+'címrend önként'!AS19+'címrend államig'!AS19)</f>
        <v>0</v>
      </c>
      <c r="AT19" s="94"/>
      <c r="AU19" s="7">
        <v>5300</v>
      </c>
      <c r="AV19" s="330">
        <f>SUM('címrend kötelező'!AV19+'címrend önként'!AV19+'címrend államig'!AV19)</f>
        <v>16500</v>
      </c>
      <c r="AW19" s="94">
        <f t="shared" si="101"/>
        <v>311.32075471698113</v>
      </c>
      <c r="AX19" s="7"/>
      <c r="AY19" s="330">
        <f>SUM('címrend kötelező'!AY19+'címrend önként'!AY19+'címrend államig'!AY19)</f>
        <v>0</v>
      </c>
      <c r="AZ19" s="38"/>
      <c r="BA19" s="7"/>
      <c r="BB19" s="38">
        <f>SUM('címrend kötelező'!BB19+'címrend önként'!BB19+'címrend államig'!BB19)</f>
        <v>0</v>
      </c>
      <c r="BC19" s="38"/>
      <c r="BD19" s="7"/>
      <c r="BE19" s="330">
        <f>SUM('címrend kötelező'!BE19+'címrend önként'!BE19+'címrend államig'!BE19)</f>
        <v>0</v>
      </c>
      <c r="BF19" s="38"/>
      <c r="BG19" s="7"/>
      <c r="BH19" s="330">
        <f>'címrend kötelező'!BH19+'címrend önként'!BH19+'címrend államig'!BH19</f>
        <v>0</v>
      </c>
      <c r="BI19" s="38"/>
      <c r="BJ19" s="7"/>
      <c r="BK19" s="330">
        <f>'címrend kötelező'!BK19+'címrend önként'!BK19+'címrend államig'!BK19</f>
        <v>0</v>
      </c>
      <c r="BL19" s="38"/>
      <c r="BM19" s="7">
        <v>16000</v>
      </c>
      <c r="BN19" s="330">
        <f>SUM('címrend kötelező'!BN19+'címrend önként'!BN19+'címrend államig'!BN19)</f>
        <v>16000</v>
      </c>
      <c r="BO19" s="38"/>
      <c r="BP19" s="7">
        <v>245550</v>
      </c>
      <c r="BQ19" s="330">
        <f>SUM('címrend kötelező'!BQ19+'címrend önként'!BQ19+'címrend államig'!BQ19)</f>
        <v>282526</v>
      </c>
      <c r="BR19" s="94">
        <f t="shared" si="103"/>
        <v>115.05844023620443</v>
      </c>
      <c r="BS19" s="7"/>
      <c r="BT19" s="330">
        <f>SUM('címrend kötelező'!BT19+'címrend önként'!BT19+'címrend államig'!BT19)</f>
        <v>0</v>
      </c>
      <c r="BU19" s="38"/>
      <c r="BV19" s="7"/>
      <c r="BW19" s="330">
        <f>SUM('címrend kötelező'!BW19+'címrend önként'!BW19+'címrend államig'!BW19)</f>
        <v>0</v>
      </c>
      <c r="BX19" s="38"/>
      <c r="BY19" s="7">
        <v>60000</v>
      </c>
      <c r="BZ19" s="330">
        <f>SUM('címrend kötelező'!BZ19+'címrend önként'!BZ19+'címrend államig'!BZ19)</f>
        <v>0</v>
      </c>
      <c r="CA19" s="38"/>
      <c r="CB19" s="7"/>
      <c r="CC19" s="330">
        <f>SUM('címrend kötelező'!CC19+'címrend önként'!CC19+'címrend államig'!CC19)</f>
        <v>0</v>
      </c>
      <c r="CD19" s="38"/>
      <c r="CE19" s="7">
        <v>7500</v>
      </c>
      <c r="CF19" s="330">
        <f>SUM('címrend kötelező'!CF19+'címrend önként'!CF19+'címrend államig'!CF19)</f>
        <v>179640</v>
      </c>
      <c r="CG19" s="94">
        <f t="shared" si="104"/>
        <v>2395.2000000000003</v>
      </c>
      <c r="CH19" s="7"/>
      <c r="CI19" s="330">
        <f>SUM('címrend kötelező'!CI19+'címrend önként'!CI19+'címrend államig'!CI19)</f>
        <v>0</v>
      </c>
      <c r="CJ19" s="38"/>
      <c r="CK19" s="7">
        <v>79500</v>
      </c>
      <c r="CL19" s="330">
        <f>SUM('címrend kötelező'!CL19+'címrend önként'!CL19+'címrend államig'!CL19)</f>
        <v>119853</v>
      </c>
      <c r="CM19" s="38"/>
      <c r="CN19" s="7">
        <v>25000</v>
      </c>
      <c r="CO19" s="330">
        <f>'címrend kötelező'!CO19+'címrend önként'!CO19+'címrend államig'!CO19</f>
        <v>58484</v>
      </c>
      <c r="CP19" s="94">
        <f t="shared" si="105"/>
        <v>233.93600000000001</v>
      </c>
      <c r="CQ19" s="7"/>
      <c r="CR19" s="330">
        <f>SUM('címrend kötelező'!CR19+'címrend önként'!CR19+'címrend államig'!CR19)</f>
        <v>0</v>
      </c>
      <c r="CS19" s="38"/>
      <c r="CT19" s="7"/>
      <c r="CU19" s="330">
        <f>SUM('címrend kötelező'!CU19+'címrend önként'!CU19+'címrend államig'!CU19)</f>
        <v>0</v>
      </c>
      <c r="CV19" s="38"/>
      <c r="CW19" s="7">
        <v>1700</v>
      </c>
      <c r="CX19" s="330">
        <f>SUM('címrend kötelező'!CX19+'címrend önként'!CX19+'címrend államig'!CX19)</f>
        <v>1800</v>
      </c>
      <c r="CY19" s="94">
        <f t="shared" si="106"/>
        <v>105.88235294117648</v>
      </c>
      <c r="CZ19" s="7">
        <v>10000</v>
      </c>
      <c r="DA19" s="330">
        <f>SUM('címrend kötelező'!DA19+'címrend önként'!DA19+'címrend államig'!DA19)</f>
        <v>0</v>
      </c>
      <c r="DB19" s="38"/>
      <c r="DC19" s="7"/>
      <c r="DD19" s="330">
        <f>SUM('címrend kötelező'!DD19+'címrend önként'!DD19+'címrend államig'!DD19)</f>
        <v>0</v>
      </c>
      <c r="DE19" s="38"/>
      <c r="DF19" s="7"/>
      <c r="DG19" s="330">
        <f>SUM('címrend kötelező'!DG19+'címrend önként'!DG19+'címrend államig'!DG19)</f>
        <v>0</v>
      </c>
      <c r="DH19" s="38"/>
      <c r="DI19" s="7"/>
      <c r="DJ19" s="330">
        <f>SUM('címrend kötelező'!DJ19+'címrend önként'!DJ19+'címrend államig'!DJ19)</f>
        <v>0</v>
      </c>
      <c r="DK19" s="38"/>
      <c r="DL19" s="7"/>
      <c r="DM19" s="330">
        <f>SUM('címrend kötelező'!DM19+'címrend önként'!DM19+'címrend államig'!DM19)</f>
        <v>0</v>
      </c>
      <c r="DN19" s="38"/>
      <c r="DO19" s="7"/>
      <c r="DP19" s="330">
        <f>'címrend kötelező'!DP19+'címrend önként'!DP19+'címrend államig'!DP19</f>
        <v>0</v>
      </c>
      <c r="DQ19" s="38"/>
      <c r="DR19" s="330">
        <f t="shared" si="59"/>
        <v>456350</v>
      </c>
      <c r="DS19" s="330">
        <f t="shared" si="59"/>
        <v>690043</v>
      </c>
      <c r="DT19" s="94">
        <f t="shared" si="60"/>
        <v>151.2091596362441</v>
      </c>
      <c r="DU19" s="7"/>
      <c r="DV19" s="7">
        <f>SUM('címrend kötelező'!DV19+'címrend önként'!DV19+'címrend államig'!DV19)</f>
        <v>0</v>
      </c>
      <c r="DW19" s="38"/>
      <c r="DX19" s="7"/>
      <c r="DY19" s="7">
        <f>SUM('címrend kötelező'!DY19+'címrend önként'!DY19+'címrend államig'!DY19)</f>
        <v>0</v>
      </c>
      <c r="DZ19" s="38"/>
      <c r="EA19" s="7"/>
      <c r="EB19" s="7">
        <f>SUM('címrend kötelező'!EB19+'címrend önként'!EB19+'címrend államig'!EB19)</f>
        <v>0</v>
      </c>
      <c r="EC19" s="38"/>
      <c r="ED19" s="7">
        <v>13500</v>
      </c>
      <c r="EE19" s="7">
        <f>SUM('címrend kötelező'!EE19+'címrend önként'!EE19+'címrend államig'!EE19)</f>
        <v>29700</v>
      </c>
      <c r="EF19" s="94">
        <f t="shared" si="108"/>
        <v>220.00000000000003</v>
      </c>
      <c r="EG19" s="7">
        <v>10400</v>
      </c>
      <c r="EH19" s="7">
        <f>SUM('címrend kötelező'!EH19+'címrend önként'!EH19+'címrend államig'!EH19)</f>
        <v>68450</v>
      </c>
      <c r="EI19" s="38"/>
      <c r="EJ19" s="7">
        <v>800</v>
      </c>
      <c r="EK19" s="7">
        <f>SUM('címrend kötelező'!EK19+'címrend önként'!EK19+'címrend államig'!EK19)</f>
        <v>0</v>
      </c>
      <c r="EL19" s="38"/>
      <c r="EM19" s="7">
        <v>2500</v>
      </c>
      <c r="EN19" s="7">
        <f>SUM('címrend kötelező'!EN19+'címrend önként'!EN19+'címrend államig'!EN19)</f>
        <v>0</v>
      </c>
      <c r="EO19" s="94">
        <f t="shared" si="109"/>
        <v>0</v>
      </c>
      <c r="EP19" s="7"/>
      <c r="EQ19" s="7">
        <f>SUM('címrend kötelező'!EQ19+'címrend önként'!EQ19+'címrend államig'!EQ19)</f>
        <v>0</v>
      </c>
      <c r="ER19" s="38"/>
      <c r="ES19" s="7">
        <v>2000</v>
      </c>
      <c r="ET19" s="7">
        <f>SUM('címrend kötelező'!ET19+'címrend önként'!ET19+'címrend államig'!ET19)</f>
        <v>2000</v>
      </c>
      <c r="EU19" s="94">
        <f t="shared" si="110"/>
        <v>100</v>
      </c>
      <c r="EV19" s="330">
        <f t="shared" si="61"/>
        <v>29200</v>
      </c>
      <c r="EW19" s="330">
        <f t="shared" si="61"/>
        <v>100150</v>
      </c>
      <c r="EX19" s="94">
        <f t="shared" si="40"/>
        <v>342.97945205479454</v>
      </c>
      <c r="EY19" s="7">
        <v>0</v>
      </c>
      <c r="EZ19" s="330">
        <f>'címrend kötelező'!EY19+'címrend önként'!EY19+'címrend államig'!EY19</f>
        <v>0</v>
      </c>
      <c r="FA19" s="94"/>
      <c r="FB19" s="7">
        <v>1000</v>
      </c>
      <c r="FC19" s="330">
        <f>'címrend kötelező'!EZ19+'címrend önként'!EZ19+'címrend államig'!EZ19</f>
        <v>0</v>
      </c>
      <c r="FD19" s="38"/>
      <c r="FE19" s="7">
        <v>1000</v>
      </c>
      <c r="FF19" s="330">
        <f>'címrend kötelező'!FA19+'címrend önként'!FA19+'címrend államig'!FA19</f>
        <v>0</v>
      </c>
      <c r="FG19" s="94">
        <f t="shared" si="111"/>
        <v>0</v>
      </c>
      <c r="FH19" s="7">
        <v>16086</v>
      </c>
      <c r="FI19" s="330">
        <f>'címrend kötelező'!FB19+'címrend önként'!FB19+'címrend államig'!FB19</f>
        <v>1940</v>
      </c>
      <c r="FJ19" s="38"/>
      <c r="FK19" s="7">
        <v>1000</v>
      </c>
      <c r="FL19" s="330">
        <f>'címrend kötelező'!FC19+'címrend önként'!FC19+'címrend államig'!FC19</f>
        <v>0</v>
      </c>
      <c r="FM19" s="94">
        <f t="shared" si="112"/>
        <v>0</v>
      </c>
      <c r="FN19" s="7">
        <v>500</v>
      </c>
      <c r="FO19" s="330">
        <f>'címrend kötelező'!FD19+'címrend önként'!FD19+'címrend államig'!FD19</f>
        <v>0</v>
      </c>
      <c r="FP19" s="38"/>
      <c r="FQ19" s="7">
        <v>500</v>
      </c>
      <c r="FR19" s="330">
        <f>'címrend kötelező'!FE19+'címrend önként'!FE19+'címrend államig'!FE19</f>
        <v>749</v>
      </c>
      <c r="FS19" s="94">
        <f t="shared" si="113"/>
        <v>149.80000000000001</v>
      </c>
      <c r="FT19" s="7">
        <v>3000</v>
      </c>
      <c r="FU19" s="330">
        <f>'címrend kötelező'!FF19+'címrend önként'!FF19+'címrend államig'!FF19</f>
        <v>1165</v>
      </c>
      <c r="FV19" s="94">
        <f t="shared" si="114"/>
        <v>38.833333333333329</v>
      </c>
      <c r="FW19" s="7">
        <v>500</v>
      </c>
      <c r="FX19" s="330">
        <f>'címrend kötelező'!FG19+'címrend önként'!FG19+'címrend államig'!FG19</f>
        <v>797</v>
      </c>
      <c r="FY19" s="94">
        <f t="shared" si="115"/>
        <v>159.4</v>
      </c>
      <c r="FZ19" s="7"/>
      <c r="GA19" s="330">
        <f>'címrend kötelező'!FH19+'címrend önként'!FH19+'címrend államig'!FH19</f>
        <v>0</v>
      </c>
      <c r="GB19" s="38"/>
      <c r="GC19" s="7">
        <v>500</v>
      </c>
      <c r="GD19" s="330">
        <f>'címrend kötelező'!FI19+'címrend önként'!FI19+'címrend államig'!FI19</f>
        <v>1689</v>
      </c>
      <c r="GE19" s="89">
        <f t="shared" si="116"/>
        <v>337.8</v>
      </c>
      <c r="GF19" s="7">
        <v>500</v>
      </c>
      <c r="GG19" s="330">
        <f>'címrend kötelező'!FJ19+'címrend önként'!FJ19+'címrend államig'!FJ19</f>
        <v>0</v>
      </c>
      <c r="GH19" s="89">
        <f t="shared" si="117"/>
        <v>0</v>
      </c>
      <c r="GI19" s="7"/>
      <c r="GJ19" s="330">
        <f>'címrend kötelező'!FK19+'címrend önként'!FK19+'címrend államig'!FK19</f>
        <v>660</v>
      </c>
      <c r="GK19" s="38"/>
      <c r="GL19" s="330">
        <f t="shared" si="62"/>
        <v>24586</v>
      </c>
      <c r="GM19" s="330">
        <f t="shared" si="62"/>
        <v>7000</v>
      </c>
      <c r="GN19" s="94">
        <f t="shared" si="118"/>
        <v>28.471487838607342</v>
      </c>
      <c r="GO19" s="7">
        <v>25287</v>
      </c>
      <c r="GP19" s="330">
        <f>'címrend kötelező'!FM19+'címrend önként'!FM19+'címrend államig'!FM19</f>
        <v>21525</v>
      </c>
      <c r="GQ19" s="94">
        <f t="shared" si="119"/>
        <v>85.122790366591531</v>
      </c>
      <c r="GR19" s="7">
        <v>4000</v>
      </c>
      <c r="GS19" s="330">
        <f>'címrend kötelező'!FN19+'címrend önként'!FN19+'címrend államig'!FN19</f>
        <v>0</v>
      </c>
      <c r="GT19" s="94">
        <f t="shared" si="120"/>
        <v>0</v>
      </c>
      <c r="GU19" s="7">
        <v>14370</v>
      </c>
      <c r="GV19" s="330">
        <f>'címrend kötelező'!FO19+'címrend önként'!FO19+'címrend államig'!FO19</f>
        <v>10454</v>
      </c>
      <c r="GW19" s="94">
        <f t="shared" si="121"/>
        <v>72.748782185107856</v>
      </c>
      <c r="GX19" s="330">
        <f t="shared" si="63"/>
        <v>68243</v>
      </c>
      <c r="GY19" s="330">
        <f t="shared" si="63"/>
        <v>38979</v>
      </c>
      <c r="GZ19" s="94">
        <f t="shared" si="122"/>
        <v>57.117946162976416</v>
      </c>
      <c r="HA19" s="38">
        <f t="shared" si="64"/>
        <v>553793</v>
      </c>
      <c r="HB19" s="38">
        <f t="shared" si="64"/>
        <v>829172</v>
      </c>
      <c r="HC19" s="182">
        <f t="shared" si="58"/>
        <v>149.72598064619814</v>
      </c>
      <c r="HE19" s="187"/>
      <c r="HF19" s="187"/>
    </row>
    <row r="20" spans="1:214" ht="15" customHeight="1" x14ac:dyDescent="0.2">
      <c r="A20" s="153" t="s">
        <v>476</v>
      </c>
      <c r="B20" s="7"/>
      <c r="C20" s="7">
        <f>SUM('címrend kötelező'!C20+'címrend önként'!C20+'címrend államig'!C20)</f>
        <v>0</v>
      </c>
      <c r="D20" s="89"/>
      <c r="E20" s="7"/>
      <c r="F20" s="7">
        <f>SUM('címrend kötelező'!F20+'címrend önként'!F20+'címrend államig'!F20)</f>
        <v>0</v>
      </c>
      <c r="G20" s="38"/>
      <c r="H20" s="7"/>
      <c r="I20" s="7">
        <f>SUM('címrend kötelező'!I20+'címrend önként'!I20+'címrend államig'!I20)</f>
        <v>0</v>
      </c>
      <c r="J20" s="38"/>
      <c r="K20" s="7"/>
      <c r="L20" s="7">
        <f>SUM('címrend kötelező'!L20+'címrend önként'!L20+'címrend államig'!L20)</f>
        <v>0</v>
      </c>
      <c r="M20" s="38"/>
      <c r="N20" s="7"/>
      <c r="O20" s="7">
        <f>SUM('címrend kötelező'!O20+'címrend önként'!O20+'címrend államig'!O20)</f>
        <v>0</v>
      </c>
      <c r="P20" s="38"/>
      <c r="Q20" s="7"/>
      <c r="R20" s="7">
        <f>SUM('címrend kötelező'!R20+'címrend önként'!R20+'címrend államig'!R20)</f>
        <v>0</v>
      </c>
      <c r="S20" s="38"/>
      <c r="T20" s="7"/>
      <c r="U20" s="7">
        <f>SUM('címrend kötelező'!U20+'címrend önként'!U20+'címrend államig'!U20)</f>
        <v>0</v>
      </c>
      <c r="V20" s="38"/>
      <c r="W20" s="7"/>
      <c r="X20" s="7">
        <f>SUM('címrend kötelező'!X20+'címrend önként'!X20+'címrend államig'!X20)</f>
        <v>0</v>
      </c>
      <c r="Y20" s="38"/>
      <c r="Z20" s="7"/>
      <c r="AA20" s="7">
        <f>SUM('címrend kötelező'!AA20+'címrend önként'!AA20+'címrend államig'!AA20)</f>
        <v>0</v>
      </c>
      <c r="AB20" s="38"/>
      <c r="AC20" s="7"/>
      <c r="AD20" s="7">
        <f>SUM('címrend kötelező'!AD20+'címrend önként'!AD20+'címrend államig'!AD20)</f>
        <v>0</v>
      </c>
      <c r="AE20" s="38"/>
      <c r="AF20" s="7"/>
      <c r="AG20" s="7">
        <f>SUM('címrend kötelező'!AG20+'címrend önként'!AG20+'címrend államig'!AG20)</f>
        <v>0</v>
      </c>
      <c r="AH20" s="38"/>
      <c r="AI20" s="7"/>
      <c r="AJ20" s="7">
        <f>SUM('címrend kötelező'!AJ20+'címrend önként'!AJ20+'címrend államig'!AJ20)</f>
        <v>0</v>
      </c>
      <c r="AK20" s="38"/>
      <c r="AL20" s="7"/>
      <c r="AM20" s="7">
        <f>SUM('címrend kötelező'!AM20+'címrend önként'!AM20+'címrend államig'!AM20)</f>
        <v>0</v>
      </c>
      <c r="AN20" s="38"/>
      <c r="AO20" s="7"/>
      <c r="AP20" s="7">
        <f>SUM('címrend kötelező'!AP20+'címrend önként'!AP20+'címrend államig'!AP20)</f>
        <v>0</v>
      </c>
      <c r="AQ20" s="38"/>
      <c r="AR20" s="7"/>
      <c r="AS20" s="330">
        <f>SUM('címrend kötelező'!AS20+'címrend önként'!AS20+'címrend államig'!AS20)</f>
        <v>0</v>
      </c>
      <c r="AT20" s="38"/>
      <c r="AU20" s="7"/>
      <c r="AV20" s="330">
        <f>SUM('címrend kötelező'!AV20+'címrend önként'!AV20+'címrend államig'!AV20)</f>
        <v>18500</v>
      </c>
      <c r="AW20" s="38"/>
      <c r="AX20" s="7"/>
      <c r="AY20" s="330">
        <f>SUM('címrend kötelező'!AY20+'címrend önként'!AY20+'címrend államig'!AY20)</f>
        <v>0</v>
      </c>
      <c r="AZ20" s="38"/>
      <c r="BA20" s="7"/>
      <c r="BB20" s="330">
        <f>SUM('címrend kötelező'!BB20+'címrend önként'!BB20+'címrend államig'!BB20)</f>
        <v>0</v>
      </c>
      <c r="BC20" s="38"/>
      <c r="BD20" s="7"/>
      <c r="BE20" s="330">
        <f>SUM('címrend kötelező'!BE20+'címrend önként'!BE20+'címrend államig'!BE20)</f>
        <v>0</v>
      </c>
      <c r="BF20" s="38"/>
      <c r="BG20" s="7"/>
      <c r="BH20" s="330">
        <f>'címrend kötelező'!BH20+'címrend önként'!BH20+'címrend államig'!BH20</f>
        <v>0</v>
      </c>
      <c r="BI20" s="38"/>
      <c r="BJ20" s="7"/>
      <c r="BK20" s="330">
        <f>'címrend kötelező'!BK20+'címrend önként'!BK20+'címrend államig'!BK20</f>
        <v>0</v>
      </c>
      <c r="BL20" s="38"/>
      <c r="BM20" s="7"/>
      <c r="BN20" s="330">
        <f>SUM('címrend kötelező'!BN20+'címrend önként'!BN20+'címrend államig'!BN20)</f>
        <v>0</v>
      </c>
      <c r="BO20" s="38"/>
      <c r="BP20" s="7">
        <v>700237</v>
      </c>
      <c r="BQ20" s="330">
        <f>SUM('címrend kötelező'!BQ20+'címrend önként'!BQ20+'címrend államig'!BQ20)</f>
        <v>543917</v>
      </c>
      <c r="BR20" s="94">
        <f t="shared" si="103"/>
        <v>77.67612965324598</v>
      </c>
      <c r="BS20" s="7"/>
      <c r="BT20" s="330">
        <f>SUM('címrend kötelező'!BT20+'címrend önként'!BT20+'címrend államig'!BT20)</f>
        <v>0</v>
      </c>
      <c r="BU20" s="38"/>
      <c r="BV20" s="7"/>
      <c r="BW20" s="330">
        <f>SUM('címrend kötelező'!BW20+'címrend önként'!BW20+'címrend államig'!BW20)</f>
        <v>0</v>
      </c>
      <c r="BX20" s="38"/>
      <c r="BY20" s="7"/>
      <c r="BZ20" s="330">
        <f>SUM('címrend kötelező'!BZ20+'címrend önként'!BZ20+'címrend államig'!BZ20)</f>
        <v>0</v>
      </c>
      <c r="CA20" s="38"/>
      <c r="CB20" s="7"/>
      <c r="CC20" s="330">
        <f>SUM('címrend kötelező'!CC20+'címrend önként'!CC20+'címrend államig'!CC20)</f>
        <v>0</v>
      </c>
      <c r="CD20" s="38"/>
      <c r="CE20" s="7">
        <v>402600</v>
      </c>
      <c r="CF20" s="330">
        <f>SUM('címrend kötelező'!CF20+'címrend önként'!CF20+'címrend államig'!CF20)</f>
        <v>273939</v>
      </c>
      <c r="CG20" s="94">
        <f t="shared" si="104"/>
        <v>68.04247391952309</v>
      </c>
      <c r="CH20" s="7">
        <v>548293</v>
      </c>
      <c r="CI20" s="330">
        <f>SUM('címrend kötelező'!CI20+'címrend önként'!CI20+'címrend államig'!CI20)</f>
        <v>548054</v>
      </c>
      <c r="CJ20" s="38"/>
      <c r="CK20" s="7">
        <v>43725</v>
      </c>
      <c r="CL20" s="330">
        <f>SUM('címrend kötelező'!CL20+'címrend önként'!CL20+'címrend államig'!CL20)</f>
        <v>956339</v>
      </c>
      <c r="CM20" s="38"/>
      <c r="CN20" s="7">
        <v>481204</v>
      </c>
      <c r="CO20" s="330">
        <f>'címrend kötelező'!CO20+'címrend önként'!CO20+'címrend államig'!CO20</f>
        <v>152603</v>
      </c>
      <c r="CP20" s="94">
        <f t="shared" si="105"/>
        <v>31.712745529962344</v>
      </c>
      <c r="CQ20" s="7"/>
      <c r="CR20" s="330">
        <f>SUM('címrend kötelező'!CR20+'címrend önként'!CR20+'címrend államig'!CR20)</f>
        <v>0</v>
      </c>
      <c r="CS20" s="38"/>
      <c r="CT20" s="7"/>
      <c r="CU20" s="330">
        <f>SUM('címrend kötelező'!CU20+'címrend önként'!CU20+'címrend államig'!CU20)</f>
        <v>0</v>
      </c>
      <c r="CV20" s="38"/>
      <c r="CW20" s="7"/>
      <c r="CX20" s="330">
        <f>SUM('címrend kötelező'!CX20+'címrend önként'!CX20+'címrend államig'!CX20)</f>
        <v>0</v>
      </c>
      <c r="CY20" s="38"/>
      <c r="CZ20" s="7"/>
      <c r="DA20" s="330">
        <f>SUM('címrend kötelező'!DA20+'címrend önként'!DA20+'címrend államig'!DA20)</f>
        <v>0</v>
      </c>
      <c r="DB20" s="38"/>
      <c r="DC20" s="7"/>
      <c r="DD20" s="330">
        <f>SUM('címrend kötelező'!DD20+'címrend önként'!DD20+'címrend államig'!DD20)</f>
        <v>0</v>
      </c>
      <c r="DE20" s="38"/>
      <c r="DF20" s="7"/>
      <c r="DG20" s="330">
        <f>SUM('címrend kötelező'!DG20+'címrend önként'!DG20+'címrend államig'!DG20)</f>
        <v>0</v>
      </c>
      <c r="DH20" s="38"/>
      <c r="DI20" s="7"/>
      <c r="DJ20" s="330">
        <f>SUM('címrend kötelező'!DJ20+'címrend önként'!DJ20+'címrend államig'!DJ20)</f>
        <v>0</v>
      </c>
      <c r="DK20" s="38"/>
      <c r="DL20" s="7"/>
      <c r="DM20" s="330">
        <f>SUM('címrend kötelező'!DM20+'címrend önként'!DM20+'címrend államig'!DM20)</f>
        <v>0</v>
      </c>
      <c r="DN20" s="38"/>
      <c r="DO20" s="7"/>
      <c r="DP20" s="330">
        <f>'címrend kötelező'!DP20+'címrend önként'!DP20+'címrend államig'!DP20</f>
        <v>0</v>
      </c>
      <c r="DQ20" s="38"/>
      <c r="DR20" s="330">
        <f t="shared" si="59"/>
        <v>2176059</v>
      </c>
      <c r="DS20" s="330">
        <f t="shared" si="59"/>
        <v>2493352</v>
      </c>
      <c r="DT20" s="94">
        <f t="shared" si="60"/>
        <v>114.58108442831742</v>
      </c>
      <c r="DU20" s="7"/>
      <c r="DV20" s="7">
        <f>SUM('címrend kötelező'!DV20+'címrend önként'!DV20+'címrend államig'!DV20)</f>
        <v>0</v>
      </c>
      <c r="DW20" s="38"/>
      <c r="DX20" s="7"/>
      <c r="DY20" s="7">
        <f>SUM('címrend kötelező'!DY20+'címrend önként'!DY20+'címrend államig'!DY20)</f>
        <v>0</v>
      </c>
      <c r="DZ20" s="38"/>
      <c r="EA20" s="7"/>
      <c r="EB20" s="7">
        <f>SUM('címrend kötelező'!EB20+'címrend önként'!EB20+'címrend államig'!EB20)</f>
        <v>0</v>
      </c>
      <c r="EC20" s="38"/>
      <c r="ED20" s="7">
        <v>2900</v>
      </c>
      <c r="EE20" s="7">
        <f>SUM('címrend kötelező'!EE20+'címrend önként'!EE20+'címrend államig'!EE20)</f>
        <v>16800</v>
      </c>
      <c r="EF20" s="38"/>
      <c r="EG20" s="7"/>
      <c r="EH20" s="7">
        <f>SUM('címrend kötelező'!EH20+'címrend önként'!EH20+'címrend államig'!EH20)</f>
        <v>0</v>
      </c>
      <c r="EI20" s="38"/>
      <c r="EJ20" s="7"/>
      <c r="EK20" s="7">
        <f>SUM('címrend kötelező'!EK20+'címrend önként'!EK20+'címrend államig'!EK20)</f>
        <v>0</v>
      </c>
      <c r="EL20" s="38"/>
      <c r="EM20" s="7">
        <v>2600</v>
      </c>
      <c r="EN20" s="7">
        <f>SUM('címrend kötelező'!EN20+'címrend önként'!EN20+'címrend államig'!EN20)</f>
        <v>0</v>
      </c>
      <c r="EO20" s="38"/>
      <c r="EP20" s="7"/>
      <c r="EQ20" s="7">
        <f>SUM('címrend kötelező'!EQ20+'címrend önként'!EQ20+'címrend államig'!EQ20)</f>
        <v>0</v>
      </c>
      <c r="ER20" s="38"/>
      <c r="ES20" s="7"/>
      <c r="ET20" s="7">
        <f>SUM('címrend kötelező'!ET20+'címrend önként'!ET20+'címrend államig'!ET20)</f>
        <v>0</v>
      </c>
      <c r="EU20" s="38"/>
      <c r="EV20" s="330">
        <f t="shared" si="61"/>
        <v>5500</v>
      </c>
      <c r="EW20" s="330">
        <f t="shared" si="61"/>
        <v>16800</v>
      </c>
      <c r="EX20" s="94"/>
      <c r="EY20" s="7"/>
      <c r="EZ20" s="330">
        <f>'címrend kötelező'!EY20+'címrend önként'!EY20+'címrend államig'!EY20</f>
        <v>0</v>
      </c>
      <c r="FA20" s="38"/>
      <c r="FB20" s="7"/>
      <c r="FC20" s="330">
        <f>'címrend kötelező'!EZ20+'címrend önként'!EZ20+'címrend államig'!EZ20</f>
        <v>0</v>
      </c>
      <c r="FD20" s="38"/>
      <c r="FE20" s="7"/>
      <c r="FF20" s="330">
        <f>'címrend kötelező'!FA20+'címrend önként'!FA20+'címrend államig'!FA20</f>
        <v>0</v>
      </c>
      <c r="FG20" s="38"/>
      <c r="FH20" s="7"/>
      <c r="FI20" s="330">
        <f>'címrend kötelező'!FB20+'címrend önként'!FB20+'címrend államig'!FB20</f>
        <v>0</v>
      </c>
      <c r="FJ20" s="38"/>
      <c r="FK20" s="7"/>
      <c r="FL20" s="330">
        <f>'címrend kötelező'!FC20+'címrend önként'!FC20+'címrend államig'!FC20</f>
        <v>0</v>
      </c>
      <c r="FM20" s="38"/>
      <c r="FN20" s="7"/>
      <c r="FO20" s="330">
        <f>'címrend kötelező'!FD20+'címrend önként'!FD20+'címrend államig'!FD20</f>
        <v>0</v>
      </c>
      <c r="FP20" s="38"/>
      <c r="FQ20" s="7"/>
      <c r="FR20" s="330">
        <f>'címrend kötelező'!FE20+'címrend önként'!FE20+'címrend államig'!FE20</f>
        <v>0</v>
      </c>
      <c r="FS20" s="38"/>
      <c r="FT20" s="7"/>
      <c r="FU20" s="330">
        <f>'címrend kötelező'!FF20+'címrend önként'!FF20+'címrend államig'!FF20</f>
        <v>11500</v>
      </c>
      <c r="FV20" s="330"/>
      <c r="FW20" s="7">
        <v>1600</v>
      </c>
      <c r="FX20" s="330">
        <f>'címrend kötelező'!FG20+'címrend önként'!FG20+'címrend államig'!FG20</f>
        <v>2600</v>
      </c>
      <c r="FY20" s="38"/>
      <c r="FZ20" s="7"/>
      <c r="GA20" s="330">
        <f>'címrend kötelező'!FH20+'címrend önként'!FH20+'címrend államig'!FH20</f>
        <v>0</v>
      </c>
      <c r="GB20" s="38"/>
      <c r="GC20" s="6"/>
      <c r="GD20" s="330">
        <f>'címrend kötelező'!FI20+'címrend önként'!FI20+'címrend államig'!FI20</f>
        <v>0</v>
      </c>
      <c r="GE20" s="38"/>
      <c r="GF20" s="7"/>
      <c r="GG20" s="330">
        <f>'címrend kötelező'!FJ20+'címrend önként'!FJ20+'címrend államig'!FJ20</f>
        <v>0</v>
      </c>
      <c r="GH20" s="38"/>
      <c r="GI20" s="7"/>
      <c r="GJ20" s="330">
        <f>'címrend kötelező'!FK20+'címrend önként'!FK20+'címrend államig'!FK20</f>
        <v>0</v>
      </c>
      <c r="GK20" s="38"/>
      <c r="GL20" s="330">
        <f t="shared" si="62"/>
        <v>1600</v>
      </c>
      <c r="GM20" s="330">
        <f t="shared" si="62"/>
        <v>14100</v>
      </c>
      <c r="GN20" s="38"/>
      <c r="GO20" s="7">
        <v>14950</v>
      </c>
      <c r="GP20" s="330">
        <f>'címrend kötelező'!FM20+'címrend önként'!FM20+'címrend államig'!FM20</f>
        <v>12268</v>
      </c>
      <c r="GQ20" s="330"/>
      <c r="GR20" s="7"/>
      <c r="GS20" s="330">
        <f>'címrend kötelező'!FN20+'címrend önként'!FN20+'címrend államig'!FN20</f>
        <v>0</v>
      </c>
      <c r="GT20" s="330"/>
      <c r="GU20" s="7">
        <v>27470</v>
      </c>
      <c r="GV20" s="330">
        <f>'címrend kötelező'!FO20+'címrend önként'!FO20+'címrend államig'!FO20</f>
        <v>154292</v>
      </c>
      <c r="GW20" s="330"/>
      <c r="GX20" s="330">
        <f t="shared" si="63"/>
        <v>44020</v>
      </c>
      <c r="GY20" s="330">
        <f t="shared" si="63"/>
        <v>180660</v>
      </c>
      <c r="GZ20" s="38"/>
      <c r="HA20" s="38">
        <f t="shared" si="64"/>
        <v>2225579</v>
      </c>
      <c r="HB20" s="38">
        <f t="shared" si="64"/>
        <v>2690812</v>
      </c>
      <c r="HC20" s="182">
        <f t="shared" si="58"/>
        <v>120.90390860086298</v>
      </c>
      <c r="HE20" s="187"/>
      <c r="HF20" s="187"/>
    </row>
    <row r="21" spans="1:214" s="13" customFormat="1" ht="15" customHeight="1" x14ac:dyDescent="0.2">
      <c r="A21" s="155" t="s">
        <v>477</v>
      </c>
      <c r="B21" s="6">
        <f>B22+B23+B24+B25</f>
        <v>0</v>
      </c>
      <c r="C21" s="6">
        <f>SUM('címrend kötelező'!C21+'címrend önként'!C21+'címrend államig'!C21)</f>
        <v>0</v>
      </c>
      <c r="D21" s="89"/>
      <c r="E21" s="6">
        <f>E22+E23+E24+E25</f>
        <v>0</v>
      </c>
      <c r="F21" s="6">
        <f>F22+F23+F24+F25</f>
        <v>0</v>
      </c>
      <c r="G21" s="38"/>
      <c r="H21" s="6">
        <f>H22+H23+H24+H25</f>
        <v>0</v>
      </c>
      <c r="I21" s="6">
        <f>I22+I23+I24+I25</f>
        <v>0</v>
      </c>
      <c r="J21" s="38"/>
      <c r="K21" s="6">
        <f>K22+K23+K24+K25</f>
        <v>0</v>
      </c>
      <c r="L21" s="6">
        <f>L22+L23+L24+L25</f>
        <v>0</v>
      </c>
      <c r="M21" s="38"/>
      <c r="N21" s="6">
        <f>N22+N23+N24+N25</f>
        <v>5100</v>
      </c>
      <c r="O21" s="6">
        <f>O22+O23+O24+O25</f>
        <v>3630</v>
      </c>
      <c r="P21" s="89">
        <f t="shared" ref="P21" si="123">O21/N21*100</f>
        <v>71.17647058823529</v>
      </c>
      <c r="Q21" s="6">
        <f>Q22+Q23+Q24+Q25</f>
        <v>0</v>
      </c>
      <c r="R21" s="6">
        <f>SUM('címrend kötelező'!R21+'címrend önként'!R21+'címrend államig'!R21)</f>
        <v>0</v>
      </c>
      <c r="S21" s="38"/>
      <c r="T21" s="6">
        <f>T22+T23+T24+T25</f>
        <v>918137</v>
      </c>
      <c r="U21" s="6">
        <f>U22+U23+U24+U25</f>
        <v>1232768</v>
      </c>
      <c r="V21" s="89">
        <f t="shared" ref="V21" si="124">U21/T21*100</f>
        <v>134.26841528007259</v>
      </c>
      <c r="W21" s="6">
        <f>W22+W23+W24+W25</f>
        <v>0</v>
      </c>
      <c r="X21" s="6">
        <f>X22+X23+X24+X25</f>
        <v>0</v>
      </c>
      <c r="Y21" s="38"/>
      <c r="Z21" s="6">
        <f>Z22+Z23+Z24+Z25</f>
        <v>0</v>
      </c>
      <c r="AA21" s="6">
        <f>AA22+AA23+AA24+AA25</f>
        <v>0</v>
      </c>
      <c r="AB21" s="38"/>
      <c r="AC21" s="6">
        <f>AC22+AC23+AC24+AC25</f>
        <v>0</v>
      </c>
      <c r="AD21" s="6">
        <f>AD22+AD23+AD24+AD25</f>
        <v>0</v>
      </c>
      <c r="AE21" s="38"/>
      <c r="AF21" s="6">
        <f>AF22+AF23+AF24+AF25</f>
        <v>0</v>
      </c>
      <c r="AG21" s="6">
        <f>AG22+AG23+AG24+AG25</f>
        <v>0</v>
      </c>
      <c r="AH21" s="38"/>
      <c r="AI21" s="6">
        <f>AI22+AI23+AI24+AI25</f>
        <v>0</v>
      </c>
      <c r="AJ21" s="6">
        <f>AJ22+AJ23+AJ24+AJ25</f>
        <v>0</v>
      </c>
      <c r="AK21" s="38"/>
      <c r="AL21" s="6">
        <f>AL22+AL23+AL24+AL25</f>
        <v>0</v>
      </c>
      <c r="AM21" s="6">
        <f>AM22+AM23+AM24+AM25</f>
        <v>0</v>
      </c>
      <c r="AN21" s="38"/>
      <c r="AO21" s="6">
        <f>AO22+AO23+AO24+AO25</f>
        <v>0</v>
      </c>
      <c r="AP21" s="6">
        <f>AP22+AP23+AP24+AP25</f>
        <v>0</v>
      </c>
      <c r="AQ21" s="38"/>
      <c r="AR21" s="6">
        <f>AR22+AR23+AR24+AR25</f>
        <v>0</v>
      </c>
      <c r="AS21" s="6">
        <f>AS22+AS23+AS24+AS25</f>
        <v>0</v>
      </c>
      <c r="AT21" s="38"/>
      <c r="AU21" s="6">
        <f>AU22+AU23+AU24+AU25</f>
        <v>0</v>
      </c>
      <c r="AV21" s="6">
        <f>AV22+AV23+AV24+AV25</f>
        <v>0</v>
      </c>
      <c r="AW21" s="38"/>
      <c r="AX21" s="6">
        <f>AX22+AX23+AX24+AX25</f>
        <v>1500</v>
      </c>
      <c r="AY21" s="6">
        <f>AY22+AY23+AY24+AY25</f>
        <v>1500</v>
      </c>
      <c r="AZ21" s="89">
        <f t="shared" ref="AZ21" si="125">AY21/AX21*100</f>
        <v>100</v>
      </c>
      <c r="BA21" s="6">
        <f>BA22+BA23+BA24+BA25</f>
        <v>0</v>
      </c>
      <c r="BB21" s="7">
        <f>BB22+BB23+BB24+BB25</f>
        <v>0</v>
      </c>
      <c r="BC21" s="38"/>
      <c r="BD21" s="6">
        <f>BD22+BD23+BD24+BD25</f>
        <v>0</v>
      </c>
      <c r="BE21" s="6">
        <f>BE22+BE23+BE24+BE25</f>
        <v>0</v>
      </c>
      <c r="BF21" s="38"/>
      <c r="BG21" s="6">
        <f>BG22+BG23+BG24+BG25</f>
        <v>0</v>
      </c>
      <c r="BH21" s="6">
        <f>BH22+BH23+BH24+BH25</f>
        <v>0</v>
      </c>
      <c r="BI21" s="38"/>
      <c r="BJ21" s="6">
        <f>BJ22+BJ23+BJ24+BJ25</f>
        <v>0</v>
      </c>
      <c r="BK21" s="6">
        <f>BK22+BK23+BK24+BK25</f>
        <v>0</v>
      </c>
      <c r="BL21" s="38"/>
      <c r="BM21" s="6">
        <f>BM22+BM23+BM24+BM25</f>
        <v>0</v>
      </c>
      <c r="BN21" s="6">
        <f>BN22+BN23+BN24+BN25</f>
        <v>0</v>
      </c>
      <c r="BO21" s="38"/>
      <c r="BP21" s="6">
        <f>BP22+BP23+BP24+BP25</f>
        <v>20000</v>
      </c>
      <c r="BQ21" s="6">
        <f>BQ22+BQ23+BQ24+BQ25</f>
        <v>38100</v>
      </c>
      <c r="BR21" s="89">
        <f t="shared" si="103"/>
        <v>190.5</v>
      </c>
      <c r="BS21" s="6">
        <f>BS22+BS23+BS24+BS25</f>
        <v>0</v>
      </c>
      <c r="BT21" s="6">
        <f>BT22+BT23+BT24+BT25</f>
        <v>0</v>
      </c>
      <c r="BU21" s="38"/>
      <c r="BV21" s="6">
        <f>BV22+BV23+BV24+BV25</f>
        <v>0</v>
      </c>
      <c r="BW21" s="6">
        <f>BW22+BW23+BW24+BW25</f>
        <v>0</v>
      </c>
      <c r="BX21" s="38"/>
      <c r="BY21" s="6">
        <f>BY22+BY23+BY24+BY25</f>
        <v>10480</v>
      </c>
      <c r="BZ21" s="6">
        <f>BZ22+BZ23+BZ24+BZ25</f>
        <v>0</v>
      </c>
      <c r="CA21" s="38"/>
      <c r="CB21" s="6">
        <f>CB22+CB23+CB24+CB25</f>
        <v>0</v>
      </c>
      <c r="CC21" s="6">
        <f>CC22+CC23+CC24+CC25</f>
        <v>0</v>
      </c>
      <c r="CD21" s="38"/>
      <c r="CE21" s="6">
        <f>CE22+CE23+CE24+CE25</f>
        <v>175870</v>
      </c>
      <c r="CF21" s="6">
        <f>CF22+CF23+CF24+CF25</f>
        <v>334030</v>
      </c>
      <c r="CG21" s="89">
        <f t="shared" si="104"/>
        <v>189.93006197759709</v>
      </c>
      <c r="CH21" s="6">
        <f>CH22+CH23+CH24+CH25</f>
        <v>0</v>
      </c>
      <c r="CI21" s="6">
        <f>CI22+CI23+CI24+CI25</f>
        <v>0</v>
      </c>
      <c r="CJ21" s="38"/>
      <c r="CK21" s="6">
        <f>CK22+CK23+CK24+CK25</f>
        <v>0</v>
      </c>
      <c r="CL21" s="6">
        <f>CL22+CL23+CL24+CL25</f>
        <v>225883</v>
      </c>
      <c r="CM21" s="38"/>
      <c r="CN21" s="6">
        <f>CN22+CN23+CN24+CN25</f>
        <v>164585</v>
      </c>
      <c r="CO21" s="6">
        <f>CO22+CO23+CO24+CO25</f>
        <v>0</v>
      </c>
      <c r="CP21" s="94"/>
      <c r="CQ21" s="6">
        <f>CQ22+CQ23+CQ24+CQ25</f>
        <v>0</v>
      </c>
      <c r="CR21" s="6">
        <f>CR22+CR23+CR24+CR25</f>
        <v>0</v>
      </c>
      <c r="CS21" s="38"/>
      <c r="CT21" s="6">
        <f>CT22+CT23+CT24+CT25</f>
        <v>0</v>
      </c>
      <c r="CU21" s="6">
        <f>CU22+CU23+CU24+CU25</f>
        <v>0</v>
      </c>
      <c r="CV21" s="38"/>
      <c r="CW21" s="6">
        <f>CW22+CW23+CW24+CW25</f>
        <v>0</v>
      </c>
      <c r="CX21" s="6">
        <f>CX22+CX23+CX24+CX25</f>
        <v>0</v>
      </c>
      <c r="CY21" s="38"/>
      <c r="CZ21" s="6">
        <f>CZ22+CZ23+CZ24+CZ25</f>
        <v>0</v>
      </c>
      <c r="DA21" s="6">
        <f>DA22+DA23+DA24+DA25</f>
        <v>0</v>
      </c>
      <c r="DB21" s="38"/>
      <c r="DC21" s="6">
        <f>DC22+DC23+DC24+DC25</f>
        <v>1000000</v>
      </c>
      <c r="DD21" s="6">
        <f>DD22+DD23+DD24+DD25</f>
        <v>1000000</v>
      </c>
      <c r="DE21" s="89">
        <f t="shared" ref="DE21:DE22" si="126">DD21/DC21*100</f>
        <v>100</v>
      </c>
      <c r="DF21" s="6">
        <f>DF22+DF23+DF24+DF25</f>
        <v>0</v>
      </c>
      <c r="DG21" s="6">
        <f>DG22+DG23+DG24+DG25</f>
        <v>0</v>
      </c>
      <c r="DH21" s="38"/>
      <c r="DI21" s="6">
        <f>DI22+DI23+DI24+DI25</f>
        <v>0</v>
      </c>
      <c r="DJ21" s="6">
        <f>DJ22+DJ23+DJ24+DJ25</f>
        <v>0</v>
      </c>
      <c r="DK21" s="38"/>
      <c r="DL21" s="6">
        <f>DL22+DL23+DL24+DL25</f>
        <v>0</v>
      </c>
      <c r="DM21" s="6">
        <f>DM22+DM23+DM24+DM25</f>
        <v>0</v>
      </c>
      <c r="DN21" s="89"/>
      <c r="DO21" s="6">
        <f>DO22+DO23+DO24+DO25</f>
        <v>0</v>
      </c>
      <c r="DP21" s="6">
        <f>DP22+DP23+DP24+DP25</f>
        <v>35000</v>
      </c>
      <c r="DQ21" s="89"/>
      <c r="DR21" s="38">
        <f t="shared" si="59"/>
        <v>2295672</v>
      </c>
      <c r="DS21" s="38">
        <f t="shared" si="59"/>
        <v>2870911</v>
      </c>
      <c r="DT21" s="89">
        <f t="shared" si="60"/>
        <v>125.05754306364322</v>
      </c>
      <c r="DU21" s="6">
        <f>DU22+DU23+DU24+DU25</f>
        <v>0</v>
      </c>
      <c r="DV21" s="6">
        <f>DV22+DV23+DV24+DV25</f>
        <v>0</v>
      </c>
      <c r="DW21" s="38"/>
      <c r="DX21" s="6">
        <f>DX22+DX23+DX24+DX25</f>
        <v>0</v>
      </c>
      <c r="DY21" s="6">
        <f>DY22+DY23+DY24+DY25</f>
        <v>0</v>
      </c>
      <c r="DZ21" s="38"/>
      <c r="EA21" s="6">
        <f>EA22+EA23+EA24+EA25</f>
        <v>0</v>
      </c>
      <c r="EB21" s="6">
        <f>EB22+EB23+EB24+EB25</f>
        <v>0</v>
      </c>
      <c r="EC21" s="38"/>
      <c r="ED21" s="6">
        <f>ED22+ED23+ED24+ED25</f>
        <v>0</v>
      </c>
      <c r="EE21" s="6">
        <f>EE22+EE23+EE24+EE25</f>
        <v>0</v>
      </c>
      <c r="EF21" s="38"/>
      <c r="EG21" s="6">
        <f>EG22+EG23+EG24+EG25</f>
        <v>0</v>
      </c>
      <c r="EH21" s="6">
        <f>EH22+EH23+EH24+EH25</f>
        <v>0</v>
      </c>
      <c r="EI21" s="38"/>
      <c r="EJ21" s="6">
        <f>EJ22+EJ23+EJ24+EJ25</f>
        <v>0</v>
      </c>
      <c r="EK21" s="6">
        <f>EK22+EK23+EK24+EK25</f>
        <v>0</v>
      </c>
      <c r="EL21" s="38"/>
      <c r="EM21" s="6">
        <f>EM22+EM23+EM24+EM25</f>
        <v>0</v>
      </c>
      <c r="EN21" s="6">
        <f>EN22+EN23+EN24+EN25</f>
        <v>0</v>
      </c>
      <c r="EO21" s="38"/>
      <c r="EP21" s="6">
        <f>EP22+EP23+EP24+EP25</f>
        <v>0</v>
      </c>
      <c r="EQ21" s="6">
        <f>EQ22+EQ23+EQ24+EQ25</f>
        <v>0</v>
      </c>
      <c r="ER21" s="38"/>
      <c r="ES21" s="6">
        <f>ES22+ES23+ES24+ES25</f>
        <v>0</v>
      </c>
      <c r="ET21" s="6">
        <f>ET22+ET23+ET24+ET25</f>
        <v>0</v>
      </c>
      <c r="EU21" s="38"/>
      <c r="EV21" s="38">
        <f t="shared" si="61"/>
        <v>0</v>
      </c>
      <c r="EW21" s="38">
        <f t="shared" si="61"/>
        <v>0</v>
      </c>
      <c r="EX21" s="89"/>
      <c r="EY21" s="6">
        <f>EY22+EY23+EY24+EY25</f>
        <v>0</v>
      </c>
      <c r="EZ21" s="6">
        <f>EZ22+EZ23+EZ24+EZ25</f>
        <v>0</v>
      </c>
      <c r="FA21" s="38"/>
      <c r="FB21" s="6">
        <f>FB22+FB23+FB24+FB25</f>
        <v>0</v>
      </c>
      <c r="FC21" s="6">
        <f>FC22+FC23+FC24+FC25</f>
        <v>0</v>
      </c>
      <c r="FD21" s="38"/>
      <c r="FE21" s="6">
        <f>FE22+FE23+FE24+FE25</f>
        <v>0</v>
      </c>
      <c r="FF21" s="6">
        <f>FF22+FF23+FF24+FF25</f>
        <v>0</v>
      </c>
      <c r="FG21" s="38"/>
      <c r="FH21" s="6">
        <f>FH22+FH23+FH24+FH25</f>
        <v>0</v>
      </c>
      <c r="FI21" s="6">
        <f>FI22+FI23+FI24+FI25</f>
        <v>0</v>
      </c>
      <c r="FJ21" s="38"/>
      <c r="FK21" s="6">
        <f>FK22+FK23+FK24+FK25</f>
        <v>0</v>
      </c>
      <c r="FL21" s="6">
        <f>FL22+FL23+FL24+FL25</f>
        <v>0</v>
      </c>
      <c r="FM21" s="38"/>
      <c r="FN21" s="6">
        <f>FN22+FN23+FN24+FN25</f>
        <v>0</v>
      </c>
      <c r="FO21" s="6">
        <f>FO22+FO23+FO24+FO25</f>
        <v>0</v>
      </c>
      <c r="FP21" s="38"/>
      <c r="FQ21" s="6">
        <f>FQ22+FQ23+FQ24+FQ25</f>
        <v>0</v>
      </c>
      <c r="FR21" s="6">
        <f>FR22+FR23+FR24+FR25</f>
        <v>0</v>
      </c>
      <c r="FS21" s="38"/>
      <c r="FT21" s="6">
        <f>FT22+FT23+FT24+FT25</f>
        <v>0</v>
      </c>
      <c r="FU21" s="6">
        <f>FU22+FU23+FU24+FU25</f>
        <v>0</v>
      </c>
      <c r="FV21" s="330"/>
      <c r="FW21" s="6">
        <f>FW22+FW23+FW24+FW25</f>
        <v>0</v>
      </c>
      <c r="FX21" s="6">
        <f>FX22+FX23+FX24+FX25</f>
        <v>0</v>
      </c>
      <c r="FY21" s="38"/>
      <c r="FZ21" s="6">
        <f>FZ22+FZ23+FZ24+FZ25</f>
        <v>0</v>
      </c>
      <c r="GA21" s="6">
        <f>GA22+GA23+GA24+GA25</f>
        <v>0</v>
      </c>
      <c r="GB21" s="38"/>
      <c r="GC21" s="6">
        <f>GC22+GC23+GC24+GC25</f>
        <v>0</v>
      </c>
      <c r="GD21" s="6">
        <f>GD22+GD23+GD24+GD25</f>
        <v>0</v>
      </c>
      <c r="GE21" s="38"/>
      <c r="GF21" s="6">
        <f>GF22+GF23+GF24+GF25</f>
        <v>0</v>
      </c>
      <c r="GG21" s="6">
        <f>GG22+GG23+GG24+GG25</f>
        <v>0</v>
      </c>
      <c r="GH21" s="38"/>
      <c r="GI21" s="6">
        <f>GI22+GI23+GI24+GI25</f>
        <v>0</v>
      </c>
      <c r="GJ21" s="6">
        <f>GJ22+GJ23+GJ24+GJ25</f>
        <v>0</v>
      </c>
      <c r="GK21" s="38"/>
      <c r="GL21" s="38">
        <f t="shared" si="62"/>
        <v>0</v>
      </c>
      <c r="GM21" s="38">
        <f t="shared" si="62"/>
        <v>0</v>
      </c>
      <c r="GN21" s="38"/>
      <c r="GO21" s="6">
        <f>GO22+GO23+GO24+GO25</f>
        <v>0</v>
      </c>
      <c r="GP21" s="6">
        <f>GP22+GP23+GP24+GP25</f>
        <v>0</v>
      </c>
      <c r="GQ21" s="38"/>
      <c r="GR21" s="6">
        <f>GR22+GR23+GR24+GR25</f>
        <v>0</v>
      </c>
      <c r="GS21" s="6">
        <f>GS22+GS23+GS24+GS25</f>
        <v>0</v>
      </c>
      <c r="GT21" s="38"/>
      <c r="GU21" s="6">
        <f>GU22+GU23+GU24+GU25</f>
        <v>0</v>
      </c>
      <c r="GV21" s="6">
        <f>GV22+GV23+GV24+GV25</f>
        <v>0</v>
      </c>
      <c r="GW21" s="38"/>
      <c r="GX21" s="38">
        <f t="shared" si="63"/>
        <v>0</v>
      </c>
      <c r="GY21" s="38">
        <f t="shared" si="63"/>
        <v>0</v>
      </c>
      <c r="GZ21" s="38"/>
      <c r="HA21" s="38">
        <f t="shared" si="64"/>
        <v>2295672</v>
      </c>
      <c r="HB21" s="38">
        <f t="shared" si="64"/>
        <v>2870911</v>
      </c>
      <c r="HC21" s="182">
        <f t="shared" si="58"/>
        <v>125.05754306364322</v>
      </c>
      <c r="HE21" s="187"/>
      <c r="HF21" s="187"/>
    </row>
    <row r="22" spans="1:214" ht="24.95" customHeight="1" x14ac:dyDescent="0.2">
      <c r="A22" s="153" t="s">
        <v>478</v>
      </c>
      <c r="B22" s="7"/>
      <c r="C22" s="7">
        <f>SUM('címrend kötelező'!C22+'címrend önként'!C22+'címrend államig'!C22)</f>
        <v>0</v>
      </c>
      <c r="D22" s="89"/>
      <c r="E22" s="7"/>
      <c r="F22" s="7">
        <f>SUM('címrend kötelező'!F22+'címrend önként'!F22+'címrend államig'!F22)</f>
        <v>0</v>
      </c>
      <c r="G22" s="38"/>
      <c r="H22" s="7"/>
      <c r="I22" s="7">
        <f>SUM('címrend kötelező'!I22+'címrend önként'!I22+'címrend államig'!I22)</f>
        <v>0</v>
      </c>
      <c r="J22" s="38"/>
      <c r="K22" s="7"/>
      <c r="L22" s="7">
        <f>SUM('címrend kötelező'!L22+'címrend önként'!L22+'címrend államig'!L22)</f>
        <v>0</v>
      </c>
      <c r="M22" s="38"/>
      <c r="N22" s="7"/>
      <c r="O22" s="7">
        <f>SUM('címrend kötelező'!O22+'címrend önként'!O22+'címrend államig'!O22)</f>
        <v>0</v>
      </c>
      <c r="P22" s="38"/>
      <c r="Q22" s="7"/>
      <c r="R22" s="7">
        <f>SUM('címrend kötelező'!R22+'címrend önként'!R22+'címrend államig'!R22)</f>
        <v>0</v>
      </c>
      <c r="S22" s="38"/>
      <c r="T22" s="7"/>
      <c r="U22" s="7">
        <f>SUM('címrend kötelező'!U22+'címrend önként'!U22+'címrend államig'!U22)</f>
        <v>0</v>
      </c>
      <c r="V22" s="38"/>
      <c r="W22" s="7"/>
      <c r="X22" s="7">
        <f>SUM('címrend kötelező'!X22+'címrend önként'!X22+'címrend államig'!X22)</f>
        <v>0</v>
      </c>
      <c r="Y22" s="38"/>
      <c r="Z22" s="7"/>
      <c r="AA22" s="7">
        <f>SUM('címrend kötelező'!AA22+'címrend önként'!AA22+'címrend államig'!AA22)</f>
        <v>0</v>
      </c>
      <c r="AB22" s="38"/>
      <c r="AC22" s="7"/>
      <c r="AD22" s="7">
        <f>SUM('címrend kötelező'!AD22+'címrend önként'!AD22+'címrend államig'!AD22)</f>
        <v>0</v>
      </c>
      <c r="AE22" s="38"/>
      <c r="AF22" s="7"/>
      <c r="AG22" s="7">
        <f>SUM('címrend kötelező'!AG22+'címrend önként'!AG22+'címrend államig'!AG22)</f>
        <v>0</v>
      </c>
      <c r="AH22" s="38"/>
      <c r="AI22" s="7"/>
      <c r="AJ22" s="7">
        <f>SUM('címrend kötelező'!AJ22+'címrend önként'!AJ22+'címrend államig'!AJ22)</f>
        <v>0</v>
      </c>
      <c r="AK22" s="38"/>
      <c r="AL22" s="7"/>
      <c r="AM22" s="7">
        <f>SUM('címrend kötelező'!AM22+'címrend önként'!AM22+'címrend államig'!AM22)</f>
        <v>0</v>
      </c>
      <c r="AN22" s="38"/>
      <c r="AO22" s="7"/>
      <c r="AP22" s="7">
        <f>SUM('címrend kötelező'!AP22+'címrend önként'!AP22+'címrend államig'!AP22)</f>
        <v>0</v>
      </c>
      <c r="AQ22" s="38"/>
      <c r="AR22" s="7"/>
      <c r="AS22" s="330">
        <f>SUM('címrend kötelező'!AS22+'címrend önként'!AS22+'címrend államig'!AS22)</f>
        <v>0</v>
      </c>
      <c r="AT22" s="38"/>
      <c r="AU22" s="7"/>
      <c r="AV22" s="330">
        <f>SUM('címrend kötelező'!AV22+'címrend önként'!AV22+'címrend államig'!AV22)</f>
        <v>0</v>
      </c>
      <c r="AW22" s="38"/>
      <c r="AX22" s="7"/>
      <c r="AY22" s="330">
        <f>SUM('címrend kötelező'!AY22+'címrend önként'!AY22+'címrend államig'!AY22)</f>
        <v>0</v>
      </c>
      <c r="AZ22" s="38"/>
      <c r="BA22" s="7"/>
      <c r="BB22" s="330">
        <f>SUM('címrend kötelező'!BB22+'címrend önként'!BB22+'címrend államig'!BB22)</f>
        <v>0</v>
      </c>
      <c r="BC22" s="38"/>
      <c r="BD22" s="7"/>
      <c r="BE22" s="330">
        <f>SUM('címrend kötelező'!BE22+'címrend önként'!BE22+'címrend államig'!BE22)</f>
        <v>0</v>
      </c>
      <c r="BF22" s="38"/>
      <c r="BG22" s="7"/>
      <c r="BH22" s="330">
        <f>'címrend kötelező'!BH22+'címrend önként'!BH22+'címrend államig'!BH22</f>
        <v>0</v>
      </c>
      <c r="BI22" s="38"/>
      <c r="BJ22" s="7"/>
      <c r="BK22" s="330">
        <f>'címrend kötelező'!BK22+'címrend önként'!BK22+'címrend államig'!BK22</f>
        <v>0</v>
      </c>
      <c r="BL22" s="38"/>
      <c r="BM22" s="7"/>
      <c r="BN22" s="330">
        <f>SUM('címrend kötelező'!BN22+'címrend önként'!BN22+'címrend államig'!BN22)</f>
        <v>0</v>
      </c>
      <c r="BO22" s="38"/>
      <c r="BP22" s="7"/>
      <c r="BQ22" s="330">
        <f>SUM('címrend kötelező'!BQ22+'címrend önként'!BQ22+'címrend államig'!BQ22)</f>
        <v>0</v>
      </c>
      <c r="BR22" s="38"/>
      <c r="BS22" s="7"/>
      <c r="BT22" s="330">
        <f>SUM('címrend kötelező'!BT22+'címrend önként'!BT22+'címrend államig'!BT22)</f>
        <v>0</v>
      </c>
      <c r="BU22" s="38"/>
      <c r="BV22" s="7"/>
      <c r="BW22" s="330">
        <f>SUM('címrend kötelező'!BW22+'címrend önként'!BW22+'címrend államig'!BW22)</f>
        <v>0</v>
      </c>
      <c r="BX22" s="38"/>
      <c r="BY22" s="7"/>
      <c r="BZ22" s="330">
        <f>SUM('címrend kötelező'!BZ22+'címrend önként'!BZ22+'címrend államig'!BZ22)</f>
        <v>0</v>
      </c>
      <c r="CA22" s="38"/>
      <c r="CB22" s="7"/>
      <c r="CC22" s="330">
        <f>SUM('címrend kötelező'!CC22+'címrend önként'!CC22+'címrend államig'!CC22)</f>
        <v>0</v>
      </c>
      <c r="CD22" s="38"/>
      <c r="CE22" s="7"/>
      <c r="CF22" s="330">
        <f>SUM('címrend kötelező'!CF22+'címrend önként'!CF22+'címrend államig'!CF22)</f>
        <v>0</v>
      </c>
      <c r="CG22" s="38"/>
      <c r="CH22" s="7"/>
      <c r="CI22" s="330">
        <f>SUM('címrend kötelező'!CI22+'címrend önként'!CI22+'címrend államig'!CI22)</f>
        <v>0</v>
      </c>
      <c r="CJ22" s="38"/>
      <c r="CK22" s="7"/>
      <c r="CL22" s="330">
        <f>SUM('címrend kötelező'!CL22+'címrend önként'!CL22+'címrend államig'!CL22)</f>
        <v>0</v>
      </c>
      <c r="CM22" s="38"/>
      <c r="CN22" s="7"/>
      <c r="CO22" s="330">
        <f>'címrend kötelező'!CO22+'címrend önként'!CO22+'címrend államig'!CO22</f>
        <v>0</v>
      </c>
      <c r="CP22" s="38"/>
      <c r="CQ22" s="7"/>
      <c r="CR22" s="330">
        <f>SUM('címrend kötelező'!CR22+'címrend önként'!CR22+'címrend államig'!CR22)</f>
        <v>0</v>
      </c>
      <c r="CS22" s="38"/>
      <c r="CT22" s="7"/>
      <c r="CU22" s="330">
        <f>SUM('címrend kötelező'!CU22+'címrend önként'!CU22+'címrend államig'!CU22)</f>
        <v>0</v>
      </c>
      <c r="CV22" s="38"/>
      <c r="CW22" s="7"/>
      <c r="CX22" s="330">
        <f>SUM('címrend kötelező'!CX22+'címrend önként'!CX22+'címrend államig'!CX22)</f>
        <v>0</v>
      </c>
      <c r="CY22" s="38"/>
      <c r="CZ22" s="7"/>
      <c r="DA22" s="330">
        <f>SUM('címrend kötelező'!DA22+'címrend önként'!DA22+'címrend államig'!DA22)</f>
        <v>0</v>
      </c>
      <c r="DB22" s="38"/>
      <c r="DC22" s="7">
        <v>500000</v>
      </c>
      <c r="DD22" s="330">
        <f>SUM('címrend kötelező'!DD22+'címrend önként'!DD22+'címrend államig'!DD22)</f>
        <v>500000</v>
      </c>
      <c r="DE22" s="94">
        <f t="shared" si="126"/>
        <v>100</v>
      </c>
      <c r="DF22" s="7"/>
      <c r="DG22" s="330">
        <f>SUM('címrend kötelező'!DG22+'címrend önként'!DG22+'címrend államig'!DG22)</f>
        <v>0</v>
      </c>
      <c r="DH22" s="38"/>
      <c r="DI22" s="7"/>
      <c r="DJ22" s="330">
        <f>SUM('címrend kötelező'!DJ22+'címrend önként'!DJ22+'címrend államig'!DJ22)</f>
        <v>0</v>
      </c>
      <c r="DK22" s="38"/>
      <c r="DL22" s="7"/>
      <c r="DM22" s="330">
        <f>SUM('címrend kötelező'!DM22+'címrend önként'!DM22+'címrend államig'!DM22)</f>
        <v>0</v>
      </c>
      <c r="DN22" s="38"/>
      <c r="DO22" s="7"/>
      <c r="DP22" s="330">
        <f>'címrend kötelező'!DP22+'címrend önként'!DP22+'címrend államig'!DP22</f>
        <v>0</v>
      </c>
      <c r="DQ22" s="38"/>
      <c r="DR22" s="330">
        <f t="shared" si="59"/>
        <v>500000</v>
      </c>
      <c r="DS22" s="330">
        <f t="shared" si="59"/>
        <v>500000</v>
      </c>
      <c r="DT22" s="94">
        <f t="shared" si="60"/>
        <v>100</v>
      </c>
      <c r="DU22" s="7"/>
      <c r="DV22" s="7">
        <f>SUM('címrend kötelező'!DV22+'címrend önként'!DV22+'címrend államig'!DV22)</f>
        <v>0</v>
      </c>
      <c r="DW22" s="38"/>
      <c r="DX22" s="7"/>
      <c r="DY22" s="7">
        <f>SUM('címrend kötelező'!DY22+'címrend önként'!DY22+'címrend államig'!DY22)</f>
        <v>0</v>
      </c>
      <c r="DZ22" s="38"/>
      <c r="EA22" s="7"/>
      <c r="EB22" s="7">
        <f>SUM('címrend kötelező'!EB22+'címrend önként'!EB22+'címrend államig'!EB22)</f>
        <v>0</v>
      </c>
      <c r="EC22" s="38"/>
      <c r="ED22" s="7"/>
      <c r="EE22" s="7">
        <f>SUM('címrend kötelező'!EE22+'címrend önként'!EE22+'címrend államig'!EE22)</f>
        <v>0</v>
      </c>
      <c r="EF22" s="38"/>
      <c r="EG22" s="7"/>
      <c r="EH22" s="7">
        <f>SUM('címrend kötelező'!EH22+'címrend önként'!EH22+'címrend államig'!EH22)</f>
        <v>0</v>
      </c>
      <c r="EI22" s="38"/>
      <c r="EJ22" s="7"/>
      <c r="EK22" s="7">
        <f>SUM('címrend kötelező'!EK22+'címrend önként'!EK22+'címrend államig'!EK22)</f>
        <v>0</v>
      </c>
      <c r="EL22" s="38"/>
      <c r="EM22" s="7"/>
      <c r="EN22" s="7">
        <f>SUM('címrend kötelező'!EN22+'címrend önként'!EN22+'címrend államig'!EN22)</f>
        <v>0</v>
      </c>
      <c r="EO22" s="38"/>
      <c r="EP22" s="7"/>
      <c r="EQ22" s="7">
        <f>SUM('címrend kötelező'!EQ22+'címrend önként'!EQ22+'címrend államig'!EQ22)</f>
        <v>0</v>
      </c>
      <c r="ER22" s="38"/>
      <c r="ES22" s="7"/>
      <c r="ET22" s="7">
        <f>SUM('címrend kötelező'!ET22+'címrend önként'!ET22+'címrend államig'!ET22)</f>
        <v>0</v>
      </c>
      <c r="EU22" s="38"/>
      <c r="EV22" s="330">
        <f t="shared" si="61"/>
        <v>0</v>
      </c>
      <c r="EW22" s="330">
        <f t="shared" si="61"/>
        <v>0</v>
      </c>
      <c r="EX22" s="94"/>
      <c r="EY22" s="7"/>
      <c r="EZ22" s="330">
        <f>'címrend kötelező'!EY22+'címrend önként'!EY22+'címrend államig'!EY22</f>
        <v>0</v>
      </c>
      <c r="FA22" s="38"/>
      <c r="FB22" s="7"/>
      <c r="FC22" s="330">
        <f>'címrend kötelező'!EZ22+'címrend önként'!EZ22+'címrend államig'!EZ22</f>
        <v>0</v>
      </c>
      <c r="FD22" s="38"/>
      <c r="FE22" s="7"/>
      <c r="FF22" s="330">
        <f>'címrend kötelező'!FA22+'címrend önként'!FA22+'címrend államig'!FA22</f>
        <v>0</v>
      </c>
      <c r="FG22" s="38"/>
      <c r="FH22" s="7"/>
      <c r="FI22" s="330">
        <f>'címrend kötelező'!FB22+'címrend önként'!FB22+'címrend államig'!FB22</f>
        <v>0</v>
      </c>
      <c r="FJ22" s="38"/>
      <c r="FK22" s="7"/>
      <c r="FL22" s="330">
        <f>'címrend kötelező'!FC22+'címrend önként'!FC22+'címrend államig'!FC22</f>
        <v>0</v>
      </c>
      <c r="FM22" s="38"/>
      <c r="FN22" s="7"/>
      <c r="FO22" s="330">
        <f>'címrend kötelező'!FD22+'címrend önként'!FD22+'címrend államig'!FD22</f>
        <v>0</v>
      </c>
      <c r="FP22" s="38"/>
      <c r="FQ22" s="7"/>
      <c r="FR22" s="330">
        <f>'címrend kötelező'!FE22+'címrend önként'!FE22+'címrend államig'!FE22</f>
        <v>0</v>
      </c>
      <c r="FS22" s="38"/>
      <c r="FT22" s="7"/>
      <c r="FU22" s="330">
        <f>'címrend kötelező'!FF22+'címrend önként'!FF22+'címrend államig'!FF22</f>
        <v>0</v>
      </c>
      <c r="FV22" s="330"/>
      <c r="FW22" s="7"/>
      <c r="FX22" s="330">
        <f>'címrend kötelező'!FG22+'címrend önként'!FG22+'címrend államig'!FG22</f>
        <v>0</v>
      </c>
      <c r="FY22" s="38"/>
      <c r="FZ22" s="7"/>
      <c r="GA22" s="38">
        <f>'címrend kötelező'!FH22+'címrend önként'!FH22+'címrend államig'!FH22</f>
        <v>0</v>
      </c>
      <c r="GB22" s="330"/>
      <c r="GC22" s="7"/>
      <c r="GD22" s="330">
        <f>'címrend kötelező'!FI22+'címrend önként'!FI22+'címrend államig'!FI22</f>
        <v>0</v>
      </c>
      <c r="GE22" s="330"/>
      <c r="GF22" s="7"/>
      <c r="GG22" s="330">
        <f>'címrend kötelező'!FJ22+'címrend önként'!FJ22+'címrend államig'!FJ22</f>
        <v>0</v>
      </c>
      <c r="GH22" s="330"/>
      <c r="GI22" s="7"/>
      <c r="GJ22" s="330">
        <f>'címrend kötelező'!FK22+'címrend önként'!FK22+'címrend államig'!FK22</f>
        <v>0</v>
      </c>
      <c r="GK22" s="38"/>
      <c r="GL22" s="330">
        <f t="shared" si="62"/>
        <v>0</v>
      </c>
      <c r="GM22" s="330">
        <f t="shared" si="62"/>
        <v>0</v>
      </c>
      <c r="GN22" s="330"/>
      <c r="GO22" s="7"/>
      <c r="GP22" s="330">
        <f>'címrend kötelező'!FM22+'címrend önként'!FM22+'címrend államig'!FM22</f>
        <v>0</v>
      </c>
      <c r="GQ22" s="330"/>
      <c r="GR22" s="7"/>
      <c r="GS22" s="330">
        <f>'címrend kötelező'!FN22+'címrend önként'!FN22+'címrend államig'!FN22</f>
        <v>0</v>
      </c>
      <c r="GT22" s="330"/>
      <c r="GU22" s="7"/>
      <c r="GV22" s="330">
        <f>'címrend kötelező'!FO22+'címrend önként'!FO22+'címrend államig'!FO22</f>
        <v>0</v>
      </c>
      <c r="GW22" s="38"/>
      <c r="GX22" s="38">
        <f t="shared" si="63"/>
        <v>0</v>
      </c>
      <c r="GY22" s="38">
        <f t="shared" si="63"/>
        <v>0</v>
      </c>
      <c r="GZ22" s="38"/>
      <c r="HA22" s="38">
        <f t="shared" si="64"/>
        <v>500000</v>
      </c>
      <c r="HB22" s="38">
        <f t="shared" si="64"/>
        <v>500000</v>
      </c>
      <c r="HC22" s="182">
        <f t="shared" si="58"/>
        <v>100</v>
      </c>
      <c r="HE22" s="187"/>
      <c r="HF22" s="187"/>
    </row>
    <row r="23" spans="1:214" ht="15" customHeight="1" x14ac:dyDescent="0.2">
      <c r="A23" s="153" t="s">
        <v>479</v>
      </c>
      <c r="B23" s="7"/>
      <c r="C23" s="7">
        <f>SUM('címrend kötelező'!C23+'címrend önként'!C23+'címrend államig'!C23)</f>
        <v>0</v>
      </c>
      <c r="D23" s="89"/>
      <c r="E23" s="7"/>
      <c r="F23" s="7">
        <f>SUM('címrend kötelező'!F23+'címrend önként'!F23+'címrend államig'!F23)</f>
        <v>0</v>
      </c>
      <c r="G23" s="38"/>
      <c r="H23" s="7"/>
      <c r="I23" s="7">
        <f>SUM('címrend kötelező'!I23+'címrend önként'!I23+'címrend államig'!I23)</f>
        <v>0</v>
      </c>
      <c r="J23" s="38"/>
      <c r="K23" s="7"/>
      <c r="L23" s="7">
        <f>SUM('címrend kötelező'!L23+'címrend önként'!L23+'címrend államig'!L23)</f>
        <v>0</v>
      </c>
      <c r="M23" s="38"/>
      <c r="N23" s="7"/>
      <c r="O23" s="7">
        <f>SUM('címrend kötelező'!O23+'címrend önként'!O23+'címrend államig'!O23)</f>
        <v>0</v>
      </c>
      <c r="P23" s="38"/>
      <c r="Q23" s="7"/>
      <c r="R23" s="7">
        <f>SUM('címrend kötelező'!R23+'címrend önként'!R23+'címrend államig'!R23)</f>
        <v>0</v>
      </c>
      <c r="S23" s="38"/>
      <c r="T23" s="7"/>
      <c r="U23" s="7">
        <f>SUM('címrend kötelező'!U23+'címrend önként'!U23+'címrend államig'!U23)</f>
        <v>0</v>
      </c>
      <c r="V23" s="38"/>
      <c r="W23" s="7"/>
      <c r="X23" s="7">
        <f>SUM('címrend kötelező'!X23+'címrend önként'!X23+'címrend államig'!X23)</f>
        <v>0</v>
      </c>
      <c r="Y23" s="38"/>
      <c r="Z23" s="7"/>
      <c r="AA23" s="7">
        <f>SUM('címrend kötelező'!AA23+'címrend önként'!AA23+'címrend államig'!AA23)</f>
        <v>0</v>
      </c>
      <c r="AB23" s="38"/>
      <c r="AC23" s="7"/>
      <c r="AD23" s="7">
        <f>SUM('címrend kötelező'!AD23+'címrend önként'!AD23+'címrend államig'!AD23)</f>
        <v>0</v>
      </c>
      <c r="AE23" s="38"/>
      <c r="AF23" s="7"/>
      <c r="AG23" s="7">
        <f>SUM('címrend kötelező'!AG23+'címrend önként'!AG23+'címrend államig'!AG23)</f>
        <v>0</v>
      </c>
      <c r="AH23" s="38"/>
      <c r="AI23" s="7"/>
      <c r="AJ23" s="7">
        <f>SUM('címrend kötelező'!AJ23+'címrend önként'!AJ23+'címrend államig'!AJ23)</f>
        <v>0</v>
      </c>
      <c r="AK23" s="38"/>
      <c r="AL23" s="7"/>
      <c r="AM23" s="7">
        <f>SUM('címrend kötelező'!AM23+'címrend önként'!AM23+'címrend államig'!AM23)</f>
        <v>0</v>
      </c>
      <c r="AN23" s="38"/>
      <c r="AO23" s="7"/>
      <c r="AP23" s="7">
        <f>SUM('címrend kötelező'!AP23+'címrend önként'!AP23+'címrend államig'!AP23)</f>
        <v>0</v>
      </c>
      <c r="AQ23" s="38"/>
      <c r="AR23" s="7"/>
      <c r="AS23" s="330">
        <f>SUM('címrend kötelező'!AS23+'címrend önként'!AS23+'címrend államig'!AS23)</f>
        <v>0</v>
      </c>
      <c r="AT23" s="38"/>
      <c r="AU23" s="7"/>
      <c r="AV23" s="330">
        <f>SUM('címrend kötelező'!AV23+'címrend önként'!AV23+'címrend államig'!AV23)</f>
        <v>0</v>
      </c>
      <c r="AW23" s="38"/>
      <c r="AX23" s="7"/>
      <c r="AY23" s="330">
        <f>SUM('címrend kötelező'!AY23+'címrend önként'!AY23+'címrend államig'!AY23)</f>
        <v>0</v>
      </c>
      <c r="AZ23" s="38"/>
      <c r="BA23" s="7"/>
      <c r="BB23" s="330">
        <f>SUM('címrend kötelező'!BB23+'címrend önként'!BB23+'címrend államig'!BB23)</f>
        <v>0</v>
      </c>
      <c r="BC23" s="38"/>
      <c r="BD23" s="7"/>
      <c r="BE23" s="330">
        <f>SUM('címrend kötelező'!BE23+'címrend önként'!BE23+'címrend államig'!BE23)</f>
        <v>0</v>
      </c>
      <c r="BF23" s="38"/>
      <c r="BG23" s="7"/>
      <c r="BH23" s="330">
        <f>'címrend kötelező'!BH23+'címrend önként'!BH23+'címrend államig'!BH23</f>
        <v>0</v>
      </c>
      <c r="BI23" s="38"/>
      <c r="BJ23" s="7"/>
      <c r="BK23" s="330">
        <f>'címrend kötelező'!BK23+'címrend önként'!BK23+'címrend államig'!BK23</f>
        <v>0</v>
      </c>
      <c r="BL23" s="38"/>
      <c r="BM23" s="7"/>
      <c r="BN23" s="330">
        <f>SUM('címrend kötelező'!BN23+'címrend önként'!BN23+'címrend államig'!BN23)</f>
        <v>0</v>
      </c>
      <c r="BO23" s="38"/>
      <c r="BP23" s="7"/>
      <c r="BQ23" s="330">
        <f>SUM('címrend kötelező'!BQ23+'címrend önként'!BQ23+'címrend államig'!BQ23)</f>
        <v>0</v>
      </c>
      <c r="BR23" s="38"/>
      <c r="BS23" s="7"/>
      <c r="BT23" s="330">
        <f>SUM('címrend kötelező'!BT23+'címrend önként'!BT23+'címrend államig'!BT23)</f>
        <v>0</v>
      </c>
      <c r="BU23" s="38"/>
      <c r="BV23" s="7"/>
      <c r="BW23" s="330">
        <f>SUM('címrend kötelező'!BW23+'címrend önként'!BW23+'címrend államig'!BW23)</f>
        <v>0</v>
      </c>
      <c r="BX23" s="38"/>
      <c r="BY23" s="7"/>
      <c r="BZ23" s="330">
        <f>SUM('címrend kötelező'!BZ23+'címrend önként'!BZ23+'címrend államig'!BZ23)</f>
        <v>0</v>
      </c>
      <c r="CA23" s="38"/>
      <c r="CB23" s="7"/>
      <c r="CC23" s="330">
        <f>SUM('címrend kötelező'!CC23+'címrend önként'!CC23+'címrend államig'!CC23)</f>
        <v>0</v>
      </c>
      <c r="CD23" s="38"/>
      <c r="CE23" s="7">
        <v>15300</v>
      </c>
      <c r="CF23" s="330">
        <f>SUM('címrend kötelező'!CF23+'címrend önként'!CF23+'címrend államig'!CF23)</f>
        <v>15300</v>
      </c>
      <c r="CG23" s="94">
        <f t="shared" ref="CG23:CG24" si="127">CF23/CE23*100</f>
        <v>100</v>
      </c>
      <c r="CH23" s="7"/>
      <c r="CI23" s="330">
        <f>SUM('címrend kötelező'!CI23+'címrend önként'!CI23+'címrend államig'!CI23)</f>
        <v>0</v>
      </c>
      <c r="CJ23" s="38"/>
      <c r="CK23" s="7"/>
      <c r="CL23" s="330">
        <f>SUM('címrend kötelező'!CL23+'címrend önként'!CL23+'címrend államig'!CL23)</f>
        <v>225883</v>
      </c>
      <c r="CM23" s="38"/>
      <c r="CN23" s="7"/>
      <c r="CO23" s="330">
        <f>'címrend kötelező'!CO23+'címrend önként'!CO23+'címrend államig'!CO23</f>
        <v>0</v>
      </c>
      <c r="CP23" s="38"/>
      <c r="CQ23" s="7"/>
      <c r="CR23" s="330">
        <f>SUM('címrend kötelező'!CR23+'címrend önként'!CR23+'címrend államig'!CR23)</f>
        <v>0</v>
      </c>
      <c r="CS23" s="38"/>
      <c r="CT23" s="7"/>
      <c r="CU23" s="330">
        <f>SUM('címrend kötelező'!CU23+'címrend önként'!CU23+'címrend államig'!CU23)</f>
        <v>0</v>
      </c>
      <c r="CV23" s="38"/>
      <c r="CW23" s="7"/>
      <c r="CX23" s="330">
        <f>SUM('címrend kötelező'!CX23+'címrend önként'!CX23+'címrend államig'!CX23)</f>
        <v>0</v>
      </c>
      <c r="CY23" s="38"/>
      <c r="CZ23" s="7"/>
      <c r="DA23" s="330">
        <f>SUM('címrend kötelező'!DA23+'címrend önként'!DA23+'címrend államig'!DA23)</f>
        <v>0</v>
      </c>
      <c r="DB23" s="38"/>
      <c r="DC23" s="7"/>
      <c r="DD23" s="330">
        <f>SUM('címrend kötelező'!DD23+'címrend önként'!DD23+'címrend államig'!DD23)</f>
        <v>0</v>
      </c>
      <c r="DE23" s="38"/>
      <c r="DF23" s="7"/>
      <c r="DG23" s="330">
        <f>SUM('címrend kötelező'!DG23+'címrend önként'!DG23+'címrend államig'!DG23)</f>
        <v>0</v>
      </c>
      <c r="DH23" s="38"/>
      <c r="DI23" s="7"/>
      <c r="DJ23" s="330">
        <f>SUM('címrend kötelező'!DJ23+'címrend önként'!DJ23+'címrend államig'!DJ23)</f>
        <v>0</v>
      </c>
      <c r="DK23" s="38"/>
      <c r="DL23" s="7"/>
      <c r="DM23" s="330">
        <f>SUM('címrend kötelező'!DM23+'címrend önként'!DM23+'címrend államig'!DM23)</f>
        <v>0</v>
      </c>
      <c r="DN23" s="38"/>
      <c r="DO23" s="7"/>
      <c r="DP23" s="330">
        <f>'címrend kötelező'!DP23+'címrend önként'!DP23+'címrend államig'!DP23</f>
        <v>0</v>
      </c>
      <c r="DQ23" s="38"/>
      <c r="DR23" s="330">
        <f t="shared" si="59"/>
        <v>15300</v>
      </c>
      <c r="DS23" s="330">
        <f t="shared" si="59"/>
        <v>241183</v>
      </c>
      <c r="DT23" s="94">
        <f t="shared" si="60"/>
        <v>1576.3594771241831</v>
      </c>
      <c r="DU23" s="7"/>
      <c r="DV23" s="7">
        <f>SUM('címrend kötelező'!DV23+'címrend önként'!DV23+'címrend államig'!DV23)</f>
        <v>0</v>
      </c>
      <c r="DW23" s="38"/>
      <c r="DX23" s="7"/>
      <c r="DY23" s="7">
        <f>SUM('címrend kötelező'!DY23+'címrend önként'!DY23+'címrend államig'!DY23)</f>
        <v>0</v>
      </c>
      <c r="DZ23" s="38"/>
      <c r="EA23" s="7"/>
      <c r="EB23" s="7">
        <f>SUM('címrend kötelező'!EB23+'címrend önként'!EB23+'címrend államig'!EB23)</f>
        <v>0</v>
      </c>
      <c r="EC23" s="38"/>
      <c r="ED23" s="7"/>
      <c r="EE23" s="7">
        <f>SUM('címrend kötelező'!EE23+'címrend önként'!EE23+'címrend államig'!EE23)</f>
        <v>0</v>
      </c>
      <c r="EF23" s="38"/>
      <c r="EG23" s="7"/>
      <c r="EH23" s="7">
        <f>SUM('címrend kötelező'!EH23+'címrend önként'!EH23+'címrend államig'!EH23)</f>
        <v>0</v>
      </c>
      <c r="EI23" s="38"/>
      <c r="EJ23" s="7"/>
      <c r="EK23" s="7">
        <f>SUM('címrend kötelező'!EK23+'címrend önként'!EK23+'címrend államig'!EK23)</f>
        <v>0</v>
      </c>
      <c r="EL23" s="38"/>
      <c r="EM23" s="7"/>
      <c r="EN23" s="7">
        <f>SUM('címrend kötelező'!EN23+'címrend önként'!EN23+'címrend államig'!EN23)</f>
        <v>0</v>
      </c>
      <c r="EO23" s="38"/>
      <c r="EP23" s="7"/>
      <c r="EQ23" s="7">
        <f>SUM('címrend kötelező'!EQ23+'címrend önként'!EQ23+'címrend államig'!EQ23)</f>
        <v>0</v>
      </c>
      <c r="ER23" s="38"/>
      <c r="ES23" s="7"/>
      <c r="ET23" s="7">
        <f>SUM('címrend kötelező'!ET23+'címrend önként'!ET23+'címrend államig'!ET23)</f>
        <v>0</v>
      </c>
      <c r="EU23" s="38"/>
      <c r="EV23" s="330">
        <f t="shared" si="61"/>
        <v>0</v>
      </c>
      <c r="EW23" s="330">
        <f t="shared" si="61"/>
        <v>0</v>
      </c>
      <c r="EX23" s="94"/>
      <c r="EY23" s="7"/>
      <c r="EZ23" s="330">
        <f>'címrend kötelező'!EY23+'címrend önként'!EY23+'címrend államig'!EY23</f>
        <v>0</v>
      </c>
      <c r="FA23" s="38"/>
      <c r="FB23" s="7"/>
      <c r="FC23" s="330">
        <f>'címrend kötelező'!EZ23+'címrend önként'!EZ23+'címrend államig'!EZ23</f>
        <v>0</v>
      </c>
      <c r="FD23" s="38"/>
      <c r="FE23" s="7"/>
      <c r="FF23" s="330">
        <f>'címrend kötelező'!FA23+'címrend önként'!FA23+'címrend államig'!FA23</f>
        <v>0</v>
      </c>
      <c r="FG23" s="38"/>
      <c r="FH23" s="7"/>
      <c r="FI23" s="330">
        <f>'címrend kötelező'!FB23+'címrend önként'!FB23+'címrend államig'!FB23</f>
        <v>0</v>
      </c>
      <c r="FJ23" s="38"/>
      <c r="FK23" s="7"/>
      <c r="FL23" s="330">
        <f>'címrend kötelező'!FC23+'címrend önként'!FC23+'címrend államig'!FC23</f>
        <v>0</v>
      </c>
      <c r="FM23" s="38"/>
      <c r="FN23" s="7"/>
      <c r="FO23" s="330">
        <f>'címrend kötelező'!FD23+'címrend önként'!FD23+'címrend államig'!FD23</f>
        <v>0</v>
      </c>
      <c r="FP23" s="38"/>
      <c r="FQ23" s="7"/>
      <c r="FR23" s="330">
        <f>'címrend kötelező'!FE23+'címrend önként'!FE23+'címrend államig'!FE23</f>
        <v>0</v>
      </c>
      <c r="FS23" s="38"/>
      <c r="FT23" s="7"/>
      <c r="FU23" s="330">
        <f>'címrend kötelező'!FF23+'címrend önként'!FF23+'címrend államig'!FF23</f>
        <v>0</v>
      </c>
      <c r="FV23" s="330"/>
      <c r="FW23" s="7"/>
      <c r="FX23" s="330">
        <f>'címrend kötelező'!FG23+'címrend önként'!FG23+'címrend államig'!FG23</f>
        <v>0</v>
      </c>
      <c r="FY23" s="38"/>
      <c r="FZ23" s="7"/>
      <c r="GA23" s="38">
        <f>'címrend kötelező'!FH23+'címrend önként'!FH23+'címrend államig'!FH23</f>
        <v>0</v>
      </c>
      <c r="GB23" s="330"/>
      <c r="GC23" s="7"/>
      <c r="GD23" s="330">
        <f>'címrend kötelező'!FI23+'címrend önként'!FI23+'címrend államig'!FI23</f>
        <v>0</v>
      </c>
      <c r="GE23" s="330"/>
      <c r="GF23" s="7"/>
      <c r="GG23" s="330">
        <f>'címrend kötelező'!FJ23+'címrend önként'!FJ23+'címrend államig'!FJ23</f>
        <v>0</v>
      </c>
      <c r="GH23" s="330"/>
      <c r="GI23" s="7"/>
      <c r="GJ23" s="330">
        <f>'címrend kötelező'!FK23+'címrend önként'!FK23+'címrend államig'!FK23</f>
        <v>0</v>
      </c>
      <c r="GK23" s="38"/>
      <c r="GL23" s="330">
        <f t="shared" si="62"/>
        <v>0</v>
      </c>
      <c r="GM23" s="330">
        <f t="shared" si="62"/>
        <v>0</v>
      </c>
      <c r="GN23" s="330"/>
      <c r="GO23" s="7"/>
      <c r="GP23" s="330">
        <f>'címrend kötelező'!FM23+'címrend önként'!FM23+'címrend államig'!FM23</f>
        <v>0</v>
      </c>
      <c r="GQ23" s="330"/>
      <c r="GR23" s="7"/>
      <c r="GS23" s="330">
        <f>'címrend kötelező'!FN23+'címrend önként'!FN23+'címrend államig'!FN23</f>
        <v>0</v>
      </c>
      <c r="GT23" s="330"/>
      <c r="GU23" s="7"/>
      <c r="GV23" s="330">
        <f>'címrend kötelező'!FO23+'címrend önként'!FO23+'címrend államig'!FO23</f>
        <v>0</v>
      </c>
      <c r="GW23" s="38"/>
      <c r="GX23" s="38">
        <f t="shared" si="63"/>
        <v>0</v>
      </c>
      <c r="GY23" s="38">
        <f t="shared" si="63"/>
        <v>0</v>
      </c>
      <c r="GZ23" s="38"/>
      <c r="HA23" s="38">
        <f t="shared" si="64"/>
        <v>15300</v>
      </c>
      <c r="HB23" s="38">
        <f t="shared" si="64"/>
        <v>241183</v>
      </c>
      <c r="HC23" s="182">
        <f t="shared" si="58"/>
        <v>1576.3594771241831</v>
      </c>
      <c r="HE23" s="187"/>
      <c r="HF23" s="187"/>
    </row>
    <row r="24" spans="1:214" ht="15" customHeight="1" x14ac:dyDescent="0.2">
      <c r="A24" s="153" t="s">
        <v>480</v>
      </c>
      <c r="B24" s="7"/>
      <c r="C24" s="7">
        <f>SUM('címrend kötelező'!C24+'címrend önként'!C24+'címrend államig'!C24)</f>
        <v>0</v>
      </c>
      <c r="D24" s="89"/>
      <c r="E24" s="7"/>
      <c r="F24" s="7">
        <f>SUM('címrend kötelező'!F24+'címrend önként'!F24+'címrend államig'!F24)</f>
        <v>0</v>
      </c>
      <c r="G24" s="38"/>
      <c r="H24" s="7"/>
      <c r="I24" s="7">
        <f>SUM('címrend kötelező'!I24+'címrend önként'!I24+'címrend államig'!I24)</f>
        <v>0</v>
      </c>
      <c r="J24" s="38"/>
      <c r="K24" s="7"/>
      <c r="L24" s="7">
        <f>SUM('címrend kötelező'!L24+'címrend önként'!L24+'címrend államig'!L24)</f>
        <v>0</v>
      </c>
      <c r="M24" s="38"/>
      <c r="N24" s="7">
        <v>5100</v>
      </c>
      <c r="O24" s="7">
        <f>SUM('címrend kötelező'!O24+'címrend önként'!O24+'címrend államig'!O24)</f>
        <v>3630</v>
      </c>
      <c r="P24" s="94">
        <f t="shared" ref="P24" si="128">O24/N24*100</f>
        <v>71.17647058823529</v>
      </c>
      <c r="Q24" s="7"/>
      <c r="R24" s="7">
        <f>SUM('címrend kötelező'!R24+'címrend önként'!R24+'címrend államig'!R24)</f>
        <v>0</v>
      </c>
      <c r="S24" s="38"/>
      <c r="T24" s="7"/>
      <c r="U24" s="7">
        <f>SUM('címrend kötelező'!U24+'címrend önként'!U24+'címrend államig'!U24)</f>
        <v>0</v>
      </c>
      <c r="V24" s="38"/>
      <c r="W24" s="7"/>
      <c r="X24" s="7">
        <f>SUM('címrend kötelező'!X24+'címrend önként'!X24+'címrend államig'!X24)</f>
        <v>0</v>
      </c>
      <c r="Y24" s="38"/>
      <c r="Z24" s="7"/>
      <c r="AA24" s="7">
        <f>SUM('címrend kötelező'!AA24+'címrend önként'!AA24+'címrend államig'!AA24)</f>
        <v>0</v>
      </c>
      <c r="AB24" s="38"/>
      <c r="AC24" s="7"/>
      <c r="AD24" s="7">
        <f>SUM('címrend kötelező'!AD24+'címrend önként'!AD24+'címrend államig'!AD24)</f>
        <v>0</v>
      </c>
      <c r="AE24" s="38"/>
      <c r="AF24" s="7"/>
      <c r="AG24" s="7">
        <f>SUM('címrend kötelező'!AG24+'címrend önként'!AG24+'címrend államig'!AG24)</f>
        <v>0</v>
      </c>
      <c r="AH24" s="38"/>
      <c r="AI24" s="7"/>
      <c r="AJ24" s="7">
        <f>SUM('címrend kötelező'!AJ24+'címrend önként'!AJ24+'címrend államig'!AJ24)</f>
        <v>0</v>
      </c>
      <c r="AK24" s="38"/>
      <c r="AL24" s="7"/>
      <c r="AM24" s="7">
        <f>SUM('címrend kötelező'!AM24+'címrend önként'!AM24+'címrend államig'!AM24)</f>
        <v>0</v>
      </c>
      <c r="AN24" s="38"/>
      <c r="AO24" s="7"/>
      <c r="AP24" s="7">
        <f>SUM('címrend kötelező'!AP24+'címrend önként'!AP24+'címrend államig'!AP24)</f>
        <v>0</v>
      </c>
      <c r="AQ24" s="38"/>
      <c r="AR24" s="7"/>
      <c r="AS24" s="330">
        <f>SUM('címrend kötelező'!AS24+'címrend önként'!AS24+'címrend államig'!AS24)</f>
        <v>0</v>
      </c>
      <c r="AT24" s="38"/>
      <c r="AU24" s="7"/>
      <c r="AV24" s="330">
        <f>SUM('címrend kötelező'!AV24+'címrend önként'!AV24+'címrend államig'!AV24)</f>
        <v>0</v>
      </c>
      <c r="AW24" s="38"/>
      <c r="AX24" s="7">
        <v>1500</v>
      </c>
      <c r="AY24" s="330">
        <f>SUM('címrend kötelező'!AY24+'címrend önként'!AY24+'címrend államig'!AY24)</f>
        <v>1500</v>
      </c>
      <c r="AZ24" s="94">
        <f t="shared" ref="AZ24" si="129">AY24/AX24*100</f>
        <v>100</v>
      </c>
      <c r="BA24" s="7"/>
      <c r="BB24" s="330">
        <f>SUM('címrend kötelező'!BB24+'címrend önként'!BB24+'címrend államig'!BB24)</f>
        <v>0</v>
      </c>
      <c r="BC24" s="38"/>
      <c r="BD24" s="7"/>
      <c r="BE24" s="330">
        <f>SUM('címrend kötelező'!BE24+'címrend önként'!BE24+'címrend államig'!BE24)</f>
        <v>0</v>
      </c>
      <c r="BF24" s="38"/>
      <c r="BG24" s="7"/>
      <c r="BH24" s="330">
        <f>'címrend kötelező'!BH24+'címrend önként'!BH24+'címrend államig'!BH24</f>
        <v>0</v>
      </c>
      <c r="BI24" s="38"/>
      <c r="BJ24" s="7"/>
      <c r="BK24" s="330">
        <f>'címrend kötelező'!BK24+'címrend önként'!BK24+'címrend államig'!BK24</f>
        <v>0</v>
      </c>
      <c r="BL24" s="38"/>
      <c r="BM24" s="7"/>
      <c r="BN24" s="330">
        <f>SUM('címrend kötelező'!BN24+'címrend önként'!BN24+'címrend államig'!BN24)</f>
        <v>0</v>
      </c>
      <c r="BO24" s="38"/>
      <c r="BP24" s="7">
        <v>20000</v>
      </c>
      <c r="BQ24" s="330">
        <f>SUM('címrend kötelező'!BQ24+'címrend önként'!BQ24+'címrend államig'!BQ24)</f>
        <v>38100</v>
      </c>
      <c r="BR24" s="38"/>
      <c r="BS24" s="7"/>
      <c r="BT24" s="330">
        <f>SUM('címrend kötelező'!BT24+'címrend önként'!BT24+'címrend államig'!BT24)</f>
        <v>0</v>
      </c>
      <c r="BU24" s="38"/>
      <c r="BV24" s="7"/>
      <c r="BW24" s="330">
        <f>SUM('címrend kötelező'!BW24+'címrend önként'!BW24+'címrend államig'!BW24)</f>
        <v>0</v>
      </c>
      <c r="BX24" s="38"/>
      <c r="BY24" s="7">
        <v>10480</v>
      </c>
      <c r="BZ24" s="330">
        <f>SUM('címrend kötelező'!BZ24+'címrend önként'!BZ24+'címrend államig'!BZ24)</f>
        <v>0</v>
      </c>
      <c r="CA24" s="38"/>
      <c r="CB24" s="7"/>
      <c r="CC24" s="330">
        <f>SUM('címrend kötelező'!CC24+'címrend önként'!CC24+'címrend államig'!CC24)</f>
        <v>0</v>
      </c>
      <c r="CD24" s="38"/>
      <c r="CE24" s="7">
        <v>160570</v>
      </c>
      <c r="CF24" s="330">
        <f>SUM('címrend kötelező'!CF24+'címrend önként'!CF24+'címrend államig'!CF24)</f>
        <v>318730</v>
      </c>
      <c r="CG24" s="94">
        <f t="shared" si="127"/>
        <v>198.49909696705487</v>
      </c>
      <c r="CH24" s="7"/>
      <c r="CI24" s="330">
        <f>SUM('címrend kötelező'!CI24+'címrend önként'!CI24+'címrend államig'!CI24)</f>
        <v>0</v>
      </c>
      <c r="CJ24" s="38"/>
      <c r="CK24" s="7"/>
      <c r="CL24" s="330">
        <f>SUM('címrend kötelező'!CL24+'címrend önként'!CL24+'címrend államig'!CL24)</f>
        <v>0</v>
      </c>
      <c r="CM24" s="38"/>
      <c r="CN24" s="7">
        <v>164585</v>
      </c>
      <c r="CO24" s="330">
        <f>'címrend kötelező'!CO24+'címrend önként'!CO24+'címrend államig'!CO24</f>
        <v>0</v>
      </c>
      <c r="CP24" s="38"/>
      <c r="CQ24" s="7"/>
      <c r="CR24" s="330">
        <f>SUM('címrend kötelező'!CR24+'címrend önként'!CR24+'címrend államig'!CR24)</f>
        <v>0</v>
      </c>
      <c r="CS24" s="38"/>
      <c r="CT24" s="7"/>
      <c r="CU24" s="330">
        <f>SUM('címrend kötelező'!CU24+'címrend önként'!CU24+'címrend államig'!CU24)</f>
        <v>0</v>
      </c>
      <c r="CV24" s="38"/>
      <c r="CW24" s="7"/>
      <c r="CX24" s="330">
        <f>SUM('címrend kötelező'!CX24+'címrend önként'!CX24+'címrend államig'!CX24)</f>
        <v>0</v>
      </c>
      <c r="CY24" s="38"/>
      <c r="CZ24" s="7"/>
      <c r="DA24" s="330">
        <f>SUM('címrend kötelező'!DA24+'címrend önként'!DA24+'címrend államig'!DA24)</f>
        <v>0</v>
      </c>
      <c r="DB24" s="38"/>
      <c r="DC24" s="7">
        <v>500000</v>
      </c>
      <c r="DD24" s="330">
        <f>SUM('címrend kötelező'!DD24+'címrend önként'!DD24+'címrend államig'!DD24)</f>
        <v>500000</v>
      </c>
      <c r="DE24" s="94">
        <f t="shared" ref="DE24" si="130">DD24/DC24*100</f>
        <v>100</v>
      </c>
      <c r="DF24" s="7"/>
      <c r="DG24" s="330">
        <f>SUM('címrend kötelező'!DG24+'címrend önként'!DG24+'címrend államig'!DG24)</f>
        <v>0</v>
      </c>
      <c r="DH24" s="38"/>
      <c r="DI24" s="7"/>
      <c r="DJ24" s="330">
        <f>SUM('címrend kötelező'!DJ24+'címrend önként'!DJ24+'címrend államig'!DJ24)</f>
        <v>0</v>
      </c>
      <c r="DK24" s="38"/>
      <c r="DL24" s="7">
        <v>0</v>
      </c>
      <c r="DM24" s="330">
        <f>SUM('címrend kötelező'!DM24+'címrend önként'!DM24+'címrend államig'!DM24)</f>
        <v>0</v>
      </c>
      <c r="DN24" s="94"/>
      <c r="DO24" s="7">
        <v>0</v>
      </c>
      <c r="DP24" s="330">
        <f>'címrend kötelező'!DP24+'címrend önként'!DP24+'címrend államig'!DP24</f>
        <v>35000</v>
      </c>
      <c r="DQ24" s="94"/>
      <c r="DR24" s="330">
        <f t="shared" si="59"/>
        <v>862235</v>
      </c>
      <c r="DS24" s="330">
        <f t="shared" si="59"/>
        <v>896960</v>
      </c>
      <c r="DT24" s="94">
        <f t="shared" si="60"/>
        <v>104.02732433733264</v>
      </c>
      <c r="DU24" s="7"/>
      <c r="DV24" s="7">
        <f>SUM('címrend kötelező'!DV24+'címrend önként'!DV24+'címrend államig'!DV24)</f>
        <v>0</v>
      </c>
      <c r="DW24" s="38"/>
      <c r="DX24" s="7"/>
      <c r="DY24" s="7">
        <f>SUM('címrend kötelező'!DY24+'címrend önként'!DY24+'címrend államig'!DY24)</f>
        <v>0</v>
      </c>
      <c r="DZ24" s="38"/>
      <c r="EA24" s="7"/>
      <c r="EB24" s="7">
        <f>SUM('címrend kötelező'!EB24+'címrend önként'!EB24+'címrend államig'!EB24)</f>
        <v>0</v>
      </c>
      <c r="EC24" s="38"/>
      <c r="ED24" s="7"/>
      <c r="EE24" s="7">
        <f>SUM('címrend kötelező'!EE24+'címrend önként'!EE24+'címrend államig'!EE24)</f>
        <v>0</v>
      </c>
      <c r="EF24" s="38"/>
      <c r="EG24" s="7"/>
      <c r="EH24" s="7">
        <f>SUM('címrend kötelező'!EH24+'címrend önként'!EH24+'címrend államig'!EH24)</f>
        <v>0</v>
      </c>
      <c r="EI24" s="38"/>
      <c r="EJ24" s="7"/>
      <c r="EK24" s="7">
        <f>SUM('címrend kötelező'!EK24+'címrend önként'!EK24+'címrend államig'!EK24)</f>
        <v>0</v>
      </c>
      <c r="EL24" s="38"/>
      <c r="EM24" s="7"/>
      <c r="EN24" s="7">
        <f>SUM('címrend kötelező'!EN24+'címrend önként'!EN24+'címrend államig'!EN24)</f>
        <v>0</v>
      </c>
      <c r="EO24" s="38"/>
      <c r="EP24" s="7"/>
      <c r="EQ24" s="7">
        <f>SUM('címrend kötelező'!EQ24+'címrend önként'!EQ24+'címrend államig'!EQ24)</f>
        <v>0</v>
      </c>
      <c r="ER24" s="38"/>
      <c r="ES24" s="7"/>
      <c r="ET24" s="7">
        <f>SUM('címrend kötelező'!ET24+'címrend önként'!ET24+'címrend államig'!ET24)</f>
        <v>0</v>
      </c>
      <c r="EU24" s="38"/>
      <c r="EV24" s="330">
        <f t="shared" si="61"/>
        <v>0</v>
      </c>
      <c r="EW24" s="330">
        <f t="shared" si="61"/>
        <v>0</v>
      </c>
      <c r="EX24" s="94"/>
      <c r="EY24" s="7"/>
      <c r="EZ24" s="330">
        <f>'címrend kötelező'!EY24+'címrend önként'!EY24+'címrend államig'!EY24</f>
        <v>0</v>
      </c>
      <c r="FA24" s="38"/>
      <c r="FB24" s="7"/>
      <c r="FC24" s="330">
        <f>'címrend kötelező'!EZ24+'címrend önként'!EZ24+'címrend államig'!EZ24</f>
        <v>0</v>
      </c>
      <c r="FD24" s="38"/>
      <c r="FE24" s="7"/>
      <c r="FF24" s="330">
        <f>'címrend kötelező'!FA24+'címrend önként'!FA24+'címrend államig'!FA24</f>
        <v>0</v>
      </c>
      <c r="FG24" s="38"/>
      <c r="FH24" s="7"/>
      <c r="FI24" s="330">
        <f>'címrend kötelező'!FB24+'címrend önként'!FB24+'címrend államig'!FB24</f>
        <v>0</v>
      </c>
      <c r="FJ24" s="38"/>
      <c r="FK24" s="7"/>
      <c r="FL24" s="330">
        <f>'címrend kötelező'!FC24+'címrend önként'!FC24+'címrend államig'!FC24</f>
        <v>0</v>
      </c>
      <c r="FM24" s="38"/>
      <c r="FN24" s="7"/>
      <c r="FO24" s="330">
        <f>'címrend kötelező'!FD24+'címrend önként'!FD24+'címrend államig'!FD24</f>
        <v>0</v>
      </c>
      <c r="FP24" s="38"/>
      <c r="FQ24" s="7"/>
      <c r="FR24" s="330">
        <f>'címrend kötelező'!FE24+'címrend önként'!FE24+'címrend államig'!FE24</f>
        <v>0</v>
      </c>
      <c r="FS24" s="38"/>
      <c r="FT24" s="7"/>
      <c r="FU24" s="330">
        <f>'címrend kötelező'!FF24+'címrend önként'!FF24+'címrend államig'!FF24</f>
        <v>0</v>
      </c>
      <c r="FV24" s="330"/>
      <c r="FW24" s="7"/>
      <c r="FX24" s="330">
        <f>'címrend kötelező'!FG24+'címrend önként'!FG24+'címrend államig'!FG24</f>
        <v>0</v>
      </c>
      <c r="FY24" s="38"/>
      <c r="FZ24" s="7"/>
      <c r="GA24" s="38">
        <f>'címrend kötelező'!FH24+'címrend önként'!FH24+'címrend államig'!FH24</f>
        <v>0</v>
      </c>
      <c r="GB24" s="330"/>
      <c r="GC24" s="7"/>
      <c r="GD24" s="330">
        <f>'címrend kötelező'!FI24+'címrend önként'!FI24+'címrend államig'!FI24</f>
        <v>0</v>
      </c>
      <c r="GE24" s="330"/>
      <c r="GF24" s="7"/>
      <c r="GG24" s="330">
        <f>'címrend kötelező'!FJ24+'címrend önként'!FJ24+'címrend államig'!FJ24</f>
        <v>0</v>
      </c>
      <c r="GH24" s="330"/>
      <c r="GI24" s="7"/>
      <c r="GJ24" s="330">
        <f>'címrend kötelező'!FK24+'címrend önként'!FK24+'címrend államig'!FK24</f>
        <v>0</v>
      </c>
      <c r="GK24" s="38"/>
      <c r="GL24" s="330">
        <f t="shared" si="62"/>
        <v>0</v>
      </c>
      <c r="GM24" s="330">
        <f t="shared" si="62"/>
        <v>0</v>
      </c>
      <c r="GN24" s="330"/>
      <c r="GO24" s="7"/>
      <c r="GP24" s="330">
        <f>'címrend kötelező'!FM24+'címrend önként'!FM24+'címrend államig'!FM24</f>
        <v>0</v>
      </c>
      <c r="GQ24" s="330"/>
      <c r="GR24" s="7"/>
      <c r="GS24" s="330">
        <f>'címrend kötelező'!FN24+'címrend önként'!FN24+'címrend államig'!FN24</f>
        <v>0</v>
      </c>
      <c r="GT24" s="330"/>
      <c r="GU24" s="7"/>
      <c r="GV24" s="330">
        <f>'címrend kötelező'!FO24+'címrend önként'!FO24+'címrend államig'!FO24</f>
        <v>0</v>
      </c>
      <c r="GW24" s="38"/>
      <c r="GX24" s="38">
        <f t="shared" si="63"/>
        <v>0</v>
      </c>
      <c r="GY24" s="38">
        <f t="shared" si="63"/>
        <v>0</v>
      </c>
      <c r="GZ24" s="38"/>
      <c r="HA24" s="38">
        <f t="shared" si="64"/>
        <v>862235</v>
      </c>
      <c r="HB24" s="38">
        <f t="shared" si="64"/>
        <v>896960</v>
      </c>
      <c r="HC24" s="182">
        <f t="shared" si="58"/>
        <v>104.02732433733264</v>
      </c>
      <c r="HE24" s="187"/>
      <c r="HF24" s="187"/>
    </row>
    <row r="25" spans="1:214" ht="15" customHeight="1" x14ac:dyDescent="0.2">
      <c r="A25" s="153" t="s">
        <v>481</v>
      </c>
      <c r="B25" s="7"/>
      <c r="C25" s="7">
        <f>SUM('címrend kötelező'!C25+'címrend önként'!C25+'címrend államig'!C25)</f>
        <v>0</v>
      </c>
      <c r="D25" s="89"/>
      <c r="E25" s="7"/>
      <c r="F25" s="7">
        <f>SUM('címrend kötelező'!F25+'címrend önként'!F25+'címrend államig'!F25)</f>
        <v>0</v>
      </c>
      <c r="G25" s="38"/>
      <c r="H25" s="7"/>
      <c r="I25" s="7">
        <f>SUM('címrend kötelező'!I25+'címrend önként'!I25+'címrend államig'!I25)</f>
        <v>0</v>
      </c>
      <c r="J25" s="38"/>
      <c r="K25" s="7"/>
      <c r="L25" s="7">
        <f>SUM('címrend kötelező'!L25+'címrend önként'!L25+'címrend államig'!L25)</f>
        <v>0</v>
      </c>
      <c r="M25" s="38"/>
      <c r="N25" s="7"/>
      <c r="O25" s="7">
        <f>SUM('címrend kötelező'!O25+'címrend önként'!O25+'címrend államig'!O25)</f>
        <v>0</v>
      </c>
      <c r="P25" s="38"/>
      <c r="Q25" s="7"/>
      <c r="R25" s="7">
        <f>SUM('címrend kötelező'!R25+'címrend önként'!R25+'címrend államig'!R25)</f>
        <v>0</v>
      </c>
      <c r="S25" s="38"/>
      <c r="T25" s="7">
        <v>918137</v>
      </c>
      <c r="U25" s="7">
        <f>SUM('címrend kötelező'!U25+'címrend önként'!U25+'címrend államig'!U25)</f>
        <v>1232768</v>
      </c>
      <c r="V25" s="94">
        <f t="shared" ref="V25:V26" si="131">U25/T25*100</f>
        <v>134.26841528007259</v>
      </c>
      <c r="W25" s="7"/>
      <c r="X25" s="7">
        <f>SUM('címrend kötelező'!X25+'címrend önként'!X25+'címrend államig'!X25)</f>
        <v>0</v>
      </c>
      <c r="Y25" s="38"/>
      <c r="Z25" s="7"/>
      <c r="AA25" s="7">
        <f>SUM('címrend kötelező'!AA25+'címrend önként'!AA25+'címrend államig'!AA25)</f>
        <v>0</v>
      </c>
      <c r="AB25" s="38"/>
      <c r="AC25" s="7"/>
      <c r="AD25" s="7">
        <f>SUM('címrend kötelező'!AD25+'címrend önként'!AD25+'címrend államig'!AD25)</f>
        <v>0</v>
      </c>
      <c r="AE25" s="38"/>
      <c r="AF25" s="7"/>
      <c r="AG25" s="7">
        <f>SUM('címrend kötelező'!AG25+'címrend önként'!AG25+'címrend államig'!AG25)</f>
        <v>0</v>
      </c>
      <c r="AH25" s="38"/>
      <c r="AI25" s="7"/>
      <c r="AJ25" s="7">
        <f>SUM('címrend kötelező'!AJ25+'címrend önként'!AJ25+'címrend államig'!AJ25)</f>
        <v>0</v>
      </c>
      <c r="AK25" s="38"/>
      <c r="AL25" s="7"/>
      <c r="AM25" s="7">
        <f>SUM('címrend kötelező'!AM25+'címrend önként'!AM25+'címrend államig'!AM25)</f>
        <v>0</v>
      </c>
      <c r="AN25" s="38"/>
      <c r="AO25" s="7"/>
      <c r="AP25" s="7">
        <f>SUM('címrend kötelező'!AP25+'címrend önként'!AP25+'címrend államig'!AP25)</f>
        <v>0</v>
      </c>
      <c r="AQ25" s="38"/>
      <c r="AR25" s="7"/>
      <c r="AS25" s="330">
        <f>SUM('címrend kötelező'!AS25+'címrend önként'!AS25+'címrend államig'!AS25)</f>
        <v>0</v>
      </c>
      <c r="AT25" s="38"/>
      <c r="AU25" s="7"/>
      <c r="AV25" s="38">
        <f>SUM('címrend kötelező'!AV25+'címrend önként'!AV25+'címrend államig'!AV25)</f>
        <v>0</v>
      </c>
      <c r="AW25" s="38"/>
      <c r="AX25" s="7"/>
      <c r="AY25" s="330">
        <f>SUM('címrend kötelező'!AY25+'címrend önként'!AY25+'címrend államig'!AY25)</f>
        <v>0</v>
      </c>
      <c r="AZ25" s="38"/>
      <c r="BA25" s="7"/>
      <c r="BB25" s="330">
        <f>SUM('címrend kötelező'!BB25+'címrend önként'!BB25+'címrend államig'!BB25)</f>
        <v>0</v>
      </c>
      <c r="BC25" s="38"/>
      <c r="BD25" s="7"/>
      <c r="BE25" s="330">
        <f>SUM('címrend kötelező'!BE25+'címrend önként'!BE25+'címrend államig'!BE25)</f>
        <v>0</v>
      </c>
      <c r="BF25" s="38"/>
      <c r="BG25" s="7"/>
      <c r="BH25" s="330">
        <f>'címrend kötelező'!BH25+'címrend önként'!BH25+'címrend államig'!BH25</f>
        <v>0</v>
      </c>
      <c r="BI25" s="38"/>
      <c r="BJ25" s="7"/>
      <c r="BK25" s="330">
        <f>'címrend kötelező'!BK25+'címrend önként'!BK25+'címrend államig'!BK25</f>
        <v>0</v>
      </c>
      <c r="BL25" s="38"/>
      <c r="BM25" s="7"/>
      <c r="BN25" s="330">
        <f>SUM('címrend kötelező'!BN25+'címrend önként'!BN25+'címrend államig'!BN25)</f>
        <v>0</v>
      </c>
      <c r="BO25" s="38"/>
      <c r="BP25" s="7"/>
      <c r="BQ25" s="330">
        <f>SUM('címrend kötelező'!BQ25+'címrend önként'!BQ25+'címrend államig'!BQ25)</f>
        <v>0</v>
      </c>
      <c r="BR25" s="38"/>
      <c r="BS25" s="7"/>
      <c r="BT25" s="330">
        <f>SUM('címrend kötelező'!BT25+'címrend önként'!BT25+'címrend államig'!BT25)</f>
        <v>0</v>
      </c>
      <c r="BU25" s="38"/>
      <c r="BV25" s="7"/>
      <c r="BW25" s="330">
        <f>SUM('címrend kötelező'!BW25+'címrend önként'!BW25+'címrend államig'!BW25)</f>
        <v>0</v>
      </c>
      <c r="BX25" s="38"/>
      <c r="BY25" s="7"/>
      <c r="BZ25" s="330">
        <f>SUM('címrend kötelező'!BZ25+'címrend önként'!BZ25+'címrend államig'!BZ25)</f>
        <v>0</v>
      </c>
      <c r="CA25" s="38"/>
      <c r="CB25" s="7"/>
      <c r="CC25" s="330">
        <f>SUM('címrend kötelező'!CC25+'címrend önként'!CC25+'címrend államig'!CC25)</f>
        <v>0</v>
      </c>
      <c r="CD25" s="38"/>
      <c r="CE25" s="7"/>
      <c r="CF25" s="330">
        <f>SUM('címrend kötelező'!CF25+'címrend önként'!CF25+'címrend államig'!CF25)</f>
        <v>0</v>
      </c>
      <c r="CG25" s="38"/>
      <c r="CH25" s="7"/>
      <c r="CI25" s="330">
        <f>SUM('címrend kötelező'!CI25+'címrend önként'!CI25+'címrend államig'!CI25)</f>
        <v>0</v>
      </c>
      <c r="CJ25" s="38"/>
      <c r="CK25" s="7"/>
      <c r="CL25" s="330">
        <f>SUM('címrend kötelező'!CL25+'címrend önként'!CL25+'címrend államig'!CL25)</f>
        <v>0</v>
      </c>
      <c r="CM25" s="38"/>
      <c r="CN25" s="7"/>
      <c r="CO25" s="330">
        <f>'címrend kötelező'!CO25+'címrend önként'!CO25+'címrend államig'!CO25</f>
        <v>0</v>
      </c>
      <c r="CP25" s="38"/>
      <c r="CQ25" s="7"/>
      <c r="CR25" s="330">
        <f>SUM('címrend kötelező'!CR25+'címrend önként'!CR25+'címrend államig'!CR25)</f>
        <v>0</v>
      </c>
      <c r="CS25" s="38"/>
      <c r="CT25" s="7"/>
      <c r="CU25" s="330">
        <f>SUM('címrend kötelező'!CU25+'címrend önként'!CU25+'címrend államig'!CU25)</f>
        <v>0</v>
      </c>
      <c r="CV25" s="38"/>
      <c r="CW25" s="7"/>
      <c r="CX25" s="330">
        <f>SUM('címrend kötelező'!CX25+'címrend önként'!CX25+'címrend államig'!CX25)</f>
        <v>0</v>
      </c>
      <c r="CY25" s="38"/>
      <c r="CZ25" s="7"/>
      <c r="DA25" s="330">
        <f>SUM('címrend kötelező'!DA25+'címrend önként'!DA25+'címrend államig'!DA25)</f>
        <v>0</v>
      </c>
      <c r="DB25" s="38"/>
      <c r="DC25" s="7"/>
      <c r="DD25" s="330">
        <f>SUM('címrend kötelező'!DD25+'címrend önként'!DD25+'címrend államig'!DD25)</f>
        <v>0</v>
      </c>
      <c r="DE25" s="38"/>
      <c r="DF25" s="7"/>
      <c r="DG25" s="330">
        <f>SUM('címrend kötelező'!DG25+'címrend önként'!DG25+'címrend államig'!DG25)</f>
        <v>0</v>
      </c>
      <c r="DH25" s="38"/>
      <c r="DI25" s="7"/>
      <c r="DJ25" s="330">
        <f>SUM('címrend kötelező'!DJ25+'címrend önként'!DJ25+'címrend államig'!DJ25)</f>
        <v>0</v>
      </c>
      <c r="DK25" s="38"/>
      <c r="DL25" s="7"/>
      <c r="DM25" s="330">
        <f>SUM('címrend kötelező'!DM25+'címrend önként'!DM25+'címrend államig'!DM25)</f>
        <v>0</v>
      </c>
      <c r="DN25" s="38"/>
      <c r="DO25" s="7"/>
      <c r="DP25" s="330">
        <f>'címrend kötelező'!DP25+'címrend önként'!DP25+'címrend államig'!DP25</f>
        <v>0</v>
      </c>
      <c r="DQ25" s="38"/>
      <c r="DR25" s="330">
        <f t="shared" si="59"/>
        <v>918137</v>
      </c>
      <c r="DS25" s="330">
        <f t="shared" si="59"/>
        <v>1232768</v>
      </c>
      <c r="DT25" s="94">
        <f>DS25/DR25*100</f>
        <v>134.26841528007259</v>
      </c>
      <c r="DU25" s="7"/>
      <c r="DV25" s="7">
        <f>SUM('címrend kötelező'!DV25+'címrend önként'!DV25+'címrend államig'!DV25)</f>
        <v>0</v>
      </c>
      <c r="DW25" s="38"/>
      <c r="DX25" s="7"/>
      <c r="DY25" s="7">
        <f>SUM('címrend kötelező'!DY25+'címrend önként'!DY25+'címrend államig'!DY25)</f>
        <v>0</v>
      </c>
      <c r="DZ25" s="38"/>
      <c r="EA25" s="7"/>
      <c r="EB25" s="7">
        <f>SUM('címrend kötelező'!EB25+'címrend önként'!EB25+'címrend államig'!EB25)</f>
        <v>0</v>
      </c>
      <c r="EC25" s="38"/>
      <c r="ED25" s="7"/>
      <c r="EE25" s="7">
        <f>SUM('címrend kötelező'!EE25+'címrend önként'!EE25+'címrend államig'!EE25)</f>
        <v>0</v>
      </c>
      <c r="EF25" s="38"/>
      <c r="EG25" s="7"/>
      <c r="EH25" s="7">
        <f>SUM('címrend kötelező'!EH25+'címrend önként'!EH25+'címrend államig'!EH25)</f>
        <v>0</v>
      </c>
      <c r="EI25" s="38"/>
      <c r="EJ25" s="7"/>
      <c r="EK25" s="7">
        <f>SUM('címrend kötelező'!EK25+'címrend önként'!EK25+'címrend államig'!EK25)</f>
        <v>0</v>
      </c>
      <c r="EL25" s="38"/>
      <c r="EM25" s="7"/>
      <c r="EN25" s="7">
        <f>SUM('címrend kötelező'!EN25+'címrend önként'!EN25+'címrend államig'!EN25)</f>
        <v>0</v>
      </c>
      <c r="EO25" s="38"/>
      <c r="EP25" s="7"/>
      <c r="EQ25" s="7">
        <f>SUM('címrend kötelező'!EQ25+'címrend önként'!EQ25+'címrend államig'!EQ25)</f>
        <v>0</v>
      </c>
      <c r="ER25" s="38"/>
      <c r="ES25" s="7"/>
      <c r="ET25" s="7">
        <f>SUM('címrend kötelező'!ET25+'címrend önként'!ET25+'címrend államig'!ET25)</f>
        <v>0</v>
      </c>
      <c r="EU25" s="38"/>
      <c r="EV25" s="330">
        <f t="shared" si="61"/>
        <v>0</v>
      </c>
      <c r="EW25" s="330">
        <f t="shared" si="61"/>
        <v>0</v>
      </c>
      <c r="EX25" s="94"/>
      <c r="EY25" s="7"/>
      <c r="EZ25" s="330">
        <f>'címrend kötelező'!EY25+'címrend önként'!EY25+'címrend államig'!EY25</f>
        <v>0</v>
      </c>
      <c r="FA25" s="38"/>
      <c r="FB25" s="7"/>
      <c r="FC25" s="38">
        <f>'címrend kötelező'!EZ25+'címrend önként'!EZ25+'címrend államig'!EZ25</f>
        <v>0</v>
      </c>
      <c r="FD25" s="38"/>
      <c r="FE25" s="7"/>
      <c r="FF25" s="330">
        <f>'címrend kötelező'!FA25+'címrend önként'!FA25+'címrend államig'!FA25</f>
        <v>0</v>
      </c>
      <c r="FG25" s="38"/>
      <c r="FH25" s="7"/>
      <c r="FI25" s="330">
        <f>'címrend kötelező'!FB25+'címrend önként'!FB25+'címrend államig'!FB25</f>
        <v>0</v>
      </c>
      <c r="FJ25" s="38"/>
      <c r="FK25" s="7"/>
      <c r="FL25" s="330">
        <f>'címrend kötelező'!FC25+'címrend önként'!FC25+'címrend államig'!FC25</f>
        <v>0</v>
      </c>
      <c r="FM25" s="38"/>
      <c r="FN25" s="7"/>
      <c r="FO25" s="330">
        <f>'címrend kötelező'!FD25+'címrend önként'!FD25+'címrend államig'!FD25</f>
        <v>0</v>
      </c>
      <c r="FP25" s="38"/>
      <c r="FQ25" s="7"/>
      <c r="FR25" s="330">
        <f>'címrend kötelező'!FE25+'címrend önként'!FE25+'címrend államig'!FE25</f>
        <v>0</v>
      </c>
      <c r="FS25" s="38"/>
      <c r="FT25" s="7"/>
      <c r="FU25" s="330">
        <f>'címrend kötelező'!FF25+'címrend önként'!FF25+'címrend államig'!FF25</f>
        <v>0</v>
      </c>
      <c r="FV25" s="330"/>
      <c r="FW25" s="7"/>
      <c r="FX25" s="330">
        <f>'címrend kötelező'!FG25+'címrend önként'!FG25+'címrend államig'!FG25</f>
        <v>0</v>
      </c>
      <c r="FY25" s="38"/>
      <c r="FZ25" s="7"/>
      <c r="GA25" s="38">
        <f>'címrend kötelező'!FH25+'címrend önként'!FH25+'címrend államig'!FH25</f>
        <v>0</v>
      </c>
      <c r="GB25" s="330"/>
      <c r="GC25" s="7"/>
      <c r="GD25" s="330">
        <f>'címrend kötelező'!FI25+'címrend önként'!FI25+'címrend államig'!FI25</f>
        <v>0</v>
      </c>
      <c r="GE25" s="330"/>
      <c r="GF25" s="7"/>
      <c r="GG25" s="330">
        <f>'címrend kötelező'!FJ25+'címrend önként'!FJ25+'címrend államig'!FJ25</f>
        <v>0</v>
      </c>
      <c r="GH25" s="330"/>
      <c r="GI25" s="7"/>
      <c r="GJ25" s="330">
        <f>'címrend kötelező'!FK25+'címrend önként'!FK25+'címrend államig'!FK25</f>
        <v>0</v>
      </c>
      <c r="GK25" s="38"/>
      <c r="GL25" s="330">
        <f t="shared" si="62"/>
        <v>0</v>
      </c>
      <c r="GM25" s="330">
        <f t="shared" si="62"/>
        <v>0</v>
      </c>
      <c r="GN25" s="330"/>
      <c r="GO25" s="7"/>
      <c r="GP25" s="330">
        <f>'címrend kötelező'!FM25+'címrend önként'!FM25+'címrend államig'!FM25</f>
        <v>0</v>
      </c>
      <c r="GQ25" s="330"/>
      <c r="GR25" s="7"/>
      <c r="GS25" s="330">
        <f>'címrend kötelező'!FN25+'címrend önként'!FN25+'címrend államig'!FN25</f>
        <v>0</v>
      </c>
      <c r="GT25" s="330"/>
      <c r="GU25" s="7"/>
      <c r="GV25" s="330">
        <f>'címrend kötelező'!FO25+'címrend önként'!FO25+'címrend államig'!FO25</f>
        <v>0</v>
      </c>
      <c r="GW25" s="38"/>
      <c r="GX25" s="38">
        <f t="shared" si="63"/>
        <v>0</v>
      </c>
      <c r="GY25" s="38">
        <f t="shared" si="63"/>
        <v>0</v>
      </c>
      <c r="GZ25" s="38"/>
      <c r="HA25" s="38">
        <f t="shared" si="64"/>
        <v>918137</v>
      </c>
      <c r="HB25" s="38">
        <f t="shared" si="64"/>
        <v>1232768</v>
      </c>
      <c r="HC25" s="182">
        <f t="shared" si="58"/>
        <v>134.26841528007259</v>
      </c>
      <c r="HE25" s="187"/>
      <c r="HF25" s="187"/>
    </row>
    <row r="26" spans="1:214" s="13" customFormat="1" ht="15" customHeight="1" thickBot="1" x14ac:dyDescent="0.25">
      <c r="A26" s="157" t="s">
        <v>482</v>
      </c>
      <c r="B26" s="36">
        <f>B7+B18</f>
        <v>180290</v>
      </c>
      <c r="C26" s="36">
        <f>C7+C18</f>
        <v>167015</v>
      </c>
      <c r="D26" s="90">
        <f t="shared" si="65"/>
        <v>92.63686283210383</v>
      </c>
      <c r="E26" s="36">
        <f>E7+E18</f>
        <v>1000</v>
      </c>
      <c r="F26" s="36">
        <f>F7+F18</f>
        <v>0</v>
      </c>
      <c r="G26" s="90">
        <f t="shared" ref="G26" si="132">F26/E26*100</f>
        <v>0</v>
      </c>
      <c r="H26" s="36">
        <f>H7+H18</f>
        <v>3353</v>
      </c>
      <c r="I26" s="36">
        <f>I7+I18</f>
        <v>3353</v>
      </c>
      <c r="J26" s="90">
        <f t="shared" ref="J26" si="133">I26/H26*100</f>
        <v>100</v>
      </c>
      <c r="K26" s="36">
        <f>K7+K18</f>
        <v>6918</v>
      </c>
      <c r="L26" s="36">
        <f>L7+L18</f>
        <v>6832</v>
      </c>
      <c r="M26" s="90">
        <f t="shared" ref="M26:M27" si="134">L26/K26*100</f>
        <v>98.756866146285049</v>
      </c>
      <c r="N26" s="36">
        <f>N7+N18</f>
        <v>123969</v>
      </c>
      <c r="O26" s="36">
        <f>O7+O18</f>
        <v>160628</v>
      </c>
      <c r="P26" s="90">
        <f t="shared" ref="P26" si="135">O26/N26*100</f>
        <v>129.57110245303261</v>
      </c>
      <c r="Q26" s="36">
        <f>Q7+Q18</f>
        <v>742225</v>
      </c>
      <c r="R26" s="36">
        <f>R7+R18</f>
        <v>513406</v>
      </c>
      <c r="S26" s="90">
        <f t="shared" ref="S26" si="136">R26/Q26*100</f>
        <v>69.171208191586103</v>
      </c>
      <c r="T26" s="36">
        <f>T7+T18</f>
        <v>918137</v>
      </c>
      <c r="U26" s="36">
        <f>U7+U18</f>
        <v>1232768</v>
      </c>
      <c r="V26" s="90">
        <f t="shared" si="131"/>
        <v>134.26841528007259</v>
      </c>
      <c r="W26" s="36">
        <f>W7+W18</f>
        <v>6868</v>
      </c>
      <c r="X26" s="36">
        <f>X7+X18</f>
        <v>7000</v>
      </c>
      <c r="Y26" s="88"/>
      <c r="Z26" s="36">
        <f>Z7+Z18</f>
        <v>50726</v>
      </c>
      <c r="AA26" s="36">
        <f>AA7+AA18</f>
        <v>0</v>
      </c>
      <c r="AB26" s="90">
        <f t="shared" ref="AB26:AB30" si="137">AA26/Z26*100</f>
        <v>0</v>
      </c>
      <c r="AC26" s="36">
        <f>AC7+AC18</f>
        <v>0</v>
      </c>
      <c r="AD26" s="36">
        <f>AD7+AD18</f>
        <v>0</v>
      </c>
      <c r="AE26" s="88"/>
      <c r="AF26" s="36">
        <f>AF7+AF18</f>
        <v>4500</v>
      </c>
      <c r="AG26" s="36">
        <f>AG7+AG18</f>
        <v>5050</v>
      </c>
      <c r="AH26" s="90">
        <f t="shared" ref="AH26" si="138">AG26/AF26*100</f>
        <v>112.22222222222223</v>
      </c>
      <c r="AI26" s="36">
        <f>AI7+AI18</f>
        <v>13600</v>
      </c>
      <c r="AJ26" s="36">
        <f>AJ7+AJ18</f>
        <v>13210</v>
      </c>
      <c r="AK26" s="90">
        <f t="shared" ref="AK26:AK28" si="139">AJ26/AI26*100</f>
        <v>97.132352941176464</v>
      </c>
      <c r="AL26" s="36">
        <f>AL7+AL18</f>
        <v>155447</v>
      </c>
      <c r="AM26" s="36">
        <f>AM7+AM18</f>
        <v>143901</v>
      </c>
      <c r="AN26" s="90">
        <f t="shared" ref="AN26" si="140">AM26/AL26*100</f>
        <v>92.572388016494372</v>
      </c>
      <c r="AO26" s="36">
        <f>AO7+AO18</f>
        <v>790408</v>
      </c>
      <c r="AP26" s="36">
        <f>AP7+AP18</f>
        <v>1121188</v>
      </c>
      <c r="AQ26" s="90">
        <f t="shared" ref="AQ26:AQ28" si="141">AP26/AO26*100</f>
        <v>141.84927278063986</v>
      </c>
      <c r="AR26" s="36">
        <f>AR7+AR18</f>
        <v>5000</v>
      </c>
      <c r="AS26" s="36">
        <f>AS7+AS18</f>
        <v>15000</v>
      </c>
      <c r="AT26" s="90"/>
      <c r="AU26" s="36">
        <f>AU7+AU18</f>
        <v>140407</v>
      </c>
      <c r="AV26" s="36">
        <f>AV7+AV18</f>
        <v>172107</v>
      </c>
      <c r="AW26" s="90">
        <f t="shared" ref="AW26:AW28" si="142">AV26/AU26*100</f>
        <v>122.57722193337939</v>
      </c>
      <c r="AX26" s="36">
        <f>AX7+AX18</f>
        <v>55350</v>
      </c>
      <c r="AY26" s="36">
        <f>AY7+AY18</f>
        <v>59689</v>
      </c>
      <c r="AZ26" s="90">
        <f t="shared" ref="AZ26:AZ28" si="143">AY26/AX26*100</f>
        <v>107.83920505871724</v>
      </c>
      <c r="BA26" s="36">
        <f>BA7+BA18</f>
        <v>0</v>
      </c>
      <c r="BB26" s="36">
        <f>BB7+BB18</f>
        <v>0</v>
      </c>
      <c r="BC26" s="90"/>
      <c r="BD26" s="36">
        <f>BD7+BD18</f>
        <v>1000</v>
      </c>
      <c r="BE26" s="36">
        <f>BE7+BE18</f>
        <v>300</v>
      </c>
      <c r="BF26" s="90">
        <f t="shared" ref="BF26" si="144">BE26/BD26*100</f>
        <v>30</v>
      </c>
      <c r="BG26" s="36">
        <f>BG7+BG18</f>
        <v>136669</v>
      </c>
      <c r="BH26" s="36">
        <f>BH7+BH18</f>
        <v>146888</v>
      </c>
      <c r="BI26" s="90">
        <f t="shared" ref="BI26:BI28" si="145">BH26/BG26*100</f>
        <v>107.47718941383928</v>
      </c>
      <c r="BJ26" s="36">
        <f>BJ7+BJ18</f>
        <v>0</v>
      </c>
      <c r="BK26" s="36">
        <f>BK7+BK18</f>
        <v>0</v>
      </c>
      <c r="BL26" s="88"/>
      <c r="BM26" s="36">
        <f>BM7+BM18</f>
        <v>26913</v>
      </c>
      <c r="BN26" s="36">
        <f>BN7+BN18</f>
        <v>19500</v>
      </c>
      <c r="BO26" s="90">
        <f t="shared" ref="BO26" si="146">BN26/BM26*100</f>
        <v>72.455690558466173</v>
      </c>
      <c r="BP26" s="36">
        <f>BP7+BP18</f>
        <v>1035667</v>
      </c>
      <c r="BQ26" s="36">
        <f>BQ7+BQ18</f>
        <v>909621</v>
      </c>
      <c r="BR26" s="90">
        <f t="shared" ref="BR26:BR28" si="147">BQ26/BP26*100</f>
        <v>87.829485732383091</v>
      </c>
      <c r="BS26" s="36">
        <f>BS7+BS18</f>
        <v>169062</v>
      </c>
      <c r="BT26" s="36">
        <f>BT7+BT18</f>
        <v>137489</v>
      </c>
      <c r="BU26" s="90">
        <f t="shared" ref="BU26" si="148">BT26/BS26*100</f>
        <v>81.324602808437135</v>
      </c>
      <c r="BV26" s="36">
        <f>BV7+BV18</f>
        <v>0</v>
      </c>
      <c r="BW26" s="36">
        <f>BW7+BW18</f>
        <v>0</v>
      </c>
      <c r="BX26" s="88"/>
      <c r="BY26" s="36">
        <f>BY7+BY18</f>
        <v>853340</v>
      </c>
      <c r="BZ26" s="36">
        <f>BZ7+BZ18</f>
        <v>943567</v>
      </c>
      <c r="CA26" s="90">
        <f t="shared" ref="CA26:CA28" si="149">BZ26/BY26*100</f>
        <v>110.57339395785971</v>
      </c>
      <c r="CB26" s="36">
        <f>CB7+CB18</f>
        <v>0</v>
      </c>
      <c r="CC26" s="36">
        <f>CC7+CC18</f>
        <v>0</v>
      </c>
      <c r="CD26" s="88"/>
      <c r="CE26" s="36">
        <f>CE7+CE18</f>
        <v>3716120</v>
      </c>
      <c r="CF26" s="36">
        <f>CF7+CF18</f>
        <v>4237203</v>
      </c>
      <c r="CG26" s="90">
        <f t="shared" ref="CG26:CG28" si="150">CF26/CE26*100</f>
        <v>114.0222328665382</v>
      </c>
      <c r="CH26" s="36">
        <f>CH7+CH18</f>
        <v>548293</v>
      </c>
      <c r="CI26" s="36">
        <f>CI7+CI18</f>
        <v>548054</v>
      </c>
      <c r="CJ26" s="88"/>
      <c r="CK26" s="36">
        <f>CK7+CK18</f>
        <v>268694</v>
      </c>
      <c r="CL26" s="36">
        <f>CL7+CL18</f>
        <v>1568760</v>
      </c>
      <c r="CM26" s="90">
        <f t="shared" ref="CM26" si="151">CL26/CK26*100</f>
        <v>583.84630844008427</v>
      </c>
      <c r="CN26" s="36">
        <f>CN7+CN18</f>
        <v>696689</v>
      </c>
      <c r="CO26" s="36">
        <f>CO7+CO18</f>
        <v>218687</v>
      </c>
      <c r="CP26" s="90">
        <f t="shared" ref="CP26" si="152">CO26/CN26*100</f>
        <v>31.389472203522661</v>
      </c>
      <c r="CQ26" s="36">
        <f>CQ7+CQ18</f>
        <v>0</v>
      </c>
      <c r="CR26" s="36">
        <f>CR7+CR18</f>
        <v>0</v>
      </c>
      <c r="CS26" s="88"/>
      <c r="CT26" s="36">
        <f>CT7+CT18</f>
        <v>1000</v>
      </c>
      <c r="CU26" s="36">
        <f>CU7+CU18</f>
        <v>1000</v>
      </c>
      <c r="CV26" s="90">
        <f t="shared" ref="CV26" si="153">CU26/CT26*100</f>
        <v>100</v>
      </c>
      <c r="CW26" s="36">
        <f>CW7+CW18</f>
        <v>5684</v>
      </c>
      <c r="CX26" s="36">
        <f>CX7+CX18</f>
        <v>8500</v>
      </c>
      <c r="CY26" s="90">
        <f t="shared" ref="CY26" si="154">CX26/CW26*100</f>
        <v>149.54257565095003</v>
      </c>
      <c r="CZ26" s="36">
        <f>CZ7+CZ18</f>
        <v>67580</v>
      </c>
      <c r="DA26" s="36">
        <f>DA7+DA18</f>
        <v>75742</v>
      </c>
      <c r="DB26" s="90">
        <f t="shared" ref="DB26" si="155">DA26/CZ26*100</f>
        <v>112.07753773305711</v>
      </c>
      <c r="DC26" s="36">
        <f>DC7+DC18</f>
        <v>1000000</v>
      </c>
      <c r="DD26" s="36">
        <f>DD7+DD18</f>
        <v>1000000</v>
      </c>
      <c r="DE26" s="90">
        <f t="shared" ref="DE26:DE27" si="156">DD26/DC26*100</f>
        <v>100</v>
      </c>
      <c r="DF26" s="36">
        <f>DF7+DF18</f>
        <v>374700</v>
      </c>
      <c r="DG26" s="36">
        <f>DG7+DG18</f>
        <v>263782</v>
      </c>
      <c r="DH26" s="90">
        <f t="shared" ref="DH26" si="157">DG26/DF26*100</f>
        <v>70.398185214838534</v>
      </c>
      <c r="DI26" s="36">
        <f>DI7+DI18</f>
        <v>91719</v>
      </c>
      <c r="DJ26" s="36">
        <f>DJ7+DJ18</f>
        <v>102568</v>
      </c>
      <c r="DK26" s="90">
        <f t="shared" ref="DK26:DK28" si="158">DJ26/DI26*100</f>
        <v>111.82851971783381</v>
      </c>
      <c r="DL26" s="36">
        <f>DL7+DL18</f>
        <v>98857</v>
      </c>
      <c r="DM26" s="36">
        <f>DM7+DM18</f>
        <v>143716</v>
      </c>
      <c r="DN26" s="90">
        <f t="shared" ref="DN26" si="159">DM26/DL26*100</f>
        <v>145.37766673073227</v>
      </c>
      <c r="DO26" s="36">
        <f>DO7+DO18</f>
        <v>866708</v>
      </c>
      <c r="DP26" s="36">
        <f>DP7+DP18</f>
        <v>968958</v>
      </c>
      <c r="DQ26" s="90">
        <f t="shared" ref="DQ26:DQ28" si="160">DP26/DO26*100</f>
        <v>111.79751427239624</v>
      </c>
      <c r="DR26" s="88">
        <f t="shared" si="59"/>
        <v>13156893</v>
      </c>
      <c r="DS26" s="88">
        <f t="shared" si="59"/>
        <v>14915482</v>
      </c>
      <c r="DT26" s="90">
        <f t="shared" si="60"/>
        <v>113.36629400269503</v>
      </c>
      <c r="DU26" s="36">
        <f>DU7+DU18</f>
        <v>14114</v>
      </c>
      <c r="DV26" s="36">
        <f>DV7+DV18</f>
        <v>17608</v>
      </c>
      <c r="DW26" s="90">
        <f t="shared" ref="DW26:DW28" si="161">DV26/DU26*100</f>
        <v>124.75556185347882</v>
      </c>
      <c r="DX26" s="36">
        <f>DX7+DX18</f>
        <v>5816</v>
      </c>
      <c r="DY26" s="36">
        <f>DY7+DY18</f>
        <v>5811</v>
      </c>
      <c r="DZ26" s="90">
        <f t="shared" ref="DZ26:DZ28" si="162">DY26/DX26*100</f>
        <v>99.914030261348003</v>
      </c>
      <c r="EA26" s="36">
        <f>EA7+EA18</f>
        <v>5232</v>
      </c>
      <c r="EB26" s="36">
        <f>EB7+EB18</f>
        <v>5832</v>
      </c>
      <c r="EC26" s="90">
        <f t="shared" ref="EC26:EC28" si="163">EB26/EA26*100</f>
        <v>111.46788990825689</v>
      </c>
      <c r="ED26" s="36">
        <f>ED7+ED18</f>
        <v>358729</v>
      </c>
      <c r="EE26" s="36">
        <f>EE7+EE18</f>
        <v>330502</v>
      </c>
      <c r="EF26" s="90">
        <f t="shared" ref="EF26:EF28" si="164">EE26/ED26*100</f>
        <v>92.131386088105501</v>
      </c>
      <c r="EG26" s="36">
        <f>EG7+EG18</f>
        <v>70415</v>
      </c>
      <c r="EH26" s="36">
        <f>EH7+EH18</f>
        <v>116046</v>
      </c>
      <c r="EI26" s="90">
        <f t="shared" ref="EI26:EI28" si="165">EH26/EG26*100</f>
        <v>164.80295391606901</v>
      </c>
      <c r="EJ26" s="36">
        <f>EJ7+EJ18</f>
        <v>56559</v>
      </c>
      <c r="EK26" s="36">
        <f>EK7+EK18</f>
        <v>79759</v>
      </c>
      <c r="EL26" s="90">
        <f t="shared" ref="EL26" si="166">EK26/EJ26*100</f>
        <v>141.0191127848795</v>
      </c>
      <c r="EM26" s="36">
        <f>EM7+EM18</f>
        <v>20866</v>
      </c>
      <c r="EN26" s="36">
        <f>EN7+EN18</f>
        <v>14410</v>
      </c>
      <c r="EO26" s="90">
        <f t="shared" ref="EO26" si="167">EN26/EM26*100</f>
        <v>69.05971436787118</v>
      </c>
      <c r="EP26" s="36">
        <f>EP7+EP18</f>
        <v>1304188</v>
      </c>
      <c r="EQ26" s="36">
        <f>EQ7+EQ18</f>
        <v>1445232</v>
      </c>
      <c r="ER26" s="90">
        <f t="shared" ref="ER26" si="168">EQ26/EP26*100</f>
        <v>110.81469849438885</v>
      </c>
      <c r="ES26" s="36">
        <f>ES7+ES18</f>
        <v>463974</v>
      </c>
      <c r="ET26" s="36">
        <f>ET7+ET18</f>
        <v>534968</v>
      </c>
      <c r="EU26" s="90">
        <f t="shared" ref="EU26:EU28" si="169">ET26/ES26*100</f>
        <v>115.3012884342657</v>
      </c>
      <c r="EV26" s="88">
        <f t="shared" si="61"/>
        <v>2299893</v>
      </c>
      <c r="EW26" s="88">
        <f t="shared" si="61"/>
        <v>2550168</v>
      </c>
      <c r="EX26" s="90">
        <f t="shared" ref="EX26:EX28" si="170">EW26/EV26*100</f>
        <v>110.88202798999779</v>
      </c>
      <c r="EY26" s="36">
        <f>EY7+EY18</f>
        <v>68153</v>
      </c>
      <c r="EZ26" s="36">
        <f>EZ7+EZ18</f>
        <v>69860</v>
      </c>
      <c r="FA26" s="90">
        <f t="shared" ref="FA26:FA28" si="171">EZ26/EY26*100</f>
        <v>102.50465863571669</v>
      </c>
      <c r="FB26" s="36">
        <f>FB7+FB18</f>
        <v>132010</v>
      </c>
      <c r="FC26" s="36">
        <f>FC7+FC18</f>
        <v>155006</v>
      </c>
      <c r="FD26" s="90">
        <f t="shared" ref="FD26:FD27" si="172">FC26/FB26*100</f>
        <v>117.41989243239148</v>
      </c>
      <c r="FE26" s="36">
        <f>FE7+FE18</f>
        <v>62186</v>
      </c>
      <c r="FF26" s="36">
        <f>FF7+FF18</f>
        <v>63801</v>
      </c>
      <c r="FG26" s="90">
        <f t="shared" ref="FG26:FG27" si="173">FF26/FE26*100</f>
        <v>102.5970475669765</v>
      </c>
      <c r="FH26" s="36">
        <f>FH7+FH18</f>
        <v>190926</v>
      </c>
      <c r="FI26" s="36">
        <f>FI7+FI18</f>
        <v>318036</v>
      </c>
      <c r="FJ26" s="90">
        <f t="shared" ref="FJ26:FJ28" si="174">FI26/FH26*100</f>
        <v>166.57553188146193</v>
      </c>
      <c r="FK26" s="36">
        <f>FK7+FK18</f>
        <v>128880</v>
      </c>
      <c r="FL26" s="36">
        <f>FL7+FL18</f>
        <v>124662</v>
      </c>
      <c r="FM26" s="90">
        <f t="shared" ref="FM26:FM27" si="175">FL26/FK26*100</f>
        <v>96.727188081936688</v>
      </c>
      <c r="FN26" s="36">
        <f>FN7+FN18</f>
        <v>244806</v>
      </c>
      <c r="FO26" s="36">
        <f>FO7+FO18</f>
        <v>235020</v>
      </c>
      <c r="FP26" s="90">
        <f t="shared" ref="FP26:FP28" si="176">FO26/FN26*100</f>
        <v>96.002548957133399</v>
      </c>
      <c r="FQ26" s="36">
        <f>FQ7+FQ18</f>
        <v>128037</v>
      </c>
      <c r="FR26" s="36">
        <f>FR7+FR18</f>
        <v>114364</v>
      </c>
      <c r="FS26" s="90">
        <f t="shared" ref="FS26:FS28" si="177">FR26/FQ26*100</f>
        <v>89.321055632356277</v>
      </c>
      <c r="FT26" s="36">
        <f>FT7+FT18</f>
        <v>152258</v>
      </c>
      <c r="FU26" s="36">
        <f>FU7+FU18</f>
        <v>166255</v>
      </c>
      <c r="FV26" s="90">
        <f t="shared" ref="FV26:FV27" si="178">FU26/FT26*100</f>
        <v>109.19294881057154</v>
      </c>
      <c r="FW26" s="36">
        <f>FW7+FW18</f>
        <v>92509</v>
      </c>
      <c r="FX26" s="36">
        <f>FX7+FX18</f>
        <v>96824</v>
      </c>
      <c r="FY26" s="90">
        <f t="shared" ref="FY26:FY28" si="179">FX26/FW26*100</f>
        <v>104.66441103027813</v>
      </c>
      <c r="FZ26" s="36">
        <f>FZ7+FZ18</f>
        <v>16058</v>
      </c>
      <c r="GA26" s="36">
        <f>GA7+GA18</f>
        <v>16644</v>
      </c>
      <c r="GB26" s="90">
        <f t="shared" ref="GB26:GB27" si="180">GA26/FZ26*100</f>
        <v>103.64927139120688</v>
      </c>
      <c r="GC26" s="36">
        <f>GC7+GC18</f>
        <v>48694</v>
      </c>
      <c r="GD26" s="36">
        <f>GD7+GD18</f>
        <v>59358</v>
      </c>
      <c r="GE26" s="90">
        <f t="shared" ref="GE26:GE27" si="181">GD26/GC26*100</f>
        <v>121.90002875097548</v>
      </c>
      <c r="GF26" s="36">
        <f>GF7+GF18</f>
        <v>790664</v>
      </c>
      <c r="GG26" s="36">
        <f>GG7+GG18</f>
        <v>792126</v>
      </c>
      <c r="GH26" s="90">
        <f t="shared" ref="GH26:GH28" si="182">GG26/GF26*100</f>
        <v>100.18490787490009</v>
      </c>
      <c r="GI26" s="36">
        <f>GI7+GI18</f>
        <v>67875</v>
      </c>
      <c r="GJ26" s="36">
        <f>GJ7+GJ18</f>
        <v>71644</v>
      </c>
      <c r="GK26" s="90">
        <f>SUM(GJ26/GI26*100)</f>
        <v>105.55285451197054</v>
      </c>
      <c r="GL26" s="88">
        <f t="shared" si="62"/>
        <v>2123056</v>
      </c>
      <c r="GM26" s="88">
        <f t="shared" si="62"/>
        <v>2283600</v>
      </c>
      <c r="GN26" s="90">
        <f t="shared" ref="GN26:GN28" si="183">GM26/GL26*100</f>
        <v>107.56192959582791</v>
      </c>
      <c r="GO26" s="36">
        <f>GO7+GO18</f>
        <v>912798</v>
      </c>
      <c r="GP26" s="36">
        <f>GP7+GP18</f>
        <v>1021191</v>
      </c>
      <c r="GQ26" s="90">
        <f t="shared" ref="GQ26:GQ29" si="184">GP26/GO26*100</f>
        <v>111.87480691237272</v>
      </c>
      <c r="GR26" s="36">
        <f>GR7+GR18</f>
        <v>1524865</v>
      </c>
      <c r="GS26" s="36">
        <f>GS7+GS18</f>
        <v>1713302</v>
      </c>
      <c r="GT26" s="90">
        <f t="shared" ref="GT26:GT29" si="185">GS26/GR26*100</f>
        <v>112.35761854328088</v>
      </c>
      <c r="GU26" s="36">
        <f>GU7+GU18</f>
        <v>1354848</v>
      </c>
      <c r="GV26" s="36">
        <f>GV7+GV18</f>
        <v>1526944</v>
      </c>
      <c r="GW26" s="90">
        <f t="shared" ref="GW26:GW27" si="186">GV26/GU26*100</f>
        <v>112.7022367084721</v>
      </c>
      <c r="GX26" s="88">
        <f t="shared" si="63"/>
        <v>5915567</v>
      </c>
      <c r="GY26" s="88">
        <f t="shared" si="63"/>
        <v>6545037</v>
      </c>
      <c r="GZ26" s="90">
        <f t="shared" ref="GZ26:GZ29" si="187">GY26/GX26*100</f>
        <v>110.64090728750094</v>
      </c>
      <c r="HA26" s="88">
        <f t="shared" si="64"/>
        <v>21372353</v>
      </c>
      <c r="HB26" s="88">
        <f t="shared" si="64"/>
        <v>24010687</v>
      </c>
      <c r="HC26" s="183">
        <f t="shared" si="58"/>
        <v>112.34461175145292</v>
      </c>
      <c r="HE26" s="187"/>
      <c r="HF26" s="187"/>
    </row>
    <row r="27" spans="1:214" ht="20.100000000000001" customHeight="1" thickBot="1" x14ac:dyDescent="0.25">
      <c r="A27" s="150" t="s">
        <v>642</v>
      </c>
      <c r="B27" s="37">
        <f>B52+B61</f>
        <v>0</v>
      </c>
      <c r="C27" s="37">
        <f>C52+C61</f>
        <v>0</v>
      </c>
      <c r="D27" s="92"/>
      <c r="E27" s="37">
        <f>E52+E61</f>
        <v>0</v>
      </c>
      <c r="F27" s="37">
        <f>F52+F61</f>
        <v>0</v>
      </c>
      <c r="G27" s="87"/>
      <c r="H27" s="37">
        <f>H52+H61</f>
        <v>0</v>
      </c>
      <c r="I27" s="37">
        <f>I52+I61</f>
        <v>0</v>
      </c>
      <c r="J27" s="87"/>
      <c r="K27" s="37">
        <f>K52+K61</f>
        <v>500</v>
      </c>
      <c r="L27" s="37">
        <f>L52+L61</f>
        <v>500</v>
      </c>
      <c r="M27" s="92">
        <f t="shared" si="134"/>
        <v>100</v>
      </c>
      <c r="N27" s="37">
        <f>N52+N61</f>
        <v>0</v>
      </c>
      <c r="O27" s="37">
        <f>O52+O61</f>
        <v>0</v>
      </c>
      <c r="P27" s="87"/>
      <c r="Q27" s="37">
        <f>Q52+Q61</f>
        <v>0</v>
      </c>
      <c r="R27" s="37">
        <f>R52+R61</f>
        <v>0</v>
      </c>
      <c r="S27" s="87"/>
      <c r="T27" s="37">
        <f>T52+T61</f>
        <v>0</v>
      </c>
      <c r="U27" s="37">
        <f>U52+U61</f>
        <v>0</v>
      </c>
      <c r="V27" s="87"/>
      <c r="W27" s="37">
        <f>W52+W61</f>
        <v>7558077</v>
      </c>
      <c r="X27" s="37" t="e">
        <f>X52+X61</f>
        <v>#REF!</v>
      </c>
      <c r="Y27" s="92" t="e">
        <f t="shared" ref="Y27:Y28" si="188">X27/W27*100</f>
        <v>#REF!</v>
      </c>
      <c r="Z27" s="37">
        <f>Z52+Z61</f>
        <v>1723442</v>
      </c>
      <c r="AA27" s="37" t="e">
        <f>AA52+AA61</f>
        <v>#REF!</v>
      </c>
      <c r="AB27" s="92" t="e">
        <f t="shared" si="137"/>
        <v>#REF!</v>
      </c>
      <c r="AC27" s="37">
        <f>AC52+AC61</f>
        <v>2929976</v>
      </c>
      <c r="AD27" s="37">
        <f>AD52+AD61</f>
        <v>4397594</v>
      </c>
      <c r="AE27" s="87"/>
      <c r="AF27" s="37">
        <f>AF52+AF61</f>
        <v>0</v>
      </c>
      <c r="AG27" s="37">
        <f>AG52+AG61</f>
        <v>0</v>
      </c>
      <c r="AH27" s="87"/>
      <c r="AI27" s="37">
        <f>AI52+AI61</f>
        <v>5603</v>
      </c>
      <c r="AJ27" s="37">
        <f>AJ52+AJ61</f>
        <v>5603</v>
      </c>
      <c r="AK27" s="92">
        <f t="shared" si="139"/>
        <v>100</v>
      </c>
      <c r="AL27" s="37">
        <f>AL52+AL61</f>
        <v>0</v>
      </c>
      <c r="AM27" s="37">
        <f>AM52+AM61</f>
        <v>4000</v>
      </c>
      <c r="AN27" s="87"/>
      <c r="AO27" s="37">
        <f>AO52+AO61</f>
        <v>1251010</v>
      </c>
      <c r="AP27" s="37">
        <f>AP52+AP61</f>
        <v>1529011</v>
      </c>
      <c r="AQ27" s="92">
        <f t="shared" si="141"/>
        <v>122.22212452338511</v>
      </c>
      <c r="AR27" s="37">
        <f>AR52+AR61</f>
        <v>0</v>
      </c>
      <c r="AS27" s="37">
        <f>AS52+AS61</f>
        <v>0</v>
      </c>
      <c r="AT27" s="92"/>
      <c r="AU27" s="37">
        <f>AU52+AU61</f>
        <v>1200</v>
      </c>
      <c r="AV27" s="37">
        <f>AV52+AV61</f>
        <v>1300</v>
      </c>
      <c r="AW27" s="92">
        <f t="shared" si="142"/>
        <v>108.33333333333333</v>
      </c>
      <c r="AX27" s="37">
        <f>AX52+AX61</f>
        <v>250000</v>
      </c>
      <c r="AY27" s="37">
        <f>AY52+AY61</f>
        <v>269000</v>
      </c>
      <c r="AZ27" s="92">
        <f t="shared" si="143"/>
        <v>107.60000000000001</v>
      </c>
      <c r="BA27" s="37">
        <f>BA52+BA61</f>
        <v>0</v>
      </c>
      <c r="BB27" s="37">
        <f>BB52+BB61</f>
        <v>0</v>
      </c>
      <c r="BC27" s="87"/>
      <c r="BD27" s="37">
        <f>BD52+BD61</f>
        <v>0</v>
      </c>
      <c r="BE27" s="37">
        <f>BE52+BE61</f>
        <v>0</v>
      </c>
      <c r="BF27" s="87"/>
      <c r="BG27" s="37">
        <f>BG52+BG61</f>
        <v>68219</v>
      </c>
      <c r="BH27" s="37">
        <f>BH52+BH61</f>
        <v>58944</v>
      </c>
      <c r="BI27" s="92">
        <f t="shared" si="145"/>
        <v>86.404080974508574</v>
      </c>
      <c r="BJ27" s="37">
        <f>BJ52+BJ61</f>
        <v>0</v>
      </c>
      <c r="BK27" s="37">
        <f>BK52+BK61</f>
        <v>0</v>
      </c>
      <c r="BL27" s="92"/>
      <c r="BM27" s="37">
        <f>BM52+BM61</f>
        <v>0</v>
      </c>
      <c r="BN27" s="37">
        <f>BN52+BN61</f>
        <v>0</v>
      </c>
      <c r="BO27" s="87"/>
      <c r="BP27" s="37">
        <f>BP52+BP61</f>
        <v>155846</v>
      </c>
      <c r="BQ27" s="37">
        <f>BQ52+BQ61</f>
        <v>170049</v>
      </c>
      <c r="BR27" s="92">
        <f t="shared" si="147"/>
        <v>109.11348382377474</v>
      </c>
      <c r="BS27" s="37">
        <f>BS52+BS61</f>
        <v>0</v>
      </c>
      <c r="BT27" s="37">
        <f>BT52+BT61</f>
        <v>20000</v>
      </c>
      <c r="BU27" s="92"/>
      <c r="BV27" s="37">
        <f>BV52+BV61</f>
        <v>0</v>
      </c>
      <c r="BW27" s="37">
        <f>BW52+BW61</f>
        <v>0</v>
      </c>
      <c r="BX27" s="87"/>
      <c r="BY27" s="37">
        <f>BY52+BY61</f>
        <v>10000</v>
      </c>
      <c r="BZ27" s="37">
        <f>BZ52+BZ61</f>
        <v>100000</v>
      </c>
      <c r="CA27" s="92">
        <f t="shared" si="149"/>
        <v>1000</v>
      </c>
      <c r="CB27" s="37">
        <f>CB52+CB61</f>
        <v>0</v>
      </c>
      <c r="CC27" s="37">
        <f>CC52+CC61</f>
        <v>0</v>
      </c>
      <c r="CD27" s="87"/>
      <c r="CE27" s="37">
        <f>CE52+CE61</f>
        <v>4659170</v>
      </c>
      <c r="CF27" s="37">
        <f>CF52+CF61</f>
        <v>4896312</v>
      </c>
      <c r="CG27" s="92">
        <f t="shared" si="150"/>
        <v>105.08979067087057</v>
      </c>
      <c r="CH27" s="37">
        <f>CH52+CH61</f>
        <v>0</v>
      </c>
      <c r="CI27" s="37">
        <f>CI52+CI61</f>
        <v>0</v>
      </c>
      <c r="CJ27" s="87"/>
      <c r="CK27" s="37">
        <f>CK52+CK61</f>
        <v>168194</v>
      </c>
      <c r="CL27" s="37">
        <f>CL52+CL61</f>
        <v>0</v>
      </c>
      <c r="CM27" s="87"/>
      <c r="CN27" s="37">
        <f>CN52+CN61</f>
        <v>390000</v>
      </c>
      <c r="CO27" s="37">
        <f>CO52+CO61</f>
        <v>310000</v>
      </c>
      <c r="CP27" s="87"/>
      <c r="CQ27" s="37">
        <f>CQ52+CQ61</f>
        <v>0</v>
      </c>
      <c r="CR27" s="37">
        <f>CR52+CR61</f>
        <v>0</v>
      </c>
      <c r="CS27" s="87"/>
      <c r="CT27" s="37">
        <f>CT52+CT61</f>
        <v>0</v>
      </c>
      <c r="CU27" s="37">
        <f>CU52+CU61</f>
        <v>0</v>
      </c>
      <c r="CV27" s="87"/>
      <c r="CW27" s="37">
        <f>CW52+CW61</f>
        <v>0</v>
      </c>
      <c r="CX27" s="37">
        <f>CX52+CX61</f>
        <v>0</v>
      </c>
      <c r="CY27" s="87"/>
      <c r="CZ27" s="37">
        <f>CZ52+CZ61</f>
        <v>0</v>
      </c>
      <c r="DA27" s="37">
        <f>DA52+DA61</f>
        <v>0</v>
      </c>
      <c r="DB27" s="87"/>
      <c r="DC27" s="37">
        <f>DC52+DC61</f>
        <v>140000</v>
      </c>
      <c r="DD27" s="37">
        <f>DD52+DD61</f>
        <v>240000</v>
      </c>
      <c r="DE27" s="92">
        <f t="shared" si="156"/>
        <v>171.42857142857142</v>
      </c>
      <c r="DF27" s="37">
        <f>DF52+DF61</f>
        <v>120507</v>
      </c>
      <c r="DG27" s="37">
        <f>DG52+DG61</f>
        <v>0</v>
      </c>
      <c r="DH27" s="87"/>
      <c r="DI27" s="37">
        <f>DI52+DI61</f>
        <v>30000</v>
      </c>
      <c r="DJ27" s="37">
        <f>DJ52+DJ61</f>
        <v>15000</v>
      </c>
      <c r="DK27" s="92">
        <f t="shared" si="158"/>
        <v>50</v>
      </c>
      <c r="DL27" s="37">
        <f>DL52+DL61</f>
        <v>0</v>
      </c>
      <c r="DM27" s="37">
        <f>DM52+DM61</f>
        <v>0</v>
      </c>
      <c r="DN27" s="87"/>
      <c r="DO27" s="37">
        <f>DO52+DO61</f>
        <v>75000</v>
      </c>
      <c r="DP27" s="37">
        <f>DP52+DP61</f>
        <v>35000</v>
      </c>
      <c r="DQ27" s="92">
        <f t="shared" si="160"/>
        <v>46.666666666666664</v>
      </c>
      <c r="DR27" s="142">
        <f t="shared" si="59"/>
        <v>19536744</v>
      </c>
      <c r="DS27" s="87" t="e">
        <f t="shared" si="59"/>
        <v>#REF!</v>
      </c>
      <c r="DT27" s="188" t="e">
        <f t="shared" si="60"/>
        <v>#REF!</v>
      </c>
      <c r="DU27" s="37">
        <f>DU52+DU61</f>
        <v>14114</v>
      </c>
      <c r="DV27" s="37">
        <f>DV52+DV61</f>
        <v>17608</v>
      </c>
      <c r="DW27" s="92">
        <f t="shared" si="161"/>
        <v>124.75556185347882</v>
      </c>
      <c r="DX27" s="37">
        <f>DX52+DX61</f>
        <v>5816</v>
      </c>
      <c r="DY27" s="37">
        <f>DY52+DY61</f>
        <v>5811</v>
      </c>
      <c r="DZ27" s="92">
        <f t="shared" si="162"/>
        <v>99.914030261348003</v>
      </c>
      <c r="EA27" s="37">
        <f>EA52+EA61</f>
        <v>5232</v>
      </c>
      <c r="EB27" s="37">
        <f>EB52+EB61</f>
        <v>5832</v>
      </c>
      <c r="EC27" s="92">
        <f t="shared" si="163"/>
        <v>111.46788990825689</v>
      </c>
      <c r="ED27" s="37">
        <f>ED52+ED61</f>
        <v>358729</v>
      </c>
      <c r="EE27" s="37">
        <f>EE52+EE61</f>
        <v>330502</v>
      </c>
      <c r="EF27" s="92">
        <f t="shared" si="164"/>
        <v>92.131386088105501</v>
      </c>
      <c r="EG27" s="37">
        <f>EG52+EG61</f>
        <v>70415</v>
      </c>
      <c r="EH27" s="37">
        <f>EH52+EH61</f>
        <v>116046</v>
      </c>
      <c r="EI27" s="92">
        <f t="shared" si="165"/>
        <v>164.80295391606901</v>
      </c>
      <c r="EJ27" s="37">
        <f>EJ52+EJ61</f>
        <v>56559</v>
      </c>
      <c r="EK27" s="37">
        <f>EK52+EK61</f>
        <v>79759</v>
      </c>
      <c r="EL27" s="87"/>
      <c r="EM27" s="37">
        <f>EM52+EM61</f>
        <v>20866</v>
      </c>
      <c r="EN27" s="37">
        <f>EN52+EN61</f>
        <v>14410</v>
      </c>
      <c r="EO27" s="92"/>
      <c r="EP27" s="37">
        <f>EP52+EP61</f>
        <v>1304188</v>
      </c>
      <c r="EQ27" s="37">
        <f>EQ52+EQ61</f>
        <v>1445232</v>
      </c>
      <c r="ER27" s="87"/>
      <c r="ES27" s="37">
        <f>ES52+ES61</f>
        <v>463974</v>
      </c>
      <c r="ET27" s="37">
        <f>ET52+ET61</f>
        <v>534968</v>
      </c>
      <c r="EU27" s="92">
        <f t="shared" si="169"/>
        <v>115.3012884342657</v>
      </c>
      <c r="EV27" s="87">
        <f t="shared" si="61"/>
        <v>2299893</v>
      </c>
      <c r="EW27" s="87">
        <f t="shared" si="61"/>
        <v>2550168</v>
      </c>
      <c r="EX27" s="92">
        <f t="shared" si="170"/>
        <v>110.88202798999779</v>
      </c>
      <c r="EY27" s="37">
        <f>EY52+EY61</f>
        <v>68153</v>
      </c>
      <c r="EZ27" s="37">
        <f>EZ52+EZ61</f>
        <v>69860</v>
      </c>
      <c r="FA27" s="92">
        <f t="shared" si="171"/>
        <v>102.50465863571669</v>
      </c>
      <c r="FB27" s="37">
        <f>FB52+FB61</f>
        <v>132010</v>
      </c>
      <c r="FC27" s="37">
        <f>FC52+FC61</f>
        <v>155006</v>
      </c>
      <c r="FD27" s="92">
        <f t="shared" si="172"/>
        <v>117.41989243239148</v>
      </c>
      <c r="FE27" s="37">
        <f>FE52+FE61</f>
        <v>62186</v>
      </c>
      <c r="FF27" s="37">
        <f>FF52+FF61</f>
        <v>63801</v>
      </c>
      <c r="FG27" s="92">
        <f t="shared" si="173"/>
        <v>102.5970475669765</v>
      </c>
      <c r="FH27" s="37">
        <f>FH52+FH61</f>
        <v>190926</v>
      </c>
      <c r="FI27" s="37">
        <f>FI52+FI61</f>
        <v>318036</v>
      </c>
      <c r="FJ27" s="92">
        <f t="shared" si="174"/>
        <v>166.57553188146193</v>
      </c>
      <c r="FK27" s="37">
        <f>FK52+FK61</f>
        <v>128880</v>
      </c>
      <c r="FL27" s="37">
        <f>FL52+FL61</f>
        <v>124662</v>
      </c>
      <c r="FM27" s="92">
        <f t="shared" si="175"/>
        <v>96.727188081936688</v>
      </c>
      <c r="FN27" s="37">
        <f>FN52+FN61</f>
        <v>244806</v>
      </c>
      <c r="FO27" s="37">
        <f>FO52+FO61</f>
        <v>235020</v>
      </c>
      <c r="FP27" s="92">
        <f t="shared" si="176"/>
        <v>96.002548957133399</v>
      </c>
      <c r="FQ27" s="37">
        <f>FQ52+FQ61</f>
        <v>128037</v>
      </c>
      <c r="FR27" s="37">
        <f>FR52+FR61</f>
        <v>114364</v>
      </c>
      <c r="FS27" s="92">
        <f t="shared" si="177"/>
        <v>89.321055632356277</v>
      </c>
      <c r="FT27" s="37">
        <f>FT52+FT61</f>
        <v>152258</v>
      </c>
      <c r="FU27" s="37">
        <f>FU52+FU61</f>
        <v>166255</v>
      </c>
      <c r="FV27" s="92">
        <f t="shared" si="178"/>
        <v>109.19294881057154</v>
      </c>
      <c r="FW27" s="37">
        <f>FW52+FW61</f>
        <v>92509</v>
      </c>
      <c r="FX27" s="37">
        <f>FX52+FX61</f>
        <v>96824</v>
      </c>
      <c r="FY27" s="92">
        <f t="shared" si="179"/>
        <v>104.66441103027813</v>
      </c>
      <c r="FZ27" s="37">
        <f>FZ52+FZ61</f>
        <v>16058</v>
      </c>
      <c r="GA27" s="37">
        <f>GA52+GA61</f>
        <v>16644</v>
      </c>
      <c r="GB27" s="92">
        <f t="shared" si="180"/>
        <v>103.64927139120688</v>
      </c>
      <c r="GC27" s="37">
        <f>GC52+GC61</f>
        <v>48694</v>
      </c>
      <c r="GD27" s="37">
        <f>GD52+GD61</f>
        <v>59358</v>
      </c>
      <c r="GE27" s="92">
        <f t="shared" si="181"/>
        <v>121.90002875097548</v>
      </c>
      <c r="GF27" s="37">
        <f>GF52+GF61</f>
        <v>790664</v>
      </c>
      <c r="GG27" s="37">
        <f>GG52+GG61</f>
        <v>792126</v>
      </c>
      <c r="GH27" s="92">
        <f t="shared" si="182"/>
        <v>100.18490787490009</v>
      </c>
      <c r="GI27" s="37">
        <f>GI52+GI61</f>
        <v>67875</v>
      </c>
      <c r="GJ27" s="37">
        <f>GJ52+GJ61</f>
        <v>71644</v>
      </c>
      <c r="GK27" s="92">
        <f>SUM(GJ27/GI27*100)</f>
        <v>105.55285451197054</v>
      </c>
      <c r="GL27" s="87">
        <f t="shared" si="62"/>
        <v>2123056</v>
      </c>
      <c r="GM27" s="87">
        <f t="shared" si="62"/>
        <v>2283600</v>
      </c>
      <c r="GN27" s="92">
        <f t="shared" si="183"/>
        <v>107.56192959582791</v>
      </c>
      <c r="GO27" s="37">
        <f>GO52+GO61</f>
        <v>912798</v>
      </c>
      <c r="GP27" s="37">
        <f>GP52+GP61</f>
        <v>1021191</v>
      </c>
      <c r="GQ27" s="92">
        <f t="shared" si="184"/>
        <v>111.87480691237272</v>
      </c>
      <c r="GR27" s="37">
        <f>GR52+GR61</f>
        <v>1524865</v>
      </c>
      <c r="GS27" s="37">
        <f>GS52+GS61</f>
        <v>1713302</v>
      </c>
      <c r="GT27" s="92">
        <f t="shared" si="185"/>
        <v>112.35761854328088</v>
      </c>
      <c r="GU27" s="37">
        <f>GU52+GU61</f>
        <v>1354848</v>
      </c>
      <c r="GV27" s="37">
        <f>GV52+GV61</f>
        <v>1526944</v>
      </c>
      <c r="GW27" s="92">
        <f t="shared" si="186"/>
        <v>112.7022367084721</v>
      </c>
      <c r="GX27" s="87">
        <f t="shared" si="63"/>
        <v>5915567</v>
      </c>
      <c r="GY27" s="87">
        <f t="shared" si="63"/>
        <v>6545037</v>
      </c>
      <c r="GZ27" s="92">
        <f t="shared" si="187"/>
        <v>110.64090728750094</v>
      </c>
      <c r="HA27" s="87">
        <f t="shared" si="64"/>
        <v>27752204</v>
      </c>
      <c r="HB27" s="87" t="e">
        <f t="shared" si="64"/>
        <v>#REF!</v>
      </c>
      <c r="HC27" s="180" t="e">
        <f t="shared" si="58"/>
        <v>#REF!</v>
      </c>
      <c r="HE27" s="187"/>
      <c r="HF27" s="187"/>
    </row>
    <row r="28" spans="1:214" ht="15" customHeight="1" x14ac:dyDescent="0.2">
      <c r="A28" s="151" t="s">
        <v>483</v>
      </c>
      <c r="B28" s="35">
        <f>B29+B35+B36+B37</f>
        <v>0</v>
      </c>
      <c r="C28" s="35">
        <f>C29+C35+C36+C37</f>
        <v>0</v>
      </c>
      <c r="D28" s="91"/>
      <c r="E28" s="35">
        <f>E29+E35+E36+E37</f>
        <v>0</v>
      </c>
      <c r="F28" s="35">
        <f>F29+F35+F36+F37</f>
        <v>0</v>
      </c>
      <c r="G28" s="4"/>
      <c r="H28" s="35">
        <f>H29+H35+H36+H37</f>
        <v>0</v>
      </c>
      <c r="I28" s="35">
        <f>I29+I35+I36+I37</f>
        <v>0</v>
      </c>
      <c r="J28" s="4"/>
      <c r="K28" s="35">
        <f>K29+K35+K36+K37</f>
        <v>0</v>
      </c>
      <c r="L28" s="35">
        <f>L29+L35+L36+L37</f>
        <v>0</v>
      </c>
      <c r="M28" s="4"/>
      <c r="N28" s="35">
        <f>N29+N35+N36+N37</f>
        <v>0</v>
      </c>
      <c r="O28" s="35">
        <f>O29+O35+O36+O37</f>
        <v>0</v>
      </c>
      <c r="P28" s="4"/>
      <c r="Q28" s="35">
        <f>Q29+Q35+Q36+Q37</f>
        <v>0</v>
      </c>
      <c r="R28" s="35">
        <f>R29+R35+R36+R37</f>
        <v>0</v>
      </c>
      <c r="S28" s="4"/>
      <c r="T28" s="35">
        <f>T29+T35+T36+T37</f>
        <v>0</v>
      </c>
      <c r="U28" s="35">
        <f>U29+U35+U36+U37</f>
        <v>0</v>
      </c>
      <c r="V28" s="4"/>
      <c r="W28" s="35">
        <f>W29+W35+W36+W37</f>
        <v>7558077</v>
      </c>
      <c r="X28" s="35" t="e">
        <f>X29+X35+X36+X37</f>
        <v>#REF!</v>
      </c>
      <c r="Y28" s="91" t="e">
        <f t="shared" si="188"/>
        <v>#REF!</v>
      </c>
      <c r="Z28" s="35">
        <f>Z29+Z35+Z36+Z37</f>
        <v>1723442</v>
      </c>
      <c r="AA28" s="35" t="e">
        <f>AA29+AA35+AA36+AA37</f>
        <v>#REF!</v>
      </c>
      <c r="AB28" s="91" t="e">
        <f t="shared" si="137"/>
        <v>#REF!</v>
      </c>
      <c r="AC28" s="35">
        <f>AC29+AC35+AC36+AC37</f>
        <v>0</v>
      </c>
      <c r="AD28" s="35">
        <f>AD29+AD35+AD36+AD37</f>
        <v>0</v>
      </c>
      <c r="AE28" s="4"/>
      <c r="AF28" s="35">
        <f>AF29+AF35+AF36+AF37</f>
        <v>0</v>
      </c>
      <c r="AG28" s="35">
        <f>AG29+AG35+AG36+AG37</f>
        <v>0</v>
      </c>
      <c r="AH28" s="4"/>
      <c r="AI28" s="35">
        <f>AI29+AI35+AI36+AI37</f>
        <v>5603</v>
      </c>
      <c r="AJ28" s="35">
        <f>AJ29+AJ35+AJ36+AJ37</f>
        <v>5603</v>
      </c>
      <c r="AK28" s="91">
        <f t="shared" si="139"/>
        <v>100</v>
      </c>
      <c r="AL28" s="35">
        <f>AL29+AL35+AL36+AL37</f>
        <v>0</v>
      </c>
      <c r="AM28" s="35">
        <f>AM29+AM35+AM36+AM37</f>
        <v>4000</v>
      </c>
      <c r="AN28" s="4"/>
      <c r="AO28" s="35">
        <f>AO29+AO35+AO36+AO37</f>
        <v>1251010</v>
      </c>
      <c r="AP28" s="35">
        <f>AP29+AP35+AP36+AP37</f>
        <v>1529011</v>
      </c>
      <c r="AQ28" s="91">
        <f t="shared" si="141"/>
        <v>122.22212452338511</v>
      </c>
      <c r="AR28" s="35">
        <f>AR29+AR35+AR36+AR37</f>
        <v>0</v>
      </c>
      <c r="AS28" s="35">
        <f>AS29+AS35+AS36+AS37</f>
        <v>0</v>
      </c>
      <c r="AT28" s="91"/>
      <c r="AU28" s="35">
        <f>AU29+AU35+AU36+AU37</f>
        <v>1200</v>
      </c>
      <c r="AV28" s="35">
        <f>AV29+AV35+AV36+AV37</f>
        <v>1300</v>
      </c>
      <c r="AW28" s="91">
        <f t="shared" si="142"/>
        <v>108.33333333333333</v>
      </c>
      <c r="AX28" s="35">
        <f>AX29+AX35+AX36+AX37</f>
        <v>250000</v>
      </c>
      <c r="AY28" s="35">
        <f>AY29+AY35+AY36+AY37</f>
        <v>269000</v>
      </c>
      <c r="AZ28" s="91">
        <f t="shared" si="143"/>
        <v>107.60000000000001</v>
      </c>
      <c r="BA28" s="35">
        <f>BA29+BA35+BA36+BA37</f>
        <v>0</v>
      </c>
      <c r="BB28" s="35">
        <f>BB29+BB35+BB36+BB37</f>
        <v>0</v>
      </c>
      <c r="BC28" s="4"/>
      <c r="BD28" s="35">
        <f>BD29+BD35+BD36+BD37</f>
        <v>0</v>
      </c>
      <c r="BE28" s="35">
        <f>BE29+BE35+BE36+BE37</f>
        <v>0</v>
      </c>
      <c r="BF28" s="4"/>
      <c r="BG28" s="35">
        <f>BG29+BG35+BG36+BG37</f>
        <v>68219</v>
      </c>
      <c r="BH28" s="35">
        <f>BH29+BH35+BH36+BH37</f>
        <v>58944</v>
      </c>
      <c r="BI28" s="91">
        <f t="shared" si="145"/>
        <v>86.404080974508574</v>
      </c>
      <c r="BJ28" s="35">
        <f>BJ29+BJ35+BJ36+BJ37</f>
        <v>0</v>
      </c>
      <c r="BK28" s="35">
        <f>BK29+BK35+BK36+BK37</f>
        <v>0</v>
      </c>
      <c r="BL28" s="4"/>
      <c r="BM28" s="35">
        <f>BM29+BM35+BM36+BM37</f>
        <v>0</v>
      </c>
      <c r="BN28" s="35">
        <f>BN29+BN35+BN36+BN37</f>
        <v>0</v>
      </c>
      <c r="BO28" s="4"/>
      <c r="BP28" s="35">
        <f>BP29+BP35+BP36+BP37</f>
        <v>145846</v>
      </c>
      <c r="BQ28" s="35">
        <f>BQ29+BQ35+BQ36+BQ37</f>
        <v>170049</v>
      </c>
      <c r="BR28" s="91">
        <f t="shared" si="147"/>
        <v>116.59490147141504</v>
      </c>
      <c r="BS28" s="35">
        <f>BS29+BS35+BS36+BS37</f>
        <v>0</v>
      </c>
      <c r="BT28" s="35">
        <f>BT29+BT35+BT36+BT37</f>
        <v>20000</v>
      </c>
      <c r="BU28" s="91"/>
      <c r="BV28" s="35">
        <f>BV29+BV35+BV36+BV37</f>
        <v>0</v>
      </c>
      <c r="BW28" s="35">
        <f>BW29+BW35+BW36+BW37</f>
        <v>0</v>
      </c>
      <c r="BX28" s="4"/>
      <c r="BY28" s="35">
        <f>BY29+BY35+BY36+BY37</f>
        <v>10000</v>
      </c>
      <c r="BZ28" s="35">
        <f>BZ29+BZ35+BZ36+BZ37</f>
        <v>100000</v>
      </c>
      <c r="CA28" s="91">
        <f t="shared" si="149"/>
        <v>1000</v>
      </c>
      <c r="CB28" s="35">
        <f>CB29+CB35+CB36+CB37</f>
        <v>0</v>
      </c>
      <c r="CC28" s="35">
        <f>CC29+CC35+CC36+CC37</f>
        <v>0</v>
      </c>
      <c r="CD28" s="4"/>
      <c r="CE28" s="35">
        <f>CE29+CE35+CE36+CE37</f>
        <v>2160300</v>
      </c>
      <c r="CF28" s="35">
        <f>CF29+CF35+CF36+CF37</f>
        <v>2488783</v>
      </c>
      <c r="CG28" s="91">
        <f t="shared" si="150"/>
        <v>115.20543443040319</v>
      </c>
      <c r="CH28" s="35">
        <f>CH29+CH35+CH36+CH37</f>
        <v>0</v>
      </c>
      <c r="CI28" s="35">
        <f>CI29+CI35+CI36+CI37</f>
        <v>0</v>
      </c>
      <c r="CJ28" s="4"/>
      <c r="CK28" s="35">
        <f>CK29+CK35+CK36+CK37</f>
        <v>132094</v>
      </c>
      <c r="CL28" s="35">
        <f>CL29+CL35+CL36+CL37</f>
        <v>0</v>
      </c>
      <c r="CM28" s="4"/>
      <c r="CN28" s="35">
        <f>CN29+CN35+CN36+CN37</f>
        <v>11675</v>
      </c>
      <c r="CO28" s="35">
        <f>CO29+CO35+CO36+CO37</f>
        <v>10549</v>
      </c>
      <c r="CP28" s="4"/>
      <c r="CQ28" s="35">
        <f>CQ29+CQ35+CQ36+CQ37</f>
        <v>0</v>
      </c>
      <c r="CR28" s="35">
        <f>CR29+CR35+CR36+CR37</f>
        <v>0</v>
      </c>
      <c r="CS28" s="4"/>
      <c r="CT28" s="35">
        <f>CT29+CT35+CT36+CT37</f>
        <v>0</v>
      </c>
      <c r="CU28" s="35">
        <f>CU29+CU35+CU36+CU37</f>
        <v>0</v>
      </c>
      <c r="CV28" s="4"/>
      <c r="CW28" s="35">
        <f>CW29+CW35+CW36+CW37</f>
        <v>0</v>
      </c>
      <c r="CX28" s="35">
        <f>CX29+CX35+CX36+CX37</f>
        <v>0</v>
      </c>
      <c r="CY28" s="4"/>
      <c r="CZ28" s="35">
        <f>CZ29+CZ35+CZ36+CZ37</f>
        <v>0</v>
      </c>
      <c r="DA28" s="35">
        <f>DA29+DA35+DA36+DA37</f>
        <v>0</v>
      </c>
      <c r="DB28" s="4"/>
      <c r="DC28" s="35">
        <f>DC29+DC35+DC36+DC37</f>
        <v>0</v>
      </c>
      <c r="DD28" s="35">
        <f>DD29+DD35+DD36+DD37</f>
        <v>0</v>
      </c>
      <c r="DE28" s="91"/>
      <c r="DF28" s="35">
        <f>DF29+DF35+DF36+DF37</f>
        <v>120507</v>
      </c>
      <c r="DG28" s="35">
        <f>DG29+DG35+DG36+DG37</f>
        <v>0</v>
      </c>
      <c r="DH28" s="4"/>
      <c r="DI28" s="35">
        <f>DI29+DI35+DI36+DI37</f>
        <v>30000</v>
      </c>
      <c r="DJ28" s="35">
        <f>DJ29+DJ35+DJ36+DJ37</f>
        <v>15000</v>
      </c>
      <c r="DK28" s="91">
        <f t="shared" si="158"/>
        <v>50</v>
      </c>
      <c r="DL28" s="35">
        <f>DL29+DL35+DL36+DL37</f>
        <v>0</v>
      </c>
      <c r="DM28" s="35">
        <f>DM29+DM35+DM36+DM37</f>
        <v>0</v>
      </c>
      <c r="DN28" s="4"/>
      <c r="DO28" s="35">
        <f>DO29+DO35+DO36+DO37</f>
        <v>75000</v>
      </c>
      <c r="DP28" s="35">
        <f>DP29+DP35+DP36+DP37</f>
        <v>35000</v>
      </c>
      <c r="DQ28" s="91">
        <f t="shared" si="160"/>
        <v>46.666666666666664</v>
      </c>
      <c r="DR28" s="486">
        <f t="shared" si="59"/>
        <v>13542973</v>
      </c>
      <c r="DS28" s="485" t="e">
        <f t="shared" si="59"/>
        <v>#REF!</v>
      </c>
      <c r="DT28" s="189" t="e">
        <f t="shared" si="60"/>
        <v>#REF!</v>
      </c>
      <c r="DU28" s="35">
        <f>DU29+DU35+DU36+DU37</f>
        <v>1000</v>
      </c>
      <c r="DV28" s="35">
        <f>DV29+DV35+DV36+DV37</f>
        <v>1000</v>
      </c>
      <c r="DW28" s="91">
        <f t="shared" si="161"/>
        <v>100</v>
      </c>
      <c r="DX28" s="35">
        <f>DX29+DX35+DX36+DX37</f>
        <v>1300</v>
      </c>
      <c r="DY28" s="35">
        <f>DY29+DY35+DY36+DY37</f>
        <v>600</v>
      </c>
      <c r="DZ28" s="91">
        <f t="shared" si="162"/>
        <v>46.153846153846153</v>
      </c>
      <c r="EA28" s="35">
        <f>EA29+EA35+EA36+EA37</f>
        <v>1600</v>
      </c>
      <c r="EB28" s="35">
        <f>EB29+EB35+EB36+EB37</f>
        <v>1600</v>
      </c>
      <c r="EC28" s="91">
        <f t="shared" si="163"/>
        <v>100</v>
      </c>
      <c r="ED28" s="35">
        <f>ED29+ED35+ED36+ED37</f>
        <v>4000</v>
      </c>
      <c r="EE28" s="35">
        <f>EE29+EE35+EE36+EE37</f>
        <v>4000</v>
      </c>
      <c r="EF28" s="91">
        <f t="shared" si="164"/>
        <v>100</v>
      </c>
      <c r="EG28" s="35">
        <f>EG29+EG35+EG36+EG37</f>
        <v>200</v>
      </c>
      <c r="EH28" s="35">
        <f>EH29+EH35+EH36+EH37</f>
        <v>0</v>
      </c>
      <c r="EI28" s="91">
        <f t="shared" si="165"/>
        <v>0</v>
      </c>
      <c r="EJ28" s="35">
        <f>EJ29+EJ35+EJ36+EJ37</f>
        <v>0</v>
      </c>
      <c r="EK28" s="35">
        <f>EK29+EK35+EK36+EK37</f>
        <v>0</v>
      </c>
      <c r="EL28" s="4"/>
      <c r="EM28" s="35">
        <f>EM29+EM35+EM36+EM37</f>
        <v>0</v>
      </c>
      <c r="EN28" s="35">
        <f>EN29+EN35+EN36+EN37</f>
        <v>0</v>
      </c>
      <c r="EO28" s="91"/>
      <c r="EP28" s="35">
        <f>EP29+EP35+EP36+EP37</f>
        <v>0</v>
      </c>
      <c r="EQ28" s="35">
        <f>EQ29+EQ35+EQ36+EQ37</f>
        <v>0</v>
      </c>
      <c r="ER28" s="4"/>
      <c r="ES28" s="35">
        <f>ES29+ES35+ES36+ES37</f>
        <v>15000</v>
      </c>
      <c r="ET28" s="35">
        <f>ET29+ET35+ET36+ET37</f>
        <v>35000</v>
      </c>
      <c r="EU28" s="91">
        <f t="shared" si="169"/>
        <v>233.33333333333334</v>
      </c>
      <c r="EV28" s="4">
        <f t="shared" si="61"/>
        <v>23100</v>
      </c>
      <c r="EW28" s="4">
        <f t="shared" si="61"/>
        <v>42200</v>
      </c>
      <c r="EX28" s="91">
        <f t="shared" si="170"/>
        <v>182.68398268398269</v>
      </c>
      <c r="EY28" s="35">
        <f>EY29+EY35+EY36+EY37</f>
        <v>3000</v>
      </c>
      <c r="EZ28" s="35">
        <f>EZ29+EZ35+EZ36+EZ37</f>
        <v>3000</v>
      </c>
      <c r="FA28" s="91">
        <f t="shared" si="171"/>
        <v>100</v>
      </c>
      <c r="FB28" s="35">
        <f>FB29+FB35+FB36+FB37</f>
        <v>0</v>
      </c>
      <c r="FC28" s="35">
        <f>FC29+FC35+FC36+FC37</f>
        <v>40000</v>
      </c>
      <c r="FD28" s="4"/>
      <c r="FE28" s="35">
        <f>FE29+FE35+FE36+FE37</f>
        <v>0</v>
      </c>
      <c r="FF28" s="35">
        <f>FF29+FF35+FF36+FF37</f>
        <v>0</v>
      </c>
      <c r="FG28" s="4"/>
      <c r="FH28" s="35">
        <f>FH29+FH35+FH36+FH37</f>
        <v>45110</v>
      </c>
      <c r="FI28" s="35">
        <f>FI29+FI35+FI36+FI37</f>
        <v>1097</v>
      </c>
      <c r="FJ28" s="91">
        <f t="shared" si="174"/>
        <v>2.4318332963866105</v>
      </c>
      <c r="FK28" s="35">
        <f>FK29+FK35+FK36+FK37</f>
        <v>0</v>
      </c>
      <c r="FL28" s="35">
        <f>FL29+FL35+FL36+FL37</f>
        <v>0</v>
      </c>
      <c r="FM28" s="4"/>
      <c r="FN28" s="35">
        <f>FN29+FN35+FN36+FN37</f>
        <v>45731</v>
      </c>
      <c r="FO28" s="35">
        <f>FO29+FO35+FO36+FO37</f>
        <v>38796</v>
      </c>
      <c r="FP28" s="91">
        <f t="shared" si="176"/>
        <v>84.835232118256769</v>
      </c>
      <c r="FQ28" s="35">
        <f>FQ29+FQ35+FQ36+FQ37</f>
        <v>6434</v>
      </c>
      <c r="FR28" s="35">
        <f>FR29+FR35+FR36+FR37</f>
        <v>6596</v>
      </c>
      <c r="FS28" s="91">
        <f t="shared" si="177"/>
        <v>102.5178737954616</v>
      </c>
      <c r="FT28" s="35">
        <f>FT29+FT35+FT36+FT37</f>
        <v>3751</v>
      </c>
      <c r="FU28" s="35">
        <f>FU29+FU35+FU36+FU37</f>
        <v>3513</v>
      </c>
      <c r="FV28" s="91"/>
      <c r="FW28" s="35">
        <f>FW29+FW35+FW36+FW37</f>
        <v>13603</v>
      </c>
      <c r="FX28" s="35">
        <f>FX29+FX35+FX36+FX37</f>
        <v>13603</v>
      </c>
      <c r="FY28" s="91">
        <f t="shared" si="179"/>
        <v>100</v>
      </c>
      <c r="FZ28" s="35">
        <f>FZ29+FZ35+FZ36+FZ37</f>
        <v>0</v>
      </c>
      <c r="GA28" s="35">
        <f>GA29+GA35+GA36+GA37</f>
        <v>0</v>
      </c>
      <c r="GB28" s="4"/>
      <c r="GC28" s="35">
        <f>GC29+GC35+GC36+GC37</f>
        <v>0</v>
      </c>
      <c r="GD28" s="35">
        <f>GD29+GD35+GD36+GD37</f>
        <v>0</v>
      </c>
      <c r="GE28" s="4"/>
      <c r="GF28" s="35">
        <f>GF29+GF35+GF36+GF37</f>
        <v>97009</v>
      </c>
      <c r="GG28" s="35">
        <f>GG29+GG35+GG36+GG37</f>
        <v>102188</v>
      </c>
      <c r="GH28" s="91">
        <f t="shared" si="182"/>
        <v>105.33867991629641</v>
      </c>
      <c r="GI28" s="35">
        <f>GI29+GI35+GI36+GI37</f>
        <v>0</v>
      </c>
      <c r="GJ28" s="35">
        <f>GJ29+GJ35+GJ36+GJ37</f>
        <v>0</v>
      </c>
      <c r="GK28" s="4"/>
      <c r="GL28" s="4">
        <f t="shared" si="62"/>
        <v>214638</v>
      </c>
      <c r="GM28" s="4">
        <f t="shared" si="62"/>
        <v>208793</v>
      </c>
      <c r="GN28" s="91">
        <f t="shared" si="183"/>
        <v>97.276810257270384</v>
      </c>
      <c r="GO28" s="35">
        <f>GO29+GO35+GO36+GO37</f>
        <v>64989</v>
      </c>
      <c r="GP28" s="35">
        <f>GP29+GP35+GP36+GP37</f>
        <v>80682</v>
      </c>
      <c r="GQ28" s="91">
        <f t="shared" si="184"/>
        <v>124.14716336610812</v>
      </c>
      <c r="GR28" s="35">
        <f>GR29+GR35+GR36+GR37</f>
        <v>1515777</v>
      </c>
      <c r="GS28" s="35">
        <f>GS29+GS35+GS36+GS37</f>
        <v>1571097</v>
      </c>
      <c r="GT28" s="91">
        <f t="shared" si="185"/>
        <v>103.64961336661</v>
      </c>
      <c r="GU28" s="35">
        <f>GU29+GU35+GU36+GU37</f>
        <v>0</v>
      </c>
      <c r="GV28" s="35">
        <f>GV29+GV35+GV36+GV37</f>
        <v>0</v>
      </c>
      <c r="GW28" s="4"/>
      <c r="GX28" s="4">
        <f t="shared" si="63"/>
        <v>1795404</v>
      </c>
      <c r="GY28" s="4">
        <f t="shared" si="63"/>
        <v>1860572</v>
      </c>
      <c r="GZ28" s="91">
        <f t="shared" si="187"/>
        <v>103.62971230987566</v>
      </c>
      <c r="HA28" s="4">
        <f t="shared" si="64"/>
        <v>15361477</v>
      </c>
      <c r="HB28" s="4" t="e">
        <f t="shared" si="64"/>
        <v>#REF!</v>
      </c>
      <c r="HC28" s="181" t="e">
        <f t="shared" si="58"/>
        <v>#REF!</v>
      </c>
      <c r="HE28" s="187"/>
      <c r="HF28" s="187"/>
    </row>
    <row r="29" spans="1:214" s="13" customFormat="1" ht="30" customHeight="1" x14ac:dyDescent="0.2">
      <c r="A29" s="162" t="s">
        <v>484</v>
      </c>
      <c r="B29" s="6">
        <f>B30+B31+B32+B33+B34</f>
        <v>0</v>
      </c>
      <c r="C29" s="6">
        <f>C30+C31+C32+C33+C34</f>
        <v>0</v>
      </c>
      <c r="D29" s="89"/>
      <c r="E29" s="6">
        <f>E30+E31+E32+E33+E34</f>
        <v>0</v>
      </c>
      <c r="F29" s="6">
        <f>F30+F31+F32+F33+F34</f>
        <v>0</v>
      </c>
      <c r="G29" s="38"/>
      <c r="H29" s="6">
        <f>H30+H31+H32+H33+H34</f>
        <v>0</v>
      </c>
      <c r="I29" s="6">
        <f>I30+I31+I32+I33+I34</f>
        <v>0</v>
      </c>
      <c r="J29" s="38"/>
      <c r="K29" s="6">
        <f>K30+K31+K32+K33+K34</f>
        <v>0</v>
      </c>
      <c r="L29" s="6">
        <f>L30+L31+L32+L33+L34</f>
        <v>0</v>
      </c>
      <c r="M29" s="38"/>
      <c r="N29" s="6">
        <f>N30+N31+N32+N33+N34</f>
        <v>0</v>
      </c>
      <c r="O29" s="6">
        <f>O30+O31+O32+O33+O34</f>
        <v>0</v>
      </c>
      <c r="P29" s="38"/>
      <c r="Q29" s="6">
        <f>Q30+Q31+Q32+Q33+Q34</f>
        <v>0</v>
      </c>
      <c r="R29" s="6">
        <f>R30+R31+R32+R33+R34</f>
        <v>0</v>
      </c>
      <c r="S29" s="38"/>
      <c r="T29" s="6">
        <f>T30+T31+T32+T33+T34</f>
        <v>0</v>
      </c>
      <c r="U29" s="6">
        <f>U30+U31+U32+U33+U34</f>
        <v>0</v>
      </c>
      <c r="V29" s="38"/>
      <c r="W29" s="6">
        <f>W30+W31+W32+W33+W34</f>
        <v>0</v>
      </c>
      <c r="X29" s="6">
        <f>X30+X31+X32+X33+X34</f>
        <v>0</v>
      </c>
      <c r="Y29" s="38"/>
      <c r="Z29" s="6">
        <f>Z30+Z31+Z32+Z33+Z34</f>
        <v>1723442</v>
      </c>
      <c r="AA29" s="6" t="e">
        <f>AA30+AA31+AA32+AA33+AA34</f>
        <v>#REF!</v>
      </c>
      <c r="AB29" s="89" t="e">
        <f t="shared" si="137"/>
        <v>#REF!</v>
      </c>
      <c r="AC29" s="6">
        <f>AC30+AC31+AC32+AC33+AC34</f>
        <v>0</v>
      </c>
      <c r="AD29" s="6">
        <f>AD30+AD31+AD32+AD33+AD34</f>
        <v>0</v>
      </c>
      <c r="AE29" s="38"/>
      <c r="AF29" s="6">
        <f>AF30+AF31+AF32+AF33+AF34</f>
        <v>0</v>
      </c>
      <c r="AG29" s="6">
        <f>AG30+AG31+AG32+AG33+AG34</f>
        <v>0</v>
      </c>
      <c r="AH29" s="38"/>
      <c r="AI29" s="6">
        <f>AI30+AI31+AI32+AI33+AI34</f>
        <v>0</v>
      </c>
      <c r="AJ29" s="6">
        <f>AJ30+AJ31+AJ32+AJ33+AJ34</f>
        <v>0</v>
      </c>
      <c r="AK29" s="38"/>
      <c r="AL29" s="6">
        <f>AL30+AL31+AL32+AL33+AL34</f>
        <v>0</v>
      </c>
      <c r="AM29" s="6">
        <f>AM30+AM31+AM32+AM33+AM34</f>
        <v>4000</v>
      </c>
      <c r="AN29" s="38"/>
      <c r="AO29" s="6">
        <f>AO30+AO31+AO32+AO33+AO34</f>
        <v>0</v>
      </c>
      <c r="AP29" s="6">
        <f>AP30+AP31+AP32+AP33+AP34</f>
        <v>0</v>
      </c>
      <c r="AQ29" s="38"/>
      <c r="AR29" s="6">
        <f>AR30+AR31+AR32+AR33+AR34</f>
        <v>0</v>
      </c>
      <c r="AS29" s="6">
        <f>AS30+AS31+AS32+AS33+AS34</f>
        <v>0</v>
      </c>
      <c r="AT29" s="38"/>
      <c r="AU29" s="6">
        <f>AU30+AU31+AU32+AU33+AU34</f>
        <v>0</v>
      </c>
      <c r="AV29" s="6">
        <f>AV30+AV31+AV32+AV33+AV34</f>
        <v>0</v>
      </c>
      <c r="AW29" s="38"/>
      <c r="AX29" s="6">
        <f>AX30+AX31+AX32+AX33+AX34</f>
        <v>0</v>
      </c>
      <c r="AY29" s="6">
        <f>AY30+AY31+AY32+AY33+AY34</f>
        <v>0</v>
      </c>
      <c r="AZ29" s="38"/>
      <c r="BA29" s="6">
        <f>BA30+BA31+BA32+BA33+BA34</f>
        <v>0</v>
      </c>
      <c r="BB29" s="6">
        <f>BB30+BB31+BB32+BB33+BB34</f>
        <v>0</v>
      </c>
      <c r="BC29" s="38"/>
      <c r="BD29" s="6">
        <f>BD30+BD31+BD32+BD33+BD34</f>
        <v>0</v>
      </c>
      <c r="BE29" s="6">
        <f>BE30+BE31+BE32+BE33+BE34</f>
        <v>0</v>
      </c>
      <c r="BF29" s="38"/>
      <c r="BG29" s="6">
        <f>BG30+BG31+BG32+BG33+BG34</f>
        <v>0</v>
      </c>
      <c r="BH29" s="6">
        <f>BH30+BH31+BH32+BH33+BH34</f>
        <v>0</v>
      </c>
      <c r="BI29" s="38"/>
      <c r="BJ29" s="6">
        <f>BJ30+BJ31+BJ32+BJ33+BJ34</f>
        <v>0</v>
      </c>
      <c r="BK29" s="6">
        <f>BK30+BK31+BK32+BK33+BK34</f>
        <v>0</v>
      </c>
      <c r="BL29" s="38"/>
      <c r="BM29" s="6">
        <f>BM30+BM31+BM32+BM33+BM34</f>
        <v>0</v>
      </c>
      <c r="BN29" s="6">
        <f>BN30+BN31+BN32+BN33+BN34</f>
        <v>0</v>
      </c>
      <c r="BO29" s="38"/>
      <c r="BP29" s="6">
        <f>BP30+BP31+BP32+BP33+BP34</f>
        <v>0</v>
      </c>
      <c r="BQ29" s="6">
        <f>BQ30+BQ31+BQ32+BQ33+BQ34</f>
        <v>0</v>
      </c>
      <c r="BR29" s="38"/>
      <c r="BS29" s="6">
        <f>BS30+BS31+BS32+BS33+BS34</f>
        <v>0</v>
      </c>
      <c r="BT29" s="6">
        <f>BT30+BT31+BT32+BT33+BT34</f>
        <v>0</v>
      </c>
      <c r="BU29" s="38"/>
      <c r="BV29" s="6">
        <f>BV30+BV31+BV32+BV33+BV34</f>
        <v>0</v>
      </c>
      <c r="BW29" s="6">
        <f>BW30+BW31+BW32+BW33+BW34</f>
        <v>0</v>
      </c>
      <c r="BX29" s="38"/>
      <c r="BY29" s="6">
        <f>BY30+BY31+BY32+BY33+BY34</f>
        <v>0</v>
      </c>
      <c r="BZ29" s="6">
        <f>BZ30+BZ31+BZ32+BZ33+BZ34</f>
        <v>0</v>
      </c>
      <c r="CA29" s="38"/>
      <c r="CB29" s="6">
        <f>CB30+CB31+CB32+CB33+CB34</f>
        <v>0</v>
      </c>
      <c r="CC29" s="6">
        <f>CC30+CC31+CC32+CC33+CC34</f>
        <v>0</v>
      </c>
      <c r="CD29" s="38"/>
      <c r="CE29" s="6">
        <f>CE30+CE31+CE32+CE33+CE34</f>
        <v>0</v>
      </c>
      <c r="CF29" s="6">
        <f>CF30+CF31+CF32+CF33+CF34</f>
        <v>0</v>
      </c>
      <c r="CG29" s="38"/>
      <c r="CH29" s="6">
        <f>CH30+CH31+CH32+CH33+CH34</f>
        <v>0</v>
      </c>
      <c r="CI29" s="6">
        <f>CI30+CI31+CI32+CI33+CI34</f>
        <v>0</v>
      </c>
      <c r="CJ29" s="38"/>
      <c r="CK29" s="6">
        <f>CK30+CK31+CK32+CK33+CK34</f>
        <v>132094</v>
      </c>
      <c r="CL29" s="6">
        <f>CL30+CL31+CL32+CL33+CL34</f>
        <v>0</v>
      </c>
      <c r="CM29" s="38"/>
      <c r="CN29" s="6">
        <f>CN30+CN31+CN32+CN33+CN34</f>
        <v>11675</v>
      </c>
      <c r="CO29" s="6">
        <f>CO30+CO31+CO32+CO33+CO34</f>
        <v>10549</v>
      </c>
      <c r="CP29" s="38"/>
      <c r="CQ29" s="6">
        <f>CQ30+CQ31+CQ32+CQ33+CQ34</f>
        <v>0</v>
      </c>
      <c r="CR29" s="6">
        <f>CR30+CR31+CR32+CR33+CR34</f>
        <v>0</v>
      </c>
      <c r="CS29" s="38"/>
      <c r="CT29" s="6">
        <f>CT30+CT31+CT32+CT33+CT34</f>
        <v>0</v>
      </c>
      <c r="CU29" s="6">
        <f>CU30+CU31+CU32+CU33+CU34</f>
        <v>0</v>
      </c>
      <c r="CV29" s="38"/>
      <c r="CW29" s="6">
        <f>CW30+CW31+CW32+CW33+CW34</f>
        <v>0</v>
      </c>
      <c r="CX29" s="6">
        <f>CX30+CX31+CX32+CX33+CX34</f>
        <v>0</v>
      </c>
      <c r="CY29" s="38"/>
      <c r="CZ29" s="6">
        <f>CZ30+CZ31+CZ32+CZ33+CZ34</f>
        <v>0</v>
      </c>
      <c r="DA29" s="6">
        <f>DA30+DA31+DA32+DA33+DA34</f>
        <v>0</v>
      </c>
      <c r="DB29" s="38"/>
      <c r="DC29" s="6">
        <f>DC30+DC31+DC32+DC33+DC34</f>
        <v>0</v>
      </c>
      <c r="DD29" s="6">
        <f>DD30+DD31+DD32+DD33+DD34</f>
        <v>0</v>
      </c>
      <c r="DE29" s="38"/>
      <c r="DF29" s="6">
        <f>DF30+DF31+DF32+DF33+DF34</f>
        <v>0</v>
      </c>
      <c r="DG29" s="6">
        <f>DG30+DG31+DG32+DG33+DG34</f>
        <v>0</v>
      </c>
      <c r="DH29" s="38"/>
      <c r="DI29" s="6">
        <f>DI30+DI31+DI32+DI33+DI34</f>
        <v>0</v>
      </c>
      <c r="DJ29" s="6">
        <f>DJ30+DJ31+DJ32+DJ33+DJ34</f>
        <v>0</v>
      </c>
      <c r="DK29" s="38"/>
      <c r="DL29" s="6">
        <f>DL30+DL31+DL32+DL33+DL34</f>
        <v>0</v>
      </c>
      <c r="DM29" s="6">
        <f>DM30+DM31+DM32+DM33+DM34</f>
        <v>0</v>
      </c>
      <c r="DN29" s="38"/>
      <c r="DO29" s="6">
        <f>DO30+DO31+DO32+DO33+DO34</f>
        <v>0</v>
      </c>
      <c r="DP29" s="6">
        <f>DP30+DP31+DP32+DP33+DP34</f>
        <v>0</v>
      </c>
      <c r="DQ29" s="38"/>
      <c r="DR29" s="38">
        <f t="shared" si="59"/>
        <v>1867211</v>
      </c>
      <c r="DS29" s="38" t="e">
        <f t="shared" si="59"/>
        <v>#REF!</v>
      </c>
      <c r="DT29" s="89" t="e">
        <f t="shared" si="60"/>
        <v>#REF!</v>
      </c>
      <c r="DU29" s="6">
        <f>DU30+DU31+DU32+DU33+DU34</f>
        <v>0</v>
      </c>
      <c r="DV29" s="6">
        <f>DV30+DV31+DV32+DV33+DV34</f>
        <v>0</v>
      </c>
      <c r="DW29" s="38"/>
      <c r="DX29" s="6">
        <f>DX30+DX31+DX32+DX33+DX34</f>
        <v>0</v>
      </c>
      <c r="DY29" s="6">
        <f>DY30+DY31+DY32+DY33+DY34</f>
        <v>0</v>
      </c>
      <c r="DZ29" s="38"/>
      <c r="EA29" s="6">
        <f>EA30+EA31+EA32+EA33+EA34</f>
        <v>0</v>
      </c>
      <c r="EB29" s="6">
        <f>EB30+EB31+EB32+EB33+EB34</f>
        <v>0</v>
      </c>
      <c r="EC29" s="38"/>
      <c r="ED29" s="6">
        <f>ED30+ED31+ED32+ED33+ED34</f>
        <v>0</v>
      </c>
      <c r="EE29" s="6">
        <f>EE30+EE31+EE32+EE33+EE34</f>
        <v>0</v>
      </c>
      <c r="EF29" s="38"/>
      <c r="EG29" s="6">
        <f>EG30+EG31+EG32+EG33+EG34</f>
        <v>0</v>
      </c>
      <c r="EH29" s="6">
        <f>EH30+EH31+EH32+EH33+EH34</f>
        <v>0</v>
      </c>
      <c r="EI29" s="38"/>
      <c r="EJ29" s="6">
        <f>EJ30+EJ31+EJ32+EJ33+EJ34</f>
        <v>0</v>
      </c>
      <c r="EK29" s="6">
        <f>EK30+EK31+EK32+EK33+EK34</f>
        <v>0</v>
      </c>
      <c r="EL29" s="38"/>
      <c r="EM29" s="6">
        <f>EM30+EM31+EM32+EM33+EM34</f>
        <v>0</v>
      </c>
      <c r="EN29" s="6">
        <f>EN30+EN31+EN32+EN33+EN34</f>
        <v>0</v>
      </c>
      <c r="EO29" s="38"/>
      <c r="EP29" s="6">
        <f>EP30+EP31+EP32+EP33+EP34</f>
        <v>0</v>
      </c>
      <c r="EQ29" s="6">
        <f>EQ30+EQ31+EQ32+EQ33+EQ34</f>
        <v>0</v>
      </c>
      <c r="ER29" s="38"/>
      <c r="ES29" s="6">
        <f>ES30+ES31+ES32+ES33+ES34</f>
        <v>0</v>
      </c>
      <c r="ET29" s="6">
        <f>ET30+ET31+ET32+ET33+ET34</f>
        <v>0</v>
      </c>
      <c r="EU29" s="38"/>
      <c r="EV29" s="38">
        <f t="shared" si="61"/>
        <v>0</v>
      </c>
      <c r="EW29" s="38">
        <f t="shared" si="61"/>
        <v>0</v>
      </c>
      <c r="EX29" s="91"/>
      <c r="EY29" s="6">
        <f>EY30+EY31+EY32+EY33+EY34</f>
        <v>0</v>
      </c>
      <c r="EZ29" s="6">
        <f>EZ30+EZ31+EZ32+EZ33+EZ34</f>
        <v>0</v>
      </c>
      <c r="FA29" s="38"/>
      <c r="FB29" s="6">
        <f>FB30+FB31+FB32+FB33+FB34</f>
        <v>0</v>
      </c>
      <c r="FC29" s="6">
        <f>FC30+FC31+FC32+FC33+FC34</f>
        <v>0</v>
      </c>
      <c r="FD29" s="38"/>
      <c r="FE29" s="6">
        <f>FE30+FE31+FE32+FE33+FE34</f>
        <v>0</v>
      </c>
      <c r="FF29" s="6">
        <f>FF30+FF31+FF32+FF33+FF34</f>
        <v>0</v>
      </c>
      <c r="FG29" s="38"/>
      <c r="FH29" s="6">
        <f>FH30+FH31+FH32+FH33+FH34</f>
        <v>44510</v>
      </c>
      <c r="FI29" s="6">
        <f>FI30+FI31+FI32+FI33+FI34</f>
        <v>0</v>
      </c>
      <c r="FJ29" s="38"/>
      <c r="FK29" s="6">
        <f>FK30+FK31+FK32+FK33+FK34</f>
        <v>0</v>
      </c>
      <c r="FL29" s="6">
        <f>FL30+FL31+FL32+FL33+FL34</f>
        <v>0</v>
      </c>
      <c r="FM29" s="38"/>
      <c r="FN29" s="7">
        <f>FN30+FN31+FN32+FN33+FN34</f>
        <v>0</v>
      </c>
      <c r="FO29" s="7">
        <f>FO30+FO31+FO32+FO33+FO34</f>
        <v>0</v>
      </c>
      <c r="FP29" s="38"/>
      <c r="FQ29" s="6">
        <f>FQ30+FQ31+FQ32+FQ33+FQ34</f>
        <v>0</v>
      </c>
      <c r="FR29" s="6">
        <f>FR30+FR31+FR32+FR33+FR34</f>
        <v>0</v>
      </c>
      <c r="FS29" s="38"/>
      <c r="FT29" s="6">
        <f>FT30+FT31+FT32+FT33+FT34</f>
        <v>0</v>
      </c>
      <c r="FU29" s="6">
        <f>FU30+FU31+FU32+FU33+FU34</f>
        <v>0</v>
      </c>
      <c r="FV29" s="330"/>
      <c r="FW29" s="6">
        <f>FW30+FW31+FW32+FW33+FW34</f>
        <v>0</v>
      </c>
      <c r="FX29" s="6">
        <f>FX30+FX31+FX32+FX33+FX34</f>
        <v>0</v>
      </c>
      <c r="FY29" s="38"/>
      <c r="FZ29" s="6">
        <f>FZ30+FZ31+FZ32+FZ33+FZ34</f>
        <v>0</v>
      </c>
      <c r="GA29" s="6">
        <f>GA30+GA31+GA32+GA33+GA34</f>
        <v>0</v>
      </c>
      <c r="GB29" s="38"/>
      <c r="GC29" s="6">
        <f>GC30+GC31+GC32+GC33+GC34</f>
        <v>0</v>
      </c>
      <c r="GD29" s="6">
        <f>GD30+GD31+GD32+GD33+GD34</f>
        <v>0</v>
      </c>
      <c r="GE29" s="38"/>
      <c r="GF29" s="6">
        <f>GF30+GF31+GF32+GF33+GF34</f>
        <v>0</v>
      </c>
      <c r="GG29" s="6">
        <f>GG30+GG31+GG32+GG33+GG34</f>
        <v>0</v>
      </c>
      <c r="GH29" s="38"/>
      <c r="GI29" s="6">
        <f>GI30+GI31+GI32+GI33+GI34</f>
        <v>0</v>
      </c>
      <c r="GJ29" s="6">
        <f>GJ30+GJ31+GJ32+GJ33+GJ34</f>
        <v>0</v>
      </c>
      <c r="GK29" s="38"/>
      <c r="GL29" s="38">
        <f t="shared" si="62"/>
        <v>44510</v>
      </c>
      <c r="GM29" s="38">
        <f t="shared" si="62"/>
        <v>0</v>
      </c>
      <c r="GN29" s="38"/>
      <c r="GO29" s="6">
        <f>GO30+GO31+GO32+GO33+GO34</f>
        <v>22682</v>
      </c>
      <c r="GP29" s="6">
        <f>GP30+GP31+GP32+GP33+GP34</f>
        <v>33104</v>
      </c>
      <c r="GQ29" s="91">
        <f t="shared" si="184"/>
        <v>145.94832907151044</v>
      </c>
      <c r="GR29" s="6">
        <f>GR30+GR31+GR32+GR33+GR34</f>
        <v>1486077</v>
      </c>
      <c r="GS29" s="6">
        <f>GS30+GS31+GS32+GS33+GS34</f>
        <v>1542447</v>
      </c>
      <c r="GT29" s="91">
        <f t="shared" si="185"/>
        <v>103.79320856187128</v>
      </c>
      <c r="GU29" s="6">
        <f>GU30+GU31+GU32+GU33+GU34</f>
        <v>0</v>
      </c>
      <c r="GV29" s="6">
        <f>GV30+GV31+GV32+GV33+GV34</f>
        <v>0</v>
      </c>
      <c r="GW29" s="38"/>
      <c r="GX29" s="38">
        <f t="shared" si="63"/>
        <v>1553269</v>
      </c>
      <c r="GY29" s="38">
        <f t="shared" si="63"/>
        <v>1575551</v>
      </c>
      <c r="GZ29" s="91">
        <f t="shared" si="187"/>
        <v>101.43452293195834</v>
      </c>
      <c r="HA29" s="38">
        <f t="shared" si="64"/>
        <v>3420480</v>
      </c>
      <c r="HB29" s="38" t="e">
        <f t="shared" si="64"/>
        <v>#REF!</v>
      </c>
      <c r="HC29" s="182" t="e">
        <f t="shared" si="58"/>
        <v>#REF!</v>
      </c>
      <c r="HE29" s="187"/>
      <c r="HF29" s="187"/>
    </row>
    <row r="30" spans="1:214" ht="15" customHeight="1" x14ac:dyDescent="0.2">
      <c r="A30" s="161" t="s">
        <v>485</v>
      </c>
      <c r="B30" s="7"/>
      <c r="C30" s="7">
        <f>SUM('címrend kötelező'!C30+'címrend önként'!C30+'címrend államig'!C30)</f>
        <v>0</v>
      </c>
      <c r="D30" s="89"/>
      <c r="E30" s="7"/>
      <c r="F30" s="7">
        <f>SUM('címrend kötelező'!F30+'címrend önként'!F30+'címrend államig'!F30)</f>
        <v>0</v>
      </c>
      <c r="G30" s="38"/>
      <c r="H30" s="7"/>
      <c r="I30" s="7">
        <f>SUM('címrend kötelező'!I30+'címrend önként'!I30+'címrend államig'!I30)</f>
        <v>0</v>
      </c>
      <c r="J30" s="38"/>
      <c r="K30" s="7"/>
      <c r="L30" s="7">
        <f>SUM('címrend kötelező'!L30+'címrend önként'!L30+'címrend államig'!L30)</f>
        <v>0</v>
      </c>
      <c r="M30" s="38"/>
      <c r="N30" s="7"/>
      <c r="O30" s="7">
        <f>SUM('címrend kötelező'!O30+'címrend önként'!O30+'címrend államig'!O30)</f>
        <v>0</v>
      </c>
      <c r="P30" s="38"/>
      <c r="Q30" s="7"/>
      <c r="R30" s="7">
        <f>SUM('címrend kötelező'!R30+'címrend önként'!R30+'címrend államig'!R30)</f>
        <v>0</v>
      </c>
      <c r="S30" s="38"/>
      <c r="T30" s="7"/>
      <c r="U30" s="7">
        <f>SUM('címrend kötelező'!U30+'címrend önként'!U30+'címrend államig'!U30)</f>
        <v>0</v>
      </c>
      <c r="V30" s="38"/>
      <c r="W30" s="7"/>
      <c r="X30" s="7">
        <f>SUM('címrend kötelező'!X30+'címrend önként'!X30+'címrend államig'!X30)</f>
        <v>0</v>
      </c>
      <c r="Y30" s="38"/>
      <c r="Z30" s="7">
        <v>1715394</v>
      </c>
      <c r="AA30" s="7" t="e">
        <f>SUM('címrend kötelező'!AA30+'címrend önként'!AA30+'címrend államig'!AA30)</f>
        <v>#REF!</v>
      </c>
      <c r="AB30" s="94" t="e">
        <f t="shared" si="137"/>
        <v>#REF!</v>
      </c>
      <c r="AC30" s="7"/>
      <c r="AD30" s="7">
        <f>SUM('címrend kötelező'!AD30+'címrend önként'!AD30+'címrend államig'!AD30)</f>
        <v>0</v>
      </c>
      <c r="AE30" s="38"/>
      <c r="AF30" s="7"/>
      <c r="AG30" s="7">
        <f>SUM('címrend kötelező'!AG30+'címrend önként'!AG30+'címrend államig'!AG30)</f>
        <v>0</v>
      </c>
      <c r="AH30" s="38"/>
      <c r="AI30" s="7"/>
      <c r="AJ30" s="7">
        <f>SUM('címrend kötelező'!AJ30+'címrend önként'!AJ30+'címrend államig'!AJ30)</f>
        <v>0</v>
      </c>
      <c r="AK30" s="38"/>
      <c r="AL30" s="7"/>
      <c r="AM30" s="7">
        <f>SUM('címrend kötelező'!AM30+'címrend önként'!AM30+'címrend államig'!AM30)</f>
        <v>0</v>
      </c>
      <c r="AN30" s="38"/>
      <c r="AO30" s="7"/>
      <c r="AP30" s="7">
        <f>SUM('címrend kötelező'!AP30+'címrend önként'!AP30+'címrend államig'!AP30)</f>
        <v>0</v>
      </c>
      <c r="AQ30" s="38"/>
      <c r="AR30" s="7"/>
      <c r="AS30" s="330">
        <f>SUM('címrend kötelező'!AS30+'címrend önként'!AS30+'címrend államig'!AS30)</f>
        <v>0</v>
      </c>
      <c r="AT30" s="38"/>
      <c r="AU30" s="7"/>
      <c r="AV30" s="330">
        <f>SUM('címrend kötelező'!AV30+'címrend önként'!AV30+'címrend államig'!AV30)</f>
        <v>0</v>
      </c>
      <c r="AW30" s="38"/>
      <c r="AX30" s="7"/>
      <c r="AY30" s="330">
        <f>SUM('címrend kötelező'!AY30+'címrend önként'!AY30+'címrend államig'!AY30)</f>
        <v>0</v>
      </c>
      <c r="AZ30" s="38"/>
      <c r="BA30" s="7"/>
      <c r="BB30" s="330">
        <f>SUM('címrend kötelező'!BB30+'címrend önként'!BB30+'címrend államig'!BB30)</f>
        <v>0</v>
      </c>
      <c r="BC30" s="38"/>
      <c r="BD30" s="7"/>
      <c r="BE30" s="330">
        <f>SUM('címrend kötelező'!BE30+'címrend önként'!BE30+'címrend államig'!BE30)</f>
        <v>0</v>
      </c>
      <c r="BF30" s="38"/>
      <c r="BG30" s="7"/>
      <c r="BH30" s="330">
        <f>'címrend kötelező'!BH30+'címrend önként'!BH30+'címrend államig'!BH30</f>
        <v>0</v>
      </c>
      <c r="BI30" s="38"/>
      <c r="BJ30" s="7"/>
      <c r="BK30" s="330">
        <f>'címrend kötelező'!BK30+'címrend önként'!BK30+'címrend államig'!BK30</f>
        <v>0</v>
      </c>
      <c r="BL30" s="38"/>
      <c r="BM30" s="7"/>
      <c r="BN30" s="330">
        <f>SUM('címrend kötelező'!BN30+'címrend önként'!BN30+'címrend államig'!BN30)</f>
        <v>0</v>
      </c>
      <c r="BO30" s="38"/>
      <c r="BP30" s="7"/>
      <c r="BQ30" s="330">
        <f>SUM('címrend kötelező'!BQ30+'címrend önként'!BQ30+'címrend államig'!BQ30)</f>
        <v>0</v>
      </c>
      <c r="BR30" s="38"/>
      <c r="BS30" s="7"/>
      <c r="BT30" s="330">
        <f>SUM('címrend kötelező'!BT30+'címrend önként'!BT30+'címrend államig'!BT30)</f>
        <v>0</v>
      </c>
      <c r="BU30" s="38"/>
      <c r="BV30" s="7"/>
      <c r="BW30" s="330">
        <f>SUM('címrend kötelező'!BW30+'címrend önként'!BW30+'címrend államig'!BW30)</f>
        <v>0</v>
      </c>
      <c r="BX30" s="38"/>
      <c r="BY30" s="7"/>
      <c r="BZ30" s="330">
        <f>SUM('címrend kötelező'!BZ30+'címrend önként'!BZ30+'címrend államig'!BZ30)</f>
        <v>0</v>
      </c>
      <c r="CA30" s="38"/>
      <c r="CB30" s="7"/>
      <c r="CC30" s="330">
        <f>SUM('címrend kötelező'!CC30+'címrend önként'!CC30+'címrend államig'!CC30)</f>
        <v>0</v>
      </c>
      <c r="CD30" s="38"/>
      <c r="CE30" s="7"/>
      <c r="CF30" s="330">
        <f>SUM('címrend kötelező'!CF30+'címrend önként'!CF30+'címrend államig'!CF30)</f>
        <v>0</v>
      </c>
      <c r="CG30" s="38"/>
      <c r="CH30" s="7"/>
      <c r="CI30" s="330">
        <f>SUM('címrend kötelező'!CI30+'címrend önként'!CI30+'címrend államig'!CI30)</f>
        <v>0</v>
      </c>
      <c r="CJ30" s="38"/>
      <c r="CK30" s="7"/>
      <c r="CL30" s="330">
        <f>SUM('címrend kötelező'!CL30+'címrend önként'!CL30+'címrend államig'!CL30)</f>
        <v>0</v>
      </c>
      <c r="CM30" s="38"/>
      <c r="CN30" s="7"/>
      <c r="CO30" s="330">
        <f>'címrend kötelező'!CO30+'címrend önként'!CO30+'címrend államig'!CO30</f>
        <v>0</v>
      </c>
      <c r="CP30" s="38"/>
      <c r="CQ30" s="7"/>
      <c r="CR30" s="330">
        <f>SUM('címrend kötelező'!CR30+'címrend önként'!CR30+'címrend államig'!CR30)</f>
        <v>0</v>
      </c>
      <c r="CS30" s="38"/>
      <c r="CT30" s="7"/>
      <c r="CU30" s="330">
        <f>SUM('címrend kötelező'!CU30+'címrend önként'!CU30+'címrend államig'!CU30)</f>
        <v>0</v>
      </c>
      <c r="CV30" s="38"/>
      <c r="CW30" s="7"/>
      <c r="CX30" s="330">
        <f>SUM('címrend kötelező'!CX30+'címrend önként'!CX30+'címrend államig'!CX30)</f>
        <v>0</v>
      </c>
      <c r="CY30" s="38"/>
      <c r="CZ30" s="7"/>
      <c r="DA30" s="330">
        <f>SUM('címrend kötelező'!DA30+'címrend önként'!DA30+'címrend államig'!DA30)</f>
        <v>0</v>
      </c>
      <c r="DB30" s="38"/>
      <c r="DC30" s="7"/>
      <c r="DD30" s="330">
        <f>SUM('címrend kötelező'!DD30+'címrend önként'!DD30+'címrend államig'!DD30)</f>
        <v>0</v>
      </c>
      <c r="DE30" s="38"/>
      <c r="DF30" s="7"/>
      <c r="DG30" s="330">
        <f>SUM('címrend kötelező'!DG30+'címrend önként'!DG30+'címrend államig'!DG30)</f>
        <v>0</v>
      </c>
      <c r="DH30" s="38"/>
      <c r="DI30" s="7"/>
      <c r="DJ30" s="330">
        <f>SUM('címrend kötelező'!DJ30+'címrend önként'!DJ30+'címrend államig'!DJ30)</f>
        <v>0</v>
      </c>
      <c r="DK30" s="38"/>
      <c r="DL30" s="7"/>
      <c r="DM30" s="330">
        <f>SUM('címrend kötelező'!DM30+'címrend önként'!DM30+'címrend államig'!DM30)</f>
        <v>0</v>
      </c>
      <c r="DN30" s="38"/>
      <c r="DO30" s="7"/>
      <c r="DP30" s="330">
        <f>'címrend kötelező'!DP30+'címrend önként'!DP30+'címrend államig'!DP30</f>
        <v>0</v>
      </c>
      <c r="DQ30" s="38"/>
      <c r="DR30" s="330">
        <f t="shared" si="59"/>
        <v>1715394</v>
      </c>
      <c r="DS30" s="330" t="e">
        <f t="shared" si="59"/>
        <v>#REF!</v>
      </c>
      <c r="DT30" s="94" t="e">
        <f t="shared" si="60"/>
        <v>#REF!</v>
      </c>
      <c r="DU30" s="7"/>
      <c r="DV30" s="7">
        <f>SUM('címrend kötelező'!DV30+'címrend önként'!DV30+'címrend államig'!DV30)</f>
        <v>0</v>
      </c>
      <c r="DW30" s="38"/>
      <c r="DX30" s="7"/>
      <c r="DY30" s="7">
        <f>SUM('címrend kötelező'!DY30+'címrend önként'!DY30+'címrend államig'!DY30)</f>
        <v>0</v>
      </c>
      <c r="DZ30" s="38"/>
      <c r="EA30" s="7"/>
      <c r="EB30" s="7">
        <f>SUM('címrend kötelező'!EB30+'címrend önként'!EB30+'címrend államig'!EB30)</f>
        <v>0</v>
      </c>
      <c r="EC30" s="38"/>
      <c r="ED30" s="7"/>
      <c r="EE30" s="7">
        <f>SUM('címrend kötelező'!EE30+'címrend önként'!EE30+'címrend államig'!EE30)</f>
        <v>0</v>
      </c>
      <c r="EF30" s="38"/>
      <c r="EG30" s="7"/>
      <c r="EH30" s="7">
        <f>SUM('címrend kötelező'!EH30+'címrend önként'!EH30+'címrend államig'!EH30)</f>
        <v>0</v>
      </c>
      <c r="EI30" s="38"/>
      <c r="EJ30" s="7"/>
      <c r="EK30" s="7">
        <f>SUM('címrend kötelező'!EK30+'címrend önként'!EK30+'címrend államig'!EK30)</f>
        <v>0</v>
      </c>
      <c r="EL30" s="38"/>
      <c r="EM30" s="7"/>
      <c r="EN30" s="7">
        <f>SUM('címrend kötelező'!EN30+'címrend önként'!EN30+'címrend államig'!EN30)</f>
        <v>0</v>
      </c>
      <c r="EO30" s="38"/>
      <c r="EP30" s="7"/>
      <c r="EQ30" s="7">
        <f>SUM('címrend kötelező'!EQ30+'címrend önként'!EQ30+'címrend államig'!EQ30)</f>
        <v>0</v>
      </c>
      <c r="ER30" s="38"/>
      <c r="ES30" s="7"/>
      <c r="ET30" s="7">
        <f>SUM('címrend kötelező'!ET30+'címrend önként'!ET30+'címrend államig'!ET30)</f>
        <v>0</v>
      </c>
      <c r="EU30" s="38"/>
      <c r="EV30" s="330">
        <f t="shared" si="61"/>
        <v>0</v>
      </c>
      <c r="EW30" s="330">
        <f t="shared" si="61"/>
        <v>0</v>
      </c>
      <c r="EX30" s="91"/>
      <c r="EY30" s="7"/>
      <c r="EZ30" s="330">
        <f>'címrend kötelező'!EY30+'címrend önként'!EY30+'címrend államig'!EY30</f>
        <v>0</v>
      </c>
      <c r="FA30" s="38"/>
      <c r="FB30" s="7"/>
      <c r="FC30" s="330">
        <f>'címrend kötelező'!EZ30+'címrend önként'!EZ30+'címrend államig'!EZ30</f>
        <v>0</v>
      </c>
      <c r="FD30" s="38"/>
      <c r="FE30" s="7"/>
      <c r="FF30" s="330">
        <f>'címrend kötelező'!FA30+'címrend önként'!FA30+'címrend államig'!FA30</f>
        <v>0</v>
      </c>
      <c r="FG30" s="38"/>
      <c r="FH30" s="7"/>
      <c r="FI30" s="330">
        <f>'címrend kötelező'!FB30+'címrend önként'!FB30+'címrend államig'!FB30</f>
        <v>0</v>
      </c>
      <c r="FJ30" s="38"/>
      <c r="FK30" s="7"/>
      <c r="FL30" s="330">
        <f>'címrend kötelező'!FC30+'címrend önként'!FC30+'címrend államig'!FC30</f>
        <v>0</v>
      </c>
      <c r="FM30" s="38"/>
      <c r="FN30" s="7"/>
      <c r="FO30" s="330">
        <f>'címrend kötelező'!FD30+'címrend önként'!FD30+'címrend államig'!FD30</f>
        <v>0</v>
      </c>
      <c r="FP30" s="38"/>
      <c r="FQ30" s="7"/>
      <c r="FR30" s="330">
        <f>'címrend kötelező'!FE30+'címrend önként'!FE30+'címrend államig'!FE30</f>
        <v>0</v>
      </c>
      <c r="FS30" s="38"/>
      <c r="FT30" s="7"/>
      <c r="FU30" s="330">
        <f>'címrend kötelező'!FF30+'címrend önként'!FF30+'címrend államig'!FF30</f>
        <v>0</v>
      </c>
      <c r="FV30" s="330"/>
      <c r="FW30" s="7"/>
      <c r="FX30" s="330">
        <f>'címrend kötelező'!FG30+'címrend önként'!FG30+'címrend államig'!FG30</f>
        <v>0</v>
      </c>
      <c r="FY30" s="38"/>
      <c r="FZ30" s="7"/>
      <c r="GA30" s="330">
        <f>'címrend kötelező'!FH30+'címrend önként'!FH30+'címrend államig'!FH30</f>
        <v>0</v>
      </c>
      <c r="GB30" s="330"/>
      <c r="GC30" s="7"/>
      <c r="GD30" s="330">
        <f>'címrend kötelező'!FI30+'címrend önként'!FI30+'címrend államig'!FI30</f>
        <v>0</v>
      </c>
      <c r="GE30" s="330"/>
      <c r="GF30" s="7"/>
      <c r="GG30" s="330">
        <f>'címrend kötelező'!FJ30+'címrend önként'!FJ30+'címrend államig'!FJ30</f>
        <v>0</v>
      </c>
      <c r="GH30" s="330"/>
      <c r="GI30" s="7"/>
      <c r="GJ30" s="330">
        <f>'címrend kötelező'!FK30+'címrend önként'!FK30+'címrend államig'!FK30</f>
        <v>0</v>
      </c>
      <c r="GK30" s="38"/>
      <c r="GL30" s="330">
        <f t="shared" si="62"/>
        <v>0</v>
      </c>
      <c r="GM30" s="330">
        <f t="shared" si="62"/>
        <v>0</v>
      </c>
      <c r="GN30" s="38"/>
      <c r="GO30" s="7"/>
      <c r="GP30" s="330">
        <f>'címrend kötelező'!FM30+'címrend önként'!FM30+'címrend államig'!FM30</f>
        <v>0</v>
      </c>
      <c r="GQ30" s="330"/>
      <c r="GR30" s="7"/>
      <c r="GS30" s="330">
        <f>'címrend kötelező'!FN30+'címrend önként'!FN30+'címrend államig'!FN30</f>
        <v>0</v>
      </c>
      <c r="GT30" s="330"/>
      <c r="GU30" s="7"/>
      <c r="GV30" s="330">
        <f>'címrend kötelező'!FO30+'címrend önként'!FO30+'címrend államig'!FO30</f>
        <v>0</v>
      </c>
      <c r="GW30" s="330"/>
      <c r="GX30" s="330">
        <f t="shared" si="63"/>
        <v>0</v>
      </c>
      <c r="GY30" s="330">
        <f t="shared" si="63"/>
        <v>0</v>
      </c>
      <c r="GZ30" s="330"/>
      <c r="HA30" s="38">
        <f t="shared" si="64"/>
        <v>1715394</v>
      </c>
      <c r="HB30" s="38" t="e">
        <f t="shared" si="64"/>
        <v>#REF!</v>
      </c>
      <c r="HC30" s="182" t="e">
        <f t="shared" si="58"/>
        <v>#REF!</v>
      </c>
      <c r="HE30" s="187"/>
      <c r="HF30" s="187"/>
    </row>
    <row r="31" spans="1:214" ht="15" customHeight="1" x14ac:dyDescent="0.2">
      <c r="A31" s="161" t="s">
        <v>486</v>
      </c>
      <c r="B31" s="7"/>
      <c r="C31" s="7">
        <f>SUM('címrend kötelező'!C31+'címrend önként'!C31+'címrend államig'!C31)</f>
        <v>0</v>
      </c>
      <c r="D31" s="89"/>
      <c r="E31" s="7"/>
      <c r="F31" s="7">
        <f>SUM('címrend kötelező'!F31+'címrend önként'!F31+'címrend államig'!F31)</f>
        <v>0</v>
      </c>
      <c r="G31" s="38"/>
      <c r="H31" s="7"/>
      <c r="I31" s="7">
        <f>SUM('címrend kötelező'!I31+'címrend önként'!I31+'címrend államig'!I31)</f>
        <v>0</v>
      </c>
      <c r="J31" s="38"/>
      <c r="K31" s="7"/>
      <c r="L31" s="7">
        <f>SUM('címrend kötelező'!L31+'címrend önként'!L31+'címrend államig'!L31)</f>
        <v>0</v>
      </c>
      <c r="M31" s="38"/>
      <c r="N31" s="7"/>
      <c r="O31" s="7">
        <f>SUM('címrend kötelező'!O31+'címrend önként'!O31+'címrend államig'!O31)</f>
        <v>0</v>
      </c>
      <c r="P31" s="38"/>
      <c r="Q31" s="7"/>
      <c r="R31" s="7">
        <f>SUM('címrend kötelező'!R31+'címrend önként'!R31+'címrend államig'!R31)</f>
        <v>0</v>
      </c>
      <c r="S31" s="38"/>
      <c r="T31" s="7"/>
      <c r="U31" s="7">
        <f>SUM('címrend kötelező'!U31+'címrend önként'!U31+'címrend államig'!U31)</f>
        <v>0</v>
      </c>
      <c r="V31" s="38"/>
      <c r="W31" s="7"/>
      <c r="X31" s="7">
        <f>SUM('címrend kötelező'!X31+'címrend önként'!X31+'címrend államig'!X31)</f>
        <v>0</v>
      </c>
      <c r="Y31" s="38"/>
      <c r="Z31" s="7"/>
      <c r="AA31" s="7">
        <f>SUM('címrend kötelező'!AA31+'címrend önként'!AA31+'címrend államig'!AA31)</f>
        <v>0</v>
      </c>
      <c r="AB31" s="38"/>
      <c r="AC31" s="7"/>
      <c r="AD31" s="7">
        <f>SUM('címrend kötelező'!AD31+'címrend önként'!AD31+'címrend államig'!AD31)</f>
        <v>0</v>
      </c>
      <c r="AE31" s="38"/>
      <c r="AF31" s="7"/>
      <c r="AG31" s="7">
        <f>SUM('címrend kötelező'!AG31+'címrend önként'!AG31+'címrend államig'!AG31)</f>
        <v>0</v>
      </c>
      <c r="AH31" s="38"/>
      <c r="AI31" s="7"/>
      <c r="AJ31" s="7">
        <f>SUM('címrend kötelező'!AJ31+'címrend önként'!AJ31+'címrend államig'!AJ31)</f>
        <v>0</v>
      </c>
      <c r="AK31" s="38"/>
      <c r="AL31" s="7"/>
      <c r="AM31" s="7">
        <f>SUM('címrend kötelező'!AM31+'címrend önként'!AM31+'címrend államig'!AM31)</f>
        <v>0</v>
      </c>
      <c r="AN31" s="38"/>
      <c r="AO31" s="7"/>
      <c r="AP31" s="7">
        <f>SUM('címrend kötelező'!AP31+'címrend önként'!AP31+'címrend államig'!AP31)</f>
        <v>0</v>
      </c>
      <c r="AQ31" s="38"/>
      <c r="AR31" s="7"/>
      <c r="AS31" s="330">
        <f>SUM('címrend kötelező'!AS31+'címrend önként'!AS31+'címrend államig'!AS31)</f>
        <v>0</v>
      </c>
      <c r="AT31" s="38"/>
      <c r="AU31" s="7"/>
      <c r="AV31" s="330">
        <f>SUM('címrend kötelező'!AV31+'címrend önként'!AV31+'címrend államig'!AV31)</f>
        <v>0</v>
      </c>
      <c r="AW31" s="38"/>
      <c r="AX31" s="7"/>
      <c r="AY31" s="330">
        <f>SUM('címrend kötelező'!AY31+'címrend önként'!AY31+'címrend államig'!AY31)</f>
        <v>0</v>
      </c>
      <c r="AZ31" s="38"/>
      <c r="BA31" s="7"/>
      <c r="BB31" s="330">
        <f>SUM('címrend kötelező'!BB31+'címrend önként'!BB31+'címrend államig'!BB31)</f>
        <v>0</v>
      </c>
      <c r="BC31" s="38"/>
      <c r="BD31" s="7"/>
      <c r="BE31" s="330">
        <f>SUM('címrend kötelező'!BE31+'címrend önként'!BE31+'címrend államig'!BE31)</f>
        <v>0</v>
      </c>
      <c r="BF31" s="38"/>
      <c r="BG31" s="7"/>
      <c r="BH31" s="330">
        <f>'címrend kötelező'!BH31+'címrend önként'!BH31+'címrend államig'!BH31</f>
        <v>0</v>
      </c>
      <c r="BI31" s="38"/>
      <c r="BJ31" s="7"/>
      <c r="BK31" s="330">
        <f>'címrend kötelező'!BK31+'címrend önként'!BK31+'címrend államig'!BK31</f>
        <v>0</v>
      </c>
      <c r="BL31" s="38"/>
      <c r="BM31" s="7"/>
      <c r="BN31" s="330">
        <f>SUM('címrend kötelező'!BN31+'címrend önként'!BN31+'címrend államig'!BN31)</f>
        <v>0</v>
      </c>
      <c r="BO31" s="38"/>
      <c r="BP31" s="7"/>
      <c r="BQ31" s="330">
        <f>SUM('címrend kötelező'!BQ31+'címrend önként'!BQ31+'címrend államig'!BQ31)</f>
        <v>0</v>
      </c>
      <c r="BR31" s="38"/>
      <c r="BS31" s="7"/>
      <c r="BT31" s="330">
        <f>SUM('címrend kötelező'!BT31+'címrend önként'!BT31+'címrend államig'!BT31)</f>
        <v>0</v>
      </c>
      <c r="BU31" s="38"/>
      <c r="BV31" s="7"/>
      <c r="BW31" s="330">
        <f>SUM('címrend kötelező'!BW31+'címrend önként'!BW31+'címrend államig'!BW31)</f>
        <v>0</v>
      </c>
      <c r="BX31" s="38"/>
      <c r="BY31" s="7"/>
      <c r="BZ31" s="330">
        <f>SUM('címrend kötelező'!BZ31+'címrend önként'!BZ31+'címrend államig'!BZ31)</f>
        <v>0</v>
      </c>
      <c r="CA31" s="38"/>
      <c r="CB31" s="7"/>
      <c r="CC31" s="330">
        <f>SUM('címrend kötelező'!CC31+'címrend önként'!CC31+'címrend államig'!CC31)</f>
        <v>0</v>
      </c>
      <c r="CD31" s="38"/>
      <c r="CE31" s="7"/>
      <c r="CF31" s="330">
        <f>SUM('címrend kötelező'!CF31+'címrend önként'!CF31+'címrend államig'!CF31)</f>
        <v>0</v>
      </c>
      <c r="CG31" s="38"/>
      <c r="CH31" s="7"/>
      <c r="CI31" s="330">
        <f>SUM('címrend kötelező'!CI31+'címrend önként'!CI31+'címrend államig'!CI31)</f>
        <v>0</v>
      </c>
      <c r="CJ31" s="38"/>
      <c r="CK31" s="7"/>
      <c r="CL31" s="330">
        <f>SUM('címrend kötelező'!CL31+'címrend önként'!CL31+'címrend államig'!CL31)</f>
        <v>0</v>
      </c>
      <c r="CM31" s="38"/>
      <c r="CN31" s="7"/>
      <c r="CO31" s="330">
        <f>'címrend kötelező'!CO31+'címrend önként'!CO31+'címrend államig'!CO31</f>
        <v>0</v>
      </c>
      <c r="CP31" s="38"/>
      <c r="CQ31" s="7"/>
      <c r="CR31" s="330">
        <f>SUM('címrend kötelező'!CR31+'címrend önként'!CR31+'címrend államig'!CR31)</f>
        <v>0</v>
      </c>
      <c r="CS31" s="38"/>
      <c r="CT31" s="7"/>
      <c r="CU31" s="330">
        <f>SUM('címrend kötelező'!CU31+'címrend önként'!CU31+'címrend államig'!CU31)</f>
        <v>0</v>
      </c>
      <c r="CV31" s="38"/>
      <c r="CW31" s="7"/>
      <c r="CX31" s="330">
        <f>SUM('címrend kötelező'!CX31+'címrend önként'!CX31+'címrend államig'!CX31)</f>
        <v>0</v>
      </c>
      <c r="CY31" s="38"/>
      <c r="CZ31" s="7"/>
      <c r="DA31" s="330">
        <f>SUM('címrend kötelező'!DA31+'címrend önként'!DA31+'címrend államig'!DA31)</f>
        <v>0</v>
      </c>
      <c r="DB31" s="38"/>
      <c r="DC31" s="7"/>
      <c r="DD31" s="330">
        <f>SUM('címrend kötelező'!DD31+'címrend önként'!DD31+'címrend államig'!DD31)</f>
        <v>0</v>
      </c>
      <c r="DE31" s="38"/>
      <c r="DF31" s="7"/>
      <c r="DG31" s="330">
        <f>SUM('címrend kötelező'!DG31+'címrend önként'!DG31+'címrend államig'!DG31)</f>
        <v>0</v>
      </c>
      <c r="DH31" s="38"/>
      <c r="DI31" s="7"/>
      <c r="DJ31" s="330">
        <f>SUM('címrend kötelező'!DJ31+'címrend önként'!DJ31+'címrend államig'!DJ31)</f>
        <v>0</v>
      </c>
      <c r="DK31" s="38"/>
      <c r="DL31" s="7"/>
      <c r="DM31" s="330">
        <f>SUM('címrend kötelező'!DM31+'címrend önként'!DM31+'címrend államig'!DM31)</f>
        <v>0</v>
      </c>
      <c r="DN31" s="38"/>
      <c r="DO31" s="7"/>
      <c r="DP31" s="330">
        <f>'címrend kötelező'!DP31+'címrend önként'!DP31+'címrend államig'!DP31</f>
        <v>0</v>
      </c>
      <c r="DQ31" s="38"/>
      <c r="DR31" s="330">
        <f t="shared" si="59"/>
        <v>0</v>
      </c>
      <c r="DS31" s="330">
        <f t="shared" si="59"/>
        <v>0</v>
      </c>
      <c r="DT31" s="330"/>
      <c r="DU31" s="7"/>
      <c r="DV31" s="7">
        <f>SUM('címrend kötelező'!DV31+'címrend önként'!DV31+'címrend államig'!DV31)</f>
        <v>0</v>
      </c>
      <c r="DW31" s="38"/>
      <c r="DX31" s="7"/>
      <c r="DY31" s="7">
        <f>SUM('címrend kötelező'!DY31+'címrend önként'!DY31+'címrend államig'!DY31)</f>
        <v>0</v>
      </c>
      <c r="DZ31" s="38"/>
      <c r="EA31" s="7"/>
      <c r="EB31" s="7">
        <f>SUM('címrend kötelező'!EB31+'címrend önként'!EB31+'címrend államig'!EB31)</f>
        <v>0</v>
      </c>
      <c r="EC31" s="38"/>
      <c r="ED31" s="7"/>
      <c r="EE31" s="7">
        <f>SUM('címrend kötelező'!EE31+'címrend önként'!EE31+'címrend államig'!EE31)</f>
        <v>0</v>
      </c>
      <c r="EF31" s="38"/>
      <c r="EG31" s="7"/>
      <c r="EH31" s="7">
        <f>SUM('címrend kötelező'!EH31+'címrend önként'!EH31+'címrend államig'!EH31)</f>
        <v>0</v>
      </c>
      <c r="EI31" s="38"/>
      <c r="EJ31" s="7"/>
      <c r="EK31" s="7">
        <f>SUM('címrend kötelező'!EK31+'címrend önként'!EK31+'címrend államig'!EK31)</f>
        <v>0</v>
      </c>
      <c r="EL31" s="38"/>
      <c r="EM31" s="7"/>
      <c r="EN31" s="7">
        <f>SUM('címrend kötelező'!EN31+'címrend önként'!EN31+'címrend államig'!EN31)</f>
        <v>0</v>
      </c>
      <c r="EO31" s="38"/>
      <c r="EP31" s="7"/>
      <c r="EQ31" s="7">
        <f>SUM('címrend kötelező'!EQ31+'címrend önként'!EQ31+'címrend államig'!EQ31)</f>
        <v>0</v>
      </c>
      <c r="ER31" s="38"/>
      <c r="ES31" s="7"/>
      <c r="ET31" s="7">
        <f>SUM('címrend kötelező'!ET31+'címrend önként'!ET31+'címrend államig'!ET31)</f>
        <v>0</v>
      </c>
      <c r="EU31" s="38"/>
      <c r="EV31" s="330">
        <f t="shared" si="61"/>
        <v>0</v>
      </c>
      <c r="EW31" s="330">
        <f t="shared" si="61"/>
        <v>0</v>
      </c>
      <c r="EX31" s="91"/>
      <c r="EY31" s="7"/>
      <c r="EZ31" s="330">
        <f>'címrend kötelező'!EY31+'címrend önként'!EY31+'címrend államig'!EY31</f>
        <v>0</v>
      </c>
      <c r="FA31" s="38"/>
      <c r="FB31" s="7"/>
      <c r="FC31" s="330">
        <f>'címrend kötelező'!EZ31+'címrend önként'!EZ31+'címrend államig'!EZ31</f>
        <v>0</v>
      </c>
      <c r="FD31" s="38"/>
      <c r="FE31" s="7"/>
      <c r="FF31" s="330">
        <f>'címrend kötelező'!FA31+'címrend önként'!FA31+'címrend államig'!FA31</f>
        <v>0</v>
      </c>
      <c r="FG31" s="38"/>
      <c r="FH31" s="7"/>
      <c r="FI31" s="330">
        <f>'címrend kötelező'!FB31+'címrend önként'!FB31+'címrend államig'!FB31</f>
        <v>0</v>
      </c>
      <c r="FJ31" s="38"/>
      <c r="FK31" s="7"/>
      <c r="FL31" s="330">
        <f>'címrend kötelező'!FC31+'címrend önként'!FC31+'címrend államig'!FC31</f>
        <v>0</v>
      </c>
      <c r="FM31" s="38"/>
      <c r="FN31" s="7"/>
      <c r="FO31" s="330">
        <f>'címrend kötelező'!FD31+'címrend önként'!FD31+'címrend államig'!FD31</f>
        <v>0</v>
      </c>
      <c r="FP31" s="38"/>
      <c r="FQ31" s="7"/>
      <c r="FR31" s="330">
        <f>'címrend kötelező'!FE31+'címrend önként'!FE31+'címrend államig'!FE31</f>
        <v>0</v>
      </c>
      <c r="FS31" s="38"/>
      <c r="FT31" s="7"/>
      <c r="FU31" s="330">
        <f>'címrend kötelező'!FF31+'címrend önként'!FF31+'címrend államig'!FF31</f>
        <v>0</v>
      </c>
      <c r="FV31" s="330"/>
      <c r="FW31" s="7"/>
      <c r="FX31" s="330">
        <f>'címrend kötelező'!FG31+'címrend önként'!FG31+'címrend államig'!FG31</f>
        <v>0</v>
      </c>
      <c r="FY31" s="38"/>
      <c r="FZ31" s="7"/>
      <c r="GA31" s="330">
        <f>'címrend kötelező'!FH31+'címrend önként'!FH31+'címrend államig'!FH31</f>
        <v>0</v>
      </c>
      <c r="GB31" s="330"/>
      <c r="GC31" s="7"/>
      <c r="GD31" s="330">
        <f>'címrend kötelező'!FI31+'címrend önként'!FI31+'címrend államig'!FI31</f>
        <v>0</v>
      </c>
      <c r="GE31" s="330"/>
      <c r="GF31" s="7"/>
      <c r="GG31" s="330">
        <f>'címrend kötelező'!FJ31+'címrend önként'!FJ31+'címrend államig'!FJ31</f>
        <v>0</v>
      </c>
      <c r="GH31" s="330"/>
      <c r="GI31" s="7"/>
      <c r="GJ31" s="330">
        <f>'címrend kötelező'!FK31+'címrend önként'!FK31+'címrend államig'!FK31</f>
        <v>0</v>
      </c>
      <c r="GK31" s="38"/>
      <c r="GL31" s="330">
        <f t="shared" si="62"/>
        <v>0</v>
      </c>
      <c r="GM31" s="330">
        <f t="shared" si="62"/>
        <v>0</v>
      </c>
      <c r="GN31" s="38"/>
      <c r="GO31" s="7"/>
      <c r="GP31" s="330">
        <f>'címrend kötelező'!FM31+'címrend önként'!FM31+'címrend államig'!FM31</f>
        <v>0</v>
      </c>
      <c r="GQ31" s="330"/>
      <c r="GR31" s="7"/>
      <c r="GS31" s="330">
        <f>'címrend kötelező'!FN31+'címrend önként'!FN31+'címrend államig'!FN31</f>
        <v>0</v>
      </c>
      <c r="GT31" s="330"/>
      <c r="GU31" s="7"/>
      <c r="GV31" s="330">
        <f>'címrend kötelező'!FO31+'címrend önként'!FO31+'címrend államig'!FO31</f>
        <v>0</v>
      </c>
      <c r="GW31" s="330"/>
      <c r="GX31" s="330">
        <f t="shared" si="63"/>
        <v>0</v>
      </c>
      <c r="GY31" s="330">
        <f t="shared" si="63"/>
        <v>0</v>
      </c>
      <c r="GZ31" s="330"/>
      <c r="HA31" s="38">
        <f t="shared" si="64"/>
        <v>0</v>
      </c>
      <c r="HB31" s="38">
        <f t="shared" si="64"/>
        <v>0</v>
      </c>
      <c r="HC31" s="182"/>
      <c r="HE31" s="187"/>
      <c r="HF31" s="187"/>
    </row>
    <row r="32" spans="1:214" ht="15" customHeight="1" x14ac:dyDescent="0.2">
      <c r="A32" s="161" t="s">
        <v>487</v>
      </c>
      <c r="B32" s="7"/>
      <c r="C32" s="7">
        <f>SUM('címrend kötelező'!C32+'címrend önként'!C32+'címrend államig'!C32)</f>
        <v>0</v>
      </c>
      <c r="D32" s="89"/>
      <c r="E32" s="7"/>
      <c r="F32" s="7">
        <f>SUM('címrend kötelező'!F32+'címrend önként'!F32+'címrend államig'!F32)</f>
        <v>0</v>
      </c>
      <c r="G32" s="38"/>
      <c r="H32" s="7"/>
      <c r="I32" s="7">
        <f>SUM('címrend kötelező'!I32+'címrend önként'!I32+'címrend államig'!I32)</f>
        <v>0</v>
      </c>
      <c r="J32" s="38"/>
      <c r="K32" s="7"/>
      <c r="L32" s="7">
        <f>SUM('címrend kötelező'!L32+'címrend önként'!L32+'címrend államig'!L32)</f>
        <v>0</v>
      </c>
      <c r="M32" s="38"/>
      <c r="N32" s="7"/>
      <c r="O32" s="7">
        <f>SUM('címrend kötelező'!O32+'címrend önként'!O32+'címrend államig'!O32)</f>
        <v>0</v>
      </c>
      <c r="P32" s="38"/>
      <c r="Q32" s="7"/>
      <c r="R32" s="7">
        <f>SUM('címrend kötelező'!R32+'címrend önként'!R32+'címrend államig'!R32)</f>
        <v>0</v>
      </c>
      <c r="S32" s="38"/>
      <c r="T32" s="7"/>
      <c r="U32" s="7">
        <f>SUM('címrend kötelező'!U32+'címrend önként'!U32+'címrend államig'!U32)</f>
        <v>0</v>
      </c>
      <c r="V32" s="38"/>
      <c r="W32" s="7"/>
      <c r="X32" s="7">
        <f>SUM('címrend kötelező'!X32+'címrend önként'!X32+'címrend államig'!X32)</f>
        <v>0</v>
      </c>
      <c r="Y32" s="38"/>
      <c r="Z32" s="7"/>
      <c r="AA32" s="7">
        <f>SUM('címrend kötelező'!AA32+'címrend önként'!AA32+'címrend államig'!AA32)</f>
        <v>0</v>
      </c>
      <c r="AB32" s="38"/>
      <c r="AC32" s="7"/>
      <c r="AD32" s="7">
        <f>SUM('címrend kötelező'!AD32+'címrend önként'!AD32+'címrend államig'!AD32)</f>
        <v>0</v>
      </c>
      <c r="AE32" s="38"/>
      <c r="AF32" s="7"/>
      <c r="AG32" s="7">
        <f>SUM('címrend kötelező'!AG32+'címrend önként'!AG32+'címrend államig'!AG32)</f>
        <v>0</v>
      </c>
      <c r="AH32" s="38"/>
      <c r="AI32" s="7"/>
      <c r="AJ32" s="7">
        <f>SUM('címrend kötelező'!AJ32+'címrend önként'!AJ32+'címrend államig'!AJ32)</f>
        <v>0</v>
      </c>
      <c r="AK32" s="38"/>
      <c r="AL32" s="7"/>
      <c r="AM32" s="7">
        <f>SUM('címrend kötelező'!AM32+'címrend önként'!AM32+'címrend államig'!AM32)</f>
        <v>0</v>
      </c>
      <c r="AN32" s="38"/>
      <c r="AO32" s="7"/>
      <c r="AP32" s="7">
        <f>SUM('címrend kötelező'!AP32+'címrend önként'!AP32+'címrend államig'!AP32)</f>
        <v>0</v>
      </c>
      <c r="AQ32" s="38"/>
      <c r="AR32" s="7"/>
      <c r="AS32" s="330">
        <f>SUM('címrend kötelező'!AS32+'címrend önként'!AS32+'címrend államig'!AS32)</f>
        <v>0</v>
      </c>
      <c r="AT32" s="38"/>
      <c r="AU32" s="7"/>
      <c r="AV32" s="330">
        <f>SUM('címrend kötelező'!AV32+'címrend önként'!AV32+'címrend államig'!AV32)</f>
        <v>0</v>
      </c>
      <c r="AW32" s="38"/>
      <c r="AX32" s="7"/>
      <c r="AY32" s="330">
        <f>SUM('címrend kötelező'!AY32+'címrend önként'!AY32+'címrend államig'!AY32)</f>
        <v>0</v>
      </c>
      <c r="AZ32" s="38"/>
      <c r="BA32" s="7"/>
      <c r="BB32" s="330">
        <f>SUM('címrend kötelező'!BB32+'címrend önként'!BB32+'címrend államig'!BB32)</f>
        <v>0</v>
      </c>
      <c r="BC32" s="38"/>
      <c r="BD32" s="7"/>
      <c r="BE32" s="330">
        <f>SUM('címrend kötelező'!BE32+'címrend önként'!BE32+'címrend államig'!BE32)</f>
        <v>0</v>
      </c>
      <c r="BF32" s="38"/>
      <c r="BG32" s="7"/>
      <c r="BH32" s="330">
        <f>'címrend kötelező'!BH32+'címrend önként'!BH32+'címrend államig'!BH32</f>
        <v>0</v>
      </c>
      <c r="BI32" s="38"/>
      <c r="BJ32" s="7"/>
      <c r="BK32" s="330">
        <f>'címrend kötelező'!BK32+'címrend önként'!BK32+'címrend államig'!BK32</f>
        <v>0</v>
      </c>
      <c r="BL32" s="38"/>
      <c r="BM32" s="7"/>
      <c r="BN32" s="330">
        <f>SUM('címrend kötelező'!BN32+'címrend önként'!BN32+'címrend államig'!BN32)</f>
        <v>0</v>
      </c>
      <c r="BO32" s="38"/>
      <c r="BP32" s="7"/>
      <c r="BQ32" s="330">
        <f>SUM('címrend kötelező'!BQ32+'címrend önként'!BQ32+'címrend államig'!BQ32)</f>
        <v>0</v>
      </c>
      <c r="BR32" s="38"/>
      <c r="BS32" s="7"/>
      <c r="BT32" s="330">
        <f>SUM('címrend kötelező'!BT32+'címrend önként'!BT32+'címrend államig'!BT32)</f>
        <v>0</v>
      </c>
      <c r="BU32" s="38"/>
      <c r="BV32" s="7"/>
      <c r="BW32" s="330">
        <f>SUM('címrend kötelező'!BW32+'címrend önként'!BW32+'címrend államig'!BW32)</f>
        <v>0</v>
      </c>
      <c r="BX32" s="38"/>
      <c r="BY32" s="7"/>
      <c r="BZ32" s="330">
        <f>SUM('címrend kötelező'!BZ32+'címrend önként'!BZ32+'címrend államig'!BZ32)</f>
        <v>0</v>
      </c>
      <c r="CA32" s="38"/>
      <c r="CB32" s="7"/>
      <c r="CC32" s="330">
        <f>SUM('címrend kötelező'!CC32+'címrend önként'!CC32+'címrend államig'!CC32)</f>
        <v>0</v>
      </c>
      <c r="CD32" s="38"/>
      <c r="CE32" s="7"/>
      <c r="CF32" s="330">
        <f>SUM('címrend kötelező'!CF32+'címrend önként'!CF32+'címrend államig'!CF32)</f>
        <v>0</v>
      </c>
      <c r="CG32" s="38"/>
      <c r="CH32" s="7"/>
      <c r="CI32" s="330">
        <f>SUM('címrend kötelező'!CI32+'címrend önként'!CI32+'címrend államig'!CI32)</f>
        <v>0</v>
      </c>
      <c r="CJ32" s="38"/>
      <c r="CK32" s="7"/>
      <c r="CL32" s="330">
        <f>SUM('címrend kötelező'!CL32+'címrend önként'!CL32+'címrend államig'!CL32)</f>
        <v>0</v>
      </c>
      <c r="CM32" s="38"/>
      <c r="CN32" s="7"/>
      <c r="CO32" s="330">
        <f>'címrend kötelező'!CO32+'címrend önként'!CO32+'címrend államig'!CO32</f>
        <v>0</v>
      </c>
      <c r="CP32" s="38"/>
      <c r="CQ32" s="7"/>
      <c r="CR32" s="330">
        <f>SUM('címrend kötelező'!CR32+'címrend önként'!CR32+'címrend államig'!CR32)</f>
        <v>0</v>
      </c>
      <c r="CS32" s="38"/>
      <c r="CT32" s="7"/>
      <c r="CU32" s="330">
        <f>SUM('címrend kötelező'!CU32+'címrend önként'!CU32+'címrend államig'!CU32)</f>
        <v>0</v>
      </c>
      <c r="CV32" s="38"/>
      <c r="CW32" s="7"/>
      <c r="CX32" s="330">
        <f>SUM('címrend kötelező'!CX32+'címrend önként'!CX32+'címrend államig'!CX32)</f>
        <v>0</v>
      </c>
      <c r="CY32" s="38"/>
      <c r="CZ32" s="7"/>
      <c r="DA32" s="330">
        <f>SUM('címrend kötelező'!DA32+'címrend önként'!DA32+'címrend államig'!DA32)</f>
        <v>0</v>
      </c>
      <c r="DB32" s="38"/>
      <c r="DC32" s="7"/>
      <c r="DD32" s="330">
        <f>SUM('címrend kötelező'!DD32+'címrend önként'!DD32+'címrend államig'!DD32)</f>
        <v>0</v>
      </c>
      <c r="DE32" s="38"/>
      <c r="DF32" s="7"/>
      <c r="DG32" s="330">
        <f>SUM('címrend kötelező'!DG32+'címrend önként'!DG32+'címrend államig'!DG32)</f>
        <v>0</v>
      </c>
      <c r="DH32" s="38"/>
      <c r="DI32" s="7"/>
      <c r="DJ32" s="330">
        <f>SUM('címrend kötelező'!DJ32+'címrend önként'!DJ32+'címrend államig'!DJ32)</f>
        <v>0</v>
      </c>
      <c r="DK32" s="38"/>
      <c r="DL32" s="7"/>
      <c r="DM32" s="330">
        <f>SUM('címrend kötelező'!DM32+'címrend önként'!DM32+'címrend államig'!DM32)</f>
        <v>0</v>
      </c>
      <c r="DN32" s="38"/>
      <c r="DO32" s="7"/>
      <c r="DP32" s="330">
        <f>'címrend kötelező'!DP32+'címrend önként'!DP32+'címrend államig'!DP32</f>
        <v>0</v>
      </c>
      <c r="DQ32" s="38"/>
      <c r="DR32" s="330">
        <f t="shared" si="59"/>
        <v>0</v>
      </c>
      <c r="DS32" s="330">
        <f t="shared" si="59"/>
        <v>0</v>
      </c>
      <c r="DT32" s="330"/>
      <c r="DU32" s="7"/>
      <c r="DV32" s="7">
        <f>SUM('címrend kötelező'!DV32+'címrend önként'!DV32+'címrend államig'!DV32)</f>
        <v>0</v>
      </c>
      <c r="DW32" s="38"/>
      <c r="DX32" s="7"/>
      <c r="DY32" s="7">
        <f>SUM('címrend kötelező'!DY32+'címrend önként'!DY32+'címrend államig'!DY32)</f>
        <v>0</v>
      </c>
      <c r="DZ32" s="38"/>
      <c r="EA32" s="7"/>
      <c r="EB32" s="7">
        <f>SUM('címrend kötelező'!EB32+'címrend önként'!EB32+'címrend államig'!EB32)</f>
        <v>0</v>
      </c>
      <c r="EC32" s="38"/>
      <c r="ED32" s="7"/>
      <c r="EE32" s="7">
        <f>SUM('címrend kötelező'!EE32+'címrend önként'!EE32+'címrend államig'!EE32)</f>
        <v>0</v>
      </c>
      <c r="EF32" s="38"/>
      <c r="EG32" s="7"/>
      <c r="EH32" s="7">
        <f>SUM('címrend kötelező'!EH32+'címrend önként'!EH32+'címrend államig'!EH32)</f>
        <v>0</v>
      </c>
      <c r="EI32" s="38"/>
      <c r="EJ32" s="7"/>
      <c r="EK32" s="7">
        <f>SUM('címrend kötelező'!EK32+'címrend önként'!EK32+'címrend államig'!EK32)</f>
        <v>0</v>
      </c>
      <c r="EL32" s="38"/>
      <c r="EM32" s="7"/>
      <c r="EN32" s="7">
        <f>SUM('címrend kötelező'!EN32+'címrend önként'!EN32+'címrend államig'!EN32)</f>
        <v>0</v>
      </c>
      <c r="EO32" s="38"/>
      <c r="EP32" s="7"/>
      <c r="EQ32" s="7">
        <f>SUM('címrend kötelező'!EQ32+'címrend önként'!EQ32+'címrend államig'!EQ32)</f>
        <v>0</v>
      </c>
      <c r="ER32" s="38"/>
      <c r="ES32" s="7"/>
      <c r="ET32" s="7">
        <f>SUM('címrend kötelező'!ET32+'címrend önként'!ET32+'címrend államig'!ET32)</f>
        <v>0</v>
      </c>
      <c r="EU32" s="38"/>
      <c r="EV32" s="330">
        <f t="shared" si="61"/>
        <v>0</v>
      </c>
      <c r="EW32" s="330">
        <f t="shared" si="61"/>
        <v>0</v>
      </c>
      <c r="EX32" s="91"/>
      <c r="EY32" s="7"/>
      <c r="EZ32" s="330">
        <f>'címrend kötelező'!EY32+'címrend önként'!EY32+'címrend államig'!EY32</f>
        <v>0</v>
      </c>
      <c r="FA32" s="38"/>
      <c r="FB32" s="7"/>
      <c r="FC32" s="330">
        <f>'címrend kötelező'!EZ32+'címrend önként'!EZ32+'címrend államig'!EZ32</f>
        <v>0</v>
      </c>
      <c r="FD32" s="38"/>
      <c r="FE32" s="7"/>
      <c r="FF32" s="330">
        <f>'címrend kötelező'!FA32+'címrend önként'!FA32+'címrend államig'!FA32</f>
        <v>0</v>
      </c>
      <c r="FG32" s="38"/>
      <c r="FH32" s="7"/>
      <c r="FI32" s="330">
        <f>'címrend kötelező'!FB32+'címrend önként'!FB32+'címrend államig'!FB32</f>
        <v>0</v>
      </c>
      <c r="FJ32" s="38"/>
      <c r="FK32" s="7"/>
      <c r="FL32" s="330">
        <f>'címrend kötelező'!FC32+'címrend önként'!FC32+'címrend államig'!FC32</f>
        <v>0</v>
      </c>
      <c r="FM32" s="38"/>
      <c r="FN32" s="7"/>
      <c r="FO32" s="330">
        <f>'címrend kötelező'!FD32+'címrend önként'!FD32+'címrend államig'!FD32</f>
        <v>0</v>
      </c>
      <c r="FP32" s="38"/>
      <c r="FQ32" s="7"/>
      <c r="FR32" s="330">
        <f>'címrend kötelező'!FE32+'címrend önként'!FE32+'címrend államig'!FE32</f>
        <v>0</v>
      </c>
      <c r="FS32" s="38"/>
      <c r="FT32" s="7"/>
      <c r="FU32" s="330">
        <f>'címrend kötelező'!FF32+'címrend önként'!FF32+'címrend államig'!FF32</f>
        <v>0</v>
      </c>
      <c r="FV32" s="330"/>
      <c r="FW32" s="7"/>
      <c r="FX32" s="330">
        <f>'címrend kötelező'!FG32+'címrend önként'!FG32+'címrend államig'!FG32</f>
        <v>0</v>
      </c>
      <c r="FY32" s="38"/>
      <c r="FZ32" s="7"/>
      <c r="GA32" s="330">
        <f>'címrend kötelező'!FH32+'címrend önként'!FH32+'címrend államig'!FH32</f>
        <v>0</v>
      </c>
      <c r="GB32" s="330"/>
      <c r="GC32" s="7"/>
      <c r="GD32" s="330">
        <f>'címrend kötelező'!FI32+'címrend önként'!FI32+'címrend államig'!FI32</f>
        <v>0</v>
      </c>
      <c r="GE32" s="330"/>
      <c r="GF32" s="7"/>
      <c r="GG32" s="330">
        <f>'címrend kötelező'!FJ32+'címrend önként'!FJ32+'címrend államig'!FJ32</f>
        <v>0</v>
      </c>
      <c r="GH32" s="330"/>
      <c r="GI32" s="7"/>
      <c r="GJ32" s="330">
        <f>'címrend kötelező'!FK32+'címrend önként'!FK32+'címrend államig'!FK32</f>
        <v>0</v>
      </c>
      <c r="GK32" s="38"/>
      <c r="GL32" s="330">
        <f t="shared" si="62"/>
        <v>0</v>
      </c>
      <c r="GM32" s="330">
        <f t="shared" si="62"/>
        <v>0</v>
      </c>
      <c r="GN32" s="38"/>
      <c r="GO32" s="7"/>
      <c r="GP32" s="330">
        <f>'címrend kötelező'!FM32+'címrend önként'!FM32+'címrend államig'!FM32</f>
        <v>0</v>
      </c>
      <c r="GQ32" s="330"/>
      <c r="GR32" s="7"/>
      <c r="GS32" s="330">
        <f>'címrend kötelező'!FN32+'címrend önként'!FN32+'címrend államig'!FN32</f>
        <v>0</v>
      </c>
      <c r="GT32" s="330"/>
      <c r="GU32" s="7"/>
      <c r="GV32" s="330">
        <f>'címrend kötelező'!FO32+'címrend önként'!FO32+'címrend államig'!FO32</f>
        <v>0</v>
      </c>
      <c r="GW32" s="330"/>
      <c r="GX32" s="330">
        <f t="shared" si="63"/>
        <v>0</v>
      </c>
      <c r="GY32" s="330">
        <f t="shared" si="63"/>
        <v>0</v>
      </c>
      <c r="GZ32" s="330"/>
      <c r="HA32" s="38">
        <f t="shared" si="64"/>
        <v>0</v>
      </c>
      <c r="HB32" s="38">
        <f t="shared" si="64"/>
        <v>0</v>
      </c>
      <c r="HC32" s="182"/>
      <c r="HE32" s="187"/>
      <c r="HF32" s="187"/>
    </row>
    <row r="33" spans="1:214" ht="15" customHeight="1" x14ac:dyDescent="0.2">
      <c r="A33" s="161" t="s">
        <v>488</v>
      </c>
      <c r="B33" s="7"/>
      <c r="C33" s="7">
        <f>SUM('címrend kötelező'!C33+'címrend önként'!C33+'címrend államig'!C33)</f>
        <v>0</v>
      </c>
      <c r="D33" s="89"/>
      <c r="E33" s="7"/>
      <c r="F33" s="7">
        <f>SUM('címrend kötelező'!F33+'címrend önként'!F33+'címrend államig'!F33)</f>
        <v>0</v>
      </c>
      <c r="G33" s="38"/>
      <c r="H33" s="7"/>
      <c r="I33" s="7">
        <f>SUM('címrend kötelező'!I33+'címrend önként'!I33+'címrend államig'!I33)</f>
        <v>0</v>
      </c>
      <c r="J33" s="38"/>
      <c r="K33" s="7"/>
      <c r="L33" s="7">
        <f>SUM('címrend kötelező'!L33+'címrend önként'!L33+'címrend államig'!L33)</f>
        <v>0</v>
      </c>
      <c r="M33" s="38"/>
      <c r="N33" s="7"/>
      <c r="O33" s="7">
        <f>SUM('címrend kötelező'!O33+'címrend önként'!O33+'címrend államig'!O33)</f>
        <v>0</v>
      </c>
      <c r="P33" s="38"/>
      <c r="Q33" s="7"/>
      <c r="R33" s="7">
        <f>SUM('címrend kötelező'!R33+'címrend önként'!R33+'címrend államig'!R33)</f>
        <v>0</v>
      </c>
      <c r="S33" s="38"/>
      <c r="T33" s="7"/>
      <c r="U33" s="7">
        <f>SUM('címrend kötelező'!U33+'címrend önként'!U33+'címrend államig'!U33)</f>
        <v>0</v>
      </c>
      <c r="V33" s="38"/>
      <c r="W33" s="7"/>
      <c r="X33" s="7">
        <f>SUM('címrend kötelező'!X33+'címrend önként'!X33+'címrend államig'!X33)</f>
        <v>0</v>
      </c>
      <c r="Y33" s="38"/>
      <c r="Z33" s="7"/>
      <c r="AA33" s="7">
        <f>SUM('címrend kötelező'!AA33+'címrend önként'!AA33+'címrend államig'!AA33)</f>
        <v>0</v>
      </c>
      <c r="AB33" s="38"/>
      <c r="AC33" s="7"/>
      <c r="AD33" s="7">
        <f>SUM('címrend kötelező'!AD33+'címrend önként'!AD33+'címrend államig'!AD33)</f>
        <v>0</v>
      </c>
      <c r="AE33" s="38"/>
      <c r="AF33" s="7"/>
      <c r="AG33" s="7">
        <f>SUM('címrend kötelező'!AG33+'címrend önként'!AG33+'címrend államig'!AG33)</f>
        <v>0</v>
      </c>
      <c r="AH33" s="38"/>
      <c r="AI33" s="7"/>
      <c r="AJ33" s="7">
        <f>SUM('címrend kötelező'!AJ33+'címrend önként'!AJ33+'címrend államig'!AJ33)</f>
        <v>0</v>
      </c>
      <c r="AK33" s="38"/>
      <c r="AL33" s="7"/>
      <c r="AM33" s="7">
        <f>SUM('címrend kötelező'!AM33+'címrend önként'!AM33+'címrend államig'!AM33)</f>
        <v>0</v>
      </c>
      <c r="AN33" s="38"/>
      <c r="AO33" s="7"/>
      <c r="AP33" s="7">
        <f>SUM('címrend kötelező'!AP33+'címrend önként'!AP33+'címrend államig'!AP33)</f>
        <v>0</v>
      </c>
      <c r="AQ33" s="38"/>
      <c r="AR33" s="7"/>
      <c r="AS33" s="330">
        <f>SUM('címrend kötelező'!AS33+'címrend önként'!AS33+'címrend államig'!AS33)</f>
        <v>0</v>
      </c>
      <c r="AT33" s="38"/>
      <c r="AU33" s="7"/>
      <c r="AV33" s="330">
        <f>SUM('címrend kötelező'!AV33+'címrend önként'!AV33+'címrend államig'!AV33)</f>
        <v>0</v>
      </c>
      <c r="AW33" s="38"/>
      <c r="AX33" s="7"/>
      <c r="AY33" s="330">
        <f>SUM('címrend kötelező'!AY33+'címrend önként'!AY33+'címrend államig'!AY33)</f>
        <v>0</v>
      </c>
      <c r="AZ33" s="38"/>
      <c r="BA33" s="7"/>
      <c r="BB33" s="330">
        <f>SUM('címrend kötelező'!BB33+'címrend önként'!BB33+'címrend államig'!BB33)</f>
        <v>0</v>
      </c>
      <c r="BC33" s="38"/>
      <c r="BD33" s="7"/>
      <c r="BE33" s="330">
        <f>SUM('címrend kötelező'!BE33+'címrend önként'!BE33+'címrend államig'!BE33)</f>
        <v>0</v>
      </c>
      <c r="BF33" s="38"/>
      <c r="BG33" s="7"/>
      <c r="BH33" s="330">
        <f>'címrend kötelező'!BH33+'címrend önként'!BH33+'címrend államig'!BH33</f>
        <v>0</v>
      </c>
      <c r="BI33" s="38"/>
      <c r="BJ33" s="7"/>
      <c r="BK33" s="330">
        <f>'címrend kötelező'!BK33+'címrend önként'!BK33+'címrend államig'!BK33</f>
        <v>0</v>
      </c>
      <c r="BL33" s="38"/>
      <c r="BM33" s="7"/>
      <c r="BN33" s="330">
        <f>SUM('címrend kötelező'!BN33+'címrend önként'!BN33+'címrend államig'!BN33)</f>
        <v>0</v>
      </c>
      <c r="BO33" s="38"/>
      <c r="BP33" s="7"/>
      <c r="BQ33" s="330">
        <f>SUM('címrend kötelező'!BQ33+'címrend önként'!BQ33+'címrend államig'!BQ33)</f>
        <v>0</v>
      </c>
      <c r="BR33" s="38"/>
      <c r="BS33" s="7"/>
      <c r="BT33" s="330">
        <f>SUM('címrend kötelező'!BT33+'címrend önként'!BT33+'címrend államig'!BT33)</f>
        <v>0</v>
      </c>
      <c r="BU33" s="38"/>
      <c r="BV33" s="7"/>
      <c r="BW33" s="330">
        <f>SUM('címrend kötelező'!BW33+'címrend önként'!BW33+'címrend államig'!BW33)</f>
        <v>0</v>
      </c>
      <c r="BX33" s="38"/>
      <c r="BY33" s="7"/>
      <c r="BZ33" s="330">
        <f>SUM('címrend kötelező'!BZ33+'címrend önként'!BZ33+'címrend államig'!BZ33)</f>
        <v>0</v>
      </c>
      <c r="CA33" s="38"/>
      <c r="CB33" s="7"/>
      <c r="CC33" s="330">
        <f>SUM('címrend kötelező'!CC33+'címrend önként'!CC33+'címrend államig'!CC33)</f>
        <v>0</v>
      </c>
      <c r="CD33" s="38"/>
      <c r="CE33" s="7"/>
      <c r="CF33" s="330">
        <f>SUM('címrend kötelező'!CF33+'címrend önként'!CF33+'címrend államig'!CF33)</f>
        <v>0</v>
      </c>
      <c r="CG33" s="38"/>
      <c r="CH33" s="7"/>
      <c r="CI33" s="330">
        <f>SUM('címrend kötelező'!CI33+'címrend önként'!CI33+'címrend államig'!CI33)</f>
        <v>0</v>
      </c>
      <c r="CJ33" s="38"/>
      <c r="CK33" s="7"/>
      <c r="CL33" s="330">
        <f>SUM('címrend kötelező'!CL33+'címrend önként'!CL33+'címrend államig'!CL33)</f>
        <v>0</v>
      </c>
      <c r="CM33" s="38"/>
      <c r="CN33" s="7"/>
      <c r="CO33" s="330">
        <f>'címrend kötelező'!CO33+'címrend önként'!CO33+'címrend államig'!CO33</f>
        <v>0</v>
      </c>
      <c r="CP33" s="38"/>
      <c r="CQ33" s="7"/>
      <c r="CR33" s="330">
        <f>SUM('címrend kötelező'!CR33+'címrend önként'!CR33+'címrend államig'!CR33)</f>
        <v>0</v>
      </c>
      <c r="CS33" s="38"/>
      <c r="CT33" s="7"/>
      <c r="CU33" s="330">
        <f>SUM('címrend kötelező'!CU33+'címrend önként'!CU33+'címrend államig'!CU33)</f>
        <v>0</v>
      </c>
      <c r="CV33" s="38"/>
      <c r="CW33" s="7"/>
      <c r="CX33" s="330">
        <f>SUM('címrend kötelező'!CX33+'címrend önként'!CX33+'címrend államig'!CX33)</f>
        <v>0</v>
      </c>
      <c r="CY33" s="38"/>
      <c r="CZ33" s="7"/>
      <c r="DA33" s="330">
        <f>SUM('címrend kötelező'!DA33+'címrend önként'!DA33+'címrend államig'!DA33)</f>
        <v>0</v>
      </c>
      <c r="DB33" s="38"/>
      <c r="DC33" s="7"/>
      <c r="DD33" s="330">
        <f>SUM('címrend kötelező'!DD33+'címrend önként'!DD33+'címrend államig'!DD33)</f>
        <v>0</v>
      </c>
      <c r="DE33" s="38"/>
      <c r="DF33" s="7"/>
      <c r="DG33" s="330">
        <f>SUM('címrend kötelező'!DG33+'címrend önként'!DG33+'címrend államig'!DG33)</f>
        <v>0</v>
      </c>
      <c r="DH33" s="38"/>
      <c r="DI33" s="7"/>
      <c r="DJ33" s="330">
        <f>SUM('címrend kötelező'!DJ33+'címrend önként'!DJ33+'címrend államig'!DJ33)</f>
        <v>0</v>
      </c>
      <c r="DK33" s="38"/>
      <c r="DL33" s="7"/>
      <c r="DM33" s="330">
        <f>SUM('címrend kötelező'!DM33+'címrend önként'!DM33+'címrend államig'!DM33)</f>
        <v>0</v>
      </c>
      <c r="DN33" s="38"/>
      <c r="DO33" s="7"/>
      <c r="DP33" s="330">
        <f>'címrend kötelező'!DP33+'címrend önként'!DP33+'címrend államig'!DP33</f>
        <v>0</v>
      </c>
      <c r="DQ33" s="38"/>
      <c r="DR33" s="330">
        <f t="shared" si="59"/>
        <v>0</v>
      </c>
      <c r="DS33" s="330">
        <f t="shared" si="59"/>
        <v>0</v>
      </c>
      <c r="DT33" s="330"/>
      <c r="DU33" s="7"/>
      <c r="DV33" s="7">
        <f>SUM('címrend kötelező'!DV33+'címrend önként'!DV33+'címrend államig'!DV33)</f>
        <v>0</v>
      </c>
      <c r="DW33" s="38"/>
      <c r="DX33" s="7"/>
      <c r="DY33" s="7">
        <f>SUM('címrend kötelező'!DY33+'címrend önként'!DY33+'címrend államig'!DY33)</f>
        <v>0</v>
      </c>
      <c r="DZ33" s="38"/>
      <c r="EA33" s="7"/>
      <c r="EB33" s="7">
        <f>SUM('címrend kötelező'!EB33+'címrend önként'!EB33+'címrend államig'!EB33)</f>
        <v>0</v>
      </c>
      <c r="EC33" s="38"/>
      <c r="ED33" s="7"/>
      <c r="EE33" s="7">
        <f>SUM('címrend kötelező'!EE33+'címrend önként'!EE33+'címrend államig'!EE33)</f>
        <v>0</v>
      </c>
      <c r="EF33" s="38"/>
      <c r="EG33" s="7"/>
      <c r="EH33" s="7">
        <f>SUM('címrend kötelező'!EH33+'címrend önként'!EH33+'címrend államig'!EH33)</f>
        <v>0</v>
      </c>
      <c r="EI33" s="38"/>
      <c r="EJ33" s="7"/>
      <c r="EK33" s="7">
        <f>SUM('címrend kötelező'!EK33+'címrend önként'!EK33+'címrend államig'!EK33)</f>
        <v>0</v>
      </c>
      <c r="EL33" s="38"/>
      <c r="EM33" s="7"/>
      <c r="EN33" s="7">
        <f>SUM('címrend kötelező'!EN33+'címrend önként'!EN33+'címrend államig'!EN33)</f>
        <v>0</v>
      </c>
      <c r="EO33" s="38"/>
      <c r="EP33" s="7"/>
      <c r="EQ33" s="7">
        <f>SUM('címrend kötelező'!EQ33+'címrend önként'!EQ33+'címrend államig'!EQ33)</f>
        <v>0</v>
      </c>
      <c r="ER33" s="38"/>
      <c r="ES33" s="7"/>
      <c r="ET33" s="7">
        <f>SUM('címrend kötelező'!ET33+'címrend önként'!ET33+'címrend államig'!ET33)</f>
        <v>0</v>
      </c>
      <c r="EU33" s="38"/>
      <c r="EV33" s="330">
        <f t="shared" si="61"/>
        <v>0</v>
      </c>
      <c r="EW33" s="330">
        <f t="shared" si="61"/>
        <v>0</v>
      </c>
      <c r="EX33" s="91"/>
      <c r="EY33" s="7"/>
      <c r="EZ33" s="330">
        <f>'címrend kötelező'!EY33+'címrend önként'!EY33+'címrend államig'!EY33</f>
        <v>0</v>
      </c>
      <c r="FA33" s="38"/>
      <c r="FB33" s="7"/>
      <c r="FC33" s="330">
        <f>'címrend kötelező'!EZ33+'címrend önként'!EZ33+'címrend államig'!EZ33</f>
        <v>0</v>
      </c>
      <c r="FD33" s="38"/>
      <c r="FE33" s="7"/>
      <c r="FF33" s="330">
        <f>'címrend kötelező'!FA33+'címrend önként'!FA33+'címrend államig'!FA33</f>
        <v>0</v>
      </c>
      <c r="FG33" s="38"/>
      <c r="FH33" s="7"/>
      <c r="FI33" s="330">
        <f>'címrend kötelező'!FB33+'címrend önként'!FB33+'címrend államig'!FB33</f>
        <v>0</v>
      </c>
      <c r="FJ33" s="38"/>
      <c r="FK33" s="7"/>
      <c r="FL33" s="330">
        <f>'címrend kötelező'!FC33+'címrend önként'!FC33+'címrend államig'!FC33</f>
        <v>0</v>
      </c>
      <c r="FM33" s="38"/>
      <c r="FN33" s="7"/>
      <c r="FO33" s="330">
        <f>'címrend kötelező'!FD33+'címrend önként'!FD33+'címrend államig'!FD33</f>
        <v>0</v>
      </c>
      <c r="FP33" s="38"/>
      <c r="FQ33" s="7"/>
      <c r="FR33" s="330">
        <f>'címrend kötelező'!FE33+'címrend önként'!FE33+'címrend államig'!FE33</f>
        <v>0</v>
      </c>
      <c r="FS33" s="38"/>
      <c r="FT33" s="7"/>
      <c r="FU33" s="330">
        <f>'címrend kötelező'!FF33+'címrend önként'!FF33+'címrend államig'!FF33</f>
        <v>0</v>
      </c>
      <c r="FV33" s="330"/>
      <c r="FW33" s="7"/>
      <c r="FX33" s="330">
        <f>'címrend kötelező'!FG33+'címrend önként'!FG33+'címrend államig'!FG33</f>
        <v>0</v>
      </c>
      <c r="FY33" s="38"/>
      <c r="FZ33" s="7"/>
      <c r="GA33" s="330">
        <f>'címrend kötelező'!FH33+'címrend önként'!FH33+'címrend államig'!FH33</f>
        <v>0</v>
      </c>
      <c r="GB33" s="330"/>
      <c r="GC33" s="7"/>
      <c r="GD33" s="330">
        <f>'címrend kötelező'!FI33+'címrend önként'!FI33+'címrend államig'!FI33</f>
        <v>0</v>
      </c>
      <c r="GE33" s="330"/>
      <c r="GF33" s="7"/>
      <c r="GG33" s="330">
        <f>'címrend kötelező'!FJ33+'címrend önként'!FJ33+'címrend államig'!FJ33</f>
        <v>0</v>
      </c>
      <c r="GH33" s="330"/>
      <c r="GI33" s="7"/>
      <c r="GJ33" s="330">
        <f>'címrend kötelező'!FK33+'címrend önként'!FK33+'címrend államig'!FK33</f>
        <v>0</v>
      </c>
      <c r="GK33" s="38"/>
      <c r="GL33" s="330">
        <f t="shared" si="62"/>
        <v>0</v>
      </c>
      <c r="GM33" s="330">
        <f t="shared" si="62"/>
        <v>0</v>
      </c>
      <c r="GN33" s="38"/>
      <c r="GO33" s="7"/>
      <c r="GP33" s="330">
        <f>'címrend kötelező'!FM33+'címrend önként'!FM33+'címrend államig'!FM33</f>
        <v>0</v>
      </c>
      <c r="GQ33" s="330"/>
      <c r="GR33" s="7"/>
      <c r="GS33" s="330">
        <f>'címrend kötelező'!FN33+'címrend önként'!FN33+'címrend államig'!FN33</f>
        <v>0</v>
      </c>
      <c r="GT33" s="330"/>
      <c r="GU33" s="7"/>
      <c r="GV33" s="330">
        <f>'címrend kötelező'!FO33+'címrend önként'!FO33+'címrend államig'!FO33</f>
        <v>0</v>
      </c>
      <c r="GW33" s="330"/>
      <c r="GX33" s="330">
        <f t="shared" si="63"/>
        <v>0</v>
      </c>
      <c r="GY33" s="330">
        <f t="shared" si="63"/>
        <v>0</v>
      </c>
      <c r="GZ33" s="330"/>
      <c r="HA33" s="38">
        <f t="shared" si="64"/>
        <v>0</v>
      </c>
      <c r="HB33" s="38">
        <f t="shared" si="64"/>
        <v>0</v>
      </c>
      <c r="HC33" s="182"/>
      <c r="HE33" s="187"/>
      <c r="HF33" s="187"/>
    </row>
    <row r="34" spans="1:214" ht="15" customHeight="1" x14ac:dyDescent="0.2">
      <c r="A34" s="161" t="s">
        <v>489</v>
      </c>
      <c r="B34" s="7"/>
      <c r="C34" s="7">
        <f>SUM('címrend kötelező'!C34+'címrend önként'!C34+'címrend államig'!C34)</f>
        <v>0</v>
      </c>
      <c r="D34" s="89"/>
      <c r="E34" s="7"/>
      <c r="F34" s="7">
        <f>SUM('címrend kötelező'!F34+'címrend önként'!F34+'címrend államig'!F34)</f>
        <v>0</v>
      </c>
      <c r="G34" s="38"/>
      <c r="H34" s="7"/>
      <c r="I34" s="7">
        <f>SUM('címrend kötelező'!I34+'címrend önként'!I34+'címrend államig'!I34)</f>
        <v>0</v>
      </c>
      <c r="J34" s="38"/>
      <c r="K34" s="7"/>
      <c r="L34" s="7">
        <f>SUM('címrend kötelező'!L34+'címrend önként'!L34+'címrend államig'!L34)</f>
        <v>0</v>
      </c>
      <c r="M34" s="38"/>
      <c r="N34" s="7"/>
      <c r="O34" s="7">
        <f>SUM('címrend kötelező'!O34+'címrend önként'!O34+'címrend államig'!O34)</f>
        <v>0</v>
      </c>
      <c r="P34" s="38"/>
      <c r="Q34" s="7"/>
      <c r="R34" s="7">
        <f>SUM('címrend kötelező'!R34+'címrend önként'!R34+'címrend államig'!R34)</f>
        <v>0</v>
      </c>
      <c r="S34" s="38"/>
      <c r="T34" s="7"/>
      <c r="U34" s="7">
        <f>SUM('címrend kötelező'!U34+'címrend önként'!U34+'címrend államig'!U34)</f>
        <v>0</v>
      </c>
      <c r="V34" s="38"/>
      <c r="W34" s="7"/>
      <c r="X34" s="7">
        <f>SUM('címrend kötelező'!X34+'címrend önként'!X34+'címrend államig'!X34)</f>
        <v>0</v>
      </c>
      <c r="Y34" s="38"/>
      <c r="Z34" s="7">
        <v>8048</v>
      </c>
      <c r="AA34" s="7">
        <f>SUM('címrend kötelező'!AA34+'címrend önként'!AA34+'címrend államig'!AA34)</f>
        <v>8467</v>
      </c>
      <c r="AB34" s="94">
        <f t="shared" ref="AB34" si="189">AA34/Z34*100</f>
        <v>105.20626242544731</v>
      </c>
      <c r="AC34" s="7"/>
      <c r="AD34" s="7">
        <f>SUM('címrend kötelező'!AD34+'címrend önként'!AD34+'címrend államig'!AD34)</f>
        <v>0</v>
      </c>
      <c r="AE34" s="38"/>
      <c r="AF34" s="7"/>
      <c r="AG34" s="7">
        <f>SUM('címrend kötelező'!AG34+'címrend önként'!AG34+'címrend államig'!AG34)</f>
        <v>0</v>
      </c>
      <c r="AH34" s="38"/>
      <c r="AI34" s="7"/>
      <c r="AJ34" s="7">
        <f>SUM('címrend kötelező'!AJ34+'címrend önként'!AJ34+'címrend államig'!AJ34)</f>
        <v>0</v>
      </c>
      <c r="AK34" s="38"/>
      <c r="AL34" s="7"/>
      <c r="AM34" s="7">
        <f>SUM('címrend kötelező'!AM34+'címrend önként'!AM34+'címrend államig'!AM34)</f>
        <v>4000</v>
      </c>
      <c r="AN34" s="38"/>
      <c r="AO34" s="7"/>
      <c r="AP34" s="7">
        <f>SUM('címrend kötelező'!AP34+'címrend önként'!AP34+'címrend államig'!AP34)</f>
        <v>0</v>
      </c>
      <c r="AQ34" s="38"/>
      <c r="AR34" s="7"/>
      <c r="AS34" s="330">
        <f>SUM('címrend kötelező'!AS34+'címrend önként'!AS34+'címrend államig'!AS34)</f>
        <v>0</v>
      </c>
      <c r="AT34" s="38"/>
      <c r="AU34" s="7"/>
      <c r="AV34" s="330">
        <f>SUM('címrend kötelező'!AV34+'címrend önként'!AV34+'címrend államig'!AV34)</f>
        <v>0</v>
      </c>
      <c r="AW34" s="38"/>
      <c r="AX34" s="7"/>
      <c r="AY34" s="330">
        <f>SUM('címrend kötelező'!AY34+'címrend önként'!AY34+'címrend államig'!AY34)</f>
        <v>0</v>
      </c>
      <c r="AZ34" s="38"/>
      <c r="BA34" s="7"/>
      <c r="BB34" s="330">
        <f>SUM('címrend kötelező'!BB34+'címrend önként'!BB34+'címrend államig'!BB34)</f>
        <v>0</v>
      </c>
      <c r="BC34" s="38"/>
      <c r="BD34" s="7"/>
      <c r="BE34" s="330">
        <f>SUM('címrend kötelező'!BE34+'címrend önként'!BE34+'címrend államig'!BE34)</f>
        <v>0</v>
      </c>
      <c r="BF34" s="38"/>
      <c r="BG34" s="7"/>
      <c r="BH34" s="330">
        <f>'címrend kötelező'!BH34+'címrend önként'!BH34+'címrend államig'!BH34</f>
        <v>0</v>
      </c>
      <c r="BI34" s="38"/>
      <c r="BJ34" s="7"/>
      <c r="BK34" s="330">
        <f>'címrend kötelező'!BK34+'címrend önként'!BK34+'címrend államig'!BK34</f>
        <v>0</v>
      </c>
      <c r="BL34" s="38"/>
      <c r="BM34" s="7"/>
      <c r="BN34" s="330">
        <f>SUM('címrend kötelező'!BN34+'címrend önként'!BN34+'címrend államig'!BN34)</f>
        <v>0</v>
      </c>
      <c r="BO34" s="38"/>
      <c r="BP34" s="7"/>
      <c r="BQ34" s="330">
        <f>SUM('címrend kötelező'!BQ34+'címrend önként'!BQ34+'címrend államig'!BQ34)</f>
        <v>0</v>
      </c>
      <c r="BR34" s="38"/>
      <c r="BS34" s="7"/>
      <c r="BT34" s="330">
        <f>SUM('címrend kötelező'!BT34+'címrend önként'!BT34+'címrend államig'!BT34)</f>
        <v>0</v>
      </c>
      <c r="BU34" s="38"/>
      <c r="BV34" s="7"/>
      <c r="BW34" s="330">
        <f>SUM('címrend kötelező'!BW34+'címrend önként'!BW34+'címrend államig'!BW34)</f>
        <v>0</v>
      </c>
      <c r="BX34" s="38"/>
      <c r="BY34" s="7"/>
      <c r="BZ34" s="330">
        <f>SUM('címrend kötelező'!BZ34+'címrend önként'!BZ34+'címrend államig'!BZ34)</f>
        <v>0</v>
      </c>
      <c r="CA34" s="38"/>
      <c r="CB34" s="7"/>
      <c r="CC34" s="330">
        <f>SUM('címrend kötelező'!CC34+'címrend önként'!CC34+'címrend államig'!CC34)</f>
        <v>0</v>
      </c>
      <c r="CD34" s="38"/>
      <c r="CE34" s="7"/>
      <c r="CF34" s="330">
        <f>SUM('címrend kötelező'!CF34+'címrend önként'!CF34+'címrend államig'!CF34)</f>
        <v>0</v>
      </c>
      <c r="CG34" s="38"/>
      <c r="CH34" s="7"/>
      <c r="CI34" s="330">
        <f>SUM('címrend kötelező'!CI34+'címrend önként'!CI34+'címrend államig'!CI34)</f>
        <v>0</v>
      </c>
      <c r="CJ34" s="38"/>
      <c r="CK34" s="7">
        <v>132094</v>
      </c>
      <c r="CL34" s="330">
        <f>SUM('címrend kötelező'!CL34+'címrend önként'!CL34+'címrend államig'!CL34)</f>
        <v>0</v>
      </c>
      <c r="CM34" s="38"/>
      <c r="CN34" s="7">
        <v>11675</v>
      </c>
      <c r="CO34" s="330">
        <f>'címrend kötelező'!CO34+'címrend önként'!CO34+'címrend államig'!CO34</f>
        <v>10549</v>
      </c>
      <c r="CP34" s="38"/>
      <c r="CQ34" s="7"/>
      <c r="CR34" s="330">
        <f>SUM('címrend kötelező'!CR34+'címrend önként'!CR34+'címrend államig'!CR34)</f>
        <v>0</v>
      </c>
      <c r="CS34" s="38"/>
      <c r="CT34" s="7"/>
      <c r="CU34" s="330">
        <f>SUM('címrend kötelező'!CU34+'címrend önként'!CU34+'címrend államig'!CU34)</f>
        <v>0</v>
      </c>
      <c r="CV34" s="38"/>
      <c r="CW34" s="7"/>
      <c r="CX34" s="330">
        <f>SUM('címrend kötelező'!CX34+'címrend önként'!CX34+'címrend államig'!CX34)</f>
        <v>0</v>
      </c>
      <c r="CY34" s="38"/>
      <c r="CZ34" s="7"/>
      <c r="DA34" s="330">
        <f>SUM('címrend kötelező'!DA34+'címrend önként'!DA34+'címrend államig'!DA34)</f>
        <v>0</v>
      </c>
      <c r="DB34" s="38"/>
      <c r="DC34" s="7"/>
      <c r="DD34" s="330">
        <f>SUM('címrend kötelező'!DD34+'címrend önként'!DD34+'címrend államig'!DD34)</f>
        <v>0</v>
      </c>
      <c r="DE34" s="38"/>
      <c r="DF34" s="7"/>
      <c r="DG34" s="330">
        <f>SUM('címrend kötelező'!DG34+'címrend önként'!DG34+'címrend államig'!DG34)</f>
        <v>0</v>
      </c>
      <c r="DH34" s="38"/>
      <c r="DI34" s="7"/>
      <c r="DJ34" s="330">
        <f>SUM('címrend kötelező'!DJ34+'címrend önként'!DJ34+'címrend államig'!DJ34)</f>
        <v>0</v>
      </c>
      <c r="DK34" s="38"/>
      <c r="DL34" s="7"/>
      <c r="DM34" s="330">
        <f>SUM('címrend kötelező'!DM34+'címrend önként'!DM34+'címrend államig'!DM34)</f>
        <v>0</v>
      </c>
      <c r="DN34" s="38"/>
      <c r="DO34" s="7"/>
      <c r="DP34" s="330">
        <f>'címrend kötelező'!DP34+'címrend önként'!DP34+'címrend államig'!DP34</f>
        <v>0</v>
      </c>
      <c r="DQ34" s="38"/>
      <c r="DR34" s="330">
        <f t="shared" si="59"/>
        <v>151817</v>
      </c>
      <c r="DS34" s="330">
        <f t="shared" si="59"/>
        <v>23016</v>
      </c>
      <c r="DT34" s="94">
        <f t="shared" si="60"/>
        <v>15.160357535717345</v>
      </c>
      <c r="DU34" s="7"/>
      <c r="DV34" s="7">
        <f>SUM('címrend kötelező'!DV34+'címrend önként'!DV34+'címrend államig'!DV34)</f>
        <v>0</v>
      </c>
      <c r="DW34" s="38"/>
      <c r="DX34" s="7"/>
      <c r="DY34" s="7">
        <f>SUM('címrend kötelező'!DY34+'címrend önként'!DY34+'címrend államig'!DY34)</f>
        <v>0</v>
      </c>
      <c r="DZ34" s="38"/>
      <c r="EA34" s="7"/>
      <c r="EB34" s="7">
        <f>SUM('címrend kötelező'!EB34+'címrend önként'!EB34+'címrend államig'!EB34)</f>
        <v>0</v>
      </c>
      <c r="EC34" s="38"/>
      <c r="ED34" s="7"/>
      <c r="EE34" s="7">
        <f>SUM('címrend kötelező'!EE34+'címrend önként'!EE34+'címrend államig'!EE34)</f>
        <v>0</v>
      </c>
      <c r="EF34" s="38"/>
      <c r="EG34" s="7"/>
      <c r="EH34" s="7">
        <f>SUM('címrend kötelező'!EH34+'címrend önként'!EH34+'címrend államig'!EH34)</f>
        <v>0</v>
      </c>
      <c r="EI34" s="38"/>
      <c r="EJ34" s="7"/>
      <c r="EK34" s="7">
        <f>SUM('címrend kötelező'!EK34+'címrend önként'!EK34+'címrend államig'!EK34)</f>
        <v>0</v>
      </c>
      <c r="EL34" s="38"/>
      <c r="EM34" s="7"/>
      <c r="EN34" s="7">
        <f>SUM('címrend kötelező'!EN34+'címrend önként'!EN34+'címrend államig'!EN34)</f>
        <v>0</v>
      </c>
      <c r="EO34" s="38"/>
      <c r="EP34" s="7"/>
      <c r="EQ34" s="7">
        <f>SUM('címrend kötelező'!EQ34+'címrend önként'!EQ34+'címrend államig'!EQ34)</f>
        <v>0</v>
      </c>
      <c r="ER34" s="38"/>
      <c r="ES34" s="7"/>
      <c r="ET34" s="7">
        <f>SUM('címrend kötelező'!ET34+'címrend önként'!ET34+'címrend államig'!ET34)</f>
        <v>0</v>
      </c>
      <c r="EU34" s="38"/>
      <c r="EV34" s="330">
        <f t="shared" si="61"/>
        <v>0</v>
      </c>
      <c r="EW34" s="330">
        <f t="shared" si="61"/>
        <v>0</v>
      </c>
      <c r="EX34" s="91"/>
      <c r="EY34" s="7"/>
      <c r="EZ34" s="330">
        <f>'címrend kötelező'!EY34+'címrend önként'!EY34+'címrend államig'!EY34</f>
        <v>0</v>
      </c>
      <c r="FA34" s="38"/>
      <c r="FB34" s="7"/>
      <c r="FC34" s="330">
        <f>'címrend kötelező'!EZ34+'címrend önként'!EZ34+'címrend államig'!EZ34</f>
        <v>0</v>
      </c>
      <c r="FD34" s="38"/>
      <c r="FE34" s="7"/>
      <c r="FF34" s="330">
        <f>'címrend kötelező'!FA34+'címrend önként'!FA34+'címrend államig'!FA34</f>
        <v>0</v>
      </c>
      <c r="FG34" s="38"/>
      <c r="FH34" s="7">
        <v>44510</v>
      </c>
      <c r="FI34" s="330">
        <f>'címrend kötelező'!FB34+'címrend önként'!FB34+'címrend államig'!FB34</f>
        <v>0</v>
      </c>
      <c r="FJ34" s="38"/>
      <c r="FK34" s="7"/>
      <c r="FL34" s="330">
        <f>'címrend kötelező'!FC34+'címrend önként'!FC34+'címrend államig'!FC34</f>
        <v>0</v>
      </c>
      <c r="FM34" s="38"/>
      <c r="FN34" s="7"/>
      <c r="FO34" s="330">
        <f>'címrend kötelező'!FD34+'címrend önként'!FD34+'címrend államig'!FD34</f>
        <v>0</v>
      </c>
      <c r="FP34" s="38"/>
      <c r="FQ34" s="7"/>
      <c r="FR34" s="330">
        <f>'címrend kötelező'!FE34+'címrend önként'!FE34+'címrend államig'!FE34</f>
        <v>0</v>
      </c>
      <c r="FS34" s="38"/>
      <c r="FT34" s="7"/>
      <c r="FU34" s="330">
        <f>'címrend kötelező'!FF34+'címrend önként'!FF34+'címrend államig'!FF34</f>
        <v>0</v>
      </c>
      <c r="FV34" s="330"/>
      <c r="FW34" s="7"/>
      <c r="FX34" s="330">
        <f>'címrend kötelező'!FG34+'címrend önként'!FG34+'címrend államig'!FG34</f>
        <v>0</v>
      </c>
      <c r="FY34" s="38"/>
      <c r="FZ34" s="7"/>
      <c r="GA34" s="330">
        <f>'címrend kötelező'!FH34+'címrend önként'!FH34+'címrend államig'!FH34</f>
        <v>0</v>
      </c>
      <c r="GB34" s="330"/>
      <c r="GC34" s="7"/>
      <c r="GD34" s="330">
        <f>'címrend kötelező'!FI34+'címrend önként'!FI34+'címrend államig'!FI34</f>
        <v>0</v>
      </c>
      <c r="GE34" s="330"/>
      <c r="GF34" s="7"/>
      <c r="GG34" s="330">
        <f>'címrend kötelező'!FJ34+'címrend önként'!FJ34+'címrend államig'!FJ34</f>
        <v>0</v>
      </c>
      <c r="GH34" s="330"/>
      <c r="GI34" s="7"/>
      <c r="GJ34" s="330">
        <f>'címrend kötelező'!FK34+'címrend önként'!FK34+'címrend államig'!FK34</f>
        <v>0</v>
      </c>
      <c r="GK34" s="38"/>
      <c r="GL34" s="330">
        <f t="shared" si="62"/>
        <v>44510</v>
      </c>
      <c r="GM34" s="330">
        <f t="shared" si="62"/>
        <v>0</v>
      </c>
      <c r="GN34" s="38"/>
      <c r="GO34" s="7">
        <v>22682</v>
      </c>
      <c r="GP34" s="330">
        <f>'címrend kötelező'!FM34+'címrend önként'!FM34+'címrend államig'!FM34</f>
        <v>33104</v>
      </c>
      <c r="GQ34" s="95">
        <f t="shared" ref="GQ34" si="190">GP34/GO34*100</f>
        <v>145.94832907151044</v>
      </c>
      <c r="GR34" s="7">
        <v>1486077</v>
      </c>
      <c r="GS34" s="330">
        <f>'címrend kötelező'!FN34+'címrend önként'!FN34+'címrend államig'!FN34</f>
        <v>1542447</v>
      </c>
      <c r="GT34" s="95">
        <f t="shared" ref="GT34" si="191">GS34/GR34*100</f>
        <v>103.79320856187128</v>
      </c>
      <c r="GU34" s="7"/>
      <c r="GV34" s="330">
        <f>'címrend kötelező'!FO34+'címrend önként'!FO34+'címrend államig'!FO34</f>
        <v>0</v>
      </c>
      <c r="GW34" s="330"/>
      <c r="GX34" s="330">
        <f t="shared" si="63"/>
        <v>1553269</v>
      </c>
      <c r="GY34" s="330">
        <f t="shared" si="63"/>
        <v>1575551</v>
      </c>
      <c r="GZ34" s="95">
        <f t="shared" ref="GZ34" si="192">GY34/GX34*100</f>
        <v>101.43452293195834</v>
      </c>
      <c r="HA34" s="38">
        <f t="shared" si="64"/>
        <v>1705086</v>
      </c>
      <c r="HB34" s="38">
        <f t="shared" si="64"/>
        <v>1598567</v>
      </c>
      <c r="HC34" s="182">
        <f t="shared" si="58"/>
        <v>93.752866424332851</v>
      </c>
      <c r="HE34" s="187"/>
      <c r="HF34" s="187"/>
    </row>
    <row r="35" spans="1:214" ht="15" customHeight="1" x14ac:dyDescent="0.2">
      <c r="A35" s="161" t="s">
        <v>490</v>
      </c>
      <c r="B35" s="7"/>
      <c r="C35" s="7">
        <f>SUM('címrend kötelező'!C35+'címrend önként'!C35+'címrend államig'!C35)</f>
        <v>0</v>
      </c>
      <c r="D35" s="89"/>
      <c r="E35" s="7"/>
      <c r="F35" s="7">
        <f>SUM('címrend kötelező'!F35+'címrend önként'!F35+'címrend államig'!F35)</f>
        <v>0</v>
      </c>
      <c r="G35" s="38"/>
      <c r="H35" s="7"/>
      <c r="I35" s="7">
        <f>SUM('címrend kötelező'!I35+'címrend önként'!I35+'címrend államig'!I35)</f>
        <v>0</v>
      </c>
      <c r="J35" s="38"/>
      <c r="K35" s="7"/>
      <c r="L35" s="7">
        <f>SUM('címrend kötelező'!L35+'címrend önként'!L35+'címrend államig'!L35)</f>
        <v>0</v>
      </c>
      <c r="M35" s="38"/>
      <c r="N35" s="7"/>
      <c r="O35" s="7">
        <f>SUM('címrend kötelező'!O35+'címrend önként'!O35+'címrend államig'!O35)</f>
        <v>0</v>
      </c>
      <c r="P35" s="38"/>
      <c r="Q35" s="7"/>
      <c r="R35" s="7">
        <f>SUM('címrend kötelező'!R35+'címrend önként'!R35+'címrend államig'!R35)</f>
        <v>0</v>
      </c>
      <c r="S35" s="38"/>
      <c r="T35" s="7"/>
      <c r="U35" s="7">
        <f>SUM('címrend kötelező'!U35+'címrend önként'!U35+'címrend államig'!U35)</f>
        <v>0</v>
      </c>
      <c r="V35" s="38"/>
      <c r="W35" s="7">
        <v>7558077</v>
      </c>
      <c r="X35" s="7" t="e">
        <f>SUM('címrend kötelező'!X35+'címrend önként'!X35+'címrend államig'!X35)</f>
        <v>#REF!</v>
      </c>
      <c r="Y35" s="94" t="e">
        <f t="shared" ref="Y35" si="193">X35/W35*100</f>
        <v>#REF!</v>
      </c>
      <c r="Z35" s="7"/>
      <c r="AA35" s="7">
        <f>SUM('címrend kötelező'!AA35+'címrend önként'!AA35+'címrend államig'!AA35)</f>
        <v>0</v>
      </c>
      <c r="AB35" s="38"/>
      <c r="AC35" s="7"/>
      <c r="AD35" s="7">
        <f>SUM('címrend kötelező'!AD35+'címrend önként'!AD35+'címrend államig'!AD35)</f>
        <v>0</v>
      </c>
      <c r="AE35" s="38"/>
      <c r="AF35" s="7"/>
      <c r="AG35" s="7">
        <f>SUM('címrend kötelező'!AG35+'címrend önként'!AG35+'címrend államig'!AG35)</f>
        <v>0</v>
      </c>
      <c r="AH35" s="38"/>
      <c r="AI35" s="7"/>
      <c r="AJ35" s="7">
        <f>SUM('címrend kötelező'!AJ35+'címrend önként'!AJ35+'címrend államig'!AJ35)</f>
        <v>0</v>
      </c>
      <c r="AK35" s="38"/>
      <c r="AL35" s="7"/>
      <c r="AM35" s="7">
        <f>SUM('címrend kötelező'!AM35+'címrend önként'!AM35+'címrend államig'!AM35)</f>
        <v>0</v>
      </c>
      <c r="AN35" s="38"/>
      <c r="AO35" s="7"/>
      <c r="AP35" s="7">
        <f>SUM('címrend kötelező'!AP35+'címrend önként'!AP35+'címrend államig'!AP35)</f>
        <v>0</v>
      </c>
      <c r="AQ35" s="38"/>
      <c r="AR35" s="7"/>
      <c r="AS35" s="330">
        <f>SUM('címrend kötelező'!AS35+'címrend önként'!AS35+'címrend államig'!AS35)</f>
        <v>0</v>
      </c>
      <c r="AT35" s="38"/>
      <c r="AU35" s="7"/>
      <c r="AV35" s="330">
        <f>SUM('címrend kötelező'!AV35+'címrend önként'!AV35+'címrend államig'!AV35)</f>
        <v>0</v>
      </c>
      <c r="AW35" s="38"/>
      <c r="AX35" s="7"/>
      <c r="AY35" s="330">
        <f>SUM('címrend kötelező'!AY35+'címrend önként'!AY35+'címrend államig'!AY35)</f>
        <v>0</v>
      </c>
      <c r="AZ35" s="38"/>
      <c r="BA35" s="7"/>
      <c r="BB35" s="330">
        <f>SUM('címrend kötelező'!BB35+'címrend önként'!BB35+'címrend államig'!BB35)</f>
        <v>0</v>
      </c>
      <c r="BC35" s="38"/>
      <c r="BD35" s="7"/>
      <c r="BE35" s="330">
        <f>SUM('címrend kötelező'!BE35+'címrend önként'!BE35+'címrend államig'!BE35)</f>
        <v>0</v>
      </c>
      <c r="BF35" s="38"/>
      <c r="BG35" s="7"/>
      <c r="BH35" s="330">
        <f>'címrend kötelező'!BH35+'címrend önként'!BH35+'címrend államig'!BH35</f>
        <v>0</v>
      </c>
      <c r="BI35" s="38"/>
      <c r="BJ35" s="7"/>
      <c r="BK35" s="330">
        <f>'címrend kötelező'!BK35+'címrend önként'!BK35+'címrend államig'!BK35</f>
        <v>0</v>
      </c>
      <c r="BL35" s="38"/>
      <c r="BM35" s="7"/>
      <c r="BN35" s="330">
        <f>SUM('címrend kötelező'!BN35+'címrend önként'!BN35+'címrend államig'!BN35)</f>
        <v>0</v>
      </c>
      <c r="BO35" s="38"/>
      <c r="BP35" s="7"/>
      <c r="BQ35" s="330">
        <f>SUM('címrend kötelező'!BQ35+'címrend önként'!BQ35+'címrend államig'!BQ35)</f>
        <v>0</v>
      </c>
      <c r="BR35" s="38"/>
      <c r="BS35" s="7"/>
      <c r="BT35" s="330">
        <f>SUM('címrend kötelező'!BT35+'címrend önként'!BT35+'címrend államig'!BT35)</f>
        <v>0</v>
      </c>
      <c r="BU35" s="38"/>
      <c r="BV35" s="7"/>
      <c r="BW35" s="330">
        <f>SUM('címrend kötelező'!BW35+'címrend önként'!BW35+'címrend államig'!BW35)</f>
        <v>0</v>
      </c>
      <c r="BX35" s="38"/>
      <c r="BY35" s="7"/>
      <c r="BZ35" s="330">
        <f>SUM('címrend kötelező'!BZ35+'címrend önként'!BZ35+'címrend államig'!BZ35)</f>
        <v>0</v>
      </c>
      <c r="CA35" s="38"/>
      <c r="CB35" s="7"/>
      <c r="CC35" s="330">
        <f>SUM('címrend kötelező'!CC35+'címrend önként'!CC35+'címrend államig'!CC35)</f>
        <v>0</v>
      </c>
      <c r="CD35" s="38"/>
      <c r="CE35" s="7"/>
      <c r="CF35" s="330">
        <f>SUM('címrend kötelező'!CF35+'címrend önként'!CF35+'címrend államig'!CF35)</f>
        <v>0</v>
      </c>
      <c r="CG35" s="38"/>
      <c r="CH35" s="7"/>
      <c r="CI35" s="330">
        <f>SUM('címrend kötelező'!CI35+'címrend önként'!CI35+'címrend államig'!CI35)</f>
        <v>0</v>
      </c>
      <c r="CJ35" s="38"/>
      <c r="CK35" s="7"/>
      <c r="CL35" s="330">
        <f>SUM('címrend kötelező'!CL35+'címrend önként'!CL35+'címrend államig'!CL35)</f>
        <v>0</v>
      </c>
      <c r="CM35" s="38"/>
      <c r="CN35" s="7"/>
      <c r="CO35" s="330">
        <f>'címrend kötelező'!CO35+'címrend önként'!CO35+'címrend államig'!CO35</f>
        <v>0</v>
      </c>
      <c r="CP35" s="38"/>
      <c r="CQ35" s="7"/>
      <c r="CR35" s="330">
        <f>SUM('címrend kötelező'!CR35+'címrend önként'!CR35+'címrend államig'!CR35)</f>
        <v>0</v>
      </c>
      <c r="CS35" s="38"/>
      <c r="CT35" s="7"/>
      <c r="CU35" s="330">
        <f>SUM('címrend kötelező'!CU35+'címrend önként'!CU35+'címrend államig'!CU35)</f>
        <v>0</v>
      </c>
      <c r="CV35" s="38"/>
      <c r="CW35" s="7"/>
      <c r="CX35" s="330">
        <f>SUM('címrend kötelező'!CX35+'címrend önként'!CX35+'címrend államig'!CX35)</f>
        <v>0</v>
      </c>
      <c r="CY35" s="38"/>
      <c r="CZ35" s="7"/>
      <c r="DA35" s="330">
        <f>SUM('címrend kötelező'!DA35+'címrend önként'!DA35+'címrend államig'!DA35)</f>
        <v>0</v>
      </c>
      <c r="DB35" s="38"/>
      <c r="DC35" s="7"/>
      <c r="DD35" s="330">
        <f>SUM('címrend kötelező'!DD35+'címrend önként'!DD35+'címrend államig'!DD35)</f>
        <v>0</v>
      </c>
      <c r="DE35" s="38"/>
      <c r="DF35" s="7"/>
      <c r="DG35" s="330">
        <f>SUM('címrend kötelező'!DG35+'címrend önként'!DG35+'címrend államig'!DG35)</f>
        <v>0</v>
      </c>
      <c r="DH35" s="38"/>
      <c r="DI35" s="7"/>
      <c r="DJ35" s="330">
        <f>SUM('címrend kötelező'!DJ35+'címrend önként'!DJ35+'címrend államig'!DJ35)</f>
        <v>0</v>
      </c>
      <c r="DK35" s="38"/>
      <c r="DL35" s="7"/>
      <c r="DM35" s="330">
        <f>SUM('címrend kötelező'!DM35+'címrend önként'!DM35+'címrend államig'!DM35)</f>
        <v>0</v>
      </c>
      <c r="DN35" s="38"/>
      <c r="DO35" s="7"/>
      <c r="DP35" s="330">
        <f>'címrend kötelező'!DP35+'címrend önként'!DP35+'címrend államig'!DP35</f>
        <v>0</v>
      </c>
      <c r="DQ35" s="38"/>
      <c r="DR35" s="330">
        <f t="shared" si="59"/>
        <v>7558077</v>
      </c>
      <c r="DS35" s="330" t="e">
        <f t="shared" si="59"/>
        <v>#REF!</v>
      </c>
      <c r="DT35" s="94" t="e">
        <f t="shared" si="60"/>
        <v>#REF!</v>
      </c>
      <c r="DU35" s="7">
        <v>1000</v>
      </c>
      <c r="DV35" s="7">
        <f>SUM('címrend kötelező'!DV35+'címrend önként'!DV35+'címrend államig'!DV35)</f>
        <v>1000</v>
      </c>
      <c r="DW35" s="95">
        <f t="shared" ref="DW35" si="194">DV35/DU35*100</f>
        <v>100</v>
      </c>
      <c r="DX35" s="7">
        <v>1300</v>
      </c>
      <c r="DY35" s="7">
        <f>SUM('címrend kötelező'!DY35+'címrend önként'!DY35+'címrend államig'!DY35)</f>
        <v>600</v>
      </c>
      <c r="DZ35" s="95">
        <f t="shared" ref="DZ35" si="195">DY35/DX35*100</f>
        <v>46.153846153846153</v>
      </c>
      <c r="EA35" s="7"/>
      <c r="EB35" s="7">
        <f>SUM('címrend kötelező'!EB35+'címrend önként'!EB35+'címrend államig'!EB35)</f>
        <v>0</v>
      </c>
      <c r="EC35" s="38"/>
      <c r="ED35" s="7"/>
      <c r="EE35" s="7">
        <f>SUM('címrend kötelező'!EE35+'címrend önként'!EE35+'címrend államig'!EE35)</f>
        <v>0</v>
      </c>
      <c r="EF35" s="38"/>
      <c r="EG35" s="7"/>
      <c r="EH35" s="7">
        <f>SUM('címrend kötelező'!EH35+'címrend önként'!EH35+'címrend államig'!EH35)</f>
        <v>0</v>
      </c>
      <c r="EI35" s="38"/>
      <c r="EJ35" s="7"/>
      <c r="EK35" s="7">
        <f>SUM('címrend kötelező'!EK35+'címrend önként'!EK35+'címrend államig'!EK35)</f>
        <v>0</v>
      </c>
      <c r="EL35" s="38"/>
      <c r="EM35" s="7"/>
      <c r="EN35" s="7">
        <f>SUM('címrend kötelező'!EN35+'címrend önként'!EN35+'címrend államig'!EN35)</f>
        <v>0</v>
      </c>
      <c r="EO35" s="38"/>
      <c r="EP35" s="7"/>
      <c r="EQ35" s="7">
        <f>SUM('címrend kötelező'!EQ35+'címrend önként'!EQ35+'címrend államig'!EQ35)</f>
        <v>0</v>
      </c>
      <c r="ER35" s="38"/>
      <c r="ES35" s="7">
        <v>15000</v>
      </c>
      <c r="ET35" s="7">
        <f>SUM('címrend kötelező'!ET35+'címrend önként'!ET35+'címrend államig'!ET35)</f>
        <v>35000</v>
      </c>
      <c r="EU35" s="95">
        <f t="shared" ref="EU35" si="196">ET35/ES35*100</f>
        <v>233.33333333333334</v>
      </c>
      <c r="EV35" s="330">
        <f t="shared" si="61"/>
        <v>17300</v>
      </c>
      <c r="EW35" s="330">
        <f t="shared" si="61"/>
        <v>36600</v>
      </c>
      <c r="EX35" s="95">
        <f t="shared" ref="EX35:EX52" si="197">EW35/EV35*100</f>
        <v>211.56069364161851</v>
      </c>
      <c r="EY35" s="7"/>
      <c r="EZ35" s="330">
        <f>'címrend kötelező'!EY35+'címrend önként'!EY35+'címrend államig'!EY35</f>
        <v>0</v>
      </c>
      <c r="FA35" s="38"/>
      <c r="FB35" s="7"/>
      <c r="FC35" s="330">
        <f>'címrend kötelező'!EZ35+'címrend önként'!EZ35+'címrend államig'!EZ35</f>
        <v>0</v>
      </c>
      <c r="FD35" s="38"/>
      <c r="FE35" s="7"/>
      <c r="FF35" s="330">
        <f>'címrend kötelező'!FA35+'címrend önként'!FA35+'címrend államig'!FA35</f>
        <v>0</v>
      </c>
      <c r="FG35" s="38"/>
      <c r="FH35" s="7"/>
      <c r="FI35" s="330">
        <f>'címrend kötelező'!FB35+'címrend önként'!FB35+'címrend államig'!FB35</f>
        <v>0</v>
      </c>
      <c r="FJ35" s="38"/>
      <c r="FK35" s="7"/>
      <c r="FL35" s="330">
        <f>'címrend kötelező'!FC35+'címrend önként'!FC35+'címrend államig'!FC35</f>
        <v>0</v>
      </c>
      <c r="FM35" s="38"/>
      <c r="FN35" s="7"/>
      <c r="FO35" s="330">
        <f>'címrend kötelező'!FD35+'címrend önként'!FD35+'címrend államig'!FD35</f>
        <v>0</v>
      </c>
      <c r="FP35" s="38"/>
      <c r="FQ35" s="7"/>
      <c r="FR35" s="330">
        <f>'címrend kötelező'!FE35+'címrend önként'!FE35+'címrend államig'!FE35</f>
        <v>0</v>
      </c>
      <c r="FS35" s="38"/>
      <c r="FT35" s="7"/>
      <c r="FU35" s="330">
        <f>'címrend kötelező'!FF35+'címrend önként'!FF35+'címrend államig'!FF35</f>
        <v>0</v>
      </c>
      <c r="FV35" s="330"/>
      <c r="FW35" s="7"/>
      <c r="FX35" s="330">
        <f>'címrend kötelező'!FG35+'címrend önként'!FG35+'címrend államig'!FG35</f>
        <v>0</v>
      </c>
      <c r="FY35" s="38"/>
      <c r="FZ35" s="7"/>
      <c r="GA35" s="330">
        <f>'címrend kötelező'!FH35+'címrend önként'!FH35+'címrend államig'!FH35</f>
        <v>0</v>
      </c>
      <c r="GB35" s="330"/>
      <c r="GC35" s="7"/>
      <c r="GD35" s="330">
        <f>'címrend kötelező'!FI35+'címrend önként'!FI35+'címrend államig'!FI35</f>
        <v>0</v>
      </c>
      <c r="GE35" s="330"/>
      <c r="GF35" s="7"/>
      <c r="GG35" s="330">
        <f>'címrend kötelező'!FJ35+'címrend önként'!FJ35+'címrend államig'!FJ35</f>
        <v>0</v>
      </c>
      <c r="GH35" s="330"/>
      <c r="GI35" s="7"/>
      <c r="GJ35" s="330">
        <f>'címrend kötelező'!FK35+'címrend önként'!FK35+'címrend államig'!FK35</f>
        <v>0</v>
      </c>
      <c r="GK35" s="38"/>
      <c r="GL35" s="330">
        <f t="shared" si="62"/>
        <v>0</v>
      </c>
      <c r="GM35" s="330">
        <f t="shared" si="62"/>
        <v>0</v>
      </c>
      <c r="GN35" s="38"/>
      <c r="GO35" s="7"/>
      <c r="GP35" s="330">
        <f>'címrend kötelező'!FM35+'címrend önként'!FM35+'címrend államig'!FM35</f>
        <v>0</v>
      </c>
      <c r="GQ35" s="330"/>
      <c r="GR35" s="7"/>
      <c r="GS35" s="330">
        <f>'címrend kötelező'!FN35+'címrend önként'!FN35+'címrend államig'!FN35</f>
        <v>0</v>
      </c>
      <c r="GT35" s="330"/>
      <c r="GU35" s="7"/>
      <c r="GV35" s="330">
        <f>'címrend kötelező'!FO35+'címrend önként'!FO35+'címrend államig'!FO35</f>
        <v>0</v>
      </c>
      <c r="GW35" s="330"/>
      <c r="GX35" s="330">
        <f t="shared" si="63"/>
        <v>0</v>
      </c>
      <c r="GY35" s="330">
        <f t="shared" si="63"/>
        <v>0</v>
      </c>
      <c r="GZ35" s="330"/>
      <c r="HA35" s="38">
        <f t="shared" si="64"/>
        <v>7575377</v>
      </c>
      <c r="HB35" s="38" t="e">
        <f t="shared" si="64"/>
        <v>#REF!</v>
      </c>
      <c r="HC35" s="182" t="e">
        <f t="shared" si="58"/>
        <v>#REF!</v>
      </c>
      <c r="HE35" s="187"/>
      <c r="HF35" s="187"/>
    </row>
    <row r="36" spans="1:214" ht="15" customHeight="1" x14ac:dyDescent="0.2">
      <c r="A36" s="161" t="s">
        <v>491</v>
      </c>
      <c r="B36" s="7"/>
      <c r="C36" s="7">
        <f>SUM('címrend kötelező'!C36+'címrend önként'!C36+'címrend államig'!C36)</f>
        <v>0</v>
      </c>
      <c r="D36" s="89"/>
      <c r="E36" s="7"/>
      <c r="F36" s="7">
        <f>SUM('címrend kötelező'!F36+'címrend önként'!F36+'címrend államig'!F36)</f>
        <v>0</v>
      </c>
      <c r="G36" s="38"/>
      <c r="H36" s="7"/>
      <c r="I36" s="7">
        <f>SUM('címrend kötelező'!I36+'címrend önként'!I36+'címrend államig'!I36)</f>
        <v>0</v>
      </c>
      <c r="J36" s="38"/>
      <c r="K36" s="7"/>
      <c r="L36" s="7">
        <f>SUM('címrend kötelező'!L36+'címrend önként'!L36+'címrend államig'!L36)</f>
        <v>0</v>
      </c>
      <c r="M36" s="38"/>
      <c r="N36" s="7"/>
      <c r="O36" s="7">
        <f>SUM('címrend kötelező'!O36+'címrend önként'!O36+'címrend államig'!O36)</f>
        <v>0</v>
      </c>
      <c r="P36" s="38"/>
      <c r="Q36" s="7"/>
      <c r="R36" s="7">
        <f>SUM('címrend kötelező'!R36+'címrend önként'!R36+'címrend államig'!R36)</f>
        <v>0</v>
      </c>
      <c r="S36" s="38"/>
      <c r="T36" s="7"/>
      <c r="U36" s="7">
        <f>SUM('címrend kötelező'!U36+'címrend önként'!U36+'címrend államig'!U36)</f>
        <v>0</v>
      </c>
      <c r="V36" s="38"/>
      <c r="W36" s="7"/>
      <c r="X36" s="7">
        <f>SUM('címrend kötelező'!X36+'címrend önként'!X36+'címrend államig'!X36)</f>
        <v>0</v>
      </c>
      <c r="Y36" s="38"/>
      <c r="Z36" s="7">
        <v>0</v>
      </c>
      <c r="AA36" s="7">
        <f>SUM('címrend kötelező'!AA36+'címrend önként'!AA36+'címrend államig'!AA36)</f>
        <v>0</v>
      </c>
      <c r="AB36" s="94"/>
      <c r="AC36" s="7"/>
      <c r="AD36" s="7">
        <f>SUM('címrend kötelező'!AD36+'címrend önként'!AD36+'címrend államig'!AD36)</f>
        <v>0</v>
      </c>
      <c r="AE36" s="38"/>
      <c r="AF36" s="7"/>
      <c r="AG36" s="7">
        <f>SUM('címrend kötelező'!AG36+'címrend önként'!AG36+'címrend államig'!AG36)</f>
        <v>0</v>
      </c>
      <c r="AH36" s="38"/>
      <c r="AI36" s="7">
        <v>5603</v>
      </c>
      <c r="AJ36" s="7">
        <f>SUM('címrend kötelező'!AJ36+'címrend önként'!AJ36+'címrend államig'!AJ36)</f>
        <v>5603</v>
      </c>
      <c r="AK36" s="94">
        <f t="shared" ref="AK36" si="198">AJ36/AI36*100</f>
        <v>100</v>
      </c>
      <c r="AL36" s="7"/>
      <c r="AM36" s="7">
        <f>SUM('címrend kötelező'!AM36+'címrend önként'!AM36+'címrend államig'!AM36)</f>
        <v>0</v>
      </c>
      <c r="AN36" s="38"/>
      <c r="AO36" s="7">
        <v>1251010</v>
      </c>
      <c r="AP36" s="7">
        <f>SUM('címrend kötelező'!AP36+'címrend önként'!AP36+'címrend államig'!AP36)</f>
        <v>1529011</v>
      </c>
      <c r="AQ36" s="94">
        <f t="shared" ref="AQ36" si="199">AP36/AO36*100</f>
        <v>122.22212452338511</v>
      </c>
      <c r="AR36" s="7">
        <v>0</v>
      </c>
      <c r="AS36" s="330">
        <f>SUM('címrend kötelező'!AS36+'címrend önként'!AS36+'címrend államig'!AS36)</f>
        <v>0</v>
      </c>
      <c r="AT36" s="94"/>
      <c r="AU36" s="7">
        <v>1200</v>
      </c>
      <c r="AV36" s="330">
        <f>SUM('címrend kötelező'!AV36+'címrend önként'!AV36+'címrend államig'!AV36)</f>
        <v>1300</v>
      </c>
      <c r="AW36" s="94">
        <f t="shared" ref="AW36" si="200">AV36/AU36*100</f>
        <v>108.33333333333333</v>
      </c>
      <c r="AX36" s="7">
        <v>250000</v>
      </c>
      <c r="AY36" s="330">
        <f>SUM('címrend kötelező'!AY36+'címrend önként'!AY36+'címrend államig'!AY36)</f>
        <v>269000</v>
      </c>
      <c r="AZ36" s="94">
        <f t="shared" ref="AZ36" si="201">AY36/AX36*100</f>
        <v>107.60000000000001</v>
      </c>
      <c r="BA36" s="7"/>
      <c r="BB36" s="330">
        <f>SUM('címrend kötelező'!BB36+'címrend önként'!BB36+'címrend államig'!BB36)</f>
        <v>0</v>
      </c>
      <c r="BC36" s="38"/>
      <c r="BD36" s="7"/>
      <c r="BE36" s="330">
        <f>SUM('címrend kötelező'!BE36+'címrend önként'!BE36+'címrend államig'!BE36)</f>
        <v>0</v>
      </c>
      <c r="BF36" s="38"/>
      <c r="BG36" s="7">
        <v>68219</v>
      </c>
      <c r="BH36" s="330">
        <f>'címrend kötelező'!BH36+'címrend önként'!BH36+'címrend államig'!BH36</f>
        <v>58944</v>
      </c>
      <c r="BI36" s="94">
        <f t="shared" ref="BI36" si="202">BH36/BG36*100</f>
        <v>86.404080974508574</v>
      </c>
      <c r="BJ36" s="7"/>
      <c r="BK36" s="330">
        <f>'címrend kötelező'!BK36+'címrend önként'!BK36+'címrend államig'!BK36</f>
        <v>0</v>
      </c>
      <c r="BL36" s="38"/>
      <c r="BM36" s="7"/>
      <c r="BN36" s="330">
        <f>SUM('címrend kötelező'!BN36+'címrend önként'!BN36+'címrend államig'!BN36)</f>
        <v>0</v>
      </c>
      <c r="BO36" s="38"/>
      <c r="BP36" s="7">
        <v>145846</v>
      </c>
      <c r="BQ36" s="330">
        <f>SUM('címrend kötelező'!BQ36+'címrend önként'!BQ36+'címrend államig'!BQ36)</f>
        <v>170049</v>
      </c>
      <c r="BR36" s="94">
        <f t="shared" ref="BR36" si="203">BQ36/BP36*100</f>
        <v>116.59490147141504</v>
      </c>
      <c r="BS36" s="7"/>
      <c r="BT36" s="330">
        <f>SUM('címrend kötelező'!BT36+'címrend önként'!BT36+'címrend államig'!BT36)</f>
        <v>0</v>
      </c>
      <c r="BU36" s="38"/>
      <c r="BV36" s="7"/>
      <c r="BW36" s="330">
        <f>SUM('címrend kötelező'!BW36+'címrend önként'!BW36+'címrend államig'!BW36)</f>
        <v>0</v>
      </c>
      <c r="BX36" s="38"/>
      <c r="BY36" s="7"/>
      <c r="BZ36" s="330">
        <f>SUM('címrend kötelező'!BZ36+'címrend önként'!BZ36+'címrend államig'!BZ36)</f>
        <v>0</v>
      </c>
      <c r="CA36" s="38"/>
      <c r="CB36" s="7"/>
      <c r="CC36" s="330">
        <f>SUM('címrend kötelező'!CC36+'címrend önként'!CC36+'címrend államig'!CC36)</f>
        <v>0</v>
      </c>
      <c r="CD36" s="38"/>
      <c r="CE36" s="7">
        <v>2160300</v>
      </c>
      <c r="CF36" s="330">
        <f>SUM('címrend kötelező'!CF36+'címrend önként'!CF36+'címrend államig'!CF36)</f>
        <v>2488783</v>
      </c>
      <c r="CG36" s="94">
        <f t="shared" ref="CG36" si="204">CF36/CE36*100</f>
        <v>115.20543443040319</v>
      </c>
      <c r="CH36" s="7"/>
      <c r="CI36" s="330">
        <f>SUM('címrend kötelező'!CI36+'címrend önként'!CI36+'címrend államig'!CI36)</f>
        <v>0</v>
      </c>
      <c r="CJ36" s="38"/>
      <c r="CK36" s="7"/>
      <c r="CL36" s="330">
        <f>SUM('címrend kötelező'!CL36+'címrend önként'!CL36+'címrend államig'!CL36)</f>
        <v>0</v>
      </c>
      <c r="CM36" s="38"/>
      <c r="CN36" s="7"/>
      <c r="CO36" s="330">
        <f>'címrend kötelező'!CO36+'címrend önként'!CO36+'címrend államig'!CO36</f>
        <v>0</v>
      </c>
      <c r="CP36" s="38"/>
      <c r="CQ36" s="7"/>
      <c r="CR36" s="330">
        <f>SUM('címrend kötelező'!CR36+'címrend önként'!CR36+'címrend államig'!CR36)</f>
        <v>0</v>
      </c>
      <c r="CS36" s="38"/>
      <c r="CT36" s="7"/>
      <c r="CU36" s="330">
        <f>SUM('címrend kötelező'!CU36+'címrend önként'!CU36+'címrend államig'!CU36)</f>
        <v>0</v>
      </c>
      <c r="CV36" s="38"/>
      <c r="CW36" s="7"/>
      <c r="CX36" s="330">
        <f>SUM('címrend kötelező'!CX36+'címrend önként'!CX36+'címrend államig'!CX36)</f>
        <v>0</v>
      </c>
      <c r="CY36" s="38"/>
      <c r="CZ36" s="7"/>
      <c r="DA36" s="330">
        <f>SUM('címrend kötelező'!DA36+'címrend önként'!DA36+'címrend államig'!DA36)</f>
        <v>0</v>
      </c>
      <c r="DB36" s="38"/>
      <c r="DC36" s="7"/>
      <c r="DD36" s="330">
        <f>SUM('címrend kötelező'!DD36+'címrend önként'!DD36+'címrend államig'!DD36)</f>
        <v>0</v>
      </c>
      <c r="DE36" s="38"/>
      <c r="DF36" s="7">
        <v>120507</v>
      </c>
      <c r="DG36" s="330">
        <f>SUM('címrend kötelező'!DG36+'címrend önként'!DG36+'címrend államig'!DG36)</f>
        <v>0</v>
      </c>
      <c r="DH36" s="38"/>
      <c r="DI36" s="7">
        <v>30000</v>
      </c>
      <c r="DJ36" s="330">
        <f>SUM('címrend kötelező'!DJ36+'címrend önként'!DJ36+'címrend államig'!DJ36)</f>
        <v>15000</v>
      </c>
      <c r="DK36" s="94">
        <f t="shared" ref="DK36" si="205">DJ36/DI36*100</f>
        <v>50</v>
      </c>
      <c r="DL36" s="7"/>
      <c r="DM36" s="330">
        <f>SUM('címrend kötelező'!DM36+'címrend önként'!DM36+'címrend államig'!DM36)</f>
        <v>0</v>
      </c>
      <c r="DN36" s="38"/>
      <c r="DO36" s="7"/>
      <c r="DP36" s="330">
        <f>'címrend kötelező'!DP36+'címrend önként'!DP36+'címrend államig'!DP36</f>
        <v>0</v>
      </c>
      <c r="DQ36" s="38"/>
      <c r="DR36" s="330">
        <f t="shared" si="59"/>
        <v>4032685</v>
      </c>
      <c r="DS36" s="330">
        <f t="shared" si="59"/>
        <v>4537690</v>
      </c>
      <c r="DT36" s="94">
        <f t="shared" si="60"/>
        <v>112.52279808613864</v>
      </c>
      <c r="DU36" s="7"/>
      <c r="DV36" s="7">
        <f>SUM('címrend kötelező'!DV36+'címrend önként'!DV36+'címrend államig'!DV36)</f>
        <v>0</v>
      </c>
      <c r="DW36" s="38"/>
      <c r="DX36" s="7"/>
      <c r="DY36" s="7">
        <f>SUM('címrend kötelező'!DY36+'címrend önként'!DY36+'címrend államig'!DY36)</f>
        <v>0</v>
      </c>
      <c r="DZ36" s="38"/>
      <c r="EA36" s="7">
        <v>1600</v>
      </c>
      <c r="EB36" s="7">
        <f>SUM('címrend kötelező'!EB36+'címrend önként'!EB36+'címrend államig'!EB36)</f>
        <v>1600</v>
      </c>
      <c r="EC36" s="95">
        <f t="shared" ref="EC36" si="206">EB36/EA36*100</f>
        <v>100</v>
      </c>
      <c r="ED36" s="7">
        <v>4000</v>
      </c>
      <c r="EE36" s="7">
        <f>SUM('címrend kötelező'!EE36+'címrend önként'!EE36+'címrend államig'!EE36)</f>
        <v>4000</v>
      </c>
      <c r="EF36" s="95">
        <f t="shared" ref="EF36" si="207">EE36/ED36*100</f>
        <v>100</v>
      </c>
      <c r="EG36" s="7">
        <v>200</v>
      </c>
      <c r="EH36" s="7">
        <f>SUM('címrend kötelező'!EH36+'címrend önként'!EH36+'címrend államig'!EH36)</f>
        <v>0</v>
      </c>
      <c r="EI36" s="95">
        <f t="shared" ref="EI36" si="208">EH36/EG36*100</f>
        <v>0</v>
      </c>
      <c r="EJ36" s="7"/>
      <c r="EK36" s="7">
        <f>SUM('címrend kötelező'!EK36+'címrend önként'!EK36+'címrend államig'!EK36)</f>
        <v>0</v>
      </c>
      <c r="EL36" s="38"/>
      <c r="EM36" s="7"/>
      <c r="EN36" s="7">
        <f>SUM('címrend kötelező'!EN36+'címrend önként'!EN36+'címrend államig'!EN36)</f>
        <v>0</v>
      </c>
      <c r="EO36" s="38"/>
      <c r="EP36" s="7"/>
      <c r="EQ36" s="7">
        <f>SUM('címrend kötelező'!EQ36+'címrend önként'!EQ36+'címrend államig'!EQ36)</f>
        <v>0</v>
      </c>
      <c r="ER36" s="38"/>
      <c r="ES36" s="7"/>
      <c r="ET36" s="7">
        <f>SUM('címrend kötelező'!ET36+'címrend önként'!ET36+'címrend államig'!ET36)</f>
        <v>0</v>
      </c>
      <c r="EU36" s="38"/>
      <c r="EV36" s="330">
        <f t="shared" si="61"/>
        <v>5800</v>
      </c>
      <c r="EW36" s="330">
        <f t="shared" si="61"/>
        <v>5600</v>
      </c>
      <c r="EX36" s="95">
        <f t="shared" si="197"/>
        <v>96.551724137931032</v>
      </c>
      <c r="EY36" s="7">
        <v>3000</v>
      </c>
      <c r="EZ36" s="330">
        <f>'címrend kötelező'!EY36+'címrend önként'!EY36+'címrend államig'!EY36</f>
        <v>3000</v>
      </c>
      <c r="FA36" s="95">
        <f t="shared" ref="FA36" si="209">EZ36/EY36*100</f>
        <v>100</v>
      </c>
      <c r="FB36" s="7"/>
      <c r="FC36" s="330">
        <f>'címrend kötelező'!EZ36+'címrend önként'!EZ36+'címrend államig'!EZ36</f>
        <v>40000</v>
      </c>
      <c r="FD36" s="38"/>
      <c r="FE36" s="7"/>
      <c r="FF36" s="330">
        <f>'címrend kötelező'!FA36+'címrend önként'!FA36+'címrend államig'!FA36</f>
        <v>0</v>
      </c>
      <c r="FG36" s="38"/>
      <c r="FH36" s="7">
        <v>600</v>
      </c>
      <c r="FI36" s="330">
        <f>'címrend kötelező'!FB36+'címrend önként'!FB36+'címrend államig'!FB36</f>
        <v>1097</v>
      </c>
      <c r="FJ36" s="95">
        <f t="shared" ref="FJ36" si="210">FI36/FH36*100</f>
        <v>182.83333333333334</v>
      </c>
      <c r="FK36" s="7"/>
      <c r="FL36" s="330">
        <f>'címrend kötelező'!FC36+'címrend önként'!FC36+'címrend államig'!FC36</f>
        <v>0</v>
      </c>
      <c r="FM36" s="38"/>
      <c r="FN36" s="7">
        <v>45731</v>
      </c>
      <c r="FO36" s="330">
        <f>'címrend kötelező'!FD36+'címrend önként'!FD36+'címrend államig'!FD36</f>
        <v>38796</v>
      </c>
      <c r="FP36" s="95">
        <f t="shared" ref="FP36" si="211">FO36/FN36*100</f>
        <v>84.835232118256769</v>
      </c>
      <c r="FQ36" s="7">
        <v>6434</v>
      </c>
      <c r="FR36" s="330">
        <f>'címrend kötelező'!FE36+'címrend önként'!FE36+'címrend államig'!FE36</f>
        <v>6596</v>
      </c>
      <c r="FS36" s="95">
        <f t="shared" ref="FS36" si="212">FR36/FQ36*100</f>
        <v>102.5178737954616</v>
      </c>
      <c r="FT36" s="7">
        <v>3751</v>
      </c>
      <c r="FU36" s="330">
        <f>'címrend kötelező'!FF36+'címrend önként'!FF36+'címrend államig'!FF36</f>
        <v>3513</v>
      </c>
      <c r="FV36" s="330"/>
      <c r="FW36" s="7">
        <v>13603</v>
      </c>
      <c r="FX36" s="330">
        <f>'címrend kötelező'!FG36+'címrend önként'!FG36+'címrend államig'!FG36</f>
        <v>13603</v>
      </c>
      <c r="FY36" s="95">
        <f t="shared" ref="FY36" si="213">FX36/FW36*100</f>
        <v>100</v>
      </c>
      <c r="FZ36" s="7"/>
      <c r="GA36" s="330">
        <f>'címrend kötelező'!FH36+'címrend önként'!FH36+'címrend államig'!FH36</f>
        <v>0</v>
      </c>
      <c r="GB36" s="330"/>
      <c r="GC36" s="7"/>
      <c r="GD36" s="330">
        <f>'címrend kötelező'!FI36+'címrend önként'!FI36+'címrend államig'!FI36</f>
        <v>0</v>
      </c>
      <c r="GE36" s="330"/>
      <c r="GF36" s="7">
        <v>97009</v>
      </c>
      <c r="GG36" s="330">
        <f>'címrend kötelező'!FJ36+'címrend önként'!FJ36+'címrend államig'!FJ36</f>
        <v>102188</v>
      </c>
      <c r="GH36" s="95">
        <f>GG36/GF36*100</f>
        <v>105.33867991629641</v>
      </c>
      <c r="GI36" s="7"/>
      <c r="GJ36" s="330">
        <f>'címrend kötelező'!FK36+'címrend önként'!FK36+'címrend államig'!FK36</f>
        <v>0</v>
      </c>
      <c r="GK36" s="38"/>
      <c r="GL36" s="330">
        <f t="shared" si="62"/>
        <v>170128</v>
      </c>
      <c r="GM36" s="330">
        <f t="shared" si="62"/>
        <v>208793</v>
      </c>
      <c r="GN36" s="95">
        <f t="shared" ref="GN36" si="214">GM36/GL36*100</f>
        <v>122.72700554876327</v>
      </c>
      <c r="GO36" s="7">
        <v>42307</v>
      </c>
      <c r="GP36" s="330">
        <f>'címrend kötelező'!FM36+'címrend önként'!FM36+'címrend államig'!FM36</f>
        <v>47578</v>
      </c>
      <c r="GQ36" s="95">
        <f t="shared" ref="GQ36" si="215">GP36/GO36*100</f>
        <v>112.45893114614603</v>
      </c>
      <c r="GR36" s="7">
        <v>29700</v>
      </c>
      <c r="GS36" s="330">
        <f>'címrend kötelező'!FN36+'címrend önként'!FN36+'címrend államig'!FN36</f>
        <v>28650</v>
      </c>
      <c r="GT36" s="95">
        <f t="shared" ref="GT36" si="216">GS36/GR36*100</f>
        <v>96.464646464646464</v>
      </c>
      <c r="GU36" s="7"/>
      <c r="GV36" s="330">
        <f>'címrend kötelező'!FO36+'címrend önként'!FO36+'címrend államig'!FO36</f>
        <v>0</v>
      </c>
      <c r="GW36" s="330"/>
      <c r="GX36" s="330">
        <f t="shared" si="63"/>
        <v>242135</v>
      </c>
      <c r="GY36" s="330">
        <f t="shared" si="63"/>
        <v>285021</v>
      </c>
      <c r="GZ36" s="95">
        <f t="shared" ref="GZ36" si="217">GY36/GX36*100</f>
        <v>117.71160716129432</v>
      </c>
      <c r="HA36" s="38">
        <f t="shared" si="64"/>
        <v>4280620</v>
      </c>
      <c r="HB36" s="38">
        <f t="shared" si="64"/>
        <v>4828311</v>
      </c>
      <c r="HC36" s="182">
        <f t="shared" si="58"/>
        <v>112.79466525877093</v>
      </c>
      <c r="HE36" s="187"/>
      <c r="HF36" s="187"/>
    </row>
    <row r="37" spans="1:214" s="13" customFormat="1" ht="15" customHeight="1" x14ac:dyDescent="0.2">
      <c r="A37" s="162" t="s">
        <v>492</v>
      </c>
      <c r="B37" s="6">
        <f>B38+B39</f>
        <v>0</v>
      </c>
      <c r="C37" s="6">
        <f>C38+C39</f>
        <v>0</v>
      </c>
      <c r="D37" s="89"/>
      <c r="E37" s="6">
        <f>E38+E39</f>
        <v>0</v>
      </c>
      <c r="F37" s="6">
        <f>F38+F39</f>
        <v>0</v>
      </c>
      <c r="G37" s="38"/>
      <c r="H37" s="6">
        <f>H38+H39</f>
        <v>0</v>
      </c>
      <c r="I37" s="6">
        <f>I38+I39</f>
        <v>0</v>
      </c>
      <c r="J37" s="38"/>
      <c r="K37" s="6">
        <f>K38+K39</f>
        <v>0</v>
      </c>
      <c r="L37" s="6">
        <f>L38+L39</f>
        <v>0</v>
      </c>
      <c r="M37" s="38"/>
      <c r="N37" s="6">
        <f>N38+N39</f>
        <v>0</v>
      </c>
      <c r="O37" s="6">
        <f>O38+O39</f>
        <v>0</v>
      </c>
      <c r="P37" s="38"/>
      <c r="Q37" s="6">
        <f>Q38+Q39</f>
        <v>0</v>
      </c>
      <c r="R37" s="6">
        <f>R38+R39</f>
        <v>0</v>
      </c>
      <c r="S37" s="38"/>
      <c r="T37" s="6">
        <f>T38+T39</f>
        <v>0</v>
      </c>
      <c r="U37" s="6">
        <f>U38+U39</f>
        <v>0</v>
      </c>
      <c r="V37" s="38"/>
      <c r="W37" s="6">
        <f>W38+W39</f>
        <v>0</v>
      </c>
      <c r="X37" s="6">
        <f>X38+X39</f>
        <v>0</v>
      </c>
      <c r="Y37" s="38"/>
      <c r="Z37" s="6">
        <f>Z38+Z39</f>
        <v>0</v>
      </c>
      <c r="AA37" s="6">
        <f>AA38+AA39</f>
        <v>0</v>
      </c>
      <c r="AB37" s="38"/>
      <c r="AC37" s="6">
        <f>AC38+AC39</f>
        <v>0</v>
      </c>
      <c r="AD37" s="6">
        <f>AD38+AD39</f>
        <v>0</v>
      </c>
      <c r="AE37" s="38"/>
      <c r="AF37" s="6">
        <f>AF38+AF39</f>
        <v>0</v>
      </c>
      <c r="AG37" s="6">
        <f>AG38+AG39</f>
        <v>0</v>
      </c>
      <c r="AH37" s="38"/>
      <c r="AI37" s="6">
        <f>AI38+AI39</f>
        <v>0</v>
      </c>
      <c r="AJ37" s="6">
        <f>AJ38+AJ39</f>
        <v>0</v>
      </c>
      <c r="AK37" s="38"/>
      <c r="AL37" s="6">
        <f>AL38+AL39</f>
        <v>0</v>
      </c>
      <c r="AM37" s="6">
        <f>AM38+AM39</f>
        <v>0</v>
      </c>
      <c r="AN37" s="38"/>
      <c r="AO37" s="6">
        <f>AO38+AO39</f>
        <v>0</v>
      </c>
      <c r="AP37" s="6">
        <f>AP38+AP39</f>
        <v>0</v>
      </c>
      <c r="AQ37" s="38"/>
      <c r="AR37" s="6">
        <f>AR38+AR39</f>
        <v>0</v>
      </c>
      <c r="AS37" s="6">
        <f>AS38+AS39</f>
        <v>0</v>
      </c>
      <c r="AT37" s="38"/>
      <c r="AU37" s="6">
        <f>AU38+AU39</f>
        <v>0</v>
      </c>
      <c r="AV37" s="6">
        <f>AV38+AV39</f>
        <v>0</v>
      </c>
      <c r="AW37" s="38"/>
      <c r="AX37" s="6">
        <f>AX38+AX39</f>
        <v>0</v>
      </c>
      <c r="AY37" s="6">
        <f>AY38+AY39</f>
        <v>0</v>
      </c>
      <c r="AZ37" s="38"/>
      <c r="BA37" s="6">
        <f>BA38+BA39</f>
        <v>0</v>
      </c>
      <c r="BB37" s="6">
        <f>BB38+BB39</f>
        <v>0</v>
      </c>
      <c r="BC37" s="38"/>
      <c r="BD37" s="6">
        <f>BD38+BD39</f>
        <v>0</v>
      </c>
      <c r="BE37" s="6">
        <f>BE38+BE39</f>
        <v>0</v>
      </c>
      <c r="BF37" s="38"/>
      <c r="BG37" s="6">
        <f>BG38+BG39</f>
        <v>0</v>
      </c>
      <c r="BH37" s="6">
        <f>BH38+BH39</f>
        <v>0</v>
      </c>
      <c r="BI37" s="38"/>
      <c r="BJ37" s="6">
        <f>BJ38+BJ39</f>
        <v>0</v>
      </c>
      <c r="BK37" s="6">
        <f>BK38+BK39</f>
        <v>0</v>
      </c>
      <c r="BL37" s="38"/>
      <c r="BM37" s="6">
        <f>BM38+BM39</f>
        <v>0</v>
      </c>
      <c r="BN37" s="6">
        <f>BN38+BN39</f>
        <v>0</v>
      </c>
      <c r="BO37" s="38"/>
      <c r="BP37" s="6">
        <f>BP38+BP39</f>
        <v>0</v>
      </c>
      <c r="BQ37" s="6">
        <f>BQ38+BQ39</f>
        <v>0</v>
      </c>
      <c r="BR37" s="38"/>
      <c r="BS37" s="6">
        <f>BS38+BS39</f>
        <v>0</v>
      </c>
      <c r="BT37" s="6">
        <f>BT38+BT39</f>
        <v>20000</v>
      </c>
      <c r="BU37" s="89"/>
      <c r="BV37" s="6">
        <f>BV38+BV39</f>
        <v>0</v>
      </c>
      <c r="BW37" s="6">
        <f>BW38+BW39</f>
        <v>0</v>
      </c>
      <c r="BX37" s="38"/>
      <c r="BY37" s="6">
        <f>BY38+BY39</f>
        <v>10000</v>
      </c>
      <c r="BZ37" s="6">
        <f>BZ38+BZ39</f>
        <v>100000</v>
      </c>
      <c r="CA37" s="89">
        <f t="shared" ref="CA37" si="218">BZ37/BY37*100</f>
        <v>1000</v>
      </c>
      <c r="CB37" s="6">
        <f>CB38+CB39</f>
        <v>0</v>
      </c>
      <c r="CC37" s="6">
        <f>CC38+CC39</f>
        <v>0</v>
      </c>
      <c r="CD37" s="38"/>
      <c r="CE37" s="6">
        <f>CE38+CE39</f>
        <v>0</v>
      </c>
      <c r="CF37" s="6">
        <f>CF38+CF39</f>
        <v>0</v>
      </c>
      <c r="CG37" s="38"/>
      <c r="CH37" s="6">
        <f>CH38+CH39</f>
        <v>0</v>
      </c>
      <c r="CI37" s="6">
        <f>CI38+CI39</f>
        <v>0</v>
      </c>
      <c r="CJ37" s="38"/>
      <c r="CK37" s="6">
        <f>CK38+CK39</f>
        <v>0</v>
      </c>
      <c r="CL37" s="6">
        <f>CL38+CL39</f>
        <v>0</v>
      </c>
      <c r="CM37" s="38"/>
      <c r="CN37" s="6">
        <f>CN38+CN39</f>
        <v>0</v>
      </c>
      <c r="CO37" s="6">
        <f>CO38+CO39</f>
        <v>0</v>
      </c>
      <c r="CP37" s="38"/>
      <c r="CQ37" s="6">
        <f>CQ38+CQ39</f>
        <v>0</v>
      </c>
      <c r="CR37" s="6">
        <f>CR38+CR39</f>
        <v>0</v>
      </c>
      <c r="CS37" s="38"/>
      <c r="CT37" s="6">
        <f>CT38+CT39</f>
        <v>0</v>
      </c>
      <c r="CU37" s="6">
        <f>CU38+CU39</f>
        <v>0</v>
      </c>
      <c r="CV37" s="38"/>
      <c r="CW37" s="6">
        <f>CW38+CW39</f>
        <v>0</v>
      </c>
      <c r="CX37" s="6">
        <f>CX38+CX39</f>
        <v>0</v>
      </c>
      <c r="CY37" s="38"/>
      <c r="CZ37" s="6">
        <f>CZ38+CZ39</f>
        <v>0</v>
      </c>
      <c r="DA37" s="6">
        <f>DA38+DA39</f>
        <v>0</v>
      </c>
      <c r="DB37" s="38"/>
      <c r="DC37" s="6">
        <f>DC38+DC39</f>
        <v>0</v>
      </c>
      <c r="DD37" s="330">
        <f>SUM('címrend kötelező'!DD37+'címrend önként'!DD37+'címrend államig'!DD37)</f>
        <v>0</v>
      </c>
      <c r="DE37" s="38"/>
      <c r="DF37" s="6">
        <f>DF38+DF39</f>
        <v>0</v>
      </c>
      <c r="DG37" s="6">
        <f>DG38+DG39</f>
        <v>0</v>
      </c>
      <c r="DH37" s="38"/>
      <c r="DI37" s="6">
        <f>DI38+DI39</f>
        <v>0</v>
      </c>
      <c r="DJ37" s="6">
        <f>DJ38+DJ39</f>
        <v>0</v>
      </c>
      <c r="DK37" s="38"/>
      <c r="DL37" s="6">
        <f>DL38+DL39</f>
        <v>0</v>
      </c>
      <c r="DM37" s="6">
        <f>DM38+DM39</f>
        <v>0</v>
      </c>
      <c r="DN37" s="38"/>
      <c r="DO37" s="6">
        <f>DO38+DO39</f>
        <v>75000</v>
      </c>
      <c r="DP37" s="6">
        <f>DP38+DP39</f>
        <v>35000</v>
      </c>
      <c r="DQ37" s="89">
        <f t="shared" ref="DQ37" si="219">DP37/DO37*100</f>
        <v>46.666666666666664</v>
      </c>
      <c r="DR37" s="38">
        <f t="shared" si="59"/>
        <v>85000</v>
      </c>
      <c r="DS37" s="38">
        <f t="shared" si="59"/>
        <v>155000</v>
      </c>
      <c r="DT37" s="89">
        <f t="shared" si="60"/>
        <v>182.35294117647058</v>
      </c>
      <c r="DU37" s="6">
        <f>DU38+DU39</f>
        <v>0</v>
      </c>
      <c r="DV37" s="6">
        <f>DV38+DV39</f>
        <v>0</v>
      </c>
      <c r="DW37" s="38"/>
      <c r="DX37" s="6">
        <f>DX38+DX39</f>
        <v>0</v>
      </c>
      <c r="DY37" s="6">
        <f>DY38+DY39</f>
        <v>0</v>
      </c>
      <c r="DZ37" s="38"/>
      <c r="EA37" s="6">
        <f>EA38+EA39</f>
        <v>0</v>
      </c>
      <c r="EB37" s="6">
        <f>EB38+EB39</f>
        <v>0</v>
      </c>
      <c r="EC37" s="38"/>
      <c r="ED37" s="6">
        <f>ED38+ED39</f>
        <v>0</v>
      </c>
      <c r="EE37" s="6">
        <f>EE38+EE39</f>
        <v>0</v>
      </c>
      <c r="EF37" s="38"/>
      <c r="EG37" s="6">
        <f>EG38+EG39</f>
        <v>0</v>
      </c>
      <c r="EH37" s="6">
        <f>EH38+EH39</f>
        <v>0</v>
      </c>
      <c r="EI37" s="38"/>
      <c r="EJ37" s="6">
        <f>EJ38+EJ39</f>
        <v>0</v>
      </c>
      <c r="EK37" s="6">
        <f>EK38+EK39</f>
        <v>0</v>
      </c>
      <c r="EL37" s="38"/>
      <c r="EM37" s="6">
        <f>EM38+EM39</f>
        <v>0</v>
      </c>
      <c r="EN37" s="6">
        <f>EN38+EN39</f>
        <v>0</v>
      </c>
      <c r="EO37" s="38"/>
      <c r="EP37" s="6">
        <f>EP38+EP39</f>
        <v>0</v>
      </c>
      <c r="EQ37" s="6">
        <f>EQ38+EQ39</f>
        <v>0</v>
      </c>
      <c r="ER37" s="38"/>
      <c r="ES37" s="6">
        <f>ES38+ES39</f>
        <v>0</v>
      </c>
      <c r="ET37" s="6">
        <f>ET38+ET39</f>
        <v>0</v>
      </c>
      <c r="EU37" s="38"/>
      <c r="EV37" s="38">
        <f t="shared" si="61"/>
        <v>0</v>
      </c>
      <c r="EW37" s="38">
        <f t="shared" si="61"/>
        <v>0</v>
      </c>
      <c r="EX37" s="91"/>
      <c r="EY37" s="6">
        <f>EY38+EY39</f>
        <v>0</v>
      </c>
      <c r="EZ37" s="6">
        <f>EZ38+EZ39</f>
        <v>0</v>
      </c>
      <c r="FA37" s="38"/>
      <c r="FB37" s="6">
        <f>FB38+FB39</f>
        <v>0</v>
      </c>
      <c r="FC37" s="6">
        <f>FC38+FC39</f>
        <v>0</v>
      </c>
      <c r="FD37" s="38"/>
      <c r="FE37" s="6">
        <f>FE38+FE39</f>
        <v>0</v>
      </c>
      <c r="FF37" s="6">
        <f>FF38+FF39</f>
        <v>0</v>
      </c>
      <c r="FG37" s="38"/>
      <c r="FH37" s="6">
        <f>FH38+FH39</f>
        <v>0</v>
      </c>
      <c r="FI37" s="6">
        <f>FI38+FI39</f>
        <v>0</v>
      </c>
      <c r="FJ37" s="38"/>
      <c r="FK37" s="6">
        <f>FK38+FK39</f>
        <v>0</v>
      </c>
      <c r="FL37" s="6">
        <f>FL38+FL39</f>
        <v>0</v>
      </c>
      <c r="FM37" s="38"/>
      <c r="FN37" s="6">
        <f>FN38+FN39</f>
        <v>0</v>
      </c>
      <c r="FO37" s="6">
        <f>FO38+FO39</f>
        <v>0</v>
      </c>
      <c r="FP37" s="38"/>
      <c r="FQ37" s="6">
        <f>FQ38+FQ39</f>
        <v>0</v>
      </c>
      <c r="FR37" s="6">
        <f>FR38+FR39</f>
        <v>0</v>
      </c>
      <c r="FS37" s="38"/>
      <c r="FT37" s="6">
        <f>FT38+FT39</f>
        <v>0</v>
      </c>
      <c r="FU37" s="6">
        <f>FU38+FU39</f>
        <v>0</v>
      </c>
      <c r="FV37" s="330"/>
      <c r="FW37" s="6">
        <f>FW38+FW39</f>
        <v>0</v>
      </c>
      <c r="FX37" s="6">
        <f>FX38+FX39</f>
        <v>0</v>
      </c>
      <c r="FY37" s="38"/>
      <c r="FZ37" s="6">
        <f>FZ38+FZ39</f>
        <v>0</v>
      </c>
      <c r="GA37" s="6">
        <f>GA38+GA39</f>
        <v>0</v>
      </c>
      <c r="GB37" s="38"/>
      <c r="GC37" s="6">
        <f>GC38+GC39</f>
        <v>0</v>
      </c>
      <c r="GD37" s="6">
        <f>GD38+GD39</f>
        <v>0</v>
      </c>
      <c r="GE37" s="38"/>
      <c r="GF37" s="6">
        <f>GF38+GF39</f>
        <v>0</v>
      </c>
      <c r="GG37" s="6">
        <f>GG38+GG39</f>
        <v>0</v>
      </c>
      <c r="GH37" s="38"/>
      <c r="GI37" s="6">
        <f>GI38+GI39</f>
        <v>0</v>
      </c>
      <c r="GJ37" s="6">
        <f>GJ38+GJ39</f>
        <v>0</v>
      </c>
      <c r="GK37" s="38"/>
      <c r="GL37" s="38">
        <f t="shared" si="62"/>
        <v>0</v>
      </c>
      <c r="GM37" s="38">
        <f t="shared" si="62"/>
        <v>0</v>
      </c>
      <c r="GN37" s="38"/>
      <c r="GO37" s="6">
        <f>GO38+GO39</f>
        <v>0</v>
      </c>
      <c r="GP37" s="6">
        <f>GP38+GP39</f>
        <v>0</v>
      </c>
      <c r="GQ37" s="38"/>
      <c r="GR37" s="6">
        <f>GR38+GR39</f>
        <v>0</v>
      </c>
      <c r="GS37" s="6">
        <f>GS38+GS39</f>
        <v>0</v>
      </c>
      <c r="GT37" s="38"/>
      <c r="GU37" s="6">
        <f>GU38+GU39</f>
        <v>0</v>
      </c>
      <c r="GV37" s="6">
        <f>GV38+GV39</f>
        <v>0</v>
      </c>
      <c r="GW37" s="38"/>
      <c r="GX37" s="38">
        <f t="shared" si="63"/>
        <v>0</v>
      </c>
      <c r="GY37" s="38">
        <f t="shared" si="63"/>
        <v>0</v>
      </c>
      <c r="GZ37" s="38"/>
      <c r="HA37" s="38">
        <f t="shared" si="64"/>
        <v>85000</v>
      </c>
      <c r="HB37" s="38">
        <f t="shared" si="64"/>
        <v>155000</v>
      </c>
      <c r="HC37" s="182">
        <f t="shared" si="58"/>
        <v>182.35294117647058</v>
      </c>
      <c r="HE37" s="187"/>
      <c r="HF37" s="187"/>
    </row>
    <row r="38" spans="1:214" ht="15" customHeight="1" x14ac:dyDescent="0.2">
      <c r="A38" s="161" t="s">
        <v>493</v>
      </c>
      <c r="B38" s="7"/>
      <c r="C38" s="7">
        <f>SUM('címrend kötelező'!C38+'címrend önként'!C38+'címrend államig'!C38)</f>
        <v>0</v>
      </c>
      <c r="D38" s="89"/>
      <c r="E38" s="7"/>
      <c r="F38" s="7">
        <f>SUM('címrend kötelező'!F38+'címrend önként'!F38+'címrend államig'!F38)</f>
        <v>0</v>
      </c>
      <c r="G38" s="38"/>
      <c r="H38" s="7"/>
      <c r="I38" s="7">
        <f>SUM('címrend kötelező'!I38+'címrend önként'!I38+'címrend államig'!I38)</f>
        <v>0</v>
      </c>
      <c r="J38" s="38"/>
      <c r="K38" s="7"/>
      <c r="L38" s="7">
        <f>SUM('címrend kötelező'!L38+'címrend önként'!L38+'címrend államig'!L38)</f>
        <v>0</v>
      </c>
      <c r="M38" s="38"/>
      <c r="N38" s="7"/>
      <c r="O38" s="7">
        <f>SUM('címrend kötelező'!O38+'címrend önként'!O38+'címrend államig'!O38)</f>
        <v>0</v>
      </c>
      <c r="P38" s="38"/>
      <c r="Q38" s="7"/>
      <c r="R38" s="7">
        <f>SUM('címrend kötelező'!R38+'címrend önként'!R38+'címrend államig'!R38)</f>
        <v>0</v>
      </c>
      <c r="S38" s="38"/>
      <c r="T38" s="7"/>
      <c r="U38" s="7">
        <f>SUM('címrend kötelező'!U38+'címrend önként'!U38+'címrend államig'!U38)</f>
        <v>0</v>
      </c>
      <c r="V38" s="38"/>
      <c r="W38" s="7"/>
      <c r="X38" s="7">
        <f>SUM('címrend kötelező'!X38+'címrend önként'!X38+'címrend államig'!X38)</f>
        <v>0</v>
      </c>
      <c r="Y38" s="38"/>
      <c r="Z38" s="7"/>
      <c r="AA38" s="7">
        <f>SUM('címrend kötelező'!AA38+'címrend önként'!AA38+'címrend államig'!AA38)</f>
        <v>0</v>
      </c>
      <c r="AB38" s="38"/>
      <c r="AC38" s="7"/>
      <c r="AD38" s="7">
        <f>SUM('címrend kötelező'!AD38+'címrend önként'!AD38+'címrend államig'!AD38)</f>
        <v>0</v>
      </c>
      <c r="AE38" s="38"/>
      <c r="AF38" s="7"/>
      <c r="AG38" s="7">
        <f>SUM('címrend kötelező'!AG38+'címrend önként'!AG38+'címrend államig'!AG38)</f>
        <v>0</v>
      </c>
      <c r="AH38" s="38"/>
      <c r="AI38" s="7"/>
      <c r="AJ38" s="7">
        <f>SUM('címrend kötelező'!AJ38+'címrend önként'!AJ38+'címrend államig'!AJ38)</f>
        <v>0</v>
      </c>
      <c r="AK38" s="38"/>
      <c r="AL38" s="7"/>
      <c r="AM38" s="7">
        <f>SUM('címrend kötelező'!AM38+'címrend önként'!AM38+'címrend államig'!AM38)</f>
        <v>0</v>
      </c>
      <c r="AN38" s="38"/>
      <c r="AO38" s="7"/>
      <c r="AP38" s="7">
        <f>SUM('címrend kötelező'!AP38+'címrend önként'!AP38+'címrend államig'!AP38)</f>
        <v>0</v>
      </c>
      <c r="AQ38" s="38"/>
      <c r="AR38" s="7"/>
      <c r="AS38" s="330">
        <f>SUM('címrend kötelező'!AS38+'címrend önként'!AS38+'címrend államig'!AS38)</f>
        <v>0</v>
      </c>
      <c r="AT38" s="38"/>
      <c r="AU38" s="7"/>
      <c r="AV38" s="330">
        <f>SUM('címrend kötelező'!AV38+'címrend önként'!AV38+'címrend államig'!AV38)</f>
        <v>0</v>
      </c>
      <c r="AW38" s="38"/>
      <c r="AX38" s="7"/>
      <c r="AY38" s="330">
        <f>SUM('címrend kötelező'!AY38+'címrend önként'!AY38+'címrend államig'!AY38)</f>
        <v>0</v>
      </c>
      <c r="AZ38" s="38"/>
      <c r="BA38" s="7"/>
      <c r="BB38" s="330">
        <f>SUM('címrend kötelező'!BB38+'címrend önként'!BB38+'címrend államig'!BB38)</f>
        <v>0</v>
      </c>
      <c r="BC38" s="38"/>
      <c r="BD38" s="7"/>
      <c r="BE38" s="330">
        <f>SUM('címrend kötelező'!BE38+'címrend önként'!BE38+'címrend államig'!BE38)</f>
        <v>0</v>
      </c>
      <c r="BF38" s="38"/>
      <c r="BG38" s="7"/>
      <c r="BH38" s="330">
        <f>'címrend kötelező'!BH38+'címrend önként'!BH38+'címrend államig'!BH38</f>
        <v>0</v>
      </c>
      <c r="BI38" s="38"/>
      <c r="BJ38" s="7"/>
      <c r="BK38" s="330">
        <f>'címrend kötelező'!BK38+'címrend önként'!BK38+'címrend államig'!BK38</f>
        <v>0</v>
      </c>
      <c r="BL38" s="38"/>
      <c r="BM38" s="7"/>
      <c r="BN38" s="330">
        <f>SUM('címrend kötelező'!BN38+'címrend önként'!BN38+'címrend államig'!BN38)</f>
        <v>0</v>
      </c>
      <c r="BO38" s="38"/>
      <c r="BP38" s="7"/>
      <c r="BQ38" s="330">
        <f>SUM('címrend kötelező'!BQ38+'címrend önként'!BQ38+'címrend államig'!BQ38)</f>
        <v>0</v>
      </c>
      <c r="BR38" s="38"/>
      <c r="BS38" s="7"/>
      <c r="BT38" s="330">
        <f>SUM('címrend kötelező'!BT38+'címrend önként'!BT38+'címrend államig'!BT38)</f>
        <v>0</v>
      </c>
      <c r="BU38" s="38"/>
      <c r="BV38" s="7"/>
      <c r="BW38" s="330">
        <f>SUM('címrend kötelező'!BW38+'címrend önként'!BW38+'címrend államig'!BW38)</f>
        <v>0</v>
      </c>
      <c r="BX38" s="38"/>
      <c r="BY38" s="7"/>
      <c r="BZ38" s="330">
        <f>SUM('címrend kötelező'!BZ38+'címrend önként'!BZ38+'címrend államig'!BZ38)</f>
        <v>0</v>
      </c>
      <c r="CA38" s="38"/>
      <c r="CB38" s="7"/>
      <c r="CC38" s="330">
        <f>SUM('címrend kötelező'!CC38+'címrend önként'!CC38+'címrend államig'!CC38)</f>
        <v>0</v>
      </c>
      <c r="CD38" s="38"/>
      <c r="CE38" s="7"/>
      <c r="CF38" s="330">
        <f>SUM('címrend kötelező'!CF38+'címrend önként'!CF38+'címrend államig'!CF38)</f>
        <v>0</v>
      </c>
      <c r="CG38" s="38"/>
      <c r="CH38" s="7"/>
      <c r="CI38" s="330">
        <f>SUM('címrend kötelező'!CI38+'címrend önként'!CI38+'címrend államig'!CI38)</f>
        <v>0</v>
      </c>
      <c r="CJ38" s="38"/>
      <c r="CK38" s="7"/>
      <c r="CL38" s="330">
        <f>SUM('címrend kötelező'!CL38+'címrend önként'!CL38+'címrend államig'!CL38)</f>
        <v>0</v>
      </c>
      <c r="CM38" s="38"/>
      <c r="CN38" s="7"/>
      <c r="CO38" s="330">
        <f>'címrend kötelező'!CO38+'címrend önként'!CO38+'címrend államig'!CO38</f>
        <v>0</v>
      </c>
      <c r="CP38" s="38"/>
      <c r="CQ38" s="7"/>
      <c r="CR38" s="330">
        <f>SUM('címrend kötelező'!CR38+'címrend önként'!CR38+'címrend államig'!CR38)</f>
        <v>0</v>
      </c>
      <c r="CS38" s="38"/>
      <c r="CT38" s="7"/>
      <c r="CU38" s="330">
        <f>SUM('címrend kötelező'!CU38+'címrend önként'!CU38+'címrend államig'!CU38)</f>
        <v>0</v>
      </c>
      <c r="CV38" s="38"/>
      <c r="CW38" s="7"/>
      <c r="CX38" s="330">
        <f>SUM('címrend kötelező'!CX38+'címrend önként'!CX38+'címrend államig'!CX38)</f>
        <v>0</v>
      </c>
      <c r="CY38" s="38"/>
      <c r="CZ38" s="7"/>
      <c r="DA38" s="330">
        <f>SUM('címrend kötelező'!DA38+'címrend önként'!DA38+'címrend államig'!DA38)</f>
        <v>0</v>
      </c>
      <c r="DB38" s="38"/>
      <c r="DC38" s="7"/>
      <c r="DD38" s="330">
        <f>SUM('címrend kötelező'!DD38+'címrend önként'!DD38+'címrend államig'!DD38)</f>
        <v>0</v>
      </c>
      <c r="DE38" s="38"/>
      <c r="DF38" s="7"/>
      <c r="DG38" s="330">
        <f>SUM('címrend kötelező'!DG38+'címrend önként'!DG38+'címrend államig'!DG38)</f>
        <v>0</v>
      </c>
      <c r="DH38" s="38"/>
      <c r="DI38" s="7"/>
      <c r="DJ38" s="330">
        <f>SUM('címrend kötelező'!DJ38+'címrend önként'!DJ38+'címrend államig'!DJ38)</f>
        <v>0</v>
      </c>
      <c r="DK38" s="38"/>
      <c r="DL38" s="7"/>
      <c r="DM38" s="330">
        <f>SUM('címrend kötelező'!DM38+'címrend önként'!DM38+'címrend államig'!DM38)</f>
        <v>0</v>
      </c>
      <c r="DN38" s="38"/>
      <c r="DO38" s="7"/>
      <c r="DP38" s="330">
        <f>'címrend kötelező'!DP38+'címrend önként'!DP38+'címrend államig'!DP38</f>
        <v>0</v>
      </c>
      <c r="DQ38" s="38"/>
      <c r="DR38" s="330">
        <f t="shared" si="59"/>
        <v>0</v>
      </c>
      <c r="DS38" s="330">
        <f t="shared" si="59"/>
        <v>0</v>
      </c>
      <c r="DT38" s="94"/>
      <c r="DU38" s="7"/>
      <c r="DV38" s="7">
        <f>SUM('címrend kötelező'!DV38+'címrend önként'!DV38+'címrend államig'!DV38)</f>
        <v>0</v>
      </c>
      <c r="DW38" s="38"/>
      <c r="DX38" s="7"/>
      <c r="DY38" s="7">
        <f>SUM('címrend kötelező'!DY38+'címrend önként'!DY38+'címrend államig'!DY38)</f>
        <v>0</v>
      </c>
      <c r="DZ38" s="38"/>
      <c r="EA38" s="7"/>
      <c r="EB38" s="7">
        <f>SUM('címrend kötelező'!EB38+'címrend önként'!EB38+'címrend államig'!EB38)</f>
        <v>0</v>
      </c>
      <c r="EC38" s="38"/>
      <c r="ED38" s="7"/>
      <c r="EE38" s="7">
        <f>SUM('címrend kötelező'!EE38+'címrend önként'!EE38+'címrend államig'!EE38)</f>
        <v>0</v>
      </c>
      <c r="EF38" s="38"/>
      <c r="EG38" s="7"/>
      <c r="EH38" s="7">
        <f>SUM('címrend kötelező'!EH38+'címrend önként'!EH38+'címrend államig'!EH38)</f>
        <v>0</v>
      </c>
      <c r="EI38" s="38"/>
      <c r="EJ38" s="7"/>
      <c r="EK38" s="7">
        <f>SUM('címrend kötelező'!EK38+'címrend önként'!EK38+'címrend államig'!EK38)</f>
        <v>0</v>
      </c>
      <c r="EL38" s="38"/>
      <c r="EM38" s="7"/>
      <c r="EN38" s="7">
        <f>SUM('címrend kötelező'!EN38+'címrend önként'!EN38+'címrend államig'!EN38)</f>
        <v>0</v>
      </c>
      <c r="EO38" s="38"/>
      <c r="EP38" s="7"/>
      <c r="EQ38" s="7">
        <f>SUM('címrend kötelező'!EQ38+'címrend önként'!EQ38+'címrend államig'!EQ38)</f>
        <v>0</v>
      </c>
      <c r="ER38" s="38"/>
      <c r="ES38" s="7"/>
      <c r="ET38" s="7">
        <f>SUM('címrend kötelező'!ET38+'címrend önként'!ET38+'címrend államig'!ET38)</f>
        <v>0</v>
      </c>
      <c r="EU38" s="330"/>
      <c r="EV38" s="330">
        <f t="shared" si="61"/>
        <v>0</v>
      </c>
      <c r="EW38" s="330">
        <f t="shared" si="61"/>
        <v>0</v>
      </c>
      <c r="EX38" s="91"/>
      <c r="EY38" s="7"/>
      <c r="EZ38" s="330">
        <f>'címrend kötelező'!EY38+'címrend önként'!EY38+'címrend államig'!EY38</f>
        <v>0</v>
      </c>
      <c r="FA38" s="38"/>
      <c r="FB38" s="7"/>
      <c r="FC38" s="330">
        <f>'címrend kötelező'!EZ38+'címrend önként'!EZ38+'címrend államig'!EZ38</f>
        <v>0</v>
      </c>
      <c r="FD38" s="38"/>
      <c r="FE38" s="7"/>
      <c r="FF38" s="330">
        <f>'címrend kötelező'!FA38+'címrend önként'!FA38+'címrend államig'!FA38</f>
        <v>0</v>
      </c>
      <c r="FG38" s="38"/>
      <c r="FH38" s="7"/>
      <c r="FI38" s="330">
        <f>'címrend kötelező'!FB38+'címrend önként'!FB38+'címrend államig'!FB38</f>
        <v>0</v>
      </c>
      <c r="FJ38" s="38"/>
      <c r="FK38" s="7"/>
      <c r="FL38" s="330">
        <f>'címrend kötelező'!FC38+'címrend önként'!FC38+'címrend államig'!FC38</f>
        <v>0</v>
      </c>
      <c r="FM38" s="38"/>
      <c r="FN38" s="7"/>
      <c r="FO38" s="330">
        <f>'címrend kötelező'!FD38+'címrend önként'!FD38+'címrend államig'!FD38</f>
        <v>0</v>
      </c>
      <c r="FP38" s="38"/>
      <c r="FQ38" s="7"/>
      <c r="FR38" s="330">
        <f>'címrend kötelező'!FE38+'címrend önként'!FE38+'címrend államig'!FE38</f>
        <v>0</v>
      </c>
      <c r="FS38" s="38"/>
      <c r="FT38" s="7"/>
      <c r="FU38" s="330">
        <f>'címrend kötelező'!FF38+'címrend önként'!FF38+'címrend államig'!FF38</f>
        <v>0</v>
      </c>
      <c r="FV38" s="330"/>
      <c r="FW38" s="7"/>
      <c r="FX38" s="330">
        <f>'címrend kötelező'!FG38+'címrend önként'!FG38+'címrend államig'!FG38</f>
        <v>0</v>
      </c>
      <c r="FY38" s="38"/>
      <c r="FZ38" s="7"/>
      <c r="GA38" s="330">
        <f>'címrend kötelező'!FH38+'címrend önként'!FH38+'címrend államig'!FH38</f>
        <v>0</v>
      </c>
      <c r="GB38" s="330"/>
      <c r="GC38" s="7"/>
      <c r="GD38" s="330">
        <f>'címrend kötelező'!FI38+'címrend önként'!FI38+'címrend államig'!FI38</f>
        <v>0</v>
      </c>
      <c r="GE38" s="330"/>
      <c r="GF38" s="7"/>
      <c r="GG38" s="330">
        <f>'címrend kötelező'!FJ38+'címrend önként'!FJ38+'címrend államig'!FJ38</f>
        <v>0</v>
      </c>
      <c r="GH38" s="330"/>
      <c r="GI38" s="7"/>
      <c r="GJ38" s="330">
        <f>'címrend kötelező'!FK38+'címrend önként'!FK38+'címrend államig'!FK38</f>
        <v>0</v>
      </c>
      <c r="GK38" s="38"/>
      <c r="GL38" s="330">
        <f t="shared" si="62"/>
        <v>0</v>
      </c>
      <c r="GM38" s="330">
        <f t="shared" si="62"/>
        <v>0</v>
      </c>
      <c r="GN38" s="38"/>
      <c r="GO38" s="7"/>
      <c r="GP38" s="330">
        <f>'címrend kötelező'!FM38+'címrend önként'!FM38+'címrend államig'!FM38</f>
        <v>0</v>
      </c>
      <c r="GQ38" s="330"/>
      <c r="GR38" s="7"/>
      <c r="GS38" s="330">
        <f>'címrend kötelező'!FN38+'címrend önként'!FN38+'címrend államig'!FN38</f>
        <v>0</v>
      </c>
      <c r="GT38" s="330"/>
      <c r="GU38" s="7"/>
      <c r="GV38" s="330">
        <f>'címrend kötelező'!FO38+'címrend önként'!FO38+'címrend államig'!FO38</f>
        <v>0</v>
      </c>
      <c r="GW38" s="330"/>
      <c r="GX38" s="330">
        <f t="shared" si="63"/>
        <v>0</v>
      </c>
      <c r="GY38" s="330">
        <f t="shared" si="63"/>
        <v>0</v>
      </c>
      <c r="GZ38" s="330"/>
      <c r="HA38" s="38">
        <f t="shared" si="64"/>
        <v>0</v>
      </c>
      <c r="HB38" s="38">
        <f t="shared" si="64"/>
        <v>0</v>
      </c>
      <c r="HC38" s="182"/>
      <c r="HE38" s="187"/>
      <c r="HF38" s="187"/>
    </row>
    <row r="39" spans="1:214" ht="15" customHeight="1" x14ac:dyDescent="0.2">
      <c r="A39" s="161" t="s">
        <v>494</v>
      </c>
      <c r="B39" s="7"/>
      <c r="C39" s="7">
        <f>SUM('címrend kötelező'!C39+'címrend önként'!C39+'címrend államig'!C39)</f>
        <v>0</v>
      </c>
      <c r="D39" s="89"/>
      <c r="E39" s="7"/>
      <c r="F39" s="7">
        <f>SUM('címrend kötelező'!F39+'címrend önként'!F39+'címrend államig'!F39)</f>
        <v>0</v>
      </c>
      <c r="G39" s="38"/>
      <c r="H39" s="7"/>
      <c r="I39" s="7">
        <f>SUM('címrend kötelező'!I39+'címrend önként'!I39+'címrend államig'!I39)</f>
        <v>0</v>
      </c>
      <c r="J39" s="38"/>
      <c r="K39" s="7"/>
      <c r="L39" s="7">
        <f>SUM('címrend kötelező'!L39+'címrend önként'!L39+'címrend államig'!L39)</f>
        <v>0</v>
      </c>
      <c r="M39" s="38"/>
      <c r="N39" s="7"/>
      <c r="O39" s="7">
        <f>SUM('címrend kötelező'!O39+'címrend önként'!O39+'címrend államig'!O39)</f>
        <v>0</v>
      </c>
      <c r="P39" s="38"/>
      <c r="Q39" s="7"/>
      <c r="R39" s="7">
        <f>SUM('címrend kötelező'!R39+'címrend önként'!R39+'címrend államig'!R39)</f>
        <v>0</v>
      </c>
      <c r="S39" s="38"/>
      <c r="T39" s="7"/>
      <c r="U39" s="7">
        <f>SUM('címrend kötelező'!U39+'címrend önként'!U39+'címrend államig'!U39)</f>
        <v>0</v>
      </c>
      <c r="V39" s="38"/>
      <c r="W39" s="7"/>
      <c r="X39" s="7">
        <f>SUM('címrend kötelező'!X39+'címrend önként'!X39+'címrend államig'!X39)</f>
        <v>0</v>
      </c>
      <c r="Y39" s="38"/>
      <c r="Z39" s="7"/>
      <c r="AA39" s="7">
        <f>SUM('címrend kötelező'!AA39+'címrend önként'!AA39+'címrend államig'!AA39)</f>
        <v>0</v>
      </c>
      <c r="AB39" s="38"/>
      <c r="AC39" s="7"/>
      <c r="AD39" s="7">
        <f>SUM('címrend kötelező'!AD39+'címrend önként'!AD39+'címrend államig'!AD39)</f>
        <v>0</v>
      </c>
      <c r="AE39" s="38"/>
      <c r="AF39" s="7"/>
      <c r="AG39" s="7">
        <f>SUM('címrend kötelező'!AG39+'címrend önként'!AG39+'címrend államig'!AG39)</f>
        <v>0</v>
      </c>
      <c r="AH39" s="38"/>
      <c r="AI39" s="7"/>
      <c r="AJ39" s="7">
        <f>SUM('címrend kötelező'!AJ39+'címrend önként'!AJ39+'címrend államig'!AJ39)</f>
        <v>0</v>
      </c>
      <c r="AK39" s="38"/>
      <c r="AL39" s="7"/>
      <c r="AM39" s="7">
        <f>SUM('címrend kötelező'!AM39+'címrend önként'!AM39+'címrend államig'!AM39)</f>
        <v>0</v>
      </c>
      <c r="AN39" s="38"/>
      <c r="AO39" s="7"/>
      <c r="AP39" s="7">
        <f>SUM('címrend kötelező'!AP39+'címrend önként'!AP39+'címrend államig'!AP39)</f>
        <v>0</v>
      </c>
      <c r="AQ39" s="38"/>
      <c r="AR39" s="7"/>
      <c r="AS39" s="330">
        <f>SUM('címrend kötelező'!AS39+'címrend önként'!AS39+'címrend államig'!AS39)</f>
        <v>0</v>
      </c>
      <c r="AT39" s="38"/>
      <c r="AU39" s="7"/>
      <c r="AV39" s="330">
        <f>SUM('címrend kötelező'!AV39+'címrend önként'!AV39+'címrend államig'!AV39)</f>
        <v>0</v>
      </c>
      <c r="AW39" s="38"/>
      <c r="AX39" s="7"/>
      <c r="AY39" s="330">
        <f>SUM('címrend kötelező'!AY39+'címrend önként'!AY39+'címrend államig'!AY39)</f>
        <v>0</v>
      </c>
      <c r="AZ39" s="38"/>
      <c r="BA39" s="7"/>
      <c r="BB39" s="330">
        <f>SUM('címrend kötelező'!BB39+'címrend önként'!BB39+'címrend államig'!BB39)</f>
        <v>0</v>
      </c>
      <c r="BC39" s="38"/>
      <c r="BD39" s="7"/>
      <c r="BE39" s="330">
        <f>SUM('címrend kötelező'!BE39+'címrend önként'!BE39+'címrend államig'!BE39)</f>
        <v>0</v>
      </c>
      <c r="BF39" s="38"/>
      <c r="BG39" s="7"/>
      <c r="BH39" s="330">
        <f>'címrend kötelező'!BH39+'címrend önként'!BH39+'címrend államig'!BH39</f>
        <v>0</v>
      </c>
      <c r="BI39" s="38"/>
      <c r="BJ39" s="7"/>
      <c r="BK39" s="330">
        <f>'címrend kötelező'!BK39+'címrend önként'!BK39+'címrend államig'!BK39</f>
        <v>0</v>
      </c>
      <c r="BL39" s="38"/>
      <c r="BM39" s="7"/>
      <c r="BN39" s="330">
        <f>SUM('címrend kötelező'!BN39+'címrend önként'!BN39+'címrend államig'!BN39)</f>
        <v>0</v>
      </c>
      <c r="BO39" s="38"/>
      <c r="BP39" s="7"/>
      <c r="BQ39" s="330">
        <f>SUM('címrend kötelező'!BQ39+'címrend önként'!BQ39+'címrend államig'!BQ39)</f>
        <v>0</v>
      </c>
      <c r="BR39" s="38"/>
      <c r="BS39" s="7">
        <v>0</v>
      </c>
      <c r="BT39" s="330">
        <f>SUM('címrend kötelező'!BT39+'címrend önként'!BT39+'címrend államig'!BT39)</f>
        <v>20000</v>
      </c>
      <c r="BU39" s="94"/>
      <c r="BV39" s="7"/>
      <c r="BW39" s="330">
        <f>SUM('címrend kötelező'!BW39+'címrend önként'!BW39+'címrend államig'!BW39)</f>
        <v>0</v>
      </c>
      <c r="BX39" s="38"/>
      <c r="BY39" s="7">
        <v>10000</v>
      </c>
      <c r="BZ39" s="330">
        <f>SUM('címrend kötelező'!BZ39+'címrend önként'!BZ39+'címrend államig'!BZ39)</f>
        <v>100000</v>
      </c>
      <c r="CA39" s="94">
        <f t="shared" ref="CA39" si="220">BZ39/BY39*100</f>
        <v>1000</v>
      </c>
      <c r="CB39" s="7"/>
      <c r="CC39" s="330">
        <f>SUM('címrend kötelező'!CC39+'címrend önként'!CC39+'címrend államig'!CC39)</f>
        <v>0</v>
      </c>
      <c r="CD39" s="38"/>
      <c r="CE39" s="7"/>
      <c r="CF39" s="330">
        <f>SUM('címrend kötelező'!CF39+'címrend önként'!CF39+'címrend államig'!CF39)</f>
        <v>0</v>
      </c>
      <c r="CG39" s="38"/>
      <c r="CH39" s="7"/>
      <c r="CI39" s="330">
        <f>SUM('címrend kötelező'!CI39+'címrend önként'!CI39+'címrend államig'!CI39)</f>
        <v>0</v>
      </c>
      <c r="CJ39" s="38"/>
      <c r="CK39" s="7"/>
      <c r="CL39" s="330">
        <f>SUM('címrend kötelező'!CL39+'címrend önként'!CL39+'címrend államig'!CL39)</f>
        <v>0</v>
      </c>
      <c r="CM39" s="38"/>
      <c r="CN39" s="7"/>
      <c r="CO39" s="330">
        <f>'címrend kötelező'!CO39+'címrend önként'!CO39+'címrend államig'!CO39</f>
        <v>0</v>
      </c>
      <c r="CP39" s="38"/>
      <c r="CQ39" s="7"/>
      <c r="CR39" s="330">
        <f>SUM('címrend kötelező'!CR39+'címrend önként'!CR39+'címrend államig'!CR39)</f>
        <v>0</v>
      </c>
      <c r="CS39" s="38"/>
      <c r="CT39" s="7"/>
      <c r="CU39" s="330">
        <f>SUM('címrend kötelező'!CU39+'címrend önként'!CU39+'címrend államig'!CU39)</f>
        <v>0</v>
      </c>
      <c r="CV39" s="38"/>
      <c r="CW39" s="7"/>
      <c r="CX39" s="330">
        <f>SUM('címrend kötelező'!CX39+'címrend önként'!CX39+'címrend államig'!CX39)</f>
        <v>0</v>
      </c>
      <c r="CY39" s="38"/>
      <c r="CZ39" s="7"/>
      <c r="DA39" s="330">
        <f>SUM('címrend kötelező'!DA39+'címrend önként'!DA39+'címrend államig'!DA39)</f>
        <v>0</v>
      </c>
      <c r="DB39" s="38"/>
      <c r="DC39" s="7"/>
      <c r="DD39" s="330">
        <f>SUM('címrend kötelező'!DD39+'címrend önként'!DD39+'címrend államig'!DD39)</f>
        <v>0</v>
      </c>
      <c r="DE39" s="38"/>
      <c r="DF39" s="7"/>
      <c r="DG39" s="330">
        <f>SUM('címrend kötelező'!DG39+'címrend önként'!DG39+'címrend államig'!DG39)</f>
        <v>0</v>
      </c>
      <c r="DH39" s="38"/>
      <c r="DI39" s="7"/>
      <c r="DJ39" s="330">
        <f>SUM('címrend kötelező'!DJ39+'címrend önként'!DJ39+'címrend államig'!DJ39)</f>
        <v>0</v>
      </c>
      <c r="DK39" s="38"/>
      <c r="DL39" s="7"/>
      <c r="DM39" s="330">
        <f>SUM('címrend kötelező'!DM39+'címrend önként'!DM39+'címrend államig'!DM39)</f>
        <v>0</v>
      </c>
      <c r="DN39" s="38"/>
      <c r="DO39" s="7">
        <v>75000</v>
      </c>
      <c r="DP39" s="330">
        <f>'címrend kötelező'!DP39+'címrend önként'!DP39+'címrend államig'!DP39</f>
        <v>35000</v>
      </c>
      <c r="DQ39" s="94">
        <f t="shared" ref="DQ39" si="221">DP39/DO39*100</f>
        <v>46.666666666666664</v>
      </c>
      <c r="DR39" s="330">
        <f t="shared" si="59"/>
        <v>85000</v>
      </c>
      <c r="DS39" s="330">
        <f t="shared" si="59"/>
        <v>155000</v>
      </c>
      <c r="DT39" s="94">
        <f t="shared" si="60"/>
        <v>182.35294117647058</v>
      </c>
      <c r="DU39" s="7"/>
      <c r="DV39" s="7">
        <f>SUM('címrend kötelező'!DV39+'címrend önként'!DV39+'címrend államig'!DV39)</f>
        <v>0</v>
      </c>
      <c r="DW39" s="38"/>
      <c r="DX39" s="7"/>
      <c r="DY39" s="7">
        <f>SUM('címrend kötelező'!DY39+'címrend önként'!DY39+'címrend államig'!DY39)</f>
        <v>0</v>
      </c>
      <c r="DZ39" s="38"/>
      <c r="EA39" s="7"/>
      <c r="EB39" s="7">
        <f>SUM('címrend kötelező'!EB39+'címrend önként'!EB39+'címrend államig'!EB39)</f>
        <v>0</v>
      </c>
      <c r="EC39" s="38"/>
      <c r="ED39" s="7"/>
      <c r="EE39" s="7">
        <f>SUM('címrend kötelező'!EE39+'címrend önként'!EE39+'címrend államig'!EE39)</f>
        <v>0</v>
      </c>
      <c r="EF39" s="38"/>
      <c r="EG39" s="7"/>
      <c r="EH39" s="7">
        <f>SUM('címrend kötelező'!EH39+'címrend önként'!EH39+'címrend államig'!EH39)</f>
        <v>0</v>
      </c>
      <c r="EI39" s="38"/>
      <c r="EJ39" s="7"/>
      <c r="EK39" s="7">
        <f>SUM('címrend kötelező'!EK39+'címrend önként'!EK39+'címrend államig'!EK39)</f>
        <v>0</v>
      </c>
      <c r="EL39" s="38"/>
      <c r="EM39" s="7"/>
      <c r="EN39" s="7">
        <f>SUM('címrend kötelező'!EN39+'címrend önként'!EN39+'címrend államig'!EN39)</f>
        <v>0</v>
      </c>
      <c r="EO39" s="38"/>
      <c r="EP39" s="7"/>
      <c r="EQ39" s="7">
        <f>SUM('címrend kötelező'!EQ39+'címrend önként'!EQ39+'címrend államig'!EQ39)</f>
        <v>0</v>
      </c>
      <c r="ER39" s="38"/>
      <c r="ES39" s="7"/>
      <c r="ET39" s="7">
        <f>SUM('címrend kötelező'!ET39+'címrend önként'!ET39+'címrend államig'!ET39)</f>
        <v>0</v>
      </c>
      <c r="EU39" s="330"/>
      <c r="EV39" s="330">
        <f t="shared" si="61"/>
        <v>0</v>
      </c>
      <c r="EW39" s="330">
        <f t="shared" si="61"/>
        <v>0</v>
      </c>
      <c r="EX39" s="91"/>
      <c r="EY39" s="7"/>
      <c r="EZ39" s="330">
        <f>'címrend kötelező'!EY39+'címrend önként'!EY39+'címrend államig'!EY39</f>
        <v>0</v>
      </c>
      <c r="FA39" s="38"/>
      <c r="FB39" s="7"/>
      <c r="FC39" s="330">
        <f>'címrend kötelező'!EZ39+'címrend önként'!EZ39+'címrend államig'!EZ39</f>
        <v>0</v>
      </c>
      <c r="FD39" s="38"/>
      <c r="FE39" s="7"/>
      <c r="FF39" s="330">
        <f>'címrend kötelező'!FA39+'címrend önként'!FA39+'címrend államig'!FA39</f>
        <v>0</v>
      </c>
      <c r="FG39" s="38"/>
      <c r="FH39" s="7"/>
      <c r="FI39" s="330">
        <f>'címrend kötelező'!FB39+'címrend önként'!FB39+'címrend államig'!FB39</f>
        <v>0</v>
      </c>
      <c r="FJ39" s="38"/>
      <c r="FK39" s="7"/>
      <c r="FL39" s="330">
        <f>'címrend kötelező'!FC39+'címrend önként'!FC39+'címrend államig'!FC39</f>
        <v>0</v>
      </c>
      <c r="FM39" s="38"/>
      <c r="FN39" s="7"/>
      <c r="FO39" s="330">
        <f>'címrend kötelező'!FD39+'címrend önként'!FD39+'címrend államig'!FD39</f>
        <v>0</v>
      </c>
      <c r="FP39" s="38"/>
      <c r="FQ39" s="7"/>
      <c r="FR39" s="330">
        <f>'címrend kötelező'!FE39+'címrend önként'!FE39+'címrend államig'!FE39</f>
        <v>0</v>
      </c>
      <c r="FS39" s="38"/>
      <c r="FT39" s="7"/>
      <c r="FU39" s="330">
        <f>'címrend kötelező'!FF39+'címrend önként'!FF39+'címrend államig'!FF39</f>
        <v>0</v>
      </c>
      <c r="FV39" s="330"/>
      <c r="FW39" s="7"/>
      <c r="FX39" s="330">
        <f>'címrend kötelező'!FG39+'címrend önként'!FG39+'címrend államig'!FG39</f>
        <v>0</v>
      </c>
      <c r="FY39" s="38"/>
      <c r="FZ39" s="7"/>
      <c r="GA39" s="330">
        <f>'címrend kötelező'!FH39+'címrend önként'!FH39+'címrend államig'!FH39</f>
        <v>0</v>
      </c>
      <c r="GB39" s="330"/>
      <c r="GC39" s="7"/>
      <c r="GD39" s="330">
        <f>'címrend kötelező'!FI39+'címrend önként'!FI39+'címrend államig'!FI39</f>
        <v>0</v>
      </c>
      <c r="GE39" s="330"/>
      <c r="GF39" s="7"/>
      <c r="GG39" s="330">
        <f>'címrend kötelező'!FJ39+'címrend önként'!FJ39+'címrend államig'!FJ39</f>
        <v>0</v>
      </c>
      <c r="GH39" s="330"/>
      <c r="GI39" s="7"/>
      <c r="GJ39" s="330">
        <f>'címrend kötelező'!FK39+'címrend önként'!FK39+'címrend államig'!FK39</f>
        <v>0</v>
      </c>
      <c r="GK39" s="38"/>
      <c r="GL39" s="330">
        <f t="shared" si="62"/>
        <v>0</v>
      </c>
      <c r="GM39" s="330">
        <f t="shared" si="62"/>
        <v>0</v>
      </c>
      <c r="GN39" s="38"/>
      <c r="GO39" s="7"/>
      <c r="GP39" s="330">
        <f>'címrend kötelező'!FM39+'címrend önként'!FM39+'címrend államig'!FM39</f>
        <v>0</v>
      </c>
      <c r="GQ39" s="330"/>
      <c r="GR39" s="7"/>
      <c r="GS39" s="330">
        <f>'címrend kötelező'!FN39+'címrend önként'!FN39+'címrend államig'!FN39</f>
        <v>0</v>
      </c>
      <c r="GT39" s="330"/>
      <c r="GU39" s="7"/>
      <c r="GV39" s="330">
        <f>'címrend kötelező'!FO39+'címrend önként'!FO39+'címrend államig'!FO39</f>
        <v>0</v>
      </c>
      <c r="GW39" s="330"/>
      <c r="GX39" s="330">
        <f t="shared" si="63"/>
        <v>0</v>
      </c>
      <c r="GY39" s="330">
        <f t="shared" si="63"/>
        <v>0</v>
      </c>
      <c r="GZ39" s="330"/>
      <c r="HA39" s="38">
        <f t="shared" si="64"/>
        <v>85000</v>
      </c>
      <c r="HB39" s="38">
        <f t="shared" si="64"/>
        <v>155000</v>
      </c>
      <c r="HC39" s="182">
        <f t="shared" si="58"/>
        <v>182.35294117647058</v>
      </c>
      <c r="HE39" s="187"/>
      <c r="HF39" s="187"/>
    </row>
    <row r="40" spans="1:214" s="13" customFormat="1" ht="15" customHeight="1" x14ac:dyDescent="0.2">
      <c r="A40" s="162" t="s">
        <v>495</v>
      </c>
      <c r="B40" s="6">
        <f>B41+B46+B47+B48+B49</f>
        <v>0</v>
      </c>
      <c r="C40" s="6">
        <f>C41+C46+C47+C48+C49</f>
        <v>0</v>
      </c>
      <c r="D40" s="89"/>
      <c r="E40" s="6">
        <f>E41+E46+E47+E48+E49</f>
        <v>0</v>
      </c>
      <c r="F40" s="6">
        <f>F41+F46+F47+F48+F49</f>
        <v>0</v>
      </c>
      <c r="G40" s="38"/>
      <c r="H40" s="6">
        <f>H41+H46+H47+H48+H49</f>
        <v>0</v>
      </c>
      <c r="I40" s="6">
        <f>I41+I46+I47+I48+I49</f>
        <v>0</v>
      </c>
      <c r="J40" s="38"/>
      <c r="K40" s="6">
        <f>K41+K46+K47+K48+K49</f>
        <v>500</v>
      </c>
      <c r="L40" s="6">
        <f>L41+L46+L47+L48+L49</f>
        <v>500</v>
      </c>
      <c r="M40" s="89">
        <f t="shared" ref="M40" si="222">L40/K40*100</f>
        <v>100</v>
      </c>
      <c r="N40" s="6">
        <f>N41+N46+N47+N48+N49</f>
        <v>0</v>
      </c>
      <c r="O40" s="6">
        <f>O41+O46+O47+O48+O49</f>
        <v>0</v>
      </c>
      <c r="P40" s="38"/>
      <c r="Q40" s="6">
        <f>Q41+Q46+Q47+Q48+Q49</f>
        <v>0</v>
      </c>
      <c r="R40" s="6">
        <f>R41+R46+R47+R48+R49</f>
        <v>0</v>
      </c>
      <c r="S40" s="38"/>
      <c r="T40" s="6">
        <f>T41+T46+T47+T48+T49</f>
        <v>0</v>
      </c>
      <c r="U40" s="6">
        <f>U41+U46+U47+U48+U49</f>
        <v>0</v>
      </c>
      <c r="V40" s="38"/>
      <c r="W40" s="6">
        <f>W41+W46+W47+W48+W49</f>
        <v>0</v>
      </c>
      <c r="X40" s="6">
        <f>X41+X46+X47+X48+X49</f>
        <v>0</v>
      </c>
      <c r="Y40" s="38"/>
      <c r="Z40" s="6">
        <f>Z41+Z46+Z47+Z48+Z49</f>
        <v>0</v>
      </c>
      <c r="AA40" s="6">
        <f>AA41+AA46+AA47+AA48+AA49</f>
        <v>0</v>
      </c>
      <c r="AB40" s="38"/>
      <c r="AC40" s="6">
        <f>AC41+AC46+AC47+AC48+AC49</f>
        <v>0</v>
      </c>
      <c r="AD40" s="6">
        <f>AD41+AD46+AD47+AD48+AD49</f>
        <v>0</v>
      </c>
      <c r="AE40" s="38"/>
      <c r="AF40" s="6">
        <f>AF41+AF46+AF47+AF48+AF49</f>
        <v>0</v>
      </c>
      <c r="AG40" s="6">
        <f>AG41+AG46+AG47+AG48+AG49</f>
        <v>0</v>
      </c>
      <c r="AH40" s="38"/>
      <c r="AI40" s="6">
        <f>AI41+AI46+AI47+AI48+AI49</f>
        <v>0</v>
      </c>
      <c r="AJ40" s="6">
        <f>AJ41+AJ46+AJ47+AJ48+AJ49</f>
        <v>0</v>
      </c>
      <c r="AK40" s="38"/>
      <c r="AL40" s="6">
        <f>AL41+AL46+AL47+AL48+AL49</f>
        <v>0</v>
      </c>
      <c r="AM40" s="6">
        <f>AM41+AM46+AM47+AM48+AM49</f>
        <v>0</v>
      </c>
      <c r="AN40" s="38"/>
      <c r="AO40" s="6">
        <f>AO41+AO46+AO47+AO48+AO49</f>
        <v>0</v>
      </c>
      <c r="AP40" s="6">
        <f>AP41+AP46+AP47+AP48+AP49</f>
        <v>0</v>
      </c>
      <c r="AQ40" s="38"/>
      <c r="AR40" s="6">
        <f>AR41+AR46+AR47+AR48+AR49</f>
        <v>0</v>
      </c>
      <c r="AS40" s="6">
        <f>AS41+AS46+AS47+AS48+AS49</f>
        <v>0</v>
      </c>
      <c r="AT40" s="38"/>
      <c r="AU40" s="6">
        <f>AU41+AU46+AU47+AU48+AU49</f>
        <v>0</v>
      </c>
      <c r="AV40" s="6">
        <f>AV41+AV46+AV47+AV48+AV49</f>
        <v>0</v>
      </c>
      <c r="AW40" s="38"/>
      <c r="AX40" s="6">
        <f>AX41+AX46+AX47+AX48+AX49</f>
        <v>0</v>
      </c>
      <c r="AY40" s="6">
        <f>AY41+AY46+AY47+AY48+AY49</f>
        <v>0</v>
      </c>
      <c r="AZ40" s="38"/>
      <c r="BA40" s="6">
        <f>BA41+BA46+BA47+BA48+BA49</f>
        <v>0</v>
      </c>
      <c r="BB40" s="6">
        <f>BB41+BB46+BB47+BB48+BB49</f>
        <v>0</v>
      </c>
      <c r="BC40" s="38"/>
      <c r="BD40" s="6">
        <f>BD41+BD46+BD47+BD48+BD49</f>
        <v>0</v>
      </c>
      <c r="BE40" s="6">
        <f>BE41+BE46+BE47+BE48+BE49</f>
        <v>0</v>
      </c>
      <c r="BF40" s="38"/>
      <c r="BG40" s="6">
        <f>BG41+BG46+BG47+BG48+BG49</f>
        <v>0</v>
      </c>
      <c r="BH40" s="6">
        <f>BH41+BH46+BH47+BH48+BH49</f>
        <v>0</v>
      </c>
      <c r="BI40" s="38"/>
      <c r="BJ40" s="6">
        <f>BJ41+BJ46+BJ47+BJ48+BJ49</f>
        <v>0</v>
      </c>
      <c r="BK40" s="6">
        <f>BK41+BK46+BK47+BK48+BK49</f>
        <v>0</v>
      </c>
      <c r="BL40" s="89"/>
      <c r="BM40" s="6">
        <f>BM41+BM46+BM47+BM48+BM49</f>
        <v>0</v>
      </c>
      <c r="BN40" s="6">
        <f>BN41+BN46+BN47+BN48+BN49</f>
        <v>0</v>
      </c>
      <c r="BO40" s="38"/>
      <c r="BP40" s="6">
        <f>BP41+BP46+BP47+BP48+BP49</f>
        <v>10000</v>
      </c>
      <c r="BQ40" s="6">
        <f>BQ41+BQ46+BQ47+BQ48+BQ49</f>
        <v>0</v>
      </c>
      <c r="BR40" s="38"/>
      <c r="BS40" s="6">
        <f>BS41+BS46+BS47+BS48+BS49</f>
        <v>0</v>
      </c>
      <c r="BT40" s="6">
        <f>BT41+BT46+BT47+BT48+BT49</f>
        <v>0</v>
      </c>
      <c r="BU40" s="38"/>
      <c r="BV40" s="6">
        <f>BV41+BV46+BV47+BV48+BV49</f>
        <v>0</v>
      </c>
      <c r="BW40" s="6">
        <f>BW41+BW46+BW47+BW48+BW49</f>
        <v>0</v>
      </c>
      <c r="BX40" s="38"/>
      <c r="BY40" s="6">
        <f>BY41+BY46+BY47+BY48+BY49</f>
        <v>0</v>
      </c>
      <c r="BZ40" s="6">
        <f>BZ41+BZ46+BZ47+BZ48+BZ49</f>
        <v>0</v>
      </c>
      <c r="CA40" s="38"/>
      <c r="CB40" s="6">
        <f>CB41+CB46+CB47+CB48+CB49</f>
        <v>0</v>
      </c>
      <c r="CC40" s="6">
        <f>CC41+CC46+CC47+CC48+CC49</f>
        <v>0</v>
      </c>
      <c r="CD40" s="38"/>
      <c r="CE40" s="6">
        <f>CE41+CE46+CE47+CE48+CE49</f>
        <v>2498870</v>
      </c>
      <c r="CF40" s="6">
        <f>CF41+CF46+CF47+CF48+CF49</f>
        <v>2407529</v>
      </c>
      <c r="CG40" s="89">
        <f t="shared" ref="CG40" si="223">CF40/CE40*100</f>
        <v>96.344707807929183</v>
      </c>
      <c r="CH40" s="6">
        <f>CH41+CH46+CH47+CH48+CH49</f>
        <v>0</v>
      </c>
      <c r="CI40" s="6">
        <f>CI41+CI46+CI47+CI48+CI49</f>
        <v>0</v>
      </c>
      <c r="CJ40" s="38"/>
      <c r="CK40" s="6">
        <f>CK41+CK46+CK47+CK48+CK49</f>
        <v>36100</v>
      </c>
      <c r="CL40" s="6">
        <f>CL41+CL46+CL47+CL48+CL49</f>
        <v>0</v>
      </c>
      <c r="CM40" s="38"/>
      <c r="CN40" s="6">
        <f>CN41+CN46+CN47+CN48+CN49</f>
        <v>378325</v>
      </c>
      <c r="CO40" s="6">
        <f>CO41+CO46+CO47+CO48+CO49</f>
        <v>299451</v>
      </c>
      <c r="CP40" s="38"/>
      <c r="CQ40" s="6">
        <f>CQ41+CQ46+CQ47+CQ48+CQ49</f>
        <v>0</v>
      </c>
      <c r="CR40" s="6">
        <f>CR41+CR46+CR47+CR48+CR49</f>
        <v>0</v>
      </c>
      <c r="CS40" s="38"/>
      <c r="CT40" s="6">
        <f>CT41+CT46+CT47+CT48+CT49</f>
        <v>0</v>
      </c>
      <c r="CU40" s="6">
        <f>CU41+CU46+CU47+CU48+CU49</f>
        <v>0</v>
      </c>
      <c r="CV40" s="38"/>
      <c r="CW40" s="6">
        <f>CW41+CW46+CW47+CW48+CW49</f>
        <v>0</v>
      </c>
      <c r="CX40" s="6">
        <f>CX41+CX46+CX47+CX48+CX49</f>
        <v>0</v>
      </c>
      <c r="CY40" s="38"/>
      <c r="CZ40" s="6">
        <f>CZ41+CZ46+CZ47+CZ48+CZ49</f>
        <v>0</v>
      </c>
      <c r="DA40" s="6">
        <f>DA41+DA46+DA47+DA48+DA49</f>
        <v>0</v>
      </c>
      <c r="DB40" s="38"/>
      <c r="DC40" s="6">
        <f>DC41+DC46+DC47+DC48+DC49</f>
        <v>140000</v>
      </c>
      <c r="DD40" s="6">
        <f>DD41+DD46+DD47+DD48+DD49</f>
        <v>240000</v>
      </c>
      <c r="DE40" s="89">
        <f t="shared" ref="DE40" si="224">DD40/DC40*100</f>
        <v>171.42857142857142</v>
      </c>
      <c r="DF40" s="6">
        <f>DF41+DF46+DF47+DF48+DF49</f>
        <v>0</v>
      </c>
      <c r="DG40" s="6">
        <f>DG41+DG46+DG47+DG48+DG49</f>
        <v>0</v>
      </c>
      <c r="DH40" s="38"/>
      <c r="DI40" s="6">
        <f>DI41+DI46+DI47+DI48+DI49</f>
        <v>0</v>
      </c>
      <c r="DJ40" s="6">
        <f>DJ41+DJ46+DJ47+DJ48+DJ49</f>
        <v>0</v>
      </c>
      <c r="DK40" s="38"/>
      <c r="DL40" s="6">
        <f>DL41+DL46+DL47+DL48+DL49</f>
        <v>0</v>
      </c>
      <c r="DM40" s="6">
        <f>DM41+DM46+DM47+DM48+DM49</f>
        <v>0</v>
      </c>
      <c r="DN40" s="38"/>
      <c r="DO40" s="6">
        <f>DO41+DO46+DO47+DO48+DO49</f>
        <v>0</v>
      </c>
      <c r="DP40" s="6">
        <f>DP41+DP46+DP47+DP48+DP49</f>
        <v>0</v>
      </c>
      <c r="DQ40" s="38"/>
      <c r="DR40" s="38">
        <f t="shared" si="59"/>
        <v>3063795</v>
      </c>
      <c r="DS40" s="38">
        <f t="shared" si="59"/>
        <v>2947480</v>
      </c>
      <c r="DT40" s="89">
        <f t="shared" si="60"/>
        <v>96.203564533527867</v>
      </c>
      <c r="DU40" s="6">
        <f>DU41+DU46+DU47+DU48+DU49</f>
        <v>0</v>
      </c>
      <c r="DV40" s="6">
        <f>DV41+DV46+DV47+DV48+DV49</f>
        <v>0</v>
      </c>
      <c r="DW40" s="38"/>
      <c r="DX40" s="6">
        <f>DX41+DX46+DX47+DX48+DX49</f>
        <v>0</v>
      </c>
      <c r="DY40" s="6">
        <f>DY41+DY46+DY47+DY48+DY49</f>
        <v>0</v>
      </c>
      <c r="DZ40" s="38"/>
      <c r="EA40" s="6">
        <f>EA41+EA46+EA47+EA48+EA49</f>
        <v>0</v>
      </c>
      <c r="EB40" s="6">
        <f>EB41+EB46+EB47+EB48+EB49</f>
        <v>0</v>
      </c>
      <c r="EC40" s="38"/>
      <c r="ED40" s="6">
        <f>ED41+ED46+ED47+ED48+ED49</f>
        <v>0</v>
      </c>
      <c r="EE40" s="6">
        <f>EE41+EE46+EE47+EE48+EE49</f>
        <v>0</v>
      </c>
      <c r="EF40" s="38"/>
      <c r="EG40" s="6">
        <f>EG41+EG46+EG47+EG48+EG49</f>
        <v>0</v>
      </c>
      <c r="EH40" s="6">
        <f>EH41+EH46+EH47+EH48+EH49</f>
        <v>0</v>
      </c>
      <c r="EI40" s="38"/>
      <c r="EJ40" s="6">
        <f>EJ41+EJ46+EJ47+EJ48+EJ49</f>
        <v>0</v>
      </c>
      <c r="EK40" s="6">
        <f>EK41+EK46+EK47+EK48+EK49</f>
        <v>0</v>
      </c>
      <c r="EL40" s="38"/>
      <c r="EM40" s="6">
        <f>EM41+EM46+EM47+EM48+EM49</f>
        <v>0</v>
      </c>
      <c r="EN40" s="6">
        <f>EN41+EN46+EN47+EN48+EN49</f>
        <v>0</v>
      </c>
      <c r="EO40" s="38"/>
      <c r="EP40" s="6">
        <f>EP41+EP46+EP47+EP48+EP49</f>
        <v>0</v>
      </c>
      <c r="EQ40" s="6">
        <f>EQ41+EQ46+EQ47+EQ48+EQ49</f>
        <v>0</v>
      </c>
      <c r="ER40" s="38"/>
      <c r="ES40" s="6">
        <f>ES41+ES46+ES47+ES48+ES49</f>
        <v>0</v>
      </c>
      <c r="ET40" s="6">
        <f>ET41+ET46+ET47+ET48+ET49</f>
        <v>0</v>
      </c>
      <c r="EU40" s="38"/>
      <c r="EV40" s="38">
        <f t="shared" si="61"/>
        <v>0</v>
      </c>
      <c r="EW40" s="38">
        <f t="shared" si="61"/>
        <v>0</v>
      </c>
      <c r="EX40" s="91"/>
      <c r="EY40" s="6">
        <f>EY41+EY46+EY47+EY48+EY49</f>
        <v>0</v>
      </c>
      <c r="EZ40" s="6">
        <f>EZ41+EZ46+EZ47+EZ48+EZ49</f>
        <v>0</v>
      </c>
      <c r="FA40" s="38"/>
      <c r="FB40" s="6">
        <f>FB41+FB46+FB47+FB48+FB49</f>
        <v>0</v>
      </c>
      <c r="FC40" s="6">
        <f>FC41+FC46+FC47+FC48+FC49</f>
        <v>0</v>
      </c>
      <c r="FD40" s="38"/>
      <c r="FE40" s="6">
        <f>FE41+FE46+FE47+FE48+FE49</f>
        <v>0</v>
      </c>
      <c r="FF40" s="6">
        <f>FF41+FF46+FF47+FF48+FF49</f>
        <v>0</v>
      </c>
      <c r="FG40" s="38"/>
      <c r="FH40" s="6">
        <f>FH41+FH46+FH47+FH48+FH49</f>
        <v>14686</v>
      </c>
      <c r="FI40" s="6">
        <f>FI41+FI46+FI47+FI48+FI49</f>
        <v>0</v>
      </c>
      <c r="FJ40" s="38"/>
      <c r="FK40" s="6">
        <f>FK41+FK46+FK47+FK48+FK49</f>
        <v>0</v>
      </c>
      <c r="FL40" s="6">
        <f>FL41+FL46+FL47+FL48+FL49</f>
        <v>0</v>
      </c>
      <c r="FM40" s="38"/>
      <c r="FN40" s="6">
        <f>FN41+FN46+FN47+FN48+FN49</f>
        <v>0</v>
      </c>
      <c r="FO40" s="6">
        <f>FO41+FO46+FO47+FO48+FO49</f>
        <v>0</v>
      </c>
      <c r="FP40" s="38"/>
      <c r="FQ40" s="6">
        <f>FQ41+FQ46+FQ47+FQ48+FQ49</f>
        <v>0</v>
      </c>
      <c r="FR40" s="6">
        <f>FR41+FR46+FR47+FR48+FR49</f>
        <v>0</v>
      </c>
      <c r="FS40" s="38"/>
      <c r="FT40" s="6">
        <f>FT41+FT46+FT47+FT48+FT49</f>
        <v>0</v>
      </c>
      <c r="FU40" s="6">
        <f>FU41+FU46+FU47+FU48+FU49</f>
        <v>0</v>
      </c>
      <c r="FV40" s="330"/>
      <c r="FW40" s="6">
        <f>FW41+FW46+FW47+FW48+FW49</f>
        <v>0</v>
      </c>
      <c r="FX40" s="6">
        <f>FX41+FX46+FX47+FX48+FX49</f>
        <v>0</v>
      </c>
      <c r="FY40" s="38"/>
      <c r="FZ40" s="6">
        <f>FZ41+FZ46+FZ47+FZ48+FZ49</f>
        <v>0</v>
      </c>
      <c r="GA40" s="6">
        <f>GA41+GA46+GA47+GA48+GA49</f>
        <v>0</v>
      </c>
      <c r="GB40" s="38"/>
      <c r="GC40" s="6">
        <f>GC41+GC46+GC47+GC48+GC49</f>
        <v>0</v>
      </c>
      <c r="GD40" s="6">
        <f>GD41+GD46+GD47+GD48+GD49</f>
        <v>0</v>
      </c>
      <c r="GE40" s="38"/>
      <c r="GF40" s="6">
        <f>GF41+GF46+GF47+GF48+GF49</f>
        <v>0</v>
      </c>
      <c r="GG40" s="6">
        <f>GG41+GG46+GG47+GG48+GG49</f>
        <v>0</v>
      </c>
      <c r="GH40" s="38"/>
      <c r="GI40" s="6">
        <f>GI41+GI46+GI47+GI48+GI49</f>
        <v>0</v>
      </c>
      <c r="GJ40" s="6">
        <f>GJ41+GJ46+GJ47+GJ48+GJ49</f>
        <v>0</v>
      </c>
      <c r="GK40" s="38"/>
      <c r="GL40" s="38">
        <f t="shared" si="62"/>
        <v>14686</v>
      </c>
      <c r="GM40" s="38">
        <f t="shared" si="62"/>
        <v>0</v>
      </c>
      <c r="GN40" s="38"/>
      <c r="GO40" s="6">
        <f>GO41+GO46+GO47+GO48+GO49</f>
        <v>2419</v>
      </c>
      <c r="GP40" s="6">
        <f>GP41+GP46+GP47+GP48+GP49</f>
        <v>0</v>
      </c>
      <c r="GQ40" s="38"/>
      <c r="GR40" s="6">
        <f>GR41+GR46+GR47+GR48+GR49</f>
        <v>0</v>
      </c>
      <c r="GS40" s="6">
        <f>GS41+GS46+GS47+GS48+GS49</f>
        <v>0</v>
      </c>
      <c r="GT40" s="38"/>
      <c r="GU40" s="6">
        <f>GU41+GU46+GU47+GU48+GU49</f>
        <v>0</v>
      </c>
      <c r="GV40" s="6">
        <f>GV41+GV46+GV47+GV48+GV49</f>
        <v>0</v>
      </c>
      <c r="GW40" s="38"/>
      <c r="GX40" s="38">
        <f t="shared" si="63"/>
        <v>17105</v>
      </c>
      <c r="GY40" s="38">
        <f t="shared" si="63"/>
        <v>0</v>
      </c>
      <c r="GZ40" s="38"/>
      <c r="HA40" s="38">
        <f t="shared" si="64"/>
        <v>3080900</v>
      </c>
      <c r="HB40" s="38">
        <f t="shared" si="64"/>
        <v>2947480</v>
      </c>
      <c r="HC40" s="182">
        <f t="shared" si="58"/>
        <v>95.669447239443016</v>
      </c>
      <c r="HE40" s="187"/>
      <c r="HF40" s="187"/>
    </row>
    <row r="41" spans="1:214" s="13" customFormat="1" ht="30" customHeight="1" x14ac:dyDescent="0.2">
      <c r="A41" s="162" t="s">
        <v>496</v>
      </c>
      <c r="B41" s="6">
        <f>B42+B43+B44+B45</f>
        <v>0</v>
      </c>
      <c r="C41" s="6">
        <f>C42+C43+C44+C45</f>
        <v>0</v>
      </c>
      <c r="D41" s="89"/>
      <c r="E41" s="6">
        <f>E42+E43+E44+E45</f>
        <v>0</v>
      </c>
      <c r="F41" s="6">
        <f>F42+F43+F44+F45</f>
        <v>0</v>
      </c>
      <c r="G41" s="38"/>
      <c r="H41" s="6">
        <f>H42+H43+H44+H45</f>
        <v>0</v>
      </c>
      <c r="I41" s="6">
        <f>I42+I43+I44+I45</f>
        <v>0</v>
      </c>
      <c r="J41" s="38"/>
      <c r="K41" s="6">
        <f>K42+K43+K44+K45</f>
        <v>0</v>
      </c>
      <c r="L41" s="6">
        <f>L42+L43+L44+L45</f>
        <v>0</v>
      </c>
      <c r="M41" s="38"/>
      <c r="N41" s="6">
        <f>N42+N43+N44+N45</f>
        <v>0</v>
      </c>
      <c r="O41" s="6">
        <f>O42+O43+O44+O45</f>
        <v>0</v>
      </c>
      <c r="P41" s="38"/>
      <c r="Q41" s="6">
        <f>Q42+Q43+Q44+Q45</f>
        <v>0</v>
      </c>
      <c r="R41" s="6">
        <f>R42+R43+R44+R45</f>
        <v>0</v>
      </c>
      <c r="S41" s="38"/>
      <c r="T41" s="6">
        <f>T42+T43+T44+T45</f>
        <v>0</v>
      </c>
      <c r="U41" s="6">
        <f>U42+U43+U44+U45</f>
        <v>0</v>
      </c>
      <c r="V41" s="38"/>
      <c r="W41" s="6">
        <f>W42+W43+W44+W45</f>
        <v>0</v>
      </c>
      <c r="X41" s="6">
        <f>X42+X43+X44+X45</f>
        <v>0</v>
      </c>
      <c r="Y41" s="38"/>
      <c r="Z41" s="6">
        <f>Z42+Z43+Z44+Z45</f>
        <v>0</v>
      </c>
      <c r="AA41" s="6">
        <f>AA42+AA43+AA44+AA45</f>
        <v>0</v>
      </c>
      <c r="AB41" s="38"/>
      <c r="AC41" s="6">
        <f>AC42+AC43+AC44+AC45</f>
        <v>0</v>
      </c>
      <c r="AD41" s="6">
        <f>AD42+AD43+AD44+AD45</f>
        <v>0</v>
      </c>
      <c r="AE41" s="38"/>
      <c r="AF41" s="6">
        <f>AF42+AF43+AF44+AF45</f>
        <v>0</v>
      </c>
      <c r="AG41" s="6">
        <f>AG42+AG43+AG44+AG45</f>
        <v>0</v>
      </c>
      <c r="AH41" s="38"/>
      <c r="AI41" s="6">
        <f>AI42+AI43+AI44+AI45</f>
        <v>0</v>
      </c>
      <c r="AJ41" s="6">
        <f>AJ42+AJ43+AJ44+AJ45</f>
        <v>0</v>
      </c>
      <c r="AK41" s="38"/>
      <c r="AL41" s="6">
        <f>AL42+AL43+AL44+AL45</f>
        <v>0</v>
      </c>
      <c r="AM41" s="6">
        <f>AM42+AM43+AM44+AM45</f>
        <v>0</v>
      </c>
      <c r="AN41" s="38"/>
      <c r="AO41" s="6">
        <f>AO42+AO43+AO44+AO45</f>
        <v>0</v>
      </c>
      <c r="AP41" s="6">
        <f>AP42+AP43+AP44+AP45</f>
        <v>0</v>
      </c>
      <c r="AQ41" s="38"/>
      <c r="AR41" s="6">
        <f>AR42+AR43+AR44+AR45</f>
        <v>0</v>
      </c>
      <c r="AS41" s="6">
        <f>AS42+AS43+AS44+AS45</f>
        <v>0</v>
      </c>
      <c r="AT41" s="38"/>
      <c r="AU41" s="6">
        <f>AU42+AU43+AU44+AU45</f>
        <v>0</v>
      </c>
      <c r="AV41" s="6">
        <f>AV42+AV43+AV44+AV45</f>
        <v>0</v>
      </c>
      <c r="AW41" s="38"/>
      <c r="AX41" s="6">
        <f>AX42+AX43+AX44+AX45</f>
        <v>0</v>
      </c>
      <c r="AY41" s="6">
        <f>AY42+AY43+AY44+AY45</f>
        <v>0</v>
      </c>
      <c r="AZ41" s="38"/>
      <c r="BA41" s="6">
        <f>BA42+BA43+BA44+BA45</f>
        <v>0</v>
      </c>
      <c r="BB41" s="6">
        <f>BB42+BB43+BB44+BB45</f>
        <v>0</v>
      </c>
      <c r="BC41" s="38"/>
      <c r="BD41" s="6">
        <f>BD42+BD43+BD44+BD45</f>
        <v>0</v>
      </c>
      <c r="BE41" s="6">
        <f>BE42+BE43+BE44+BE45</f>
        <v>0</v>
      </c>
      <c r="BF41" s="38"/>
      <c r="BG41" s="6">
        <f>BG42+BG43+BG44+BG45</f>
        <v>0</v>
      </c>
      <c r="BH41" s="6">
        <f>BH42+BH43+BH44+BH45</f>
        <v>0</v>
      </c>
      <c r="BI41" s="38"/>
      <c r="BJ41" s="6">
        <f>BJ42+BJ43+BJ44+BJ45</f>
        <v>0</v>
      </c>
      <c r="BK41" s="6">
        <f>BK42+BK43+BK44+BK45</f>
        <v>0</v>
      </c>
      <c r="BL41" s="38"/>
      <c r="BM41" s="6">
        <f>BM42+BM43+BM44+BM45</f>
        <v>0</v>
      </c>
      <c r="BN41" s="6">
        <f>BN42+BN43+BN44+BN45</f>
        <v>0</v>
      </c>
      <c r="BO41" s="38"/>
      <c r="BP41" s="6">
        <f>BP42+BP43+BP44+BP45</f>
        <v>0</v>
      </c>
      <c r="BQ41" s="6">
        <f>BQ42+BQ43+BQ44+BQ45</f>
        <v>0</v>
      </c>
      <c r="BR41" s="38"/>
      <c r="BS41" s="6">
        <f>BS42+BS43+BS44+BS45</f>
        <v>0</v>
      </c>
      <c r="BT41" s="6">
        <f>BT42+BT43+BT44+BT45</f>
        <v>0</v>
      </c>
      <c r="BU41" s="38"/>
      <c r="BV41" s="6">
        <f>BV42+BV43+BV44+BV45</f>
        <v>0</v>
      </c>
      <c r="BW41" s="6">
        <f>BW42+BW43+BW44+BW45</f>
        <v>0</v>
      </c>
      <c r="BX41" s="38"/>
      <c r="BY41" s="6">
        <f>BY42+BY43+BY44+BY45</f>
        <v>0</v>
      </c>
      <c r="BZ41" s="6">
        <f>BZ42+BZ43+BZ44+BZ45</f>
        <v>0</v>
      </c>
      <c r="CA41" s="38"/>
      <c r="CB41" s="6">
        <f>CB42+CB43+CB44+CB45</f>
        <v>0</v>
      </c>
      <c r="CC41" s="6">
        <f>CC42+CC43+CC44+CC45</f>
        <v>0</v>
      </c>
      <c r="CD41" s="38"/>
      <c r="CE41" s="6">
        <f>CE42+CE43+CE44+CE45</f>
        <v>0</v>
      </c>
      <c r="CF41" s="6">
        <f>CF42+CF43+CF44+CF45</f>
        <v>0</v>
      </c>
      <c r="CG41" s="38"/>
      <c r="CH41" s="6">
        <f>CH42+CH43+CH44+CH45</f>
        <v>0</v>
      </c>
      <c r="CI41" s="6">
        <f>CI42+CI43+CI44+CI45</f>
        <v>0</v>
      </c>
      <c r="CJ41" s="38"/>
      <c r="CK41" s="6">
        <f>CK42+CK43+CK44+CK45</f>
        <v>36100</v>
      </c>
      <c r="CL41" s="6">
        <f>CL42+CL43+CL44+CL45</f>
        <v>0</v>
      </c>
      <c r="CM41" s="38"/>
      <c r="CN41" s="6">
        <f>CN42+CN43+CN44+CN45</f>
        <v>378325</v>
      </c>
      <c r="CO41" s="6">
        <f>CO42+CO43+CO44+CO45</f>
        <v>299451</v>
      </c>
      <c r="CP41" s="38"/>
      <c r="CQ41" s="6">
        <f>CQ42+CQ43+CQ44+CQ45</f>
        <v>0</v>
      </c>
      <c r="CR41" s="6">
        <f>CR42+CR43+CR44+CR45</f>
        <v>0</v>
      </c>
      <c r="CS41" s="38"/>
      <c r="CT41" s="6">
        <f>CT42+CT43+CT44+CT45</f>
        <v>0</v>
      </c>
      <c r="CU41" s="6">
        <f>CU42+CU43+CU44+CU45</f>
        <v>0</v>
      </c>
      <c r="CV41" s="38"/>
      <c r="CW41" s="6">
        <f>CW42+CW43+CW44+CW45</f>
        <v>0</v>
      </c>
      <c r="CX41" s="6">
        <f>CX42+CX43+CX44+CX45</f>
        <v>0</v>
      </c>
      <c r="CY41" s="38"/>
      <c r="CZ41" s="6">
        <f>CZ42+CZ43+CZ44+CZ45</f>
        <v>0</v>
      </c>
      <c r="DA41" s="6">
        <f>DA42+DA43+DA44+DA45</f>
        <v>0</v>
      </c>
      <c r="DB41" s="38"/>
      <c r="DC41" s="6">
        <f>DC42+DC43+DC44+DC45</f>
        <v>0</v>
      </c>
      <c r="DD41" s="6">
        <f>DD42+DD43+DD44+DD45</f>
        <v>0</v>
      </c>
      <c r="DE41" s="38"/>
      <c r="DF41" s="6">
        <f>DF42+DF43+DF44+DF45</f>
        <v>0</v>
      </c>
      <c r="DG41" s="6">
        <f>DG42+DG43+DG44+DG45</f>
        <v>0</v>
      </c>
      <c r="DH41" s="38"/>
      <c r="DI41" s="6">
        <f>DI42+DI43+DI44+DI45</f>
        <v>0</v>
      </c>
      <c r="DJ41" s="6">
        <f>DJ42+DJ43+DJ44+DJ45</f>
        <v>0</v>
      </c>
      <c r="DK41" s="38"/>
      <c r="DL41" s="6">
        <f>DL42+DL43+DL44+DL45</f>
        <v>0</v>
      </c>
      <c r="DM41" s="6">
        <f>DM42+DM43+DM44+DM45</f>
        <v>0</v>
      </c>
      <c r="DN41" s="38"/>
      <c r="DO41" s="6">
        <f>DO42+DO43+DO44+DO45</f>
        <v>0</v>
      </c>
      <c r="DP41" s="6">
        <f>DP42+DP43+DP44+DP45</f>
        <v>0</v>
      </c>
      <c r="DQ41" s="38"/>
      <c r="DR41" s="38">
        <f t="shared" si="59"/>
        <v>414425</v>
      </c>
      <c r="DS41" s="38">
        <f t="shared" si="59"/>
        <v>299451</v>
      </c>
      <c r="DT41" s="89">
        <f t="shared" si="60"/>
        <v>72.25698256620619</v>
      </c>
      <c r="DU41" s="6">
        <f>DU42+DU43+DU44+DU45</f>
        <v>0</v>
      </c>
      <c r="DV41" s="6">
        <f>DV42+DV43+DV44+DV45</f>
        <v>0</v>
      </c>
      <c r="DW41" s="38"/>
      <c r="DX41" s="6">
        <f>DX42+DX43+DX44+DX45</f>
        <v>0</v>
      </c>
      <c r="DY41" s="6">
        <f>DY42+DY43+DY44+DY45</f>
        <v>0</v>
      </c>
      <c r="DZ41" s="38"/>
      <c r="EA41" s="6">
        <f>EA42+EA43+EA44+EA45</f>
        <v>0</v>
      </c>
      <c r="EB41" s="6">
        <f>EB42+EB43+EB44+EB45</f>
        <v>0</v>
      </c>
      <c r="EC41" s="38"/>
      <c r="ED41" s="6">
        <f>ED42+ED43+ED44+ED45</f>
        <v>0</v>
      </c>
      <c r="EE41" s="6">
        <f>EE42+EE43+EE44+EE45</f>
        <v>0</v>
      </c>
      <c r="EF41" s="38"/>
      <c r="EG41" s="6">
        <f>EG42+EG43+EG44+EG45</f>
        <v>0</v>
      </c>
      <c r="EH41" s="6">
        <f>EH42+EH43+EH44+EH45</f>
        <v>0</v>
      </c>
      <c r="EI41" s="38"/>
      <c r="EJ41" s="6">
        <f>EJ42+EJ43+EJ44+EJ45</f>
        <v>0</v>
      </c>
      <c r="EK41" s="6">
        <f>EK42+EK43+EK44+EK45</f>
        <v>0</v>
      </c>
      <c r="EL41" s="38"/>
      <c r="EM41" s="6">
        <f>EM42+EM43+EM44+EM45</f>
        <v>0</v>
      </c>
      <c r="EN41" s="6">
        <f>EN42+EN43+EN44+EN45</f>
        <v>0</v>
      </c>
      <c r="EO41" s="38"/>
      <c r="EP41" s="6">
        <f>EP42+EP43+EP44+EP45</f>
        <v>0</v>
      </c>
      <c r="EQ41" s="6">
        <f>EQ42+EQ43+EQ44+EQ45</f>
        <v>0</v>
      </c>
      <c r="ER41" s="38"/>
      <c r="ES41" s="6">
        <f>ES42+ES43+ES44+ES45</f>
        <v>0</v>
      </c>
      <c r="ET41" s="6">
        <f>ET42+ET43+ET44+ET45</f>
        <v>0</v>
      </c>
      <c r="EU41" s="38"/>
      <c r="EV41" s="38">
        <f t="shared" si="61"/>
        <v>0</v>
      </c>
      <c r="EW41" s="38">
        <f t="shared" si="61"/>
        <v>0</v>
      </c>
      <c r="EX41" s="91"/>
      <c r="EY41" s="6">
        <f>EY42+EY43+EY44+EY45</f>
        <v>0</v>
      </c>
      <c r="EZ41" s="6">
        <f>EZ42+EZ43+EZ44+EZ45</f>
        <v>0</v>
      </c>
      <c r="FA41" s="38"/>
      <c r="FB41" s="6">
        <f>FB42+FB43+FB44+FB45</f>
        <v>0</v>
      </c>
      <c r="FC41" s="6">
        <f>FC42+FC43+FC44+FC45</f>
        <v>0</v>
      </c>
      <c r="FD41" s="38"/>
      <c r="FE41" s="6">
        <f>FE42+FE43+FE44+FE45</f>
        <v>0</v>
      </c>
      <c r="FF41" s="6">
        <f>FF42+FF43+FF44+FF45</f>
        <v>0</v>
      </c>
      <c r="FG41" s="38"/>
      <c r="FH41" s="6">
        <f>FH42+FH43+FH44+FH45</f>
        <v>14686</v>
      </c>
      <c r="FI41" s="6">
        <f>FI42+FI43+FI44+FI45</f>
        <v>0</v>
      </c>
      <c r="FJ41" s="38"/>
      <c r="FK41" s="6">
        <f>FK42+FK43+FK44+FK45</f>
        <v>0</v>
      </c>
      <c r="FL41" s="6">
        <f>FL42+FL43+FL44+FL45</f>
        <v>0</v>
      </c>
      <c r="FM41" s="38"/>
      <c r="FN41" s="6">
        <f>FN42+FN43+FN44+FN45</f>
        <v>0</v>
      </c>
      <c r="FO41" s="6">
        <f>FO42+FO43+FO44+FO45</f>
        <v>0</v>
      </c>
      <c r="FP41" s="38"/>
      <c r="FQ41" s="6">
        <f>FQ42+FQ43+FQ44+FQ45</f>
        <v>0</v>
      </c>
      <c r="FR41" s="6">
        <f>FR42+FR43+FR44+FR45</f>
        <v>0</v>
      </c>
      <c r="FS41" s="38"/>
      <c r="FT41" s="6">
        <f>FT42+FT43+FT44+FT45</f>
        <v>0</v>
      </c>
      <c r="FU41" s="6">
        <f>FU42+FU43+FU44+FU45</f>
        <v>0</v>
      </c>
      <c r="FV41" s="330"/>
      <c r="FW41" s="6">
        <f>FW42+FW43+FW44+FW45</f>
        <v>0</v>
      </c>
      <c r="FX41" s="6">
        <f>FX42+FX43+FX44+FX45</f>
        <v>0</v>
      </c>
      <c r="FY41" s="38"/>
      <c r="FZ41" s="6">
        <f>FZ42+FZ43+FZ44+FZ45</f>
        <v>0</v>
      </c>
      <c r="GA41" s="6">
        <f>GA42+GA43+GA44+GA45</f>
        <v>0</v>
      </c>
      <c r="GB41" s="38"/>
      <c r="GC41" s="6">
        <f>GC42+GC43+GC44+GC45</f>
        <v>0</v>
      </c>
      <c r="GD41" s="6">
        <f>GD42+GD43+GD44+GD45</f>
        <v>0</v>
      </c>
      <c r="GE41" s="38"/>
      <c r="GF41" s="6">
        <f>GF42+GF43+GF44+GF45</f>
        <v>0</v>
      </c>
      <c r="GG41" s="6">
        <f>GG42+GG43+GG44+GG45</f>
        <v>0</v>
      </c>
      <c r="GH41" s="38"/>
      <c r="GI41" s="6">
        <f>GI42+GI43+GI44+GI45</f>
        <v>0</v>
      </c>
      <c r="GJ41" s="6">
        <f>GJ42+GJ43+GJ44+GJ45</f>
        <v>0</v>
      </c>
      <c r="GK41" s="38"/>
      <c r="GL41" s="38">
        <f t="shared" si="62"/>
        <v>14686</v>
      </c>
      <c r="GM41" s="38">
        <f t="shared" si="62"/>
        <v>0</v>
      </c>
      <c r="GN41" s="38"/>
      <c r="GO41" s="6">
        <f>GO42+GO43+GO44+GO45</f>
        <v>2419</v>
      </c>
      <c r="GP41" s="6">
        <f>GP42+GP43+GP44+GP45</f>
        <v>0</v>
      </c>
      <c r="GQ41" s="38"/>
      <c r="GR41" s="6">
        <f>GR42+GR43+GR44+GR45</f>
        <v>0</v>
      </c>
      <c r="GS41" s="6">
        <f>GS42+GS43+GS44+GS45</f>
        <v>0</v>
      </c>
      <c r="GT41" s="38"/>
      <c r="GU41" s="6">
        <f>GU42+GU43+GU44+GU45</f>
        <v>0</v>
      </c>
      <c r="GV41" s="6">
        <f>GV42+GV43+GV44+GV45</f>
        <v>0</v>
      </c>
      <c r="GW41" s="38"/>
      <c r="GX41" s="38">
        <f t="shared" si="63"/>
        <v>17105</v>
      </c>
      <c r="GY41" s="38">
        <f t="shared" si="63"/>
        <v>0</v>
      </c>
      <c r="GZ41" s="38"/>
      <c r="HA41" s="38">
        <f t="shared" si="64"/>
        <v>431530</v>
      </c>
      <c r="HB41" s="38">
        <f t="shared" si="64"/>
        <v>299451</v>
      </c>
      <c r="HC41" s="182"/>
      <c r="HE41" s="187"/>
      <c r="HF41" s="187"/>
    </row>
    <row r="42" spans="1:214" ht="15" customHeight="1" x14ac:dyDescent="0.2">
      <c r="A42" s="161" t="s">
        <v>497</v>
      </c>
      <c r="B42" s="7"/>
      <c r="C42" s="7">
        <f>SUM('címrend kötelező'!C42+'címrend önként'!C42+'címrend államig'!C42)</f>
        <v>0</v>
      </c>
      <c r="D42" s="89"/>
      <c r="E42" s="7"/>
      <c r="F42" s="7">
        <f>SUM('címrend kötelező'!F42+'címrend önként'!F42+'címrend államig'!F42)</f>
        <v>0</v>
      </c>
      <c r="G42" s="38"/>
      <c r="H42" s="7"/>
      <c r="I42" s="7">
        <f>SUM('címrend kötelező'!I42+'címrend önként'!I42+'címrend államig'!I42)</f>
        <v>0</v>
      </c>
      <c r="J42" s="38"/>
      <c r="K42" s="7"/>
      <c r="L42" s="7">
        <f>SUM('címrend kötelező'!L42+'címrend önként'!L42+'címrend államig'!L42)</f>
        <v>0</v>
      </c>
      <c r="M42" s="38"/>
      <c r="N42" s="7"/>
      <c r="O42" s="7">
        <f>SUM('címrend kötelező'!O42+'címrend önként'!O42+'címrend államig'!O42)</f>
        <v>0</v>
      </c>
      <c r="P42" s="38"/>
      <c r="Q42" s="7"/>
      <c r="R42" s="7">
        <f>SUM('címrend kötelező'!R42+'címrend önként'!R42+'címrend államig'!R42)</f>
        <v>0</v>
      </c>
      <c r="S42" s="38"/>
      <c r="T42" s="7"/>
      <c r="U42" s="7">
        <f>SUM('címrend kötelező'!U42+'címrend önként'!U42+'címrend államig'!U42)</f>
        <v>0</v>
      </c>
      <c r="V42" s="38"/>
      <c r="W42" s="7"/>
      <c r="X42" s="7">
        <f>SUM('címrend kötelező'!X42+'címrend önként'!X42+'címrend államig'!X42)</f>
        <v>0</v>
      </c>
      <c r="Y42" s="38"/>
      <c r="Z42" s="7"/>
      <c r="AA42" s="7">
        <f>SUM('címrend kötelező'!AA42+'címrend önként'!AA42+'címrend államig'!AA42)</f>
        <v>0</v>
      </c>
      <c r="AB42" s="38"/>
      <c r="AC42" s="7"/>
      <c r="AD42" s="7">
        <f>SUM('címrend kötelező'!AD42+'címrend önként'!AD42+'címrend államig'!AD42)</f>
        <v>0</v>
      </c>
      <c r="AE42" s="38"/>
      <c r="AF42" s="7"/>
      <c r="AG42" s="7">
        <f>SUM('címrend kötelező'!AG42+'címrend önként'!AG42+'címrend államig'!AG42)</f>
        <v>0</v>
      </c>
      <c r="AH42" s="38"/>
      <c r="AI42" s="7"/>
      <c r="AJ42" s="7">
        <f>SUM('címrend kötelező'!AJ42+'címrend önként'!AJ42+'címrend államig'!AJ42)</f>
        <v>0</v>
      </c>
      <c r="AK42" s="38"/>
      <c r="AL42" s="7"/>
      <c r="AM42" s="7">
        <f>SUM('címrend kötelező'!AM42+'címrend önként'!AM42+'címrend államig'!AM42)</f>
        <v>0</v>
      </c>
      <c r="AN42" s="38"/>
      <c r="AO42" s="7"/>
      <c r="AP42" s="7">
        <f>SUM('címrend kötelező'!AP42+'címrend önként'!AP42+'címrend államig'!AP42)</f>
        <v>0</v>
      </c>
      <c r="AQ42" s="38"/>
      <c r="AR42" s="7"/>
      <c r="AS42" s="330">
        <f>SUM('címrend kötelező'!AS42+'címrend önként'!AS42+'címrend államig'!AS42)</f>
        <v>0</v>
      </c>
      <c r="AT42" s="38"/>
      <c r="AU42" s="7"/>
      <c r="AV42" s="330">
        <f>SUM('címrend kötelező'!AV42+'címrend önként'!AV42+'címrend államig'!AV42)</f>
        <v>0</v>
      </c>
      <c r="AW42" s="38"/>
      <c r="AX42" s="7"/>
      <c r="AY42" s="330">
        <f>SUM('címrend kötelező'!AY42+'címrend önként'!AY42+'címrend államig'!AY42)</f>
        <v>0</v>
      </c>
      <c r="AZ42" s="38"/>
      <c r="BA42" s="7"/>
      <c r="BB42" s="330">
        <f>SUM('címrend kötelező'!BB42+'címrend önként'!BB42+'címrend államig'!BB42)</f>
        <v>0</v>
      </c>
      <c r="BC42" s="38"/>
      <c r="BD42" s="7"/>
      <c r="BE42" s="330">
        <f>SUM('címrend kötelező'!BE42+'címrend önként'!BE42+'címrend államig'!BE42)</f>
        <v>0</v>
      </c>
      <c r="BF42" s="38"/>
      <c r="BG42" s="7"/>
      <c r="BH42" s="330">
        <f>'címrend kötelező'!BH42+'címrend önként'!BH42+'címrend államig'!BH42</f>
        <v>0</v>
      </c>
      <c r="BI42" s="38"/>
      <c r="BJ42" s="7"/>
      <c r="BK42" s="330">
        <f>'címrend kötelező'!BK42+'címrend önként'!BK42+'címrend államig'!BK42</f>
        <v>0</v>
      </c>
      <c r="BL42" s="38"/>
      <c r="BM42" s="7"/>
      <c r="BN42" s="330">
        <f>SUM('címrend kötelező'!BN42+'címrend önként'!BN42+'címrend államig'!BN42)</f>
        <v>0</v>
      </c>
      <c r="BO42" s="38"/>
      <c r="BP42" s="7"/>
      <c r="BQ42" s="330">
        <f>SUM('címrend kötelező'!BQ42+'címrend önként'!BQ42+'címrend államig'!BQ42)</f>
        <v>0</v>
      </c>
      <c r="BR42" s="38"/>
      <c r="BS42" s="7"/>
      <c r="BT42" s="330">
        <f>SUM('címrend kötelező'!BT42+'címrend önként'!BT42+'címrend államig'!BT42)</f>
        <v>0</v>
      </c>
      <c r="BU42" s="38"/>
      <c r="BV42" s="7"/>
      <c r="BW42" s="330">
        <f>SUM('címrend kötelező'!BW42+'címrend önként'!BW42+'címrend államig'!BW42)</f>
        <v>0</v>
      </c>
      <c r="BX42" s="38"/>
      <c r="BY42" s="7"/>
      <c r="BZ42" s="330">
        <f>SUM('címrend kötelező'!BZ42+'címrend önként'!BZ42+'címrend államig'!BZ42)</f>
        <v>0</v>
      </c>
      <c r="CA42" s="38"/>
      <c r="CB42" s="7"/>
      <c r="CC42" s="38">
        <f>SUM('címrend kötelező'!CC42+'címrend önként'!CC42+'címrend államig'!CC42)</f>
        <v>0</v>
      </c>
      <c r="CD42" s="38"/>
      <c r="CE42" s="7"/>
      <c r="CF42" s="330">
        <f>SUM('címrend kötelező'!CF42+'címrend önként'!CF42+'címrend államig'!CF42)</f>
        <v>0</v>
      </c>
      <c r="CG42" s="38"/>
      <c r="CH42" s="7"/>
      <c r="CI42" s="330">
        <f>SUM('címrend kötelező'!CI42+'címrend önként'!CI42+'címrend államig'!CI42)</f>
        <v>0</v>
      </c>
      <c r="CJ42" s="38"/>
      <c r="CK42" s="7"/>
      <c r="CL42" s="330">
        <f>SUM('címrend kötelező'!CL42+'címrend önként'!CL42+'címrend államig'!CL42)</f>
        <v>0</v>
      </c>
      <c r="CM42" s="38"/>
      <c r="CN42" s="7"/>
      <c r="CO42" s="330">
        <f>'címrend kötelező'!CO42+'címrend önként'!CO42+'címrend államig'!CO42</f>
        <v>0</v>
      </c>
      <c r="CP42" s="38"/>
      <c r="CQ42" s="7"/>
      <c r="CR42" s="330">
        <f>SUM('címrend kötelező'!CR42+'címrend önként'!CR42+'címrend államig'!CR42)</f>
        <v>0</v>
      </c>
      <c r="CS42" s="38"/>
      <c r="CT42" s="7"/>
      <c r="CU42" s="330">
        <f>SUM('címrend kötelező'!CU42+'címrend önként'!CU42+'címrend államig'!CU42)</f>
        <v>0</v>
      </c>
      <c r="CV42" s="38"/>
      <c r="CW42" s="7"/>
      <c r="CX42" s="330">
        <f>SUM('címrend kötelező'!CX42+'címrend önként'!CX42+'címrend államig'!CX42)</f>
        <v>0</v>
      </c>
      <c r="CY42" s="38"/>
      <c r="CZ42" s="7"/>
      <c r="DA42" s="330">
        <f>SUM('címrend kötelező'!DA42+'címrend önként'!DA42+'címrend államig'!DA42)</f>
        <v>0</v>
      </c>
      <c r="DB42" s="38"/>
      <c r="DC42" s="7"/>
      <c r="DD42" s="330">
        <f>SUM('címrend kötelező'!DD42+'címrend önként'!DD42+'címrend államig'!DD42)</f>
        <v>0</v>
      </c>
      <c r="DE42" s="38"/>
      <c r="DF42" s="7"/>
      <c r="DG42" s="330">
        <f>SUM('címrend kötelező'!DG42+'címrend önként'!DG42+'címrend államig'!DG42)</f>
        <v>0</v>
      </c>
      <c r="DH42" s="38"/>
      <c r="DI42" s="7"/>
      <c r="DJ42" s="330">
        <f>SUM('címrend kötelező'!DJ42+'címrend önként'!DJ42+'címrend államig'!DJ42)</f>
        <v>0</v>
      </c>
      <c r="DK42" s="38"/>
      <c r="DL42" s="7"/>
      <c r="DM42" s="330">
        <f>SUM('címrend kötelező'!DM42+'címrend önként'!DM42+'címrend államig'!DM42)</f>
        <v>0</v>
      </c>
      <c r="DN42" s="38"/>
      <c r="DO42" s="7"/>
      <c r="DP42" s="330">
        <f>'címrend kötelező'!DP42+'címrend önként'!DP42+'címrend államig'!DP42</f>
        <v>0</v>
      </c>
      <c r="DQ42" s="38"/>
      <c r="DR42" s="330">
        <f t="shared" si="59"/>
        <v>0</v>
      </c>
      <c r="DS42" s="330">
        <f t="shared" si="59"/>
        <v>0</v>
      </c>
      <c r="DT42" s="330"/>
      <c r="DU42" s="7"/>
      <c r="DV42" s="7">
        <f>SUM('címrend kötelező'!DV42+'címrend önként'!DV42+'címrend államig'!DV42)</f>
        <v>0</v>
      </c>
      <c r="DW42" s="38"/>
      <c r="DX42" s="7"/>
      <c r="DY42" s="7">
        <f>SUM('címrend kötelező'!DY42+'címrend önként'!DY42+'címrend államig'!DY42)</f>
        <v>0</v>
      </c>
      <c r="DZ42" s="38"/>
      <c r="EA42" s="7"/>
      <c r="EB42" s="7">
        <f>SUM('címrend kötelező'!EB42+'címrend önként'!EB42+'címrend államig'!EB42)</f>
        <v>0</v>
      </c>
      <c r="EC42" s="38"/>
      <c r="ED42" s="7"/>
      <c r="EE42" s="7">
        <f>SUM('címrend kötelező'!EE42+'címrend önként'!EE42+'címrend államig'!EE42)</f>
        <v>0</v>
      </c>
      <c r="EF42" s="38"/>
      <c r="EG42" s="7"/>
      <c r="EH42" s="7">
        <f>SUM('címrend kötelező'!EH42+'címrend önként'!EH42+'címrend államig'!EH42)</f>
        <v>0</v>
      </c>
      <c r="EI42" s="38"/>
      <c r="EJ42" s="7"/>
      <c r="EK42" s="7">
        <f>SUM('címrend kötelező'!EK42+'címrend önként'!EK42+'címrend államig'!EK42)</f>
        <v>0</v>
      </c>
      <c r="EL42" s="38"/>
      <c r="EM42" s="7"/>
      <c r="EN42" s="7">
        <f>SUM('címrend kötelező'!EN42+'címrend önként'!EN42+'címrend államig'!EN42)</f>
        <v>0</v>
      </c>
      <c r="EO42" s="38"/>
      <c r="EP42" s="7"/>
      <c r="EQ42" s="7">
        <f>SUM('címrend kötelező'!EQ42+'címrend önként'!EQ42+'címrend államig'!EQ42)</f>
        <v>0</v>
      </c>
      <c r="ER42" s="38"/>
      <c r="ES42" s="7"/>
      <c r="ET42" s="7">
        <f>SUM('címrend kötelező'!ET42+'címrend önként'!ET42+'címrend államig'!ET42)</f>
        <v>0</v>
      </c>
      <c r="EU42" s="330"/>
      <c r="EV42" s="330">
        <f t="shared" si="61"/>
        <v>0</v>
      </c>
      <c r="EW42" s="330">
        <f t="shared" si="61"/>
        <v>0</v>
      </c>
      <c r="EX42" s="91"/>
      <c r="EY42" s="7"/>
      <c r="EZ42" s="330">
        <f>'címrend kötelező'!EY42+'címrend önként'!EY42+'címrend államig'!EY42</f>
        <v>0</v>
      </c>
      <c r="FA42" s="38"/>
      <c r="FB42" s="7"/>
      <c r="FC42" s="330">
        <f>'címrend kötelező'!EZ42+'címrend önként'!EZ42+'címrend államig'!EZ42</f>
        <v>0</v>
      </c>
      <c r="FD42" s="38"/>
      <c r="FE42" s="7"/>
      <c r="FF42" s="330">
        <f>'címrend kötelező'!FA42+'címrend önként'!FA42+'címrend államig'!FA42</f>
        <v>0</v>
      </c>
      <c r="FG42" s="38"/>
      <c r="FH42" s="7"/>
      <c r="FI42" s="330">
        <f>'címrend kötelező'!FB42+'címrend önként'!FB42+'címrend államig'!FB42</f>
        <v>0</v>
      </c>
      <c r="FJ42" s="38"/>
      <c r="FK42" s="7"/>
      <c r="FL42" s="330">
        <f>'címrend kötelező'!FC42+'címrend önként'!FC42+'címrend államig'!FC42</f>
        <v>0</v>
      </c>
      <c r="FM42" s="38"/>
      <c r="FN42" s="7"/>
      <c r="FO42" s="330">
        <f>'címrend kötelező'!FD42+'címrend önként'!FD42+'címrend államig'!FD42</f>
        <v>0</v>
      </c>
      <c r="FP42" s="38"/>
      <c r="FQ42" s="7"/>
      <c r="FR42" s="330">
        <f>'címrend kötelező'!FE42+'címrend önként'!FE42+'címrend államig'!FE42</f>
        <v>0</v>
      </c>
      <c r="FS42" s="38"/>
      <c r="FT42" s="7"/>
      <c r="FU42" s="330">
        <f>'címrend kötelező'!FF42+'címrend önként'!FF42+'címrend államig'!FF42</f>
        <v>0</v>
      </c>
      <c r="FV42" s="330"/>
      <c r="FW42" s="7"/>
      <c r="FX42" s="330">
        <f>'címrend kötelező'!FG42+'címrend önként'!FG42+'címrend államig'!FG42</f>
        <v>0</v>
      </c>
      <c r="FY42" s="38"/>
      <c r="FZ42" s="7"/>
      <c r="GA42" s="330">
        <f>'címrend kötelező'!FH42+'címrend önként'!FH42+'címrend államig'!FH42</f>
        <v>0</v>
      </c>
      <c r="GB42" s="330"/>
      <c r="GC42" s="7"/>
      <c r="GD42" s="330">
        <f>'címrend kötelező'!FI42+'címrend önként'!FI42+'címrend államig'!FI42</f>
        <v>0</v>
      </c>
      <c r="GE42" s="330"/>
      <c r="GF42" s="7"/>
      <c r="GG42" s="330">
        <f>'címrend kötelező'!FJ42+'címrend önként'!FJ42+'címrend államig'!FJ42</f>
        <v>0</v>
      </c>
      <c r="GH42" s="330"/>
      <c r="GI42" s="7"/>
      <c r="GJ42" s="330">
        <f>'címrend kötelező'!FK42+'címrend önként'!FK42+'címrend államig'!FK42</f>
        <v>0</v>
      </c>
      <c r="GK42" s="38"/>
      <c r="GL42" s="330">
        <f t="shared" si="62"/>
        <v>0</v>
      </c>
      <c r="GM42" s="330">
        <f t="shared" si="62"/>
        <v>0</v>
      </c>
      <c r="GN42" s="38"/>
      <c r="GO42" s="7"/>
      <c r="GP42" s="330">
        <f>'címrend kötelező'!FM42+'címrend önként'!FM42+'címrend államig'!FM42</f>
        <v>0</v>
      </c>
      <c r="GQ42" s="330"/>
      <c r="GR42" s="7"/>
      <c r="GS42" s="330">
        <f>'címrend kötelező'!FN42+'címrend önként'!FN42+'címrend államig'!FN42</f>
        <v>0</v>
      </c>
      <c r="GT42" s="330"/>
      <c r="GU42" s="7"/>
      <c r="GV42" s="330">
        <f>'címrend kötelező'!FO42+'címrend önként'!FO42+'címrend államig'!FO42</f>
        <v>0</v>
      </c>
      <c r="GW42" s="330"/>
      <c r="GX42" s="330">
        <f t="shared" si="63"/>
        <v>0</v>
      </c>
      <c r="GY42" s="330">
        <f t="shared" si="63"/>
        <v>0</v>
      </c>
      <c r="GZ42" s="330"/>
      <c r="HA42" s="38">
        <f t="shared" si="64"/>
        <v>0</v>
      </c>
      <c r="HB42" s="38">
        <f t="shared" si="64"/>
        <v>0</v>
      </c>
      <c r="HC42" s="182"/>
      <c r="HE42" s="187"/>
      <c r="HF42" s="187"/>
    </row>
    <row r="43" spans="1:214" ht="24.95" customHeight="1" x14ac:dyDescent="0.2">
      <c r="A43" s="161" t="s">
        <v>498</v>
      </c>
      <c r="B43" s="7"/>
      <c r="C43" s="7">
        <f>SUM('címrend kötelező'!C43+'címrend önként'!C43+'címrend államig'!C43)</f>
        <v>0</v>
      </c>
      <c r="D43" s="89"/>
      <c r="E43" s="7"/>
      <c r="F43" s="7">
        <f>SUM('címrend kötelező'!F43+'címrend önként'!F43+'címrend államig'!F43)</f>
        <v>0</v>
      </c>
      <c r="G43" s="38"/>
      <c r="H43" s="7"/>
      <c r="I43" s="7">
        <f>SUM('címrend kötelező'!I43+'címrend önként'!I43+'címrend államig'!I43)</f>
        <v>0</v>
      </c>
      <c r="J43" s="38"/>
      <c r="K43" s="7"/>
      <c r="L43" s="7">
        <f>SUM('címrend kötelező'!L43+'címrend önként'!L43+'címrend államig'!L43)</f>
        <v>0</v>
      </c>
      <c r="M43" s="38"/>
      <c r="N43" s="7"/>
      <c r="O43" s="7">
        <f>SUM('címrend kötelező'!O43+'címrend önként'!O43+'címrend államig'!O43)</f>
        <v>0</v>
      </c>
      <c r="P43" s="38"/>
      <c r="Q43" s="7"/>
      <c r="R43" s="7">
        <f>SUM('címrend kötelező'!R43+'címrend önként'!R43+'címrend államig'!R43)</f>
        <v>0</v>
      </c>
      <c r="S43" s="38"/>
      <c r="T43" s="7"/>
      <c r="U43" s="7">
        <f>SUM('címrend kötelező'!U43+'címrend önként'!U43+'címrend államig'!U43)</f>
        <v>0</v>
      </c>
      <c r="V43" s="38"/>
      <c r="W43" s="7"/>
      <c r="X43" s="7">
        <f>SUM('címrend kötelező'!X43+'címrend önként'!X43+'címrend államig'!X43)</f>
        <v>0</v>
      </c>
      <c r="Y43" s="38"/>
      <c r="Z43" s="7"/>
      <c r="AA43" s="7">
        <f>SUM('címrend kötelező'!AA43+'címrend önként'!AA43+'címrend államig'!AA43)</f>
        <v>0</v>
      </c>
      <c r="AB43" s="38"/>
      <c r="AC43" s="7"/>
      <c r="AD43" s="7">
        <f>SUM('címrend kötelező'!AD43+'címrend önként'!AD43+'címrend államig'!AD43)</f>
        <v>0</v>
      </c>
      <c r="AE43" s="38"/>
      <c r="AF43" s="7"/>
      <c r="AG43" s="7">
        <f>SUM('címrend kötelező'!AG43+'címrend önként'!AG43+'címrend államig'!AG43)</f>
        <v>0</v>
      </c>
      <c r="AH43" s="38"/>
      <c r="AI43" s="7"/>
      <c r="AJ43" s="7">
        <f>SUM('címrend kötelező'!AJ43+'címrend önként'!AJ43+'címrend államig'!AJ43)</f>
        <v>0</v>
      </c>
      <c r="AK43" s="38"/>
      <c r="AL43" s="7"/>
      <c r="AM43" s="7">
        <f>SUM('címrend kötelező'!AM43+'címrend önként'!AM43+'címrend államig'!AM43)</f>
        <v>0</v>
      </c>
      <c r="AN43" s="38"/>
      <c r="AO43" s="7"/>
      <c r="AP43" s="7">
        <f>SUM('címrend kötelező'!AP43+'címrend önként'!AP43+'címrend államig'!AP43)</f>
        <v>0</v>
      </c>
      <c r="AQ43" s="38"/>
      <c r="AR43" s="7"/>
      <c r="AS43" s="330">
        <f>SUM('címrend kötelező'!AS43+'címrend önként'!AS43+'címrend államig'!AS43)</f>
        <v>0</v>
      </c>
      <c r="AT43" s="38"/>
      <c r="AU43" s="7"/>
      <c r="AV43" s="330">
        <f>SUM('címrend kötelező'!AV43+'címrend önként'!AV43+'címrend államig'!AV43)</f>
        <v>0</v>
      </c>
      <c r="AW43" s="38"/>
      <c r="AX43" s="7"/>
      <c r="AY43" s="330">
        <f>SUM('címrend kötelező'!AY43+'címrend önként'!AY43+'címrend államig'!AY43)</f>
        <v>0</v>
      </c>
      <c r="AZ43" s="38"/>
      <c r="BA43" s="7"/>
      <c r="BB43" s="330">
        <f>SUM('címrend kötelező'!BB43+'címrend önként'!BB43+'címrend államig'!BB43)</f>
        <v>0</v>
      </c>
      <c r="BC43" s="38"/>
      <c r="BD43" s="7"/>
      <c r="BE43" s="330">
        <f>SUM('címrend kötelező'!BE43+'címrend önként'!BE43+'címrend államig'!BE43)</f>
        <v>0</v>
      </c>
      <c r="BF43" s="38"/>
      <c r="BG43" s="7"/>
      <c r="BH43" s="330">
        <f>'címrend kötelező'!BH43+'címrend önként'!BH43+'címrend államig'!BH43</f>
        <v>0</v>
      </c>
      <c r="BI43" s="38"/>
      <c r="BJ43" s="7"/>
      <c r="BK43" s="330">
        <f>'címrend kötelező'!BK43+'címrend önként'!BK43+'címrend államig'!BK43</f>
        <v>0</v>
      </c>
      <c r="BL43" s="38"/>
      <c r="BM43" s="7"/>
      <c r="BN43" s="330">
        <f>SUM('címrend kötelező'!BN43+'címrend önként'!BN43+'címrend államig'!BN43)</f>
        <v>0</v>
      </c>
      <c r="BO43" s="38"/>
      <c r="BP43" s="7"/>
      <c r="BQ43" s="330">
        <f>SUM('címrend kötelező'!BQ43+'címrend önként'!BQ43+'címrend államig'!BQ43)</f>
        <v>0</v>
      </c>
      <c r="BR43" s="38"/>
      <c r="BS43" s="7"/>
      <c r="BT43" s="330">
        <f>SUM('címrend kötelező'!BT43+'címrend önként'!BT43+'címrend államig'!BT43)</f>
        <v>0</v>
      </c>
      <c r="BU43" s="38"/>
      <c r="BV43" s="7"/>
      <c r="BW43" s="330">
        <f>SUM('címrend kötelező'!BW43+'címrend önként'!BW43+'címrend államig'!BW43)</f>
        <v>0</v>
      </c>
      <c r="BX43" s="38"/>
      <c r="BY43" s="7"/>
      <c r="BZ43" s="330">
        <f>SUM('címrend kötelező'!BZ43+'címrend önként'!BZ43+'címrend államig'!BZ43)</f>
        <v>0</v>
      </c>
      <c r="CA43" s="38"/>
      <c r="CB43" s="7"/>
      <c r="CC43" s="38">
        <f>SUM('címrend kötelező'!CC43+'címrend önként'!CC43+'címrend államig'!CC43)</f>
        <v>0</v>
      </c>
      <c r="CD43" s="38"/>
      <c r="CE43" s="7"/>
      <c r="CF43" s="330">
        <f>SUM('címrend kötelező'!CF43+'címrend önként'!CF43+'címrend államig'!CF43)</f>
        <v>0</v>
      </c>
      <c r="CG43" s="38"/>
      <c r="CH43" s="7"/>
      <c r="CI43" s="330">
        <f>SUM('címrend kötelező'!CI43+'címrend önként'!CI43+'címrend államig'!CI43)</f>
        <v>0</v>
      </c>
      <c r="CJ43" s="38"/>
      <c r="CK43" s="7"/>
      <c r="CL43" s="330">
        <f>SUM('címrend kötelező'!CL43+'címrend önként'!CL43+'címrend államig'!CL43)</f>
        <v>0</v>
      </c>
      <c r="CM43" s="38"/>
      <c r="CN43" s="7"/>
      <c r="CO43" s="330">
        <f>'címrend kötelező'!CO43+'címrend önként'!CO43+'címrend államig'!CO43</f>
        <v>0</v>
      </c>
      <c r="CP43" s="38"/>
      <c r="CQ43" s="7"/>
      <c r="CR43" s="330">
        <f>SUM('címrend kötelező'!CR43+'címrend önként'!CR43+'címrend államig'!CR43)</f>
        <v>0</v>
      </c>
      <c r="CS43" s="38"/>
      <c r="CT43" s="7"/>
      <c r="CU43" s="330">
        <f>SUM('címrend kötelező'!CU43+'címrend önként'!CU43+'címrend államig'!CU43)</f>
        <v>0</v>
      </c>
      <c r="CV43" s="38"/>
      <c r="CW43" s="7"/>
      <c r="CX43" s="330">
        <f>SUM('címrend kötelező'!CX43+'címrend önként'!CX43+'címrend államig'!CX43)</f>
        <v>0</v>
      </c>
      <c r="CY43" s="38"/>
      <c r="CZ43" s="7"/>
      <c r="DA43" s="330">
        <f>SUM('címrend kötelező'!DA43+'címrend önként'!DA43+'címrend államig'!DA43)</f>
        <v>0</v>
      </c>
      <c r="DB43" s="38"/>
      <c r="DC43" s="7"/>
      <c r="DD43" s="330">
        <f>SUM('címrend kötelező'!DD43+'címrend önként'!DD43+'címrend államig'!DD43)</f>
        <v>0</v>
      </c>
      <c r="DE43" s="38"/>
      <c r="DF43" s="7"/>
      <c r="DG43" s="330">
        <f>SUM('címrend kötelező'!DG43+'címrend önként'!DG43+'címrend államig'!DG43)</f>
        <v>0</v>
      </c>
      <c r="DH43" s="38"/>
      <c r="DI43" s="7"/>
      <c r="DJ43" s="330">
        <f>SUM('címrend kötelező'!DJ43+'címrend önként'!DJ43+'címrend államig'!DJ43)</f>
        <v>0</v>
      </c>
      <c r="DK43" s="38"/>
      <c r="DL43" s="7"/>
      <c r="DM43" s="330">
        <f>SUM('címrend kötelező'!DM43+'címrend önként'!DM43+'címrend államig'!DM43)</f>
        <v>0</v>
      </c>
      <c r="DN43" s="38"/>
      <c r="DO43" s="7"/>
      <c r="DP43" s="330">
        <f>'címrend kötelező'!DP43+'címrend önként'!DP43+'címrend államig'!DP43</f>
        <v>0</v>
      </c>
      <c r="DQ43" s="38"/>
      <c r="DR43" s="330">
        <f t="shared" si="59"/>
        <v>0</v>
      </c>
      <c r="DS43" s="330">
        <f t="shared" si="59"/>
        <v>0</v>
      </c>
      <c r="DT43" s="330"/>
      <c r="DU43" s="7"/>
      <c r="DV43" s="7">
        <f>SUM('címrend kötelező'!DV43+'címrend önként'!DV43+'címrend államig'!DV43)</f>
        <v>0</v>
      </c>
      <c r="DW43" s="38"/>
      <c r="DX43" s="7"/>
      <c r="DY43" s="7">
        <f>SUM('címrend kötelező'!DY43+'címrend önként'!DY43+'címrend államig'!DY43)</f>
        <v>0</v>
      </c>
      <c r="DZ43" s="38"/>
      <c r="EA43" s="7"/>
      <c r="EB43" s="7">
        <f>SUM('címrend kötelező'!EB43+'címrend önként'!EB43+'címrend államig'!EB43)</f>
        <v>0</v>
      </c>
      <c r="EC43" s="38"/>
      <c r="ED43" s="7"/>
      <c r="EE43" s="7">
        <f>SUM('címrend kötelező'!EE43+'címrend önként'!EE43+'címrend államig'!EE43)</f>
        <v>0</v>
      </c>
      <c r="EF43" s="38"/>
      <c r="EG43" s="7"/>
      <c r="EH43" s="7">
        <f>SUM('címrend kötelező'!EH43+'címrend önként'!EH43+'címrend államig'!EH43)</f>
        <v>0</v>
      </c>
      <c r="EI43" s="38"/>
      <c r="EJ43" s="7"/>
      <c r="EK43" s="7">
        <f>SUM('címrend kötelező'!EK43+'címrend önként'!EK43+'címrend államig'!EK43)</f>
        <v>0</v>
      </c>
      <c r="EL43" s="38"/>
      <c r="EM43" s="7"/>
      <c r="EN43" s="7">
        <f>SUM('címrend kötelező'!EN43+'címrend önként'!EN43+'címrend államig'!EN43)</f>
        <v>0</v>
      </c>
      <c r="EO43" s="38"/>
      <c r="EP43" s="7"/>
      <c r="EQ43" s="7">
        <f>SUM('címrend kötelező'!EQ43+'címrend önként'!EQ43+'címrend államig'!EQ43)</f>
        <v>0</v>
      </c>
      <c r="ER43" s="38"/>
      <c r="ES43" s="7"/>
      <c r="ET43" s="7">
        <f>SUM('címrend kötelező'!ET43+'címrend önként'!ET43+'címrend államig'!ET43)</f>
        <v>0</v>
      </c>
      <c r="EU43" s="330"/>
      <c r="EV43" s="330">
        <f t="shared" si="61"/>
        <v>0</v>
      </c>
      <c r="EW43" s="330">
        <f t="shared" si="61"/>
        <v>0</v>
      </c>
      <c r="EX43" s="91"/>
      <c r="EY43" s="7"/>
      <c r="EZ43" s="330">
        <f>'címrend kötelező'!EY43+'címrend önként'!EY43+'címrend államig'!EY43</f>
        <v>0</v>
      </c>
      <c r="FA43" s="38"/>
      <c r="FB43" s="7"/>
      <c r="FC43" s="330">
        <f>'címrend kötelező'!EZ43+'címrend önként'!EZ43+'címrend államig'!EZ43</f>
        <v>0</v>
      </c>
      <c r="FD43" s="38"/>
      <c r="FE43" s="7"/>
      <c r="FF43" s="330">
        <f>'címrend kötelező'!FA43+'címrend önként'!FA43+'címrend államig'!FA43</f>
        <v>0</v>
      </c>
      <c r="FG43" s="38"/>
      <c r="FH43" s="7"/>
      <c r="FI43" s="330">
        <f>'címrend kötelező'!FB43+'címrend önként'!FB43+'címrend államig'!FB43</f>
        <v>0</v>
      </c>
      <c r="FJ43" s="38"/>
      <c r="FK43" s="7"/>
      <c r="FL43" s="330">
        <f>'címrend kötelező'!FC43+'címrend önként'!FC43+'címrend államig'!FC43</f>
        <v>0</v>
      </c>
      <c r="FM43" s="38"/>
      <c r="FN43" s="7"/>
      <c r="FO43" s="330">
        <f>'címrend kötelező'!FD43+'címrend önként'!FD43+'címrend államig'!FD43</f>
        <v>0</v>
      </c>
      <c r="FP43" s="38"/>
      <c r="FQ43" s="7"/>
      <c r="FR43" s="330">
        <f>'címrend kötelező'!FE43+'címrend önként'!FE43+'címrend államig'!FE43</f>
        <v>0</v>
      </c>
      <c r="FS43" s="38"/>
      <c r="FT43" s="7"/>
      <c r="FU43" s="330">
        <f>'címrend kötelező'!FF43+'címrend önként'!FF43+'címrend államig'!FF43</f>
        <v>0</v>
      </c>
      <c r="FV43" s="330"/>
      <c r="FW43" s="7"/>
      <c r="FX43" s="330">
        <f>'címrend kötelező'!FG43+'címrend önként'!FG43+'címrend államig'!FG43</f>
        <v>0</v>
      </c>
      <c r="FY43" s="38"/>
      <c r="FZ43" s="7"/>
      <c r="GA43" s="330">
        <f>'címrend kötelező'!FH43+'címrend önként'!FH43+'címrend államig'!FH43</f>
        <v>0</v>
      </c>
      <c r="GB43" s="330"/>
      <c r="GC43" s="7"/>
      <c r="GD43" s="330">
        <f>'címrend kötelező'!FI43+'címrend önként'!FI43+'címrend államig'!FI43</f>
        <v>0</v>
      </c>
      <c r="GE43" s="330"/>
      <c r="GF43" s="7"/>
      <c r="GG43" s="330">
        <f>'címrend kötelező'!FJ43+'címrend önként'!FJ43+'címrend államig'!FJ43</f>
        <v>0</v>
      </c>
      <c r="GH43" s="330"/>
      <c r="GI43" s="7"/>
      <c r="GJ43" s="330">
        <f>'címrend kötelező'!FK43+'címrend önként'!FK43+'címrend államig'!FK43</f>
        <v>0</v>
      </c>
      <c r="GK43" s="38"/>
      <c r="GL43" s="330">
        <f t="shared" si="62"/>
        <v>0</v>
      </c>
      <c r="GM43" s="330">
        <f t="shared" si="62"/>
        <v>0</v>
      </c>
      <c r="GN43" s="38"/>
      <c r="GO43" s="7"/>
      <c r="GP43" s="330">
        <f>'címrend kötelező'!FM43+'címrend önként'!FM43+'címrend államig'!FM43</f>
        <v>0</v>
      </c>
      <c r="GQ43" s="330"/>
      <c r="GR43" s="7"/>
      <c r="GS43" s="330">
        <f>'címrend kötelező'!FN43+'címrend önként'!FN43+'címrend államig'!FN43</f>
        <v>0</v>
      </c>
      <c r="GT43" s="330"/>
      <c r="GU43" s="7"/>
      <c r="GV43" s="330">
        <f>'címrend kötelező'!FO43+'címrend önként'!FO43+'címrend államig'!FO43</f>
        <v>0</v>
      </c>
      <c r="GW43" s="330"/>
      <c r="GX43" s="330">
        <f t="shared" si="63"/>
        <v>0</v>
      </c>
      <c r="GY43" s="330">
        <f t="shared" si="63"/>
        <v>0</v>
      </c>
      <c r="GZ43" s="330"/>
      <c r="HA43" s="38">
        <f t="shared" si="64"/>
        <v>0</v>
      </c>
      <c r="HB43" s="38">
        <f t="shared" si="64"/>
        <v>0</v>
      </c>
      <c r="HC43" s="182"/>
      <c r="HE43" s="187"/>
      <c r="HF43" s="187"/>
    </row>
    <row r="44" spans="1:214" ht="30" customHeight="1" x14ac:dyDescent="0.2">
      <c r="A44" s="161" t="s">
        <v>499</v>
      </c>
      <c r="B44" s="7"/>
      <c r="C44" s="7">
        <f>SUM('címrend kötelező'!C44+'címrend önként'!C44+'címrend államig'!C44)</f>
        <v>0</v>
      </c>
      <c r="D44" s="89"/>
      <c r="E44" s="7"/>
      <c r="F44" s="7">
        <f>SUM('címrend kötelező'!F44+'címrend önként'!F44+'címrend államig'!F44)</f>
        <v>0</v>
      </c>
      <c r="G44" s="38"/>
      <c r="H44" s="7"/>
      <c r="I44" s="7">
        <f>SUM('címrend kötelező'!I44+'címrend önként'!I44+'címrend államig'!I44)</f>
        <v>0</v>
      </c>
      <c r="J44" s="38"/>
      <c r="K44" s="7"/>
      <c r="L44" s="7">
        <f>SUM('címrend kötelező'!L44+'címrend önként'!L44+'címrend államig'!L44)</f>
        <v>0</v>
      </c>
      <c r="M44" s="38"/>
      <c r="N44" s="7"/>
      <c r="O44" s="7">
        <f>SUM('címrend kötelező'!O44+'címrend önként'!O44+'címrend államig'!O44)</f>
        <v>0</v>
      </c>
      <c r="P44" s="38"/>
      <c r="Q44" s="7"/>
      <c r="R44" s="7">
        <f>SUM('címrend kötelező'!R44+'címrend önként'!R44+'címrend államig'!R44)</f>
        <v>0</v>
      </c>
      <c r="S44" s="38"/>
      <c r="T44" s="7"/>
      <c r="U44" s="7">
        <f>SUM('címrend kötelező'!U44+'címrend önként'!U44+'címrend államig'!U44)</f>
        <v>0</v>
      </c>
      <c r="V44" s="38"/>
      <c r="W44" s="7"/>
      <c r="X44" s="7">
        <f>SUM('címrend kötelező'!X44+'címrend önként'!X44+'címrend államig'!X44)</f>
        <v>0</v>
      </c>
      <c r="Y44" s="38"/>
      <c r="Z44" s="7"/>
      <c r="AA44" s="7">
        <f>SUM('címrend kötelező'!AA44+'címrend önként'!AA44+'címrend államig'!AA44)</f>
        <v>0</v>
      </c>
      <c r="AB44" s="38"/>
      <c r="AC44" s="7"/>
      <c r="AD44" s="7">
        <f>SUM('címrend kötelező'!AD44+'címrend önként'!AD44+'címrend államig'!AD44)</f>
        <v>0</v>
      </c>
      <c r="AE44" s="38"/>
      <c r="AF44" s="7"/>
      <c r="AG44" s="7">
        <f>SUM('címrend kötelező'!AG44+'címrend önként'!AG44+'címrend államig'!AG44)</f>
        <v>0</v>
      </c>
      <c r="AH44" s="38"/>
      <c r="AI44" s="7"/>
      <c r="AJ44" s="7">
        <f>SUM('címrend kötelező'!AJ44+'címrend önként'!AJ44+'címrend államig'!AJ44)</f>
        <v>0</v>
      </c>
      <c r="AK44" s="38"/>
      <c r="AL44" s="7"/>
      <c r="AM44" s="7">
        <f>SUM('címrend kötelező'!AM44+'címrend önként'!AM44+'címrend államig'!AM44)</f>
        <v>0</v>
      </c>
      <c r="AN44" s="38"/>
      <c r="AO44" s="7"/>
      <c r="AP44" s="7">
        <f>SUM('címrend kötelező'!AP44+'címrend önként'!AP44+'címrend államig'!AP44)</f>
        <v>0</v>
      </c>
      <c r="AQ44" s="38"/>
      <c r="AR44" s="7"/>
      <c r="AS44" s="330">
        <f>SUM('címrend kötelező'!AS44+'címrend önként'!AS44+'címrend államig'!AS44)</f>
        <v>0</v>
      </c>
      <c r="AT44" s="38"/>
      <c r="AU44" s="7"/>
      <c r="AV44" s="330">
        <f>SUM('címrend kötelező'!AV44+'címrend önként'!AV44+'címrend államig'!AV44)</f>
        <v>0</v>
      </c>
      <c r="AW44" s="38"/>
      <c r="AX44" s="7"/>
      <c r="AY44" s="330">
        <f>SUM('címrend kötelező'!AY44+'címrend önként'!AY44+'címrend államig'!AY44)</f>
        <v>0</v>
      </c>
      <c r="AZ44" s="38"/>
      <c r="BA44" s="7"/>
      <c r="BB44" s="330">
        <f>SUM('címrend kötelező'!BB44+'címrend önként'!BB44+'címrend államig'!BB44)</f>
        <v>0</v>
      </c>
      <c r="BC44" s="38"/>
      <c r="BD44" s="7"/>
      <c r="BE44" s="330">
        <f>SUM('címrend kötelező'!BE44+'címrend önként'!BE44+'címrend államig'!BE44)</f>
        <v>0</v>
      </c>
      <c r="BF44" s="38"/>
      <c r="BG44" s="7"/>
      <c r="BH44" s="330">
        <f>'címrend kötelező'!BH44+'címrend önként'!BH44+'címrend államig'!BH44</f>
        <v>0</v>
      </c>
      <c r="BI44" s="38"/>
      <c r="BJ44" s="7"/>
      <c r="BK44" s="330">
        <f>'címrend kötelező'!BK44+'címrend önként'!BK44+'címrend államig'!BK44</f>
        <v>0</v>
      </c>
      <c r="BL44" s="38"/>
      <c r="BM44" s="7"/>
      <c r="BN44" s="330">
        <f>SUM('címrend kötelező'!BN44+'címrend önként'!BN44+'címrend államig'!BN44)</f>
        <v>0</v>
      </c>
      <c r="BO44" s="38"/>
      <c r="BP44" s="7"/>
      <c r="BQ44" s="330">
        <f>SUM('címrend kötelező'!BQ44+'címrend önként'!BQ44+'címrend államig'!BQ44)</f>
        <v>0</v>
      </c>
      <c r="BR44" s="38"/>
      <c r="BS44" s="7"/>
      <c r="BT44" s="330">
        <f>SUM('címrend kötelező'!BT44+'címrend önként'!BT44+'címrend államig'!BT44)</f>
        <v>0</v>
      </c>
      <c r="BU44" s="38"/>
      <c r="BV44" s="7"/>
      <c r="BW44" s="330">
        <f>SUM('címrend kötelező'!BW44+'címrend önként'!BW44+'címrend államig'!BW44)</f>
        <v>0</v>
      </c>
      <c r="BX44" s="38"/>
      <c r="BY44" s="7"/>
      <c r="BZ44" s="330">
        <f>SUM('címrend kötelező'!BZ44+'címrend önként'!BZ44+'címrend államig'!BZ44)</f>
        <v>0</v>
      </c>
      <c r="CA44" s="38"/>
      <c r="CB44" s="7"/>
      <c r="CC44" s="38">
        <f>SUM('címrend kötelező'!CC44+'címrend önként'!CC44+'címrend államig'!CC44)</f>
        <v>0</v>
      </c>
      <c r="CD44" s="38"/>
      <c r="CE44" s="7"/>
      <c r="CF44" s="330">
        <f>SUM('címrend kötelező'!CF44+'címrend önként'!CF44+'címrend államig'!CF44)</f>
        <v>0</v>
      </c>
      <c r="CG44" s="38"/>
      <c r="CH44" s="7"/>
      <c r="CI44" s="330">
        <f>SUM('címrend kötelező'!CI44+'címrend önként'!CI44+'címrend államig'!CI44)</f>
        <v>0</v>
      </c>
      <c r="CJ44" s="38"/>
      <c r="CK44" s="7"/>
      <c r="CL44" s="330">
        <f>SUM('címrend kötelező'!CL44+'címrend önként'!CL44+'címrend államig'!CL44)</f>
        <v>0</v>
      </c>
      <c r="CM44" s="38"/>
      <c r="CN44" s="7"/>
      <c r="CO44" s="330">
        <f>'címrend kötelező'!CO44+'címrend önként'!CO44+'címrend államig'!CO44</f>
        <v>0</v>
      </c>
      <c r="CP44" s="38"/>
      <c r="CQ44" s="7"/>
      <c r="CR44" s="330">
        <f>SUM('címrend kötelező'!CR44+'címrend önként'!CR44+'címrend államig'!CR44)</f>
        <v>0</v>
      </c>
      <c r="CS44" s="38"/>
      <c r="CT44" s="7"/>
      <c r="CU44" s="330">
        <f>SUM('címrend kötelező'!CU44+'címrend önként'!CU44+'címrend államig'!CU44)</f>
        <v>0</v>
      </c>
      <c r="CV44" s="38"/>
      <c r="CW44" s="7"/>
      <c r="CX44" s="330">
        <f>SUM('címrend kötelező'!CX44+'címrend önként'!CX44+'címrend államig'!CX44)</f>
        <v>0</v>
      </c>
      <c r="CY44" s="38"/>
      <c r="CZ44" s="7"/>
      <c r="DA44" s="330">
        <f>SUM('címrend kötelező'!DA44+'címrend önként'!DA44+'címrend államig'!DA44)</f>
        <v>0</v>
      </c>
      <c r="DB44" s="38"/>
      <c r="DC44" s="7"/>
      <c r="DD44" s="330">
        <f>SUM('címrend kötelező'!DD44+'címrend önként'!DD44+'címrend államig'!DD44)</f>
        <v>0</v>
      </c>
      <c r="DE44" s="38"/>
      <c r="DF44" s="7"/>
      <c r="DG44" s="330">
        <f>SUM('címrend kötelező'!DG44+'címrend önként'!DG44+'címrend államig'!DG44)</f>
        <v>0</v>
      </c>
      <c r="DH44" s="38"/>
      <c r="DI44" s="7"/>
      <c r="DJ44" s="330">
        <f>SUM('címrend kötelező'!DJ44+'címrend önként'!DJ44+'címrend államig'!DJ44)</f>
        <v>0</v>
      </c>
      <c r="DK44" s="38"/>
      <c r="DL44" s="7"/>
      <c r="DM44" s="330">
        <f>SUM('címrend kötelező'!DM44+'címrend önként'!DM44+'címrend államig'!DM44)</f>
        <v>0</v>
      </c>
      <c r="DN44" s="38"/>
      <c r="DO44" s="7"/>
      <c r="DP44" s="330">
        <f>'címrend kötelező'!DP44+'címrend önként'!DP44+'címrend államig'!DP44</f>
        <v>0</v>
      </c>
      <c r="DQ44" s="38"/>
      <c r="DR44" s="330">
        <f t="shared" si="59"/>
        <v>0</v>
      </c>
      <c r="DS44" s="330">
        <f t="shared" si="59"/>
        <v>0</v>
      </c>
      <c r="DT44" s="330"/>
      <c r="DU44" s="7"/>
      <c r="DV44" s="7">
        <f>SUM('címrend kötelező'!DV44+'címrend önként'!DV44+'címrend államig'!DV44)</f>
        <v>0</v>
      </c>
      <c r="DW44" s="38"/>
      <c r="DX44" s="7"/>
      <c r="DY44" s="7">
        <f>SUM('címrend kötelező'!DY44+'címrend önként'!DY44+'címrend államig'!DY44)</f>
        <v>0</v>
      </c>
      <c r="DZ44" s="38"/>
      <c r="EA44" s="7"/>
      <c r="EB44" s="7">
        <f>SUM('címrend kötelező'!EB44+'címrend önként'!EB44+'címrend államig'!EB44)</f>
        <v>0</v>
      </c>
      <c r="EC44" s="38"/>
      <c r="ED44" s="7"/>
      <c r="EE44" s="7">
        <f>SUM('címrend kötelező'!EE44+'címrend önként'!EE44+'címrend államig'!EE44)</f>
        <v>0</v>
      </c>
      <c r="EF44" s="38"/>
      <c r="EG44" s="7"/>
      <c r="EH44" s="7">
        <f>SUM('címrend kötelező'!EH44+'címrend önként'!EH44+'címrend államig'!EH44)</f>
        <v>0</v>
      </c>
      <c r="EI44" s="38"/>
      <c r="EJ44" s="7"/>
      <c r="EK44" s="7">
        <f>SUM('címrend kötelező'!EK44+'címrend önként'!EK44+'címrend államig'!EK44)</f>
        <v>0</v>
      </c>
      <c r="EL44" s="38"/>
      <c r="EM44" s="7"/>
      <c r="EN44" s="7">
        <f>SUM('címrend kötelező'!EN44+'címrend önként'!EN44+'címrend államig'!EN44)</f>
        <v>0</v>
      </c>
      <c r="EO44" s="38"/>
      <c r="EP44" s="7"/>
      <c r="EQ44" s="7">
        <f>SUM('címrend kötelező'!EQ44+'címrend önként'!EQ44+'címrend államig'!EQ44)</f>
        <v>0</v>
      </c>
      <c r="ER44" s="38"/>
      <c r="ES44" s="7"/>
      <c r="ET44" s="7">
        <f>SUM('címrend kötelező'!ET44+'címrend önként'!ET44+'címrend államig'!ET44)</f>
        <v>0</v>
      </c>
      <c r="EU44" s="330"/>
      <c r="EV44" s="330">
        <f t="shared" si="61"/>
        <v>0</v>
      </c>
      <c r="EW44" s="330">
        <f t="shared" si="61"/>
        <v>0</v>
      </c>
      <c r="EX44" s="91"/>
      <c r="EY44" s="7"/>
      <c r="EZ44" s="330">
        <f>'címrend kötelező'!EY44+'címrend önként'!EY44+'címrend államig'!EY44</f>
        <v>0</v>
      </c>
      <c r="FA44" s="38"/>
      <c r="FB44" s="7"/>
      <c r="FC44" s="330">
        <f>'címrend kötelező'!EZ44+'címrend önként'!EZ44+'címrend államig'!EZ44</f>
        <v>0</v>
      </c>
      <c r="FD44" s="38"/>
      <c r="FE44" s="7"/>
      <c r="FF44" s="330">
        <f>'címrend kötelező'!FA44+'címrend önként'!FA44+'címrend államig'!FA44</f>
        <v>0</v>
      </c>
      <c r="FG44" s="38"/>
      <c r="FH44" s="7"/>
      <c r="FI44" s="330">
        <f>'címrend kötelező'!FB44+'címrend önként'!FB44+'címrend államig'!FB44</f>
        <v>0</v>
      </c>
      <c r="FJ44" s="38"/>
      <c r="FK44" s="7"/>
      <c r="FL44" s="330">
        <f>'címrend kötelező'!FC44+'címrend önként'!FC44+'címrend államig'!FC44</f>
        <v>0</v>
      </c>
      <c r="FM44" s="38"/>
      <c r="FN44" s="7"/>
      <c r="FO44" s="330">
        <f>'címrend kötelező'!FD44+'címrend önként'!FD44+'címrend államig'!FD44</f>
        <v>0</v>
      </c>
      <c r="FP44" s="38"/>
      <c r="FQ44" s="7"/>
      <c r="FR44" s="330">
        <f>'címrend kötelező'!FE44+'címrend önként'!FE44+'címrend államig'!FE44</f>
        <v>0</v>
      </c>
      <c r="FS44" s="38"/>
      <c r="FT44" s="7"/>
      <c r="FU44" s="330">
        <f>'címrend kötelező'!FF44+'címrend önként'!FF44+'címrend államig'!FF44</f>
        <v>0</v>
      </c>
      <c r="FV44" s="330"/>
      <c r="FW44" s="7"/>
      <c r="FX44" s="330">
        <f>'címrend kötelező'!FG44+'címrend önként'!FG44+'címrend államig'!FG44</f>
        <v>0</v>
      </c>
      <c r="FY44" s="38"/>
      <c r="FZ44" s="7"/>
      <c r="GA44" s="330">
        <f>'címrend kötelező'!FH44+'címrend önként'!FH44+'címrend államig'!FH44</f>
        <v>0</v>
      </c>
      <c r="GB44" s="330"/>
      <c r="GC44" s="7"/>
      <c r="GD44" s="330">
        <f>'címrend kötelező'!FI44+'címrend önként'!FI44+'címrend államig'!FI44</f>
        <v>0</v>
      </c>
      <c r="GE44" s="330"/>
      <c r="GF44" s="7"/>
      <c r="GG44" s="330">
        <f>'címrend kötelező'!FJ44+'címrend önként'!FJ44+'címrend államig'!FJ44</f>
        <v>0</v>
      </c>
      <c r="GH44" s="330"/>
      <c r="GI44" s="7"/>
      <c r="GJ44" s="330">
        <f>'címrend kötelező'!FK44+'címrend önként'!FK44+'címrend államig'!FK44</f>
        <v>0</v>
      </c>
      <c r="GK44" s="38"/>
      <c r="GL44" s="330">
        <f t="shared" si="62"/>
        <v>0</v>
      </c>
      <c r="GM44" s="330">
        <f t="shared" si="62"/>
        <v>0</v>
      </c>
      <c r="GN44" s="38"/>
      <c r="GO44" s="7"/>
      <c r="GP44" s="330">
        <f>'címrend kötelező'!FM44+'címrend önként'!FM44+'címrend államig'!FM44</f>
        <v>0</v>
      </c>
      <c r="GQ44" s="330"/>
      <c r="GR44" s="7"/>
      <c r="GS44" s="330">
        <f>'címrend kötelező'!FN44+'címrend önként'!FN44+'címrend államig'!FN44</f>
        <v>0</v>
      </c>
      <c r="GT44" s="330"/>
      <c r="GU44" s="7"/>
      <c r="GV44" s="330">
        <f>'címrend kötelező'!FO44+'címrend önként'!FO44+'címrend államig'!FO44</f>
        <v>0</v>
      </c>
      <c r="GW44" s="330"/>
      <c r="GX44" s="330">
        <f t="shared" si="63"/>
        <v>0</v>
      </c>
      <c r="GY44" s="330">
        <f t="shared" si="63"/>
        <v>0</v>
      </c>
      <c r="GZ44" s="330"/>
      <c r="HA44" s="38">
        <f t="shared" si="64"/>
        <v>0</v>
      </c>
      <c r="HB44" s="38">
        <f t="shared" si="64"/>
        <v>0</v>
      </c>
      <c r="HC44" s="182"/>
      <c r="HE44" s="187"/>
      <c r="HF44" s="187"/>
    </row>
    <row r="45" spans="1:214" ht="15" customHeight="1" x14ac:dyDescent="0.2">
      <c r="A45" s="161" t="s">
        <v>500</v>
      </c>
      <c r="B45" s="7"/>
      <c r="C45" s="7">
        <f>SUM('címrend kötelező'!C45+'címrend önként'!C45+'címrend államig'!C45)</f>
        <v>0</v>
      </c>
      <c r="D45" s="89"/>
      <c r="E45" s="7"/>
      <c r="F45" s="7">
        <f>SUM('címrend kötelező'!F45+'címrend önként'!F45+'címrend államig'!F45)</f>
        <v>0</v>
      </c>
      <c r="G45" s="38"/>
      <c r="H45" s="7"/>
      <c r="I45" s="7">
        <f>SUM('címrend kötelező'!I45+'címrend önként'!I45+'címrend államig'!I45)</f>
        <v>0</v>
      </c>
      <c r="J45" s="38"/>
      <c r="K45" s="7"/>
      <c r="L45" s="7">
        <f>SUM('címrend kötelező'!L45+'címrend önként'!L45+'címrend államig'!L45)</f>
        <v>0</v>
      </c>
      <c r="M45" s="38"/>
      <c r="N45" s="7"/>
      <c r="O45" s="7">
        <f>SUM('címrend kötelező'!O45+'címrend önként'!O45+'címrend államig'!O45)</f>
        <v>0</v>
      </c>
      <c r="P45" s="38"/>
      <c r="Q45" s="7"/>
      <c r="R45" s="7">
        <f>SUM('címrend kötelező'!R45+'címrend önként'!R45+'címrend államig'!R45)</f>
        <v>0</v>
      </c>
      <c r="S45" s="38"/>
      <c r="T45" s="7"/>
      <c r="U45" s="7">
        <f>SUM('címrend kötelező'!U45+'címrend önként'!U45+'címrend államig'!U45)</f>
        <v>0</v>
      </c>
      <c r="V45" s="38"/>
      <c r="W45" s="7"/>
      <c r="X45" s="7">
        <f>SUM('címrend kötelező'!X45+'címrend önként'!X45+'címrend államig'!X45)</f>
        <v>0</v>
      </c>
      <c r="Y45" s="38"/>
      <c r="Z45" s="7"/>
      <c r="AA45" s="7">
        <f>SUM('címrend kötelező'!AA45+'címrend önként'!AA45+'címrend államig'!AA45)</f>
        <v>0</v>
      </c>
      <c r="AB45" s="38"/>
      <c r="AC45" s="7"/>
      <c r="AD45" s="7">
        <f>SUM('címrend kötelező'!AD45+'címrend önként'!AD45+'címrend államig'!AD45)</f>
        <v>0</v>
      </c>
      <c r="AE45" s="38"/>
      <c r="AF45" s="7"/>
      <c r="AG45" s="7">
        <f>SUM('címrend kötelező'!AG45+'címrend önként'!AG45+'címrend államig'!AG45)</f>
        <v>0</v>
      </c>
      <c r="AH45" s="38"/>
      <c r="AI45" s="7"/>
      <c r="AJ45" s="7">
        <f>SUM('címrend kötelező'!AJ45+'címrend önként'!AJ45+'címrend államig'!AJ45)</f>
        <v>0</v>
      </c>
      <c r="AK45" s="38"/>
      <c r="AL45" s="7"/>
      <c r="AM45" s="7">
        <f>SUM('címrend kötelező'!AM45+'címrend önként'!AM45+'címrend államig'!AM45)</f>
        <v>0</v>
      </c>
      <c r="AN45" s="38"/>
      <c r="AO45" s="7"/>
      <c r="AP45" s="7">
        <f>SUM('címrend kötelező'!AP45+'címrend önként'!AP45+'címrend államig'!AP45)</f>
        <v>0</v>
      </c>
      <c r="AQ45" s="38"/>
      <c r="AR45" s="7"/>
      <c r="AS45" s="330">
        <f>SUM('címrend kötelező'!AS45+'címrend önként'!AS45+'címrend államig'!AS45)</f>
        <v>0</v>
      </c>
      <c r="AT45" s="38"/>
      <c r="AU45" s="7"/>
      <c r="AV45" s="330">
        <f>SUM('címrend kötelező'!AV45+'címrend önként'!AV45+'címrend államig'!AV45)</f>
        <v>0</v>
      </c>
      <c r="AW45" s="38"/>
      <c r="AX45" s="7"/>
      <c r="AY45" s="330">
        <f>SUM('címrend kötelező'!AY45+'címrend önként'!AY45+'címrend államig'!AY45)</f>
        <v>0</v>
      </c>
      <c r="AZ45" s="38"/>
      <c r="BA45" s="7"/>
      <c r="BB45" s="330">
        <f>SUM('címrend kötelező'!BB45+'címrend önként'!BB45+'címrend államig'!BB45)</f>
        <v>0</v>
      </c>
      <c r="BC45" s="38"/>
      <c r="BD45" s="7"/>
      <c r="BE45" s="330">
        <f>SUM('címrend kötelező'!BE45+'címrend önként'!BE45+'címrend államig'!BE45)</f>
        <v>0</v>
      </c>
      <c r="BF45" s="38"/>
      <c r="BG45" s="7"/>
      <c r="BH45" s="330">
        <f>'címrend kötelező'!BH45+'címrend önként'!BH45+'címrend államig'!BH45</f>
        <v>0</v>
      </c>
      <c r="BI45" s="38"/>
      <c r="BJ45" s="7"/>
      <c r="BK45" s="330">
        <f>'címrend kötelező'!BK45+'címrend önként'!BK45+'címrend államig'!BK45</f>
        <v>0</v>
      </c>
      <c r="BL45" s="38"/>
      <c r="BM45" s="7"/>
      <c r="BN45" s="330">
        <f>SUM('címrend kötelező'!BN45+'címrend önként'!BN45+'címrend államig'!BN45)</f>
        <v>0</v>
      </c>
      <c r="BO45" s="38"/>
      <c r="BP45" s="7"/>
      <c r="BQ45" s="330">
        <f>SUM('címrend kötelező'!BQ45+'címrend önként'!BQ45+'címrend államig'!BQ45)</f>
        <v>0</v>
      </c>
      <c r="BR45" s="38"/>
      <c r="BS45" s="7"/>
      <c r="BT45" s="330">
        <f>SUM('címrend kötelező'!BT45+'címrend önként'!BT45+'címrend államig'!BT45)</f>
        <v>0</v>
      </c>
      <c r="BU45" s="38"/>
      <c r="BV45" s="7"/>
      <c r="BW45" s="330">
        <f>SUM('címrend kötelező'!BW45+'címrend önként'!BW45+'címrend államig'!BW45)</f>
        <v>0</v>
      </c>
      <c r="BX45" s="38"/>
      <c r="BY45" s="7"/>
      <c r="BZ45" s="330">
        <f>SUM('címrend kötelező'!BZ45+'címrend önként'!BZ45+'címrend államig'!BZ45)</f>
        <v>0</v>
      </c>
      <c r="CA45" s="38"/>
      <c r="CB45" s="7"/>
      <c r="CC45" s="38">
        <f>SUM('címrend kötelező'!CC45+'címrend önként'!CC45+'címrend államig'!CC45)</f>
        <v>0</v>
      </c>
      <c r="CD45" s="38"/>
      <c r="CE45" s="7"/>
      <c r="CF45" s="330">
        <f>SUM('címrend kötelező'!CF45+'címrend önként'!CF45+'címrend államig'!CF45)</f>
        <v>0</v>
      </c>
      <c r="CG45" s="38"/>
      <c r="CH45" s="7"/>
      <c r="CI45" s="330">
        <f>SUM('címrend kötelező'!CI45+'címrend önként'!CI45+'címrend államig'!CI45)</f>
        <v>0</v>
      </c>
      <c r="CJ45" s="38"/>
      <c r="CK45" s="7">
        <v>36100</v>
      </c>
      <c r="CL45" s="330">
        <f>SUM('címrend kötelező'!CL45+'címrend önként'!CL45+'címrend államig'!CL45)</f>
        <v>0</v>
      </c>
      <c r="CM45" s="38"/>
      <c r="CN45" s="7">
        <v>378325</v>
      </c>
      <c r="CO45" s="330">
        <f>'címrend kötelező'!CO45+'címrend önként'!CO45+'címrend államig'!CO45</f>
        <v>299451</v>
      </c>
      <c r="CP45" s="38"/>
      <c r="CQ45" s="7"/>
      <c r="CR45" s="330">
        <f>SUM('címrend kötelező'!CR45+'címrend önként'!CR45+'címrend államig'!CR45)</f>
        <v>0</v>
      </c>
      <c r="CS45" s="38"/>
      <c r="CT45" s="7"/>
      <c r="CU45" s="330">
        <f>SUM('címrend kötelező'!CU45+'címrend önként'!CU45+'címrend államig'!CU45)</f>
        <v>0</v>
      </c>
      <c r="CV45" s="38"/>
      <c r="CW45" s="7"/>
      <c r="CX45" s="330">
        <f>SUM('címrend kötelező'!CX45+'címrend önként'!CX45+'címrend államig'!CX45)</f>
        <v>0</v>
      </c>
      <c r="CY45" s="38"/>
      <c r="CZ45" s="7"/>
      <c r="DA45" s="330">
        <f>SUM('címrend kötelező'!DA45+'címrend önként'!DA45+'címrend államig'!DA45)</f>
        <v>0</v>
      </c>
      <c r="DB45" s="38"/>
      <c r="DC45" s="7"/>
      <c r="DD45" s="330">
        <f>SUM('címrend kötelező'!DD45+'címrend önként'!DD45+'címrend államig'!DD45)</f>
        <v>0</v>
      </c>
      <c r="DE45" s="38"/>
      <c r="DF45" s="7"/>
      <c r="DG45" s="330">
        <f>SUM('címrend kötelező'!DG45+'címrend önként'!DG45+'címrend államig'!DG45)</f>
        <v>0</v>
      </c>
      <c r="DH45" s="38"/>
      <c r="DI45" s="7"/>
      <c r="DJ45" s="330">
        <f>SUM('címrend kötelező'!DJ45+'címrend önként'!DJ45+'címrend államig'!DJ45)</f>
        <v>0</v>
      </c>
      <c r="DK45" s="38"/>
      <c r="DL45" s="7"/>
      <c r="DM45" s="330">
        <f>SUM('címrend kötelező'!DM45+'címrend önként'!DM45+'címrend államig'!DM45)</f>
        <v>0</v>
      </c>
      <c r="DN45" s="38"/>
      <c r="DO45" s="7"/>
      <c r="DP45" s="330">
        <f>'címrend kötelező'!DP45+'címrend önként'!DP45+'címrend államig'!DP45</f>
        <v>0</v>
      </c>
      <c r="DQ45" s="38"/>
      <c r="DR45" s="330">
        <f t="shared" si="59"/>
        <v>414425</v>
      </c>
      <c r="DS45" s="330">
        <f t="shared" si="59"/>
        <v>299451</v>
      </c>
      <c r="DT45" s="94">
        <f t="shared" si="60"/>
        <v>72.25698256620619</v>
      </c>
      <c r="DU45" s="7"/>
      <c r="DV45" s="7">
        <f>SUM('címrend kötelező'!DV45+'címrend önként'!DV45+'címrend államig'!DV45)</f>
        <v>0</v>
      </c>
      <c r="DW45" s="38"/>
      <c r="DX45" s="7"/>
      <c r="DY45" s="7">
        <f>SUM('címrend kötelező'!DY45+'címrend önként'!DY45+'címrend államig'!DY45)</f>
        <v>0</v>
      </c>
      <c r="DZ45" s="38"/>
      <c r="EA45" s="7"/>
      <c r="EB45" s="7">
        <f>SUM('címrend kötelező'!EB45+'címrend önként'!EB45+'címrend államig'!EB45)</f>
        <v>0</v>
      </c>
      <c r="EC45" s="38"/>
      <c r="ED45" s="7"/>
      <c r="EE45" s="7">
        <f>SUM('címrend kötelező'!EE45+'címrend önként'!EE45+'címrend államig'!EE45)</f>
        <v>0</v>
      </c>
      <c r="EF45" s="38"/>
      <c r="EG45" s="7"/>
      <c r="EH45" s="7">
        <f>SUM('címrend kötelező'!EH45+'címrend önként'!EH45+'címrend államig'!EH45)</f>
        <v>0</v>
      </c>
      <c r="EI45" s="38"/>
      <c r="EJ45" s="7"/>
      <c r="EK45" s="7">
        <f>SUM('címrend kötelező'!EK45+'címrend önként'!EK45+'címrend államig'!EK45)</f>
        <v>0</v>
      </c>
      <c r="EL45" s="38"/>
      <c r="EM45" s="7"/>
      <c r="EN45" s="7">
        <f>SUM('címrend kötelező'!EN45+'címrend önként'!EN45+'címrend államig'!EN45)</f>
        <v>0</v>
      </c>
      <c r="EO45" s="38"/>
      <c r="EP45" s="7"/>
      <c r="EQ45" s="7">
        <f>SUM('címrend kötelező'!EQ45+'címrend önként'!EQ45+'címrend államig'!EQ45)</f>
        <v>0</v>
      </c>
      <c r="ER45" s="38"/>
      <c r="ES45" s="7"/>
      <c r="ET45" s="7">
        <f>SUM('címrend kötelező'!ET45+'címrend önként'!ET45+'címrend államig'!ET45)</f>
        <v>0</v>
      </c>
      <c r="EU45" s="330"/>
      <c r="EV45" s="330">
        <f t="shared" si="61"/>
        <v>0</v>
      </c>
      <c r="EW45" s="330">
        <f t="shared" si="61"/>
        <v>0</v>
      </c>
      <c r="EX45" s="91"/>
      <c r="EY45" s="7"/>
      <c r="EZ45" s="330">
        <f>'címrend kötelező'!EY45+'címrend önként'!EY45+'címrend államig'!EY45</f>
        <v>0</v>
      </c>
      <c r="FA45" s="38"/>
      <c r="FB45" s="7"/>
      <c r="FC45" s="330">
        <f>'címrend kötelező'!EZ45+'címrend önként'!EZ45+'címrend államig'!EZ45</f>
        <v>0</v>
      </c>
      <c r="FD45" s="38"/>
      <c r="FE45" s="7"/>
      <c r="FF45" s="330">
        <f>'címrend kötelező'!FA45+'címrend önként'!FA45+'címrend államig'!FA45</f>
        <v>0</v>
      </c>
      <c r="FG45" s="38"/>
      <c r="FH45" s="7">
        <v>14686</v>
      </c>
      <c r="FI45" s="330">
        <f>'címrend kötelező'!FB45+'címrend önként'!FB45+'címrend államig'!FB45</f>
        <v>0</v>
      </c>
      <c r="FJ45" s="38"/>
      <c r="FK45" s="7"/>
      <c r="FL45" s="330">
        <f>'címrend kötelező'!FC45+'címrend önként'!FC45+'címrend államig'!FC45</f>
        <v>0</v>
      </c>
      <c r="FM45" s="38"/>
      <c r="FN45" s="7"/>
      <c r="FO45" s="330">
        <f>'címrend kötelező'!FD45+'címrend önként'!FD45+'címrend államig'!FD45</f>
        <v>0</v>
      </c>
      <c r="FP45" s="38"/>
      <c r="FQ45" s="7"/>
      <c r="FR45" s="330">
        <f>'címrend kötelező'!FE45+'címrend önként'!FE45+'címrend államig'!FE45</f>
        <v>0</v>
      </c>
      <c r="FS45" s="38"/>
      <c r="FT45" s="7"/>
      <c r="FU45" s="330">
        <f>'címrend kötelező'!FF45+'címrend önként'!FF45+'címrend államig'!FF45</f>
        <v>0</v>
      </c>
      <c r="FV45" s="330"/>
      <c r="FW45" s="7"/>
      <c r="FX45" s="330">
        <f>'címrend kötelező'!FG45+'címrend önként'!FG45+'címrend államig'!FG45</f>
        <v>0</v>
      </c>
      <c r="FY45" s="38"/>
      <c r="FZ45" s="7"/>
      <c r="GA45" s="330">
        <f>'címrend kötelező'!FH45+'címrend önként'!FH45+'címrend államig'!FH45</f>
        <v>0</v>
      </c>
      <c r="GB45" s="330"/>
      <c r="GC45" s="7"/>
      <c r="GD45" s="330">
        <f>'címrend kötelező'!FI45+'címrend önként'!FI45+'címrend államig'!FI45</f>
        <v>0</v>
      </c>
      <c r="GE45" s="330"/>
      <c r="GF45" s="7"/>
      <c r="GG45" s="330">
        <f>'címrend kötelező'!FJ45+'címrend önként'!FJ45+'címrend államig'!FJ45</f>
        <v>0</v>
      </c>
      <c r="GH45" s="330"/>
      <c r="GI45" s="7"/>
      <c r="GJ45" s="330">
        <f>'címrend kötelező'!FK45+'címrend önként'!FK45+'címrend államig'!FK45</f>
        <v>0</v>
      </c>
      <c r="GK45" s="38"/>
      <c r="GL45" s="330">
        <f t="shared" si="62"/>
        <v>14686</v>
      </c>
      <c r="GM45" s="330">
        <f t="shared" si="62"/>
        <v>0</v>
      </c>
      <c r="GN45" s="38"/>
      <c r="GO45" s="7">
        <v>2419</v>
      </c>
      <c r="GP45" s="330">
        <f>'címrend kötelező'!FM45+'címrend önként'!FM45+'címrend államig'!FM45</f>
        <v>0</v>
      </c>
      <c r="GQ45" s="38"/>
      <c r="GR45" s="7"/>
      <c r="GS45" s="38">
        <f>'címrend kötelező'!FN45+'címrend önként'!FN45+'címrend államig'!FN45</f>
        <v>0</v>
      </c>
      <c r="GT45" s="38"/>
      <c r="GU45" s="7"/>
      <c r="GV45" s="38">
        <f>'címrend kötelező'!FO45+'címrend önként'!FO45+'címrend államig'!FO45</f>
        <v>0</v>
      </c>
      <c r="GW45" s="38"/>
      <c r="GX45" s="330">
        <f t="shared" si="63"/>
        <v>17105</v>
      </c>
      <c r="GY45" s="330">
        <f t="shared" si="63"/>
        <v>0</v>
      </c>
      <c r="GZ45" s="330"/>
      <c r="HA45" s="38">
        <f t="shared" si="64"/>
        <v>431530</v>
      </c>
      <c r="HB45" s="38">
        <f t="shared" si="64"/>
        <v>299451</v>
      </c>
      <c r="HC45" s="182"/>
      <c r="HE45" s="187"/>
      <c r="HF45" s="187"/>
    </row>
    <row r="46" spans="1:214" ht="15" customHeight="1" x14ac:dyDescent="0.2">
      <c r="A46" s="161" t="s">
        <v>501</v>
      </c>
      <c r="B46" s="7"/>
      <c r="C46" s="7">
        <f>SUM('címrend kötelező'!C46+'címrend önként'!C46+'címrend államig'!C46)</f>
        <v>0</v>
      </c>
      <c r="D46" s="89"/>
      <c r="E46" s="7"/>
      <c r="F46" s="7">
        <f>SUM('címrend kötelező'!F46+'címrend önként'!F46+'címrend államig'!F46)</f>
        <v>0</v>
      </c>
      <c r="G46" s="38"/>
      <c r="H46" s="7"/>
      <c r="I46" s="7">
        <f>SUM('címrend kötelező'!I46+'címrend önként'!I46+'címrend államig'!I46)</f>
        <v>0</v>
      </c>
      <c r="J46" s="38"/>
      <c r="K46" s="7"/>
      <c r="L46" s="7">
        <f>SUM('címrend kötelező'!L46+'címrend önként'!L46+'címrend államig'!L46)</f>
        <v>0</v>
      </c>
      <c r="M46" s="38"/>
      <c r="N46" s="7"/>
      <c r="O46" s="7">
        <f>SUM('címrend kötelező'!O46+'címrend önként'!O46+'címrend államig'!O46)</f>
        <v>0</v>
      </c>
      <c r="P46" s="38"/>
      <c r="Q46" s="7"/>
      <c r="R46" s="7">
        <f>SUM('címrend kötelező'!R46+'címrend önként'!R46+'címrend államig'!R46)</f>
        <v>0</v>
      </c>
      <c r="S46" s="38"/>
      <c r="T46" s="7"/>
      <c r="U46" s="7">
        <f>SUM('címrend kötelező'!U46+'címrend önként'!U46+'címrend államig'!U46)</f>
        <v>0</v>
      </c>
      <c r="V46" s="38"/>
      <c r="W46" s="7"/>
      <c r="X46" s="7">
        <f>SUM('címrend kötelező'!X46+'címrend önként'!X46+'címrend államig'!X46)</f>
        <v>0</v>
      </c>
      <c r="Y46" s="38"/>
      <c r="Z46" s="7"/>
      <c r="AA46" s="7">
        <f>SUM('címrend kötelező'!AA46+'címrend önként'!AA46+'címrend államig'!AA46)</f>
        <v>0</v>
      </c>
      <c r="AB46" s="38"/>
      <c r="AC46" s="7"/>
      <c r="AD46" s="7">
        <f>SUM('címrend kötelező'!AD46+'címrend önként'!AD46+'címrend államig'!AD46)</f>
        <v>0</v>
      </c>
      <c r="AE46" s="38"/>
      <c r="AF46" s="7"/>
      <c r="AG46" s="7">
        <f>SUM('címrend kötelező'!AG46+'címrend önként'!AG46+'címrend államig'!AG46)</f>
        <v>0</v>
      </c>
      <c r="AH46" s="38"/>
      <c r="AI46" s="7"/>
      <c r="AJ46" s="7">
        <f>SUM('címrend kötelező'!AJ46+'címrend önként'!AJ46+'címrend államig'!AJ46)</f>
        <v>0</v>
      </c>
      <c r="AK46" s="38"/>
      <c r="AL46" s="7"/>
      <c r="AM46" s="7">
        <f>SUM('címrend kötelező'!AM46+'címrend önként'!AM46+'címrend államig'!AM46)</f>
        <v>0</v>
      </c>
      <c r="AN46" s="38"/>
      <c r="AO46" s="7"/>
      <c r="AP46" s="7">
        <f>SUM('címrend kötelező'!AP46+'címrend önként'!AP46+'címrend államig'!AP46)</f>
        <v>0</v>
      </c>
      <c r="AQ46" s="38"/>
      <c r="AR46" s="7"/>
      <c r="AS46" s="330">
        <f>SUM('címrend kötelező'!AS46+'címrend önként'!AS46+'címrend államig'!AS46)</f>
        <v>0</v>
      </c>
      <c r="AT46" s="38"/>
      <c r="AU46" s="7"/>
      <c r="AV46" s="330">
        <f>SUM('címrend kötelező'!AV46+'címrend önként'!AV46+'címrend államig'!AV46)</f>
        <v>0</v>
      </c>
      <c r="AW46" s="38"/>
      <c r="AX46" s="7"/>
      <c r="AY46" s="330">
        <f>SUM('címrend kötelező'!AY46+'címrend önként'!AY46+'címrend államig'!AY46)</f>
        <v>0</v>
      </c>
      <c r="AZ46" s="38"/>
      <c r="BA46" s="7"/>
      <c r="BB46" s="330">
        <f>SUM('címrend kötelező'!BB46+'címrend önként'!BB46+'címrend államig'!BB46)</f>
        <v>0</v>
      </c>
      <c r="BC46" s="38"/>
      <c r="BD46" s="7"/>
      <c r="BE46" s="330">
        <f>SUM('címrend kötelező'!BE46+'címrend önként'!BE46+'címrend államig'!BE46)</f>
        <v>0</v>
      </c>
      <c r="BF46" s="38"/>
      <c r="BG46" s="7"/>
      <c r="BH46" s="330">
        <f>'címrend kötelező'!BH46+'címrend önként'!BH46+'címrend államig'!BH46</f>
        <v>0</v>
      </c>
      <c r="BI46" s="38"/>
      <c r="BJ46" s="7"/>
      <c r="BK46" s="330">
        <f>'címrend kötelező'!BK46+'címrend önként'!BK46+'címrend államig'!BK46</f>
        <v>0</v>
      </c>
      <c r="BL46" s="38"/>
      <c r="BM46" s="7"/>
      <c r="BN46" s="330">
        <f>SUM('címrend kötelező'!BN46+'címrend önként'!BN46+'címrend államig'!BN46)</f>
        <v>0</v>
      </c>
      <c r="BO46" s="38"/>
      <c r="BP46" s="7">
        <v>10000</v>
      </c>
      <c r="BQ46" s="330">
        <f>SUM('címrend kötelező'!BQ46+'címrend önként'!BQ46+'címrend államig'!BQ46)</f>
        <v>0</v>
      </c>
      <c r="BR46" s="38"/>
      <c r="BS46" s="7"/>
      <c r="BT46" s="330">
        <f>SUM('címrend kötelező'!BT46+'címrend önként'!BT46+'címrend államig'!BT46)</f>
        <v>0</v>
      </c>
      <c r="BU46" s="38"/>
      <c r="BV46" s="7"/>
      <c r="BW46" s="330">
        <f>SUM('címrend kötelező'!BW46+'címrend önként'!BW46+'címrend államig'!BW46)</f>
        <v>0</v>
      </c>
      <c r="BX46" s="38"/>
      <c r="BY46" s="7"/>
      <c r="BZ46" s="330">
        <f>SUM('címrend kötelező'!BZ46+'címrend önként'!BZ46+'címrend államig'!BZ46)</f>
        <v>0</v>
      </c>
      <c r="CA46" s="38"/>
      <c r="CB46" s="7"/>
      <c r="CC46" s="38">
        <f>SUM('címrend kötelező'!CC46+'címrend önként'!CC46+'címrend államig'!CC46)</f>
        <v>0</v>
      </c>
      <c r="CD46" s="38"/>
      <c r="CE46" s="7">
        <v>2498870</v>
      </c>
      <c r="CF46" s="330">
        <f>SUM('címrend kötelező'!CF46+'címrend önként'!CF46+'címrend államig'!CF46)</f>
        <v>2407529</v>
      </c>
      <c r="CG46" s="94">
        <f t="shared" ref="CG46" si="225">CF46/CE46*100</f>
        <v>96.344707807929183</v>
      </c>
      <c r="CH46" s="7"/>
      <c r="CI46" s="330">
        <f>SUM('címrend kötelező'!CI46+'címrend önként'!CI46+'címrend államig'!CI46)</f>
        <v>0</v>
      </c>
      <c r="CJ46" s="38"/>
      <c r="CK46" s="7"/>
      <c r="CL46" s="330">
        <f>SUM('címrend kötelező'!CL46+'címrend önként'!CL46+'címrend államig'!CL46)</f>
        <v>0</v>
      </c>
      <c r="CM46" s="38"/>
      <c r="CN46" s="7"/>
      <c r="CO46" s="330">
        <f>'címrend kötelező'!CO46+'címrend önként'!CO46+'címrend államig'!CO46</f>
        <v>0</v>
      </c>
      <c r="CP46" s="38"/>
      <c r="CQ46" s="7"/>
      <c r="CR46" s="330">
        <f>SUM('címrend kötelező'!CR46+'címrend önként'!CR46+'címrend államig'!CR46)</f>
        <v>0</v>
      </c>
      <c r="CS46" s="38"/>
      <c r="CT46" s="7"/>
      <c r="CU46" s="330">
        <f>SUM('címrend kötelező'!CU46+'címrend önként'!CU46+'címrend államig'!CU46)</f>
        <v>0</v>
      </c>
      <c r="CV46" s="38"/>
      <c r="CW46" s="7"/>
      <c r="CX46" s="330">
        <f>SUM('címrend kötelező'!CX46+'címrend önként'!CX46+'címrend államig'!CX46)</f>
        <v>0</v>
      </c>
      <c r="CY46" s="38"/>
      <c r="CZ46" s="7"/>
      <c r="DA46" s="330">
        <f>SUM('címrend kötelező'!DA46+'címrend önként'!DA46+'címrend államig'!DA46)</f>
        <v>0</v>
      </c>
      <c r="DB46" s="38"/>
      <c r="DC46" s="7"/>
      <c r="DD46" s="330">
        <f>SUM('címrend kötelező'!DD46+'címrend önként'!DD46+'címrend államig'!DD46)</f>
        <v>0</v>
      </c>
      <c r="DE46" s="38"/>
      <c r="DF46" s="7"/>
      <c r="DG46" s="330">
        <f>SUM('címrend kötelező'!DG46+'címrend önként'!DG46+'címrend államig'!DG46)</f>
        <v>0</v>
      </c>
      <c r="DH46" s="38"/>
      <c r="DI46" s="7"/>
      <c r="DJ46" s="330">
        <f>SUM('címrend kötelező'!DJ46+'címrend önként'!DJ46+'címrend államig'!DJ46)</f>
        <v>0</v>
      </c>
      <c r="DK46" s="38"/>
      <c r="DL46" s="7"/>
      <c r="DM46" s="330">
        <f>SUM('címrend kötelező'!DM46+'címrend önként'!DM46+'címrend államig'!DM46)</f>
        <v>0</v>
      </c>
      <c r="DN46" s="38"/>
      <c r="DO46" s="7"/>
      <c r="DP46" s="330">
        <f>'címrend kötelező'!DP46+'címrend önként'!DP46+'címrend államig'!DP46</f>
        <v>0</v>
      </c>
      <c r="DQ46" s="38"/>
      <c r="DR46" s="330">
        <f t="shared" si="59"/>
        <v>2508870</v>
      </c>
      <c r="DS46" s="330">
        <f t="shared" si="59"/>
        <v>2407529</v>
      </c>
      <c r="DT46" s="94">
        <f t="shared" si="60"/>
        <v>95.960691466676224</v>
      </c>
      <c r="DU46" s="7"/>
      <c r="DV46" s="7">
        <f>SUM('címrend kötelező'!DV46+'címrend önként'!DV46+'címrend államig'!DV46)</f>
        <v>0</v>
      </c>
      <c r="DW46" s="38"/>
      <c r="DX46" s="7"/>
      <c r="DY46" s="7">
        <f>SUM('címrend kötelező'!DY46+'címrend önként'!DY46+'címrend államig'!DY46)</f>
        <v>0</v>
      </c>
      <c r="DZ46" s="38"/>
      <c r="EA46" s="7"/>
      <c r="EB46" s="7">
        <f>SUM('címrend kötelező'!EB46+'címrend önként'!EB46+'címrend államig'!EB46)</f>
        <v>0</v>
      </c>
      <c r="EC46" s="38"/>
      <c r="ED46" s="7"/>
      <c r="EE46" s="7">
        <f>SUM('címrend kötelező'!EE46+'címrend önként'!EE46+'címrend államig'!EE46)</f>
        <v>0</v>
      </c>
      <c r="EF46" s="38"/>
      <c r="EG46" s="7"/>
      <c r="EH46" s="7">
        <f>SUM('címrend kötelező'!EH46+'címrend önként'!EH46+'címrend államig'!EH46)</f>
        <v>0</v>
      </c>
      <c r="EI46" s="38"/>
      <c r="EJ46" s="7"/>
      <c r="EK46" s="7">
        <f>SUM('címrend kötelező'!EK46+'címrend önként'!EK46+'címrend államig'!EK46)</f>
        <v>0</v>
      </c>
      <c r="EL46" s="38"/>
      <c r="EM46" s="7"/>
      <c r="EN46" s="7">
        <f>SUM('címrend kötelező'!EN46+'címrend önként'!EN46+'címrend államig'!EN46)</f>
        <v>0</v>
      </c>
      <c r="EO46" s="38"/>
      <c r="EP46" s="7"/>
      <c r="EQ46" s="7">
        <f>SUM('címrend kötelező'!EQ46+'címrend önként'!EQ46+'címrend államig'!EQ46)</f>
        <v>0</v>
      </c>
      <c r="ER46" s="38"/>
      <c r="ES46" s="7"/>
      <c r="ET46" s="7">
        <f>SUM('címrend kötelező'!ET46+'címrend önként'!ET46+'címrend államig'!ET46)</f>
        <v>0</v>
      </c>
      <c r="EU46" s="330"/>
      <c r="EV46" s="330">
        <f t="shared" si="61"/>
        <v>0</v>
      </c>
      <c r="EW46" s="330">
        <f t="shared" si="61"/>
        <v>0</v>
      </c>
      <c r="EX46" s="91"/>
      <c r="EY46" s="7"/>
      <c r="EZ46" s="330">
        <f>'címrend kötelező'!EY46+'címrend önként'!EY46+'címrend államig'!EY46</f>
        <v>0</v>
      </c>
      <c r="FA46" s="38"/>
      <c r="FB46" s="7"/>
      <c r="FC46" s="330">
        <f>'címrend kötelező'!EZ46+'címrend önként'!EZ46+'címrend államig'!EZ46</f>
        <v>0</v>
      </c>
      <c r="FD46" s="38"/>
      <c r="FE46" s="7"/>
      <c r="FF46" s="330">
        <f>'címrend kötelező'!FA46+'címrend önként'!FA46+'címrend államig'!FA46</f>
        <v>0</v>
      </c>
      <c r="FG46" s="38"/>
      <c r="FH46" s="7"/>
      <c r="FI46" s="330">
        <f>'címrend kötelező'!FB46+'címrend önként'!FB46+'címrend államig'!FB46</f>
        <v>0</v>
      </c>
      <c r="FJ46" s="38"/>
      <c r="FK46" s="7"/>
      <c r="FL46" s="330">
        <f>'címrend kötelező'!FC46+'címrend önként'!FC46+'címrend államig'!FC46</f>
        <v>0</v>
      </c>
      <c r="FM46" s="38"/>
      <c r="FN46" s="7"/>
      <c r="FO46" s="330">
        <f>'címrend kötelező'!FD46+'címrend önként'!FD46+'címrend államig'!FD46</f>
        <v>0</v>
      </c>
      <c r="FP46" s="38"/>
      <c r="FQ46" s="7"/>
      <c r="FR46" s="330">
        <f>'címrend kötelező'!FE46+'címrend önként'!FE46+'címrend államig'!FE46</f>
        <v>0</v>
      </c>
      <c r="FS46" s="38"/>
      <c r="FT46" s="7"/>
      <c r="FU46" s="330">
        <f>'címrend kötelező'!FF46+'címrend önként'!FF46+'címrend államig'!FF46</f>
        <v>0</v>
      </c>
      <c r="FV46" s="330"/>
      <c r="FW46" s="7"/>
      <c r="FX46" s="330">
        <f>'címrend kötelező'!FG46+'címrend önként'!FG46+'címrend államig'!FG46</f>
        <v>0</v>
      </c>
      <c r="FY46" s="38"/>
      <c r="FZ46" s="7"/>
      <c r="GA46" s="330">
        <f>'címrend kötelező'!FH46+'címrend önként'!FH46+'címrend államig'!FH46</f>
        <v>0</v>
      </c>
      <c r="GB46" s="330"/>
      <c r="GC46" s="7"/>
      <c r="GD46" s="330">
        <f>'címrend kötelező'!FI46+'címrend önként'!FI46+'címrend államig'!FI46</f>
        <v>0</v>
      </c>
      <c r="GE46" s="330"/>
      <c r="GF46" s="7"/>
      <c r="GG46" s="330">
        <f>'címrend kötelező'!FJ46+'címrend önként'!FJ46+'címrend államig'!FJ46</f>
        <v>0</v>
      </c>
      <c r="GH46" s="330"/>
      <c r="GI46" s="7"/>
      <c r="GJ46" s="330">
        <f>'címrend kötelező'!FK46+'címrend önként'!FK46+'címrend államig'!FK46</f>
        <v>0</v>
      </c>
      <c r="GK46" s="38"/>
      <c r="GL46" s="330">
        <f t="shared" si="62"/>
        <v>0</v>
      </c>
      <c r="GM46" s="330">
        <f t="shared" si="62"/>
        <v>0</v>
      </c>
      <c r="GN46" s="38"/>
      <c r="GO46" s="7"/>
      <c r="GP46" s="330">
        <f>'címrend kötelező'!FM46+'címrend önként'!FM46+'címrend államig'!FM46</f>
        <v>0</v>
      </c>
      <c r="GQ46" s="330"/>
      <c r="GR46" s="7"/>
      <c r="GS46" s="330">
        <f>'címrend kötelező'!FN46+'címrend önként'!FN46+'címrend államig'!FN46</f>
        <v>0</v>
      </c>
      <c r="GT46" s="330"/>
      <c r="GU46" s="7"/>
      <c r="GV46" s="330">
        <f>'címrend kötelező'!FO46+'címrend önként'!FO46+'címrend államig'!FO46</f>
        <v>0</v>
      </c>
      <c r="GW46" s="38"/>
      <c r="GX46" s="330">
        <f t="shared" si="63"/>
        <v>0</v>
      </c>
      <c r="GY46" s="330">
        <f t="shared" si="63"/>
        <v>0</v>
      </c>
      <c r="GZ46" s="330"/>
      <c r="HA46" s="38">
        <f t="shared" si="64"/>
        <v>2508870</v>
      </c>
      <c r="HB46" s="38">
        <f t="shared" si="64"/>
        <v>2407529</v>
      </c>
      <c r="HC46" s="182">
        <f t="shared" si="58"/>
        <v>95.960691466676224</v>
      </c>
      <c r="HE46" s="187"/>
      <c r="HF46" s="187"/>
    </row>
    <row r="47" spans="1:214" ht="15" customHeight="1" x14ac:dyDescent="0.2">
      <c r="A47" s="161" t="s">
        <v>502</v>
      </c>
      <c r="B47" s="7"/>
      <c r="C47" s="7">
        <f>SUM('címrend kötelező'!C47+'címrend önként'!C47+'címrend államig'!C47)</f>
        <v>0</v>
      </c>
      <c r="D47" s="89"/>
      <c r="E47" s="7"/>
      <c r="F47" s="7">
        <f>SUM('címrend kötelező'!F47+'címrend önként'!F47+'címrend államig'!F47)</f>
        <v>0</v>
      </c>
      <c r="G47" s="38"/>
      <c r="H47" s="7"/>
      <c r="I47" s="7">
        <f>SUM('címrend kötelező'!I47+'címrend önként'!I47+'címrend államig'!I47)</f>
        <v>0</v>
      </c>
      <c r="J47" s="38"/>
      <c r="K47" s="7"/>
      <c r="L47" s="7">
        <f>SUM('címrend kötelező'!L47+'címrend önként'!L47+'címrend államig'!L47)</f>
        <v>0</v>
      </c>
      <c r="M47" s="38"/>
      <c r="N47" s="7"/>
      <c r="O47" s="7">
        <f>SUM('címrend kötelező'!O47+'címrend önként'!O47+'címrend államig'!O47)</f>
        <v>0</v>
      </c>
      <c r="P47" s="38"/>
      <c r="Q47" s="7"/>
      <c r="R47" s="7">
        <f>SUM('címrend kötelező'!R47+'címrend önként'!R47+'címrend államig'!R47)</f>
        <v>0</v>
      </c>
      <c r="S47" s="38"/>
      <c r="T47" s="7"/>
      <c r="U47" s="7">
        <f>SUM('címrend kötelező'!U47+'címrend önként'!U47+'címrend államig'!U47)</f>
        <v>0</v>
      </c>
      <c r="V47" s="38"/>
      <c r="W47" s="7"/>
      <c r="X47" s="7">
        <f>SUM('címrend kötelező'!X47+'címrend önként'!X47+'címrend államig'!X47)</f>
        <v>0</v>
      </c>
      <c r="Y47" s="38"/>
      <c r="Z47" s="7"/>
      <c r="AA47" s="7">
        <f>SUM('címrend kötelező'!AA47+'címrend önként'!AA47+'címrend államig'!AA47)</f>
        <v>0</v>
      </c>
      <c r="AB47" s="38"/>
      <c r="AC47" s="7"/>
      <c r="AD47" s="7">
        <f>SUM('címrend kötelező'!AD47+'címrend önként'!AD47+'címrend államig'!AD47)</f>
        <v>0</v>
      </c>
      <c r="AE47" s="38"/>
      <c r="AF47" s="7"/>
      <c r="AG47" s="7">
        <f>SUM('címrend kötelező'!AG47+'címrend önként'!AG47+'címrend államig'!AG47)</f>
        <v>0</v>
      </c>
      <c r="AH47" s="38"/>
      <c r="AI47" s="7"/>
      <c r="AJ47" s="7">
        <f>SUM('címrend kötelező'!AJ47+'címrend önként'!AJ47+'címrend államig'!AJ47)</f>
        <v>0</v>
      </c>
      <c r="AK47" s="38"/>
      <c r="AL47" s="7"/>
      <c r="AM47" s="7">
        <f>SUM('címrend kötelező'!AM47+'címrend önként'!AM47+'címrend államig'!AM47)</f>
        <v>0</v>
      </c>
      <c r="AN47" s="38"/>
      <c r="AO47" s="7"/>
      <c r="AP47" s="7">
        <f>SUM('címrend kötelező'!AP47+'címrend önként'!AP47+'címrend államig'!AP47)</f>
        <v>0</v>
      </c>
      <c r="AQ47" s="38"/>
      <c r="AR47" s="7"/>
      <c r="AS47" s="330">
        <f>SUM('címrend kötelező'!AS47+'címrend önként'!AS47+'címrend államig'!AS47)</f>
        <v>0</v>
      </c>
      <c r="AT47" s="38"/>
      <c r="AU47" s="7"/>
      <c r="AV47" s="330">
        <f>SUM('címrend kötelező'!AV47+'címrend önként'!AV47+'címrend államig'!AV47)</f>
        <v>0</v>
      </c>
      <c r="AW47" s="38"/>
      <c r="AX47" s="7"/>
      <c r="AY47" s="330">
        <f>SUM('címrend kötelező'!AY47+'címrend önként'!AY47+'címrend államig'!AY47)</f>
        <v>0</v>
      </c>
      <c r="AZ47" s="38"/>
      <c r="BA47" s="7"/>
      <c r="BB47" s="330">
        <f>SUM('címrend kötelező'!BB47+'címrend önként'!BB47+'címrend államig'!BB47)</f>
        <v>0</v>
      </c>
      <c r="BC47" s="38"/>
      <c r="BD47" s="7"/>
      <c r="BE47" s="330">
        <f>SUM('címrend kötelező'!BE47+'címrend önként'!BE47+'címrend államig'!BE47)</f>
        <v>0</v>
      </c>
      <c r="BF47" s="38"/>
      <c r="BG47" s="7"/>
      <c r="BH47" s="330">
        <f>'címrend kötelező'!BH47+'címrend önként'!BH47+'címrend államig'!BH47</f>
        <v>0</v>
      </c>
      <c r="BI47" s="38"/>
      <c r="BJ47" s="7"/>
      <c r="BK47" s="330">
        <f>'címrend kötelező'!BK47+'címrend önként'!BK47+'címrend államig'!BK47</f>
        <v>0</v>
      </c>
      <c r="BL47" s="38"/>
      <c r="BM47" s="7"/>
      <c r="BN47" s="330">
        <f>SUM('címrend kötelező'!BN47+'címrend önként'!BN47+'címrend államig'!BN47)</f>
        <v>0</v>
      </c>
      <c r="BO47" s="38"/>
      <c r="BP47" s="7"/>
      <c r="BQ47" s="330">
        <f>SUM('címrend kötelező'!BQ47+'címrend önként'!BQ47+'címrend államig'!BQ47)</f>
        <v>0</v>
      </c>
      <c r="BR47" s="38"/>
      <c r="BS47" s="7"/>
      <c r="BT47" s="330">
        <f>SUM('címrend kötelező'!BT47+'címrend önként'!BT47+'címrend államig'!BT47)</f>
        <v>0</v>
      </c>
      <c r="BU47" s="38"/>
      <c r="BV47" s="7"/>
      <c r="BW47" s="330">
        <f>SUM('címrend kötelező'!BW47+'címrend önként'!BW47+'címrend államig'!BW47)</f>
        <v>0</v>
      </c>
      <c r="BX47" s="38"/>
      <c r="BY47" s="7"/>
      <c r="BZ47" s="330">
        <f>SUM('címrend kötelező'!BZ47+'címrend önként'!BZ47+'címrend államig'!BZ47)</f>
        <v>0</v>
      </c>
      <c r="CA47" s="38"/>
      <c r="CB47" s="7"/>
      <c r="CC47" s="38">
        <f>SUM('címrend kötelező'!CC47+'címrend önként'!CC47+'címrend államig'!CC47)</f>
        <v>0</v>
      </c>
      <c r="CD47" s="38"/>
      <c r="CE47" s="7"/>
      <c r="CF47" s="330">
        <f>SUM('címrend kötelező'!CF47+'címrend önként'!CF47+'címrend államig'!CF47)</f>
        <v>0</v>
      </c>
      <c r="CG47" s="38"/>
      <c r="CH47" s="7"/>
      <c r="CI47" s="330">
        <f>SUM('címrend kötelező'!CI47+'címrend önként'!CI47+'címrend államig'!CI47)</f>
        <v>0</v>
      </c>
      <c r="CJ47" s="38"/>
      <c r="CK47" s="7"/>
      <c r="CL47" s="330">
        <f>SUM('címrend kötelező'!CL47+'címrend önként'!CL47+'címrend államig'!CL47)</f>
        <v>0</v>
      </c>
      <c r="CM47" s="38"/>
      <c r="CN47" s="7"/>
      <c r="CO47" s="330">
        <f>'címrend kötelező'!CO47+'címrend önként'!CO47+'címrend államig'!CO47</f>
        <v>0</v>
      </c>
      <c r="CP47" s="38"/>
      <c r="CQ47" s="7"/>
      <c r="CR47" s="330">
        <f>SUM('címrend kötelező'!CR47+'címrend önként'!CR47+'címrend államig'!CR47)</f>
        <v>0</v>
      </c>
      <c r="CS47" s="38"/>
      <c r="CT47" s="7"/>
      <c r="CU47" s="330">
        <f>SUM('címrend kötelező'!CU47+'címrend önként'!CU47+'címrend államig'!CU47)</f>
        <v>0</v>
      </c>
      <c r="CV47" s="38"/>
      <c r="CW47" s="7"/>
      <c r="CX47" s="330">
        <f>SUM('címrend kötelező'!CX47+'címrend önként'!CX47+'címrend államig'!CX47)</f>
        <v>0</v>
      </c>
      <c r="CY47" s="38"/>
      <c r="CZ47" s="7"/>
      <c r="DA47" s="330">
        <f>SUM('címrend kötelező'!DA47+'címrend önként'!DA47+'címrend államig'!DA47)</f>
        <v>0</v>
      </c>
      <c r="DB47" s="38"/>
      <c r="DC47" s="7"/>
      <c r="DD47" s="330">
        <f>SUM('címrend kötelező'!DD47+'címrend önként'!DD47+'címrend államig'!DD47)</f>
        <v>0</v>
      </c>
      <c r="DE47" s="38"/>
      <c r="DF47" s="7"/>
      <c r="DG47" s="330">
        <f>SUM('címrend kötelező'!DG47+'címrend önként'!DG47+'címrend államig'!DG47)</f>
        <v>0</v>
      </c>
      <c r="DH47" s="38"/>
      <c r="DI47" s="7"/>
      <c r="DJ47" s="330">
        <f>SUM('címrend kötelező'!DJ47+'címrend önként'!DJ47+'címrend államig'!DJ47)</f>
        <v>0</v>
      </c>
      <c r="DK47" s="38"/>
      <c r="DL47" s="7"/>
      <c r="DM47" s="330">
        <f>SUM('címrend kötelező'!DM47+'címrend önként'!DM47+'címrend államig'!DM47)</f>
        <v>0</v>
      </c>
      <c r="DN47" s="38"/>
      <c r="DO47" s="7"/>
      <c r="DP47" s="330">
        <f>'címrend kötelező'!DP47+'címrend önként'!DP47+'címrend államig'!DP47</f>
        <v>0</v>
      </c>
      <c r="DQ47" s="38"/>
      <c r="DR47" s="330">
        <f t="shared" si="59"/>
        <v>0</v>
      </c>
      <c r="DS47" s="330">
        <f t="shared" si="59"/>
        <v>0</v>
      </c>
      <c r="DT47" s="330"/>
      <c r="DU47" s="7"/>
      <c r="DV47" s="7">
        <f>SUM('címrend kötelező'!DV47+'címrend önként'!DV47+'címrend államig'!DV47)</f>
        <v>0</v>
      </c>
      <c r="DW47" s="38"/>
      <c r="DX47" s="7"/>
      <c r="DY47" s="7">
        <f>SUM('címrend kötelező'!DY47+'címrend önként'!DY47+'címrend államig'!DY47)</f>
        <v>0</v>
      </c>
      <c r="DZ47" s="38"/>
      <c r="EA47" s="7"/>
      <c r="EB47" s="7">
        <f>SUM('címrend kötelező'!EB47+'címrend önként'!EB47+'címrend államig'!EB47)</f>
        <v>0</v>
      </c>
      <c r="EC47" s="38"/>
      <c r="ED47" s="7"/>
      <c r="EE47" s="7">
        <f>SUM('címrend kötelező'!EE47+'címrend önként'!EE47+'címrend államig'!EE47)</f>
        <v>0</v>
      </c>
      <c r="EF47" s="38"/>
      <c r="EG47" s="7"/>
      <c r="EH47" s="7">
        <f>SUM('címrend kötelező'!EH47+'címrend önként'!EH47+'címrend államig'!EH47)</f>
        <v>0</v>
      </c>
      <c r="EI47" s="38"/>
      <c r="EJ47" s="7"/>
      <c r="EK47" s="7">
        <f>SUM('címrend kötelező'!EK47+'címrend önként'!EK47+'címrend államig'!EK47)</f>
        <v>0</v>
      </c>
      <c r="EL47" s="38"/>
      <c r="EM47" s="7"/>
      <c r="EN47" s="7">
        <f>SUM('címrend kötelező'!EN47+'címrend önként'!EN47+'címrend államig'!EN47)</f>
        <v>0</v>
      </c>
      <c r="EO47" s="38"/>
      <c r="EP47" s="7"/>
      <c r="EQ47" s="7">
        <f>SUM('címrend kötelező'!EQ47+'címrend önként'!EQ47+'címrend államig'!EQ47)</f>
        <v>0</v>
      </c>
      <c r="ER47" s="38"/>
      <c r="ES47" s="7"/>
      <c r="ET47" s="7">
        <f>SUM('címrend kötelező'!ET47+'címrend önként'!ET47+'címrend államig'!ET47)</f>
        <v>0</v>
      </c>
      <c r="EU47" s="330"/>
      <c r="EV47" s="330">
        <f t="shared" si="61"/>
        <v>0</v>
      </c>
      <c r="EW47" s="330">
        <f t="shared" si="61"/>
        <v>0</v>
      </c>
      <c r="EX47" s="91"/>
      <c r="EY47" s="7"/>
      <c r="EZ47" s="330">
        <f>'címrend kötelező'!EY47+'címrend önként'!EY47+'címrend államig'!EY47</f>
        <v>0</v>
      </c>
      <c r="FA47" s="38"/>
      <c r="FB47" s="7"/>
      <c r="FC47" s="330">
        <f>'címrend kötelező'!EZ47+'címrend önként'!EZ47+'címrend államig'!EZ47</f>
        <v>0</v>
      </c>
      <c r="FD47" s="38"/>
      <c r="FE47" s="7"/>
      <c r="FF47" s="330">
        <f>'címrend kötelező'!FA47+'címrend önként'!FA47+'címrend államig'!FA47</f>
        <v>0</v>
      </c>
      <c r="FG47" s="38"/>
      <c r="FH47" s="7"/>
      <c r="FI47" s="330">
        <f>'címrend kötelező'!FB47+'címrend önként'!FB47+'címrend államig'!FB47</f>
        <v>0</v>
      </c>
      <c r="FJ47" s="38"/>
      <c r="FK47" s="7"/>
      <c r="FL47" s="330">
        <f>'címrend kötelező'!FC47+'címrend önként'!FC47+'címrend államig'!FC47</f>
        <v>0</v>
      </c>
      <c r="FM47" s="38"/>
      <c r="FN47" s="7"/>
      <c r="FO47" s="330">
        <f>'címrend kötelező'!FD47+'címrend önként'!FD47+'címrend államig'!FD47</f>
        <v>0</v>
      </c>
      <c r="FP47" s="38"/>
      <c r="FQ47" s="7"/>
      <c r="FR47" s="330">
        <f>'címrend kötelező'!FE47+'címrend önként'!FE47+'címrend államig'!FE47</f>
        <v>0</v>
      </c>
      <c r="FS47" s="38"/>
      <c r="FT47" s="7"/>
      <c r="FU47" s="330">
        <f>'címrend kötelező'!FF47+'címrend önként'!FF47+'címrend államig'!FF47</f>
        <v>0</v>
      </c>
      <c r="FV47" s="330"/>
      <c r="FW47" s="7"/>
      <c r="FX47" s="330">
        <f>'címrend kötelező'!FG47+'címrend önként'!FG47+'címrend államig'!FG47</f>
        <v>0</v>
      </c>
      <c r="FY47" s="38"/>
      <c r="FZ47" s="7"/>
      <c r="GA47" s="330">
        <f>'címrend kötelező'!FH47+'címrend önként'!FH47+'címrend államig'!FH47</f>
        <v>0</v>
      </c>
      <c r="GB47" s="330"/>
      <c r="GC47" s="7"/>
      <c r="GD47" s="330">
        <f>'címrend kötelező'!FI47+'címrend önként'!FI47+'címrend államig'!FI47</f>
        <v>0</v>
      </c>
      <c r="GE47" s="330"/>
      <c r="GF47" s="7"/>
      <c r="GG47" s="330">
        <f>'címrend kötelező'!FJ47+'címrend önként'!FJ47+'címrend államig'!FJ47</f>
        <v>0</v>
      </c>
      <c r="GH47" s="330"/>
      <c r="GI47" s="7"/>
      <c r="GJ47" s="330">
        <f>'címrend kötelező'!FK47+'címrend önként'!FK47+'címrend államig'!FK47</f>
        <v>0</v>
      </c>
      <c r="GK47" s="38"/>
      <c r="GL47" s="330">
        <f t="shared" si="62"/>
        <v>0</v>
      </c>
      <c r="GM47" s="330">
        <f t="shared" si="62"/>
        <v>0</v>
      </c>
      <c r="GN47" s="38"/>
      <c r="GO47" s="7"/>
      <c r="GP47" s="330">
        <f>'címrend kötelező'!FM47+'címrend önként'!FM47+'címrend államig'!FM47</f>
        <v>0</v>
      </c>
      <c r="GQ47" s="330"/>
      <c r="GR47" s="7"/>
      <c r="GS47" s="330">
        <f>'címrend kötelező'!FN47+'címrend önként'!FN47+'címrend államig'!FN47</f>
        <v>0</v>
      </c>
      <c r="GT47" s="330"/>
      <c r="GU47" s="7"/>
      <c r="GV47" s="330">
        <f>'címrend kötelező'!FO47+'címrend önként'!FO47+'címrend államig'!FO47</f>
        <v>0</v>
      </c>
      <c r="GW47" s="38"/>
      <c r="GX47" s="330">
        <f t="shared" si="63"/>
        <v>0</v>
      </c>
      <c r="GY47" s="330">
        <f t="shared" si="63"/>
        <v>0</v>
      </c>
      <c r="GZ47" s="330"/>
      <c r="HA47" s="38">
        <f t="shared" si="64"/>
        <v>0</v>
      </c>
      <c r="HB47" s="38">
        <f t="shared" si="64"/>
        <v>0</v>
      </c>
      <c r="HC47" s="182"/>
      <c r="HE47" s="187"/>
      <c r="HF47" s="187"/>
    </row>
    <row r="48" spans="1:214" ht="24.95" customHeight="1" x14ac:dyDescent="0.2">
      <c r="A48" s="161" t="s">
        <v>503</v>
      </c>
      <c r="B48" s="7"/>
      <c r="C48" s="7">
        <f>SUM('címrend kötelező'!C48+'címrend önként'!C48+'címrend államig'!C48)</f>
        <v>0</v>
      </c>
      <c r="D48" s="89"/>
      <c r="E48" s="7"/>
      <c r="F48" s="7">
        <f>SUM('címrend kötelező'!F48+'címrend önként'!F48+'címrend államig'!F48)</f>
        <v>0</v>
      </c>
      <c r="G48" s="38"/>
      <c r="H48" s="7"/>
      <c r="I48" s="7">
        <f>SUM('címrend kötelező'!I48+'címrend önként'!I48+'címrend államig'!I48)</f>
        <v>0</v>
      </c>
      <c r="J48" s="38"/>
      <c r="K48" s="7"/>
      <c r="L48" s="7">
        <f>SUM('címrend kötelező'!L48+'címrend önként'!L48+'címrend államig'!L48)</f>
        <v>0</v>
      </c>
      <c r="M48" s="38"/>
      <c r="N48" s="7"/>
      <c r="O48" s="7">
        <f>SUM('címrend kötelező'!O48+'címrend önként'!O48+'címrend államig'!O48)</f>
        <v>0</v>
      </c>
      <c r="P48" s="38"/>
      <c r="Q48" s="7"/>
      <c r="R48" s="7">
        <f>SUM('címrend kötelező'!R48+'címrend önként'!R48+'címrend államig'!R48)</f>
        <v>0</v>
      </c>
      <c r="S48" s="38"/>
      <c r="T48" s="7"/>
      <c r="U48" s="7">
        <f>SUM('címrend kötelező'!U48+'címrend önként'!U48+'címrend államig'!U48)</f>
        <v>0</v>
      </c>
      <c r="V48" s="38"/>
      <c r="W48" s="7"/>
      <c r="X48" s="7">
        <f>SUM('címrend kötelező'!X48+'címrend önként'!X48+'címrend államig'!X48)</f>
        <v>0</v>
      </c>
      <c r="Y48" s="38"/>
      <c r="Z48" s="7"/>
      <c r="AA48" s="7">
        <f>SUM('címrend kötelező'!AA48+'címrend önként'!AA48+'címrend államig'!AA48)</f>
        <v>0</v>
      </c>
      <c r="AB48" s="38"/>
      <c r="AC48" s="7"/>
      <c r="AD48" s="7">
        <f>SUM('címrend kötelező'!AD48+'címrend önként'!AD48+'címrend államig'!AD48)</f>
        <v>0</v>
      </c>
      <c r="AE48" s="38"/>
      <c r="AF48" s="7"/>
      <c r="AG48" s="7">
        <f>SUM('címrend kötelező'!AG48+'címrend önként'!AG48+'címrend államig'!AG48)</f>
        <v>0</v>
      </c>
      <c r="AH48" s="38"/>
      <c r="AI48" s="7"/>
      <c r="AJ48" s="7">
        <f>SUM('címrend kötelező'!AJ48+'címrend önként'!AJ48+'címrend államig'!AJ48)</f>
        <v>0</v>
      </c>
      <c r="AK48" s="38"/>
      <c r="AL48" s="7"/>
      <c r="AM48" s="7">
        <f>SUM('címrend kötelező'!AM48+'címrend önként'!AM48+'címrend államig'!AM48)</f>
        <v>0</v>
      </c>
      <c r="AN48" s="38"/>
      <c r="AO48" s="7"/>
      <c r="AP48" s="7">
        <f>SUM('címrend kötelező'!AP48+'címrend önként'!AP48+'címrend államig'!AP48)</f>
        <v>0</v>
      </c>
      <c r="AQ48" s="38"/>
      <c r="AR48" s="7"/>
      <c r="AS48" s="330">
        <f>SUM('címrend kötelező'!AS48+'címrend önként'!AS48+'címrend államig'!AS48)</f>
        <v>0</v>
      </c>
      <c r="AT48" s="38"/>
      <c r="AU48" s="7"/>
      <c r="AV48" s="330">
        <f>SUM('címrend kötelező'!AV48+'címrend önként'!AV48+'címrend államig'!AV48)</f>
        <v>0</v>
      </c>
      <c r="AW48" s="38"/>
      <c r="AX48" s="7"/>
      <c r="AY48" s="330">
        <f>SUM('címrend kötelező'!AY48+'címrend önként'!AY48+'címrend államig'!AY48)</f>
        <v>0</v>
      </c>
      <c r="AZ48" s="38"/>
      <c r="BA48" s="7"/>
      <c r="BB48" s="330">
        <f>SUM('címrend kötelező'!BB48+'címrend önként'!BB48+'címrend államig'!BB48)</f>
        <v>0</v>
      </c>
      <c r="BC48" s="38"/>
      <c r="BD48" s="7"/>
      <c r="BE48" s="330">
        <f>SUM('címrend kötelező'!BE48+'címrend önként'!BE48+'címrend államig'!BE48)</f>
        <v>0</v>
      </c>
      <c r="BF48" s="38"/>
      <c r="BG48" s="7"/>
      <c r="BH48" s="330">
        <f>'címrend kötelező'!BH48+'címrend önként'!BH48+'címrend államig'!BH48</f>
        <v>0</v>
      </c>
      <c r="BI48" s="38"/>
      <c r="BJ48" s="7"/>
      <c r="BK48" s="330">
        <f>'címrend kötelező'!BK48+'címrend önként'!BK48+'címrend államig'!BK48</f>
        <v>0</v>
      </c>
      <c r="BL48" s="38"/>
      <c r="BM48" s="7"/>
      <c r="BN48" s="330">
        <f>SUM('címrend kötelező'!BN48+'címrend önként'!BN48+'címrend államig'!BN48)</f>
        <v>0</v>
      </c>
      <c r="BO48" s="38"/>
      <c r="BP48" s="7"/>
      <c r="BQ48" s="330">
        <f>SUM('címrend kötelező'!BQ48+'címrend önként'!BQ48+'címrend államig'!BQ48)</f>
        <v>0</v>
      </c>
      <c r="BR48" s="38"/>
      <c r="BS48" s="7"/>
      <c r="BT48" s="330">
        <f>SUM('címrend kötelező'!BT48+'címrend önként'!BT48+'címrend államig'!BT48)</f>
        <v>0</v>
      </c>
      <c r="BU48" s="38"/>
      <c r="BV48" s="7"/>
      <c r="BW48" s="330">
        <f>SUM('címrend kötelező'!BW48+'címrend önként'!BW48+'címrend államig'!BW48)</f>
        <v>0</v>
      </c>
      <c r="BX48" s="38"/>
      <c r="BY48" s="7"/>
      <c r="BZ48" s="330">
        <f>SUM('címrend kötelező'!BZ48+'címrend önként'!BZ48+'címrend államig'!BZ48)</f>
        <v>0</v>
      </c>
      <c r="CA48" s="38"/>
      <c r="CB48" s="7"/>
      <c r="CC48" s="38">
        <f>SUM('címrend kötelező'!CC48+'címrend önként'!CC48+'címrend államig'!CC48)</f>
        <v>0</v>
      </c>
      <c r="CD48" s="38"/>
      <c r="CE48" s="7"/>
      <c r="CF48" s="330">
        <f>SUM('címrend kötelező'!CF48+'címrend önként'!CF48+'címrend államig'!CF48)</f>
        <v>0</v>
      </c>
      <c r="CG48" s="38"/>
      <c r="CH48" s="7"/>
      <c r="CI48" s="330">
        <f>SUM('címrend kötelező'!CI48+'címrend önként'!CI48+'címrend államig'!CI48)</f>
        <v>0</v>
      </c>
      <c r="CJ48" s="38"/>
      <c r="CK48" s="7"/>
      <c r="CL48" s="330">
        <f>SUM('címrend kötelező'!CL48+'címrend önként'!CL48+'címrend államig'!CL48)</f>
        <v>0</v>
      </c>
      <c r="CM48" s="38"/>
      <c r="CN48" s="7"/>
      <c r="CO48" s="330">
        <f>'címrend kötelező'!CO48+'címrend önként'!CO48+'címrend államig'!CO48</f>
        <v>0</v>
      </c>
      <c r="CP48" s="38"/>
      <c r="CQ48" s="7"/>
      <c r="CR48" s="330">
        <f>SUM('címrend kötelező'!CR48+'címrend önként'!CR48+'címrend államig'!CR48)</f>
        <v>0</v>
      </c>
      <c r="CS48" s="38"/>
      <c r="CT48" s="7"/>
      <c r="CU48" s="330">
        <f>SUM('címrend kötelező'!CU48+'címrend önként'!CU48+'címrend államig'!CU48)</f>
        <v>0</v>
      </c>
      <c r="CV48" s="38"/>
      <c r="CW48" s="7"/>
      <c r="CX48" s="330">
        <f>SUM('címrend kötelező'!CX48+'címrend önként'!CX48+'címrend államig'!CX48)</f>
        <v>0</v>
      </c>
      <c r="CY48" s="38"/>
      <c r="CZ48" s="7"/>
      <c r="DA48" s="330">
        <f>SUM('címrend kötelező'!DA48+'címrend önként'!DA48+'címrend államig'!DA48)</f>
        <v>0</v>
      </c>
      <c r="DB48" s="38"/>
      <c r="DC48" s="7"/>
      <c r="DD48" s="330">
        <f>SUM('címrend kötelező'!DD48+'címrend önként'!DD48+'címrend államig'!DD48)</f>
        <v>0</v>
      </c>
      <c r="DE48" s="38"/>
      <c r="DF48" s="7"/>
      <c r="DG48" s="330">
        <f>SUM('címrend kötelező'!DG48+'címrend önként'!DG48+'címrend államig'!DG48)</f>
        <v>0</v>
      </c>
      <c r="DH48" s="38"/>
      <c r="DI48" s="7"/>
      <c r="DJ48" s="330">
        <f>SUM('címrend kötelező'!DJ48+'címrend önként'!DJ48+'címrend államig'!DJ48)</f>
        <v>0</v>
      </c>
      <c r="DK48" s="38"/>
      <c r="DL48" s="7"/>
      <c r="DM48" s="330">
        <f>SUM('címrend kötelező'!DM48+'címrend önként'!DM48+'címrend államig'!DM48)</f>
        <v>0</v>
      </c>
      <c r="DN48" s="38"/>
      <c r="DO48" s="7"/>
      <c r="DP48" s="330">
        <f>'címrend kötelező'!DP48+'címrend önként'!DP48+'címrend államig'!DP48</f>
        <v>0</v>
      </c>
      <c r="DQ48" s="38"/>
      <c r="DR48" s="330">
        <f t="shared" si="59"/>
        <v>0</v>
      </c>
      <c r="DS48" s="330">
        <f t="shared" si="59"/>
        <v>0</v>
      </c>
      <c r="DT48" s="330"/>
      <c r="DU48" s="7"/>
      <c r="DV48" s="7">
        <f>SUM('címrend kötelező'!DV48+'címrend önként'!DV48+'címrend államig'!DV48)</f>
        <v>0</v>
      </c>
      <c r="DW48" s="38"/>
      <c r="DX48" s="7"/>
      <c r="DY48" s="7">
        <f>SUM('címrend kötelező'!DY48+'címrend önként'!DY48+'címrend államig'!DY48)</f>
        <v>0</v>
      </c>
      <c r="DZ48" s="38"/>
      <c r="EA48" s="7"/>
      <c r="EB48" s="7">
        <f>SUM('címrend kötelező'!EB48+'címrend önként'!EB48+'címrend államig'!EB48)</f>
        <v>0</v>
      </c>
      <c r="EC48" s="38"/>
      <c r="ED48" s="7"/>
      <c r="EE48" s="7">
        <f>SUM('címrend kötelező'!EE48+'címrend önként'!EE48+'címrend államig'!EE48)</f>
        <v>0</v>
      </c>
      <c r="EF48" s="38"/>
      <c r="EG48" s="7"/>
      <c r="EH48" s="7">
        <f>SUM('címrend kötelező'!EH48+'címrend önként'!EH48+'címrend államig'!EH48)</f>
        <v>0</v>
      </c>
      <c r="EI48" s="38"/>
      <c r="EJ48" s="7"/>
      <c r="EK48" s="7">
        <f>SUM('címrend kötelező'!EK48+'címrend önként'!EK48+'címrend államig'!EK48)</f>
        <v>0</v>
      </c>
      <c r="EL48" s="38"/>
      <c r="EM48" s="7"/>
      <c r="EN48" s="7">
        <f>SUM('címrend kötelező'!EN48+'címrend önként'!EN48+'címrend államig'!EN48)</f>
        <v>0</v>
      </c>
      <c r="EO48" s="38"/>
      <c r="EP48" s="7"/>
      <c r="EQ48" s="7">
        <f>SUM('címrend kötelező'!EQ48+'címrend önként'!EQ48+'címrend államig'!EQ48)</f>
        <v>0</v>
      </c>
      <c r="ER48" s="38"/>
      <c r="ES48" s="7"/>
      <c r="ET48" s="7">
        <f>SUM('címrend kötelező'!ET48+'címrend önként'!ET48+'címrend államig'!ET48)</f>
        <v>0</v>
      </c>
      <c r="EU48" s="330"/>
      <c r="EV48" s="330">
        <f t="shared" si="61"/>
        <v>0</v>
      </c>
      <c r="EW48" s="330">
        <f t="shared" si="61"/>
        <v>0</v>
      </c>
      <c r="EX48" s="91"/>
      <c r="EY48" s="7"/>
      <c r="EZ48" s="330">
        <f>'címrend kötelező'!EY48+'címrend önként'!EY48+'címrend államig'!EY48</f>
        <v>0</v>
      </c>
      <c r="FA48" s="38"/>
      <c r="FB48" s="7"/>
      <c r="FC48" s="330">
        <f>'címrend kötelező'!EZ48+'címrend önként'!EZ48+'címrend államig'!EZ48</f>
        <v>0</v>
      </c>
      <c r="FD48" s="38"/>
      <c r="FE48" s="7"/>
      <c r="FF48" s="330">
        <f>'címrend kötelező'!FA48+'címrend önként'!FA48+'címrend államig'!FA48</f>
        <v>0</v>
      </c>
      <c r="FG48" s="38"/>
      <c r="FH48" s="7"/>
      <c r="FI48" s="330">
        <f>'címrend kötelező'!FB48+'címrend önként'!FB48+'címrend államig'!FB48</f>
        <v>0</v>
      </c>
      <c r="FJ48" s="38"/>
      <c r="FK48" s="7"/>
      <c r="FL48" s="330">
        <f>'címrend kötelező'!FC48+'címrend önként'!FC48+'címrend államig'!FC48</f>
        <v>0</v>
      </c>
      <c r="FM48" s="38"/>
      <c r="FN48" s="7"/>
      <c r="FO48" s="330">
        <f>'címrend kötelező'!FD48+'címrend önként'!FD48+'címrend államig'!FD48</f>
        <v>0</v>
      </c>
      <c r="FP48" s="38"/>
      <c r="FQ48" s="7"/>
      <c r="FR48" s="330">
        <f>'címrend kötelező'!FE48+'címrend önként'!FE48+'címrend államig'!FE48</f>
        <v>0</v>
      </c>
      <c r="FS48" s="38"/>
      <c r="FT48" s="7"/>
      <c r="FU48" s="330">
        <f>'címrend kötelező'!FF48+'címrend önként'!FF48+'címrend államig'!FF48</f>
        <v>0</v>
      </c>
      <c r="FV48" s="330"/>
      <c r="FW48" s="7"/>
      <c r="FX48" s="330">
        <f>'címrend kötelező'!FG48+'címrend önként'!FG48+'címrend államig'!FG48</f>
        <v>0</v>
      </c>
      <c r="FY48" s="38"/>
      <c r="FZ48" s="7"/>
      <c r="GA48" s="330">
        <f>'címrend kötelező'!FH48+'címrend önként'!FH48+'címrend államig'!FH48</f>
        <v>0</v>
      </c>
      <c r="GB48" s="330"/>
      <c r="GC48" s="7"/>
      <c r="GD48" s="330">
        <f>'címrend kötelező'!FI48+'címrend önként'!FI48+'címrend államig'!FI48</f>
        <v>0</v>
      </c>
      <c r="GE48" s="330"/>
      <c r="GF48" s="7"/>
      <c r="GG48" s="330">
        <f>'címrend kötelező'!FJ48+'címrend önként'!FJ48+'címrend államig'!FJ48</f>
        <v>0</v>
      </c>
      <c r="GH48" s="330"/>
      <c r="GI48" s="7"/>
      <c r="GJ48" s="330">
        <f>'címrend kötelező'!FK48+'címrend önként'!FK48+'címrend államig'!FK48</f>
        <v>0</v>
      </c>
      <c r="GK48" s="38"/>
      <c r="GL48" s="330">
        <f t="shared" si="62"/>
        <v>0</v>
      </c>
      <c r="GM48" s="330">
        <f t="shared" si="62"/>
        <v>0</v>
      </c>
      <c r="GN48" s="38"/>
      <c r="GO48" s="7"/>
      <c r="GP48" s="330">
        <f>'címrend kötelező'!FM48+'címrend önként'!FM48+'címrend államig'!FM48</f>
        <v>0</v>
      </c>
      <c r="GQ48" s="330"/>
      <c r="GR48" s="7"/>
      <c r="GS48" s="330">
        <f>'címrend kötelező'!FN48+'címrend önként'!FN48+'címrend államig'!FN48</f>
        <v>0</v>
      </c>
      <c r="GT48" s="330"/>
      <c r="GU48" s="7"/>
      <c r="GV48" s="330">
        <f>'címrend kötelező'!FO48+'címrend önként'!FO48+'címrend államig'!FO48</f>
        <v>0</v>
      </c>
      <c r="GW48" s="38"/>
      <c r="GX48" s="330">
        <f t="shared" si="63"/>
        <v>0</v>
      </c>
      <c r="GY48" s="330">
        <f t="shared" si="63"/>
        <v>0</v>
      </c>
      <c r="GZ48" s="330"/>
      <c r="HA48" s="38">
        <f t="shared" si="64"/>
        <v>0</v>
      </c>
      <c r="HB48" s="38">
        <f t="shared" si="64"/>
        <v>0</v>
      </c>
      <c r="HC48" s="182"/>
      <c r="HE48" s="187"/>
      <c r="HF48" s="187"/>
    </row>
    <row r="49" spans="1:214" s="13" customFormat="1" ht="15" customHeight="1" x14ac:dyDescent="0.2">
      <c r="A49" s="162" t="s">
        <v>504</v>
      </c>
      <c r="B49" s="6">
        <f>B50+B51</f>
        <v>0</v>
      </c>
      <c r="C49" s="6">
        <f>C50+C51</f>
        <v>0</v>
      </c>
      <c r="D49" s="89"/>
      <c r="E49" s="6">
        <f>E50+E51</f>
        <v>0</v>
      </c>
      <c r="F49" s="6">
        <f>F50+F51</f>
        <v>0</v>
      </c>
      <c r="G49" s="38"/>
      <c r="H49" s="6">
        <f>H50+H51</f>
        <v>0</v>
      </c>
      <c r="I49" s="6">
        <f>I50+I51</f>
        <v>0</v>
      </c>
      <c r="J49" s="38"/>
      <c r="K49" s="6">
        <f>K50+K51</f>
        <v>500</v>
      </c>
      <c r="L49" s="6">
        <f>L50+L51</f>
        <v>500</v>
      </c>
      <c r="M49" s="89">
        <f t="shared" ref="M49:M52" si="226">L49/K49*100</f>
        <v>100</v>
      </c>
      <c r="N49" s="6">
        <f>N50+N51</f>
        <v>0</v>
      </c>
      <c r="O49" s="6">
        <f>O50+O51</f>
        <v>0</v>
      </c>
      <c r="P49" s="38"/>
      <c r="Q49" s="6">
        <f>Q50+Q51</f>
        <v>0</v>
      </c>
      <c r="R49" s="6">
        <f>R50+R51</f>
        <v>0</v>
      </c>
      <c r="S49" s="38"/>
      <c r="T49" s="6">
        <f>T50+T51</f>
        <v>0</v>
      </c>
      <c r="U49" s="6">
        <f>U50+U51</f>
        <v>0</v>
      </c>
      <c r="V49" s="38"/>
      <c r="W49" s="6">
        <f>W50+W51</f>
        <v>0</v>
      </c>
      <c r="X49" s="6">
        <f>X50+X51</f>
        <v>0</v>
      </c>
      <c r="Y49" s="38"/>
      <c r="Z49" s="6">
        <f>Z50+Z51</f>
        <v>0</v>
      </c>
      <c r="AA49" s="6">
        <f>AA50+AA51</f>
        <v>0</v>
      </c>
      <c r="AB49" s="38"/>
      <c r="AC49" s="6">
        <f>AC50+AC51</f>
        <v>0</v>
      </c>
      <c r="AD49" s="6">
        <f>AD50+AD51</f>
        <v>0</v>
      </c>
      <c r="AE49" s="38"/>
      <c r="AF49" s="6">
        <f>AF50+AF51</f>
        <v>0</v>
      </c>
      <c r="AG49" s="6">
        <f>AG50+AG51</f>
        <v>0</v>
      </c>
      <c r="AH49" s="38"/>
      <c r="AI49" s="6">
        <f>AI50+AI51</f>
        <v>0</v>
      </c>
      <c r="AJ49" s="6">
        <f>AJ50+AJ51</f>
        <v>0</v>
      </c>
      <c r="AK49" s="38"/>
      <c r="AL49" s="6">
        <f>AL50+AL51</f>
        <v>0</v>
      </c>
      <c r="AM49" s="6">
        <f>AM50+AM51</f>
        <v>0</v>
      </c>
      <c r="AN49" s="38"/>
      <c r="AO49" s="6">
        <f>AO50+AO51</f>
        <v>0</v>
      </c>
      <c r="AP49" s="6">
        <f>AP50+AP51</f>
        <v>0</v>
      </c>
      <c r="AQ49" s="38"/>
      <c r="AR49" s="6">
        <f>AR50+AR51</f>
        <v>0</v>
      </c>
      <c r="AS49" s="6">
        <f>AS50+AS51</f>
        <v>0</v>
      </c>
      <c r="AT49" s="38"/>
      <c r="AU49" s="6">
        <f>AU50+AU51</f>
        <v>0</v>
      </c>
      <c r="AV49" s="6">
        <f>AV50+AV51</f>
        <v>0</v>
      </c>
      <c r="AW49" s="38"/>
      <c r="AX49" s="6">
        <f>AX50+AX51</f>
        <v>0</v>
      </c>
      <c r="AY49" s="6">
        <f>AY50+AY51</f>
        <v>0</v>
      </c>
      <c r="AZ49" s="38"/>
      <c r="BA49" s="6">
        <f>BA50+BA51</f>
        <v>0</v>
      </c>
      <c r="BB49" s="6">
        <f>BB50+BB51</f>
        <v>0</v>
      </c>
      <c r="BC49" s="38"/>
      <c r="BD49" s="6">
        <f>BD50+BD51</f>
        <v>0</v>
      </c>
      <c r="BE49" s="6">
        <f>BE50+BE51</f>
        <v>0</v>
      </c>
      <c r="BF49" s="38"/>
      <c r="BG49" s="6">
        <f>BG50+BG51</f>
        <v>0</v>
      </c>
      <c r="BH49" s="6">
        <f>BH50+BH51</f>
        <v>0</v>
      </c>
      <c r="BI49" s="38"/>
      <c r="BJ49" s="6">
        <f>BJ50+BJ51</f>
        <v>0</v>
      </c>
      <c r="BK49" s="6">
        <f>BK50+BK51</f>
        <v>0</v>
      </c>
      <c r="BL49" s="89"/>
      <c r="BM49" s="6">
        <f>BM50+BM51</f>
        <v>0</v>
      </c>
      <c r="BN49" s="6">
        <f>BN50+BN51</f>
        <v>0</v>
      </c>
      <c r="BO49" s="38"/>
      <c r="BP49" s="6">
        <f>BP50+BP51</f>
        <v>0</v>
      </c>
      <c r="BQ49" s="6">
        <f>BQ50+BQ51</f>
        <v>0</v>
      </c>
      <c r="BR49" s="38"/>
      <c r="BS49" s="6">
        <f>BS50+BS51</f>
        <v>0</v>
      </c>
      <c r="BT49" s="6">
        <f>BT50+BT51</f>
        <v>0</v>
      </c>
      <c r="BU49" s="38"/>
      <c r="BV49" s="6">
        <f>BV50+BV51</f>
        <v>0</v>
      </c>
      <c r="BW49" s="6">
        <f>BW50+BW51</f>
        <v>0</v>
      </c>
      <c r="BX49" s="38"/>
      <c r="BY49" s="6">
        <f>BY50+BY51</f>
        <v>0</v>
      </c>
      <c r="BZ49" s="6">
        <f>BZ50+BZ51</f>
        <v>0</v>
      </c>
      <c r="CA49" s="38"/>
      <c r="CB49" s="6">
        <f>CB50+CB51</f>
        <v>0</v>
      </c>
      <c r="CC49" s="6">
        <f>CC50+CC51</f>
        <v>0</v>
      </c>
      <c r="CD49" s="38"/>
      <c r="CE49" s="6">
        <f>CE50+CE51</f>
        <v>0</v>
      </c>
      <c r="CF49" s="6">
        <f>CF50+CF51</f>
        <v>0</v>
      </c>
      <c r="CG49" s="38"/>
      <c r="CH49" s="6">
        <f>CH50+CH51</f>
        <v>0</v>
      </c>
      <c r="CI49" s="6">
        <f>CI50+CI51</f>
        <v>0</v>
      </c>
      <c r="CJ49" s="38"/>
      <c r="CK49" s="6">
        <f>CK50+CK51</f>
        <v>0</v>
      </c>
      <c r="CL49" s="6">
        <f>CL50+CL51</f>
        <v>0</v>
      </c>
      <c r="CM49" s="38"/>
      <c r="CN49" s="6">
        <f>CN50+CN51</f>
        <v>0</v>
      </c>
      <c r="CO49" s="6">
        <f>CO50+CO51</f>
        <v>0</v>
      </c>
      <c r="CP49" s="38"/>
      <c r="CQ49" s="6">
        <f>CQ50+CQ51</f>
        <v>0</v>
      </c>
      <c r="CR49" s="6">
        <f>CR50+CR51</f>
        <v>0</v>
      </c>
      <c r="CS49" s="38"/>
      <c r="CT49" s="6">
        <f>CT50+CT51</f>
        <v>0</v>
      </c>
      <c r="CU49" s="6">
        <f>CU50+CU51</f>
        <v>0</v>
      </c>
      <c r="CV49" s="38"/>
      <c r="CW49" s="6">
        <f>CW50+CW51</f>
        <v>0</v>
      </c>
      <c r="CX49" s="6">
        <f>CX50+CX51</f>
        <v>0</v>
      </c>
      <c r="CY49" s="38"/>
      <c r="CZ49" s="6">
        <f>CZ50+CZ51</f>
        <v>0</v>
      </c>
      <c r="DA49" s="6">
        <f>DA50+DA51</f>
        <v>0</v>
      </c>
      <c r="DB49" s="38"/>
      <c r="DC49" s="6">
        <f>DC50+DC51</f>
        <v>140000</v>
      </c>
      <c r="DD49" s="6">
        <f>DD50+DD51</f>
        <v>240000</v>
      </c>
      <c r="DE49" s="89">
        <f t="shared" ref="DE49:DE50" si="227">DD49/DC49*100</f>
        <v>171.42857142857142</v>
      </c>
      <c r="DF49" s="6">
        <f>DF50+DF51</f>
        <v>0</v>
      </c>
      <c r="DG49" s="6">
        <f>DG50+DG51</f>
        <v>0</v>
      </c>
      <c r="DH49" s="38"/>
      <c r="DI49" s="6">
        <f>DI50+DI51</f>
        <v>0</v>
      </c>
      <c r="DJ49" s="6">
        <f>DJ50+DJ51</f>
        <v>0</v>
      </c>
      <c r="DK49" s="38"/>
      <c r="DL49" s="6">
        <f>DL50+DL51</f>
        <v>0</v>
      </c>
      <c r="DM49" s="6">
        <f>DM50+DM51</f>
        <v>0</v>
      </c>
      <c r="DN49" s="38"/>
      <c r="DO49" s="6">
        <f>DO50+DO51</f>
        <v>0</v>
      </c>
      <c r="DP49" s="6">
        <f>DP50+DP51</f>
        <v>0</v>
      </c>
      <c r="DQ49" s="38"/>
      <c r="DR49" s="38">
        <f t="shared" si="59"/>
        <v>140500</v>
      </c>
      <c r="DS49" s="38">
        <f t="shared" si="59"/>
        <v>240500</v>
      </c>
      <c r="DT49" s="89">
        <f t="shared" si="60"/>
        <v>171.17437722419928</v>
      </c>
      <c r="DU49" s="6">
        <f>DU50+DU51</f>
        <v>0</v>
      </c>
      <c r="DV49" s="6">
        <f>DV50+DV51</f>
        <v>0</v>
      </c>
      <c r="DW49" s="38"/>
      <c r="DX49" s="6">
        <f>DX50+DX51</f>
        <v>0</v>
      </c>
      <c r="DY49" s="6">
        <f>DY50+DY51</f>
        <v>0</v>
      </c>
      <c r="DZ49" s="38"/>
      <c r="EA49" s="6">
        <f>EA50+EA51</f>
        <v>0</v>
      </c>
      <c r="EB49" s="6">
        <f>EB50+EB51</f>
        <v>0</v>
      </c>
      <c r="EC49" s="38"/>
      <c r="ED49" s="6">
        <f>ED50+ED51</f>
        <v>0</v>
      </c>
      <c r="EE49" s="6">
        <f>EE50+EE51</f>
        <v>0</v>
      </c>
      <c r="EF49" s="38"/>
      <c r="EG49" s="6">
        <f>EG50+EG51</f>
        <v>0</v>
      </c>
      <c r="EH49" s="6">
        <f>EH50+EH51</f>
        <v>0</v>
      </c>
      <c r="EI49" s="38"/>
      <c r="EJ49" s="6">
        <f>EJ50+EJ51</f>
        <v>0</v>
      </c>
      <c r="EK49" s="6">
        <f>EK50+EK51</f>
        <v>0</v>
      </c>
      <c r="EL49" s="38"/>
      <c r="EM49" s="6">
        <f>EM50+EM51</f>
        <v>0</v>
      </c>
      <c r="EN49" s="6">
        <f>EN50+EN51</f>
        <v>0</v>
      </c>
      <c r="EO49" s="38"/>
      <c r="EP49" s="6">
        <f>EP50+EP51</f>
        <v>0</v>
      </c>
      <c r="EQ49" s="6">
        <f>EQ50+EQ51</f>
        <v>0</v>
      </c>
      <c r="ER49" s="38"/>
      <c r="ES49" s="6">
        <f>ES50+ES51</f>
        <v>0</v>
      </c>
      <c r="ET49" s="6">
        <f>ET50+ET51</f>
        <v>0</v>
      </c>
      <c r="EU49" s="330"/>
      <c r="EV49" s="38">
        <f t="shared" si="61"/>
        <v>0</v>
      </c>
      <c r="EW49" s="38">
        <f t="shared" si="61"/>
        <v>0</v>
      </c>
      <c r="EX49" s="91"/>
      <c r="EY49" s="6">
        <f>EY50+EY51</f>
        <v>0</v>
      </c>
      <c r="EZ49" s="6">
        <f>EZ50+EZ51</f>
        <v>0</v>
      </c>
      <c r="FA49" s="38"/>
      <c r="FB49" s="6">
        <f>FB50+FB51</f>
        <v>0</v>
      </c>
      <c r="FC49" s="6">
        <f>FC50+FC51</f>
        <v>0</v>
      </c>
      <c r="FD49" s="38"/>
      <c r="FE49" s="6">
        <f>FE50+FE51</f>
        <v>0</v>
      </c>
      <c r="FF49" s="6">
        <f>FF50+FF51</f>
        <v>0</v>
      </c>
      <c r="FG49" s="38"/>
      <c r="FH49" s="6">
        <f>FH50+FH51</f>
        <v>0</v>
      </c>
      <c r="FI49" s="6">
        <f>FI50+FI51</f>
        <v>0</v>
      </c>
      <c r="FJ49" s="38"/>
      <c r="FK49" s="6">
        <f>FK50+FK51</f>
        <v>0</v>
      </c>
      <c r="FL49" s="6">
        <f>FL50+FL51</f>
        <v>0</v>
      </c>
      <c r="FM49" s="38"/>
      <c r="FN49" s="6">
        <f>FN50+FN51</f>
        <v>0</v>
      </c>
      <c r="FO49" s="6">
        <f>FO50+FO51</f>
        <v>0</v>
      </c>
      <c r="FP49" s="38"/>
      <c r="FQ49" s="6">
        <f>FQ50+FQ51</f>
        <v>0</v>
      </c>
      <c r="FR49" s="6">
        <f>FR50+FR51</f>
        <v>0</v>
      </c>
      <c r="FS49" s="38"/>
      <c r="FT49" s="6">
        <f>FT50+FT51</f>
        <v>0</v>
      </c>
      <c r="FU49" s="6">
        <f>FU50+FU51</f>
        <v>0</v>
      </c>
      <c r="FV49" s="330"/>
      <c r="FW49" s="6">
        <f>FW50+FW51</f>
        <v>0</v>
      </c>
      <c r="FX49" s="6">
        <f>FX50+FX51</f>
        <v>0</v>
      </c>
      <c r="FY49" s="38"/>
      <c r="FZ49" s="6">
        <f>FZ50+FZ51</f>
        <v>0</v>
      </c>
      <c r="GA49" s="6">
        <f>GA50+GA51</f>
        <v>0</v>
      </c>
      <c r="GB49" s="38"/>
      <c r="GC49" s="6">
        <f>GC50+GC51</f>
        <v>0</v>
      </c>
      <c r="GD49" s="6">
        <f>GD50+GD51</f>
        <v>0</v>
      </c>
      <c r="GE49" s="38"/>
      <c r="GF49" s="6">
        <f>GF50+GF51</f>
        <v>0</v>
      </c>
      <c r="GG49" s="6">
        <f>GG50+GG51</f>
        <v>0</v>
      </c>
      <c r="GH49" s="38"/>
      <c r="GI49" s="6">
        <f>GI50+GI51</f>
        <v>0</v>
      </c>
      <c r="GJ49" s="6">
        <f>GJ50+GJ51</f>
        <v>0</v>
      </c>
      <c r="GK49" s="38"/>
      <c r="GL49" s="38">
        <f t="shared" si="62"/>
        <v>0</v>
      </c>
      <c r="GM49" s="38">
        <f t="shared" si="62"/>
        <v>0</v>
      </c>
      <c r="GN49" s="38"/>
      <c r="GO49" s="6">
        <f>GO50+GO51</f>
        <v>0</v>
      </c>
      <c r="GP49" s="6">
        <f>GP50+GP51</f>
        <v>0</v>
      </c>
      <c r="GQ49" s="38"/>
      <c r="GR49" s="6">
        <f>GR50+GR51</f>
        <v>0</v>
      </c>
      <c r="GS49" s="6">
        <f>GS50+GS51</f>
        <v>0</v>
      </c>
      <c r="GT49" s="38"/>
      <c r="GU49" s="6">
        <f>GU50+GU51</f>
        <v>0</v>
      </c>
      <c r="GV49" s="6">
        <f>GV50+GV51</f>
        <v>0</v>
      </c>
      <c r="GW49" s="38"/>
      <c r="GX49" s="38">
        <f t="shared" si="63"/>
        <v>0</v>
      </c>
      <c r="GY49" s="38">
        <f t="shared" si="63"/>
        <v>0</v>
      </c>
      <c r="GZ49" s="38"/>
      <c r="HA49" s="38">
        <f t="shared" si="64"/>
        <v>140500</v>
      </c>
      <c r="HB49" s="38">
        <f t="shared" si="64"/>
        <v>240500</v>
      </c>
      <c r="HC49" s="182">
        <f t="shared" si="58"/>
        <v>171.17437722419928</v>
      </c>
      <c r="HE49" s="187"/>
      <c r="HF49" s="187"/>
    </row>
    <row r="50" spans="1:214" ht="24.95" customHeight="1" x14ac:dyDescent="0.2">
      <c r="A50" s="161" t="s">
        <v>505</v>
      </c>
      <c r="B50" s="7"/>
      <c r="C50" s="7">
        <f>SUM('címrend kötelező'!C50+'címrend önként'!C50+'címrend államig'!C50)</f>
        <v>0</v>
      </c>
      <c r="D50" s="89"/>
      <c r="E50" s="7"/>
      <c r="F50" s="7">
        <f>SUM('címrend kötelező'!F50+'címrend önként'!F50+'címrend államig'!F50)</f>
        <v>0</v>
      </c>
      <c r="G50" s="38"/>
      <c r="H50" s="7"/>
      <c r="I50" s="7">
        <f>SUM('címrend kötelező'!I50+'címrend önként'!I50+'címrend államig'!I50)</f>
        <v>0</v>
      </c>
      <c r="J50" s="38"/>
      <c r="K50" s="7">
        <v>500</v>
      </c>
      <c r="L50" s="7">
        <f>SUM('címrend kötelező'!L50+'címrend önként'!L50+'címrend államig'!L50)</f>
        <v>500</v>
      </c>
      <c r="M50" s="94">
        <f t="shared" si="226"/>
        <v>100</v>
      </c>
      <c r="N50" s="7"/>
      <c r="O50" s="7">
        <f>SUM('címrend kötelező'!O50+'címrend önként'!O50+'címrend államig'!O50)</f>
        <v>0</v>
      </c>
      <c r="P50" s="38"/>
      <c r="Q50" s="7"/>
      <c r="R50" s="7">
        <f>SUM('címrend kötelező'!R50+'címrend önként'!R50+'címrend államig'!R50)</f>
        <v>0</v>
      </c>
      <c r="S50" s="38"/>
      <c r="T50" s="7"/>
      <c r="U50" s="7">
        <f>SUM('címrend kötelező'!U50+'címrend önként'!U50+'címrend államig'!U50)</f>
        <v>0</v>
      </c>
      <c r="V50" s="38"/>
      <c r="W50" s="7"/>
      <c r="X50" s="7">
        <f>SUM('címrend kötelező'!X50+'címrend önként'!X50+'címrend államig'!X50)</f>
        <v>0</v>
      </c>
      <c r="Y50" s="38"/>
      <c r="Z50" s="7"/>
      <c r="AA50" s="7">
        <f>SUM('címrend kötelező'!AA50+'címrend önként'!AA50+'címrend államig'!AA50)</f>
        <v>0</v>
      </c>
      <c r="AB50" s="38"/>
      <c r="AC50" s="7"/>
      <c r="AD50" s="7">
        <f>SUM('címrend kötelező'!AD50+'címrend önként'!AD50+'címrend államig'!AD50)</f>
        <v>0</v>
      </c>
      <c r="AE50" s="38"/>
      <c r="AF50" s="7"/>
      <c r="AG50" s="7">
        <f>SUM('címrend kötelező'!AG50+'címrend önként'!AG50+'címrend államig'!AG50)</f>
        <v>0</v>
      </c>
      <c r="AH50" s="38"/>
      <c r="AI50" s="7"/>
      <c r="AJ50" s="7">
        <f>SUM('címrend kötelező'!AJ50+'címrend önként'!AJ50+'címrend államig'!AJ50)</f>
        <v>0</v>
      </c>
      <c r="AK50" s="38"/>
      <c r="AL50" s="7"/>
      <c r="AM50" s="7">
        <f>SUM('címrend kötelező'!AM50+'címrend önként'!AM50+'címrend államig'!AM50)</f>
        <v>0</v>
      </c>
      <c r="AN50" s="38"/>
      <c r="AO50" s="7"/>
      <c r="AP50" s="7">
        <f>SUM('címrend kötelező'!AP50+'címrend önként'!AP50+'címrend államig'!AP50)</f>
        <v>0</v>
      </c>
      <c r="AQ50" s="38"/>
      <c r="AR50" s="7"/>
      <c r="AS50" s="330">
        <f>SUM('címrend kötelező'!AS50+'címrend önként'!AS50+'címrend államig'!AS50)</f>
        <v>0</v>
      </c>
      <c r="AT50" s="38"/>
      <c r="AU50" s="7"/>
      <c r="AV50" s="330">
        <f>SUM('címrend kötelező'!AV50+'címrend önként'!AV50+'címrend államig'!AV50)</f>
        <v>0</v>
      </c>
      <c r="AW50" s="38"/>
      <c r="AX50" s="7"/>
      <c r="AY50" s="330">
        <f>SUM('címrend kötelező'!AY50+'címrend önként'!AY50+'címrend államig'!AY50)</f>
        <v>0</v>
      </c>
      <c r="AZ50" s="38"/>
      <c r="BA50" s="7"/>
      <c r="BB50" s="330">
        <f>SUM('címrend kötelező'!BB50+'címrend önként'!BB50+'címrend államig'!BB50)</f>
        <v>0</v>
      </c>
      <c r="BC50" s="38"/>
      <c r="BD50" s="7"/>
      <c r="BE50" s="330">
        <f>SUM('címrend kötelező'!BE50+'címrend önként'!BE50+'címrend államig'!BE50)</f>
        <v>0</v>
      </c>
      <c r="BF50" s="38"/>
      <c r="BG50" s="7"/>
      <c r="BH50" s="330">
        <f>'címrend kötelező'!BH50+'címrend önként'!BH50+'címrend államig'!BH50</f>
        <v>0</v>
      </c>
      <c r="BI50" s="38"/>
      <c r="BJ50" s="7">
        <v>0</v>
      </c>
      <c r="BK50" s="330">
        <f>'címrend kötelező'!BK50+'címrend önként'!BK50+'címrend államig'!BK50</f>
        <v>0</v>
      </c>
      <c r="BL50" s="94"/>
      <c r="BM50" s="7"/>
      <c r="BN50" s="330">
        <f>SUM('címrend kötelező'!BN50+'címrend önként'!BN50+'címrend államig'!BN50)</f>
        <v>0</v>
      </c>
      <c r="BO50" s="38"/>
      <c r="BP50" s="7"/>
      <c r="BQ50" s="330">
        <f>SUM('címrend kötelező'!BQ50+'címrend önként'!BQ50+'címrend államig'!BQ50)</f>
        <v>0</v>
      </c>
      <c r="BR50" s="38"/>
      <c r="BS50" s="7"/>
      <c r="BT50" s="330">
        <f>SUM('címrend kötelező'!BT50+'címrend önként'!BT50+'címrend államig'!BT50)</f>
        <v>0</v>
      </c>
      <c r="BU50" s="38"/>
      <c r="BV50" s="7"/>
      <c r="BW50" s="330">
        <f>SUM('címrend kötelező'!BW50+'címrend önként'!BW50+'címrend államig'!BW50)</f>
        <v>0</v>
      </c>
      <c r="BX50" s="38"/>
      <c r="BY50" s="7"/>
      <c r="BZ50" s="330">
        <f>SUM('címrend kötelező'!BZ50+'címrend önként'!BZ50+'címrend államig'!BZ50)</f>
        <v>0</v>
      </c>
      <c r="CA50" s="38"/>
      <c r="CB50" s="7"/>
      <c r="CC50" s="330">
        <f>SUM('címrend kötelező'!CC50+'címrend önként'!CC50+'címrend államig'!CC50)</f>
        <v>0</v>
      </c>
      <c r="CD50" s="38"/>
      <c r="CE50" s="7"/>
      <c r="CF50" s="330">
        <f>SUM('címrend kötelező'!CF50+'címrend önként'!CF50+'címrend államig'!CF50)</f>
        <v>0</v>
      </c>
      <c r="CG50" s="38"/>
      <c r="CH50" s="7"/>
      <c r="CI50" s="330">
        <f>SUM('címrend kötelező'!CI50+'címrend önként'!CI50+'címrend államig'!CI50)</f>
        <v>0</v>
      </c>
      <c r="CJ50" s="38"/>
      <c r="CK50" s="7"/>
      <c r="CL50" s="330">
        <f>SUM('címrend kötelező'!CL50+'címrend önként'!CL50+'címrend államig'!CL50)</f>
        <v>0</v>
      </c>
      <c r="CM50" s="38"/>
      <c r="CN50" s="7"/>
      <c r="CO50" s="330">
        <f>'címrend kötelező'!CO50+'címrend önként'!CO50+'címrend államig'!CO50</f>
        <v>0</v>
      </c>
      <c r="CP50" s="38"/>
      <c r="CQ50" s="7"/>
      <c r="CR50" s="330">
        <f>SUM('címrend kötelező'!CR50+'címrend önként'!CR50+'címrend államig'!CR50)</f>
        <v>0</v>
      </c>
      <c r="CS50" s="38"/>
      <c r="CT50" s="7"/>
      <c r="CU50" s="330">
        <f>SUM('címrend kötelező'!CU50+'címrend önként'!CU50+'címrend államig'!CU50)</f>
        <v>0</v>
      </c>
      <c r="CV50" s="38"/>
      <c r="CW50" s="7"/>
      <c r="CX50" s="330">
        <f>SUM('címrend kötelező'!CX50+'címrend önként'!CX50+'címrend államig'!CX50)</f>
        <v>0</v>
      </c>
      <c r="CY50" s="38"/>
      <c r="CZ50" s="7"/>
      <c r="DA50" s="330">
        <f>SUM('címrend kötelező'!DA50+'címrend önként'!DA50+'címrend államig'!DA50)</f>
        <v>0</v>
      </c>
      <c r="DB50" s="38"/>
      <c r="DC50" s="7">
        <v>140000</v>
      </c>
      <c r="DD50" s="330">
        <f>SUM('címrend kötelező'!DD50+'címrend önként'!DD50+'címrend államig'!DD50)</f>
        <v>240000</v>
      </c>
      <c r="DE50" s="94">
        <f t="shared" si="227"/>
        <v>171.42857142857142</v>
      </c>
      <c r="DF50" s="7"/>
      <c r="DG50" s="330">
        <f>SUM('címrend kötelező'!DG50+'címrend önként'!DG50+'címrend államig'!DG50)</f>
        <v>0</v>
      </c>
      <c r="DH50" s="38"/>
      <c r="DI50" s="7"/>
      <c r="DJ50" s="330">
        <f>SUM('címrend kötelező'!DJ50+'címrend önként'!DJ50+'címrend államig'!DJ50)</f>
        <v>0</v>
      </c>
      <c r="DK50" s="38"/>
      <c r="DL50" s="7"/>
      <c r="DM50" s="330">
        <f>SUM('címrend kötelező'!DM50+'címrend önként'!DM50+'címrend államig'!DM50)</f>
        <v>0</v>
      </c>
      <c r="DN50" s="38"/>
      <c r="DO50" s="7"/>
      <c r="DP50" s="330">
        <f>'címrend kötelező'!DP50+'címrend önként'!DP50+'címrend államig'!DP50</f>
        <v>0</v>
      </c>
      <c r="DQ50" s="38"/>
      <c r="DR50" s="330">
        <f t="shared" si="59"/>
        <v>140500</v>
      </c>
      <c r="DS50" s="330">
        <f t="shared" si="59"/>
        <v>240500</v>
      </c>
      <c r="DT50" s="94">
        <f t="shared" si="60"/>
        <v>171.17437722419928</v>
      </c>
      <c r="DU50" s="7"/>
      <c r="DV50" s="7">
        <f>SUM('címrend kötelező'!DV50+'címrend önként'!DV50+'címrend államig'!DV50)</f>
        <v>0</v>
      </c>
      <c r="DW50" s="38"/>
      <c r="DX50" s="7"/>
      <c r="DY50" s="7">
        <f>SUM('címrend kötelező'!DY50+'címrend önként'!DY50+'címrend államig'!DY50)</f>
        <v>0</v>
      </c>
      <c r="DZ50" s="38"/>
      <c r="EA50" s="7"/>
      <c r="EB50" s="7">
        <f>SUM('címrend kötelező'!EB50+'címrend önként'!EB50+'címrend államig'!EB50)</f>
        <v>0</v>
      </c>
      <c r="EC50" s="38"/>
      <c r="ED50" s="7"/>
      <c r="EE50" s="7">
        <f>SUM('címrend kötelező'!EE50+'címrend önként'!EE50+'címrend államig'!EE50)</f>
        <v>0</v>
      </c>
      <c r="EF50" s="38"/>
      <c r="EG50" s="7"/>
      <c r="EH50" s="7">
        <f>SUM('címrend kötelező'!EH50+'címrend önként'!EH50+'címrend államig'!EH50)</f>
        <v>0</v>
      </c>
      <c r="EI50" s="38"/>
      <c r="EJ50" s="7"/>
      <c r="EK50" s="7">
        <f>SUM('címrend kötelező'!EK50+'címrend önként'!EK50+'címrend államig'!EK50)</f>
        <v>0</v>
      </c>
      <c r="EL50" s="38"/>
      <c r="EM50" s="7"/>
      <c r="EN50" s="7">
        <f>SUM('címrend kötelező'!EN50+'címrend önként'!EN50+'címrend államig'!EN50)</f>
        <v>0</v>
      </c>
      <c r="EO50" s="38"/>
      <c r="EP50" s="7"/>
      <c r="EQ50" s="7">
        <f>SUM('címrend kötelező'!EQ50+'címrend önként'!EQ50+'címrend államig'!EQ50)</f>
        <v>0</v>
      </c>
      <c r="ER50" s="38"/>
      <c r="ES50" s="7"/>
      <c r="ET50" s="7">
        <f>SUM('címrend kötelező'!ET50+'címrend önként'!ET50+'címrend államig'!ET50)</f>
        <v>0</v>
      </c>
      <c r="EU50" s="330"/>
      <c r="EV50" s="330">
        <f t="shared" si="61"/>
        <v>0</v>
      </c>
      <c r="EW50" s="330">
        <f t="shared" si="61"/>
        <v>0</v>
      </c>
      <c r="EX50" s="91"/>
      <c r="EY50" s="7"/>
      <c r="EZ50" s="330">
        <f>'címrend kötelező'!EY50+'címrend önként'!EY50+'címrend államig'!EY50</f>
        <v>0</v>
      </c>
      <c r="FA50" s="38"/>
      <c r="FB50" s="7"/>
      <c r="FC50" s="330">
        <f>'címrend kötelező'!EZ50+'címrend önként'!EZ50+'címrend államig'!EZ50</f>
        <v>0</v>
      </c>
      <c r="FD50" s="38"/>
      <c r="FE50" s="7"/>
      <c r="FF50" s="330">
        <f>'címrend kötelező'!FA50+'címrend önként'!FA50+'címrend államig'!FA50</f>
        <v>0</v>
      </c>
      <c r="FG50" s="38"/>
      <c r="FH50" s="7"/>
      <c r="FI50" s="330">
        <f>'címrend kötelező'!FB50+'címrend önként'!FB50+'címrend államig'!FB50</f>
        <v>0</v>
      </c>
      <c r="FJ50" s="38"/>
      <c r="FK50" s="7"/>
      <c r="FL50" s="330">
        <f>'címrend kötelező'!FC50+'címrend önként'!FC50+'címrend államig'!FC50</f>
        <v>0</v>
      </c>
      <c r="FM50" s="38"/>
      <c r="FN50" s="7"/>
      <c r="FO50" s="330">
        <f>'címrend kötelező'!FD50+'címrend önként'!FD50+'címrend államig'!FD50</f>
        <v>0</v>
      </c>
      <c r="FP50" s="38"/>
      <c r="FQ50" s="7"/>
      <c r="FR50" s="330">
        <f>'címrend kötelező'!FE50+'címrend önként'!FE50+'címrend államig'!FE50</f>
        <v>0</v>
      </c>
      <c r="FS50" s="38"/>
      <c r="FT50" s="7"/>
      <c r="FU50" s="330">
        <f>'címrend kötelező'!FF50+'címrend önként'!FF50+'címrend államig'!FF50</f>
        <v>0</v>
      </c>
      <c r="FV50" s="330"/>
      <c r="FW50" s="7"/>
      <c r="FX50" s="330">
        <f>'címrend kötelező'!FG50+'címrend önként'!FG50+'címrend államig'!FG50</f>
        <v>0</v>
      </c>
      <c r="FY50" s="38"/>
      <c r="FZ50" s="7"/>
      <c r="GA50" s="330">
        <f>'címrend kötelező'!FH50+'címrend önként'!FH50+'címrend államig'!FH50</f>
        <v>0</v>
      </c>
      <c r="GB50" s="330"/>
      <c r="GC50" s="7"/>
      <c r="GD50" s="330">
        <f>'címrend kötelező'!FI50+'címrend önként'!FI50+'címrend államig'!FI50</f>
        <v>0</v>
      </c>
      <c r="GE50" s="330"/>
      <c r="GF50" s="7"/>
      <c r="GG50" s="330">
        <f>'címrend kötelező'!FJ50+'címrend önként'!FJ50+'címrend államig'!FJ50</f>
        <v>0</v>
      </c>
      <c r="GH50" s="330"/>
      <c r="GI50" s="7"/>
      <c r="GJ50" s="330">
        <f>'címrend kötelező'!FK50+'címrend önként'!FK50+'címrend államig'!FK50</f>
        <v>0</v>
      </c>
      <c r="GK50" s="38"/>
      <c r="GL50" s="330">
        <f t="shared" si="62"/>
        <v>0</v>
      </c>
      <c r="GM50" s="330">
        <f t="shared" si="62"/>
        <v>0</v>
      </c>
      <c r="GN50" s="38"/>
      <c r="GO50" s="7"/>
      <c r="GP50" s="330">
        <f>'címrend kötelező'!FM50+'címrend önként'!FM50+'címrend államig'!FM50</f>
        <v>0</v>
      </c>
      <c r="GQ50" s="330"/>
      <c r="GR50" s="7"/>
      <c r="GS50" s="330">
        <f>'címrend kötelező'!FN50+'címrend önként'!FN50+'címrend államig'!FN50</f>
        <v>0</v>
      </c>
      <c r="GT50" s="330"/>
      <c r="GU50" s="7"/>
      <c r="GV50" s="330">
        <f>'címrend kötelező'!FO50+'címrend önként'!FO50+'címrend államig'!FO50</f>
        <v>0</v>
      </c>
      <c r="GW50" s="38"/>
      <c r="GX50" s="330">
        <f t="shared" si="63"/>
        <v>0</v>
      </c>
      <c r="GY50" s="330">
        <f t="shared" si="63"/>
        <v>0</v>
      </c>
      <c r="GZ50" s="330"/>
      <c r="HA50" s="38">
        <f t="shared" si="64"/>
        <v>140500</v>
      </c>
      <c r="HB50" s="38">
        <f t="shared" si="64"/>
        <v>240500</v>
      </c>
      <c r="HC50" s="182">
        <f t="shared" si="58"/>
        <v>171.17437722419928</v>
      </c>
      <c r="HE50" s="187"/>
      <c r="HF50" s="187"/>
    </row>
    <row r="51" spans="1:214" ht="15" customHeight="1" x14ac:dyDescent="0.2">
      <c r="A51" s="161" t="s">
        <v>506</v>
      </c>
      <c r="B51" s="7"/>
      <c r="C51" s="7">
        <f>SUM('címrend kötelező'!C51+'címrend önként'!C51+'címrend államig'!C51)</f>
        <v>0</v>
      </c>
      <c r="D51" s="89"/>
      <c r="E51" s="7"/>
      <c r="F51" s="7">
        <f>SUM('címrend kötelező'!F51+'címrend önként'!F51+'címrend államig'!F51)</f>
        <v>0</v>
      </c>
      <c r="G51" s="38"/>
      <c r="H51" s="7"/>
      <c r="I51" s="7">
        <f>SUM('címrend kötelező'!I51+'címrend önként'!I51+'címrend államig'!I51)</f>
        <v>0</v>
      </c>
      <c r="J51" s="38"/>
      <c r="K51" s="7"/>
      <c r="L51" s="7">
        <f>SUM('címrend kötelező'!L51+'címrend önként'!L51+'címrend államig'!L51)</f>
        <v>0</v>
      </c>
      <c r="M51" s="38"/>
      <c r="N51" s="7"/>
      <c r="O51" s="7">
        <f>SUM('címrend kötelező'!O51+'címrend önként'!O51+'címrend államig'!O51)</f>
        <v>0</v>
      </c>
      <c r="P51" s="38"/>
      <c r="Q51" s="7"/>
      <c r="R51" s="7">
        <f>SUM('címrend kötelező'!R51+'címrend önként'!R51+'címrend államig'!R51)</f>
        <v>0</v>
      </c>
      <c r="S51" s="38"/>
      <c r="T51" s="7"/>
      <c r="U51" s="7">
        <f>SUM('címrend kötelező'!U51+'címrend önként'!U51+'címrend államig'!U51)</f>
        <v>0</v>
      </c>
      <c r="V51" s="38"/>
      <c r="W51" s="7"/>
      <c r="X51" s="7">
        <f>SUM('címrend kötelező'!X51+'címrend önként'!X51+'címrend államig'!X51)</f>
        <v>0</v>
      </c>
      <c r="Y51" s="38"/>
      <c r="Z51" s="7"/>
      <c r="AA51" s="7">
        <f>SUM('címrend kötelező'!AA51+'címrend önként'!AA51+'címrend államig'!AA51)</f>
        <v>0</v>
      </c>
      <c r="AB51" s="38"/>
      <c r="AC51" s="7"/>
      <c r="AD51" s="7">
        <f>SUM('címrend kötelező'!AD51+'címrend önként'!AD51+'címrend államig'!AD51)</f>
        <v>0</v>
      </c>
      <c r="AE51" s="38"/>
      <c r="AF51" s="7"/>
      <c r="AG51" s="7">
        <f>SUM('címrend kötelező'!AG51+'címrend önként'!AG51+'címrend államig'!AG51)</f>
        <v>0</v>
      </c>
      <c r="AH51" s="38"/>
      <c r="AI51" s="7"/>
      <c r="AJ51" s="7">
        <f>SUM('címrend kötelező'!AJ51+'címrend önként'!AJ51+'címrend államig'!AJ51)</f>
        <v>0</v>
      </c>
      <c r="AK51" s="38"/>
      <c r="AL51" s="7"/>
      <c r="AM51" s="7">
        <f>SUM('címrend kötelező'!AM51+'címrend önként'!AM51+'címrend államig'!AM51)</f>
        <v>0</v>
      </c>
      <c r="AN51" s="38"/>
      <c r="AO51" s="7"/>
      <c r="AP51" s="7">
        <f>SUM('címrend kötelező'!AP51+'címrend önként'!AP51+'címrend államig'!AP51)</f>
        <v>0</v>
      </c>
      <c r="AQ51" s="38"/>
      <c r="AR51" s="7"/>
      <c r="AS51" s="330">
        <f>SUM('címrend kötelező'!AS51+'címrend önként'!AS51+'címrend államig'!AS51)</f>
        <v>0</v>
      </c>
      <c r="AT51" s="38"/>
      <c r="AU51" s="7"/>
      <c r="AV51" s="330">
        <f>SUM('címrend kötelező'!AV51+'címrend önként'!AV51+'címrend államig'!AV51)</f>
        <v>0</v>
      </c>
      <c r="AW51" s="38"/>
      <c r="AX51" s="7"/>
      <c r="AY51" s="330">
        <f>SUM('címrend kötelező'!AY51+'címrend önként'!AY51+'címrend államig'!AY51)</f>
        <v>0</v>
      </c>
      <c r="AZ51" s="38"/>
      <c r="BA51" s="7"/>
      <c r="BB51" s="330">
        <f>SUM('címrend kötelező'!BB51+'címrend önként'!BB51+'címrend államig'!BB51)</f>
        <v>0</v>
      </c>
      <c r="BC51" s="38"/>
      <c r="BD51" s="7"/>
      <c r="BE51" s="330">
        <f>SUM('címrend kötelező'!BE51+'címrend önként'!BE51+'címrend államig'!BE51)</f>
        <v>0</v>
      </c>
      <c r="BF51" s="38"/>
      <c r="BG51" s="7"/>
      <c r="BH51" s="330">
        <f>'címrend kötelező'!BH51+'címrend önként'!BH51+'címrend államig'!BH51</f>
        <v>0</v>
      </c>
      <c r="BI51" s="38"/>
      <c r="BJ51" s="7"/>
      <c r="BK51" s="330">
        <f>'címrend kötelező'!BK51+'címrend önként'!BK51+'címrend államig'!BK51</f>
        <v>0</v>
      </c>
      <c r="BL51" s="38"/>
      <c r="BM51" s="7"/>
      <c r="BN51" s="330">
        <f>SUM('címrend kötelező'!BN51+'címrend önként'!BN51+'címrend államig'!BN51)</f>
        <v>0</v>
      </c>
      <c r="BO51" s="38"/>
      <c r="BP51" s="7"/>
      <c r="BQ51" s="330">
        <f>SUM('címrend kötelező'!BQ51+'címrend önként'!BQ51+'címrend államig'!BQ51)</f>
        <v>0</v>
      </c>
      <c r="BR51" s="38"/>
      <c r="BS51" s="7"/>
      <c r="BT51" s="330">
        <f>SUM('címrend kötelező'!BT51+'címrend önként'!BT51+'címrend államig'!BT51)</f>
        <v>0</v>
      </c>
      <c r="BU51" s="38"/>
      <c r="BV51" s="7"/>
      <c r="BW51" s="330">
        <f>SUM('címrend kötelező'!BW51+'címrend önként'!BW51+'címrend államig'!BW51)</f>
        <v>0</v>
      </c>
      <c r="BX51" s="38"/>
      <c r="BY51" s="7"/>
      <c r="BZ51" s="330">
        <f>SUM('címrend kötelező'!BZ51+'címrend önként'!BZ51+'címrend államig'!BZ51)</f>
        <v>0</v>
      </c>
      <c r="CA51" s="38"/>
      <c r="CB51" s="7"/>
      <c r="CC51" s="330">
        <f>SUM('címrend kötelező'!CC51+'címrend önként'!CC51+'címrend államig'!CC51)</f>
        <v>0</v>
      </c>
      <c r="CD51" s="38"/>
      <c r="CE51" s="7"/>
      <c r="CF51" s="330">
        <f>SUM('címrend kötelező'!CF51+'címrend önként'!CF51+'címrend államig'!CF51)</f>
        <v>0</v>
      </c>
      <c r="CG51" s="38"/>
      <c r="CH51" s="7"/>
      <c r="CI51" s="330">
        <f>SUM('címrend kötelező'!CI51+'címrend önként'!CI51+'címrend államig'!CI51)</f>
        <v>0</v>
      </c>
      <c r="CJ51" s="38"/>
      <c r="CK51" s="7"/>
      <c r="CL51" s="330">
        <f>SUM('címrend kötelező'!CL51+'címrend önként'!CL51+'címrend államig'!CL51)</f>
        <v>0</v>
      </c>
      <c r="CM51" s="38"/>
      <c r="CN51" s="7"/>
      <c r="CO51" s="330">
        <f>'címrend kötelező'!CO51+'címrend önként'!CO51+'címrend államig'!CO51</f>
        <v>0</v>
      </c>
      <c r="CP51" s="38"/>
      <c r="CQ51" s="7"/>
      <c r="CR51" s="330">
        <f>SUM('címrend kötelező'!CR51+'címrend önként'!CR51+'címrend államig'!CR51)</f>
        <v>0</v>
      </c>
      <c r="CS51" s="38"/>
      <c r="CT51" s="7"/>
      <c r="CU51" s="330">
        <f>SUM('címrend kötelező'!CU51+'címrend önként'!CU51+'címrend államig'!CU51)</f>
        <v>0</v>
      </c>
      <c r="CV51" s="38"/>
      <c r="CW51" s="7"/>
      <c r="CX51" s="330">
        <f>SUM('címrend kötelező'!CX51+'címrend önként'!CX51+'címrend államig'!CX51)</f>
        <v>0</v>
      </c>
      <c r="CY51" s="38"/>
      <c r="CZ51" s="7"/>
      <c r="DA51" s="330">
        <f>SUM('címrend kötelező'!DA51+'címrend önként'!DA51+'címrend államig'!DA51)</f>
        <v>0</v>
      </c>
      <c r="DB51" s="38"/>
      <c r="DC51" s="7"/>
      <c r="DD51" s="330">
        <f>SUM('címrend kötelező'!DD51+'címrend önként'!DD51+'címrend államig'!DD51)</f>
        <v>0</v>
      </c>
      <c r="DE51" s="38"/>
      <c r="DF51" s="7"/>
      <c r="DG51" s="330">
        <f>SUM('címrend kötelező'!DG51+'címrend önként'!DG51+'címrend államig'!DG51)</f>
        <v>0</v>
      </c>
      <c r="DH51" s="38"/>
      <c r="DI51" s="7"/>
      <c r="DJ51" s="330">
        <f>SUM('címrend kötelező'!DJ51+'címrend önként'!DJ51+'címrend államig'!DJ51)</f>
        <v>0</v>
      </c>
      <c r="DK51" s="38"/>
      <c r="DL51" s="7"/>
      <c r="DM51" s="330">
        <f>SUM('címrend kötelező'!DM51+'címrend önként'!DM51+'címrend államig'!DM51)</f>
        <v>0</v>
      </c>
      <c r="DN51" s="38"/>
      <c r="DO51" s="7"/>
      <c r="DP51" s="330">
        <f>'címrend kötelező'!DP51+'címrend önként'!DP51+'címrend államig'!DP51</f>
        <v>0</v>
      </c>
      <c r="DQ51" s="38"/>
      <c r="DR51" s="330">
        <f t="shared" si="59"/>
        <v>0</v>
      </c>
      <c r="DS51" s="330">
        <f t="shared" si="59"/>
        <v>0</v>
      </c>
      <c r="DT51" s="330"/>
      <c r="DU51" s="7"/>
      <c r="DV51" s="7">
        <f>SUM('címrend kötelező'!DV51+'címrend önként'!DV51+'címrend államig'!DV51)</f>
        <v>0</v>
      </c>
      <c r="DW51" s="38"/>
      <c r="DX51" s="7"/>
      <c r="DY51" s="7">
        <f>SUM('címrend kötelező'!DY51+'címrend önként'!DY51+'címrend államig'!DY51)</f>
        <v>0</v>
      </c>
      <c r="DZ51" s="38"/>
      <c r="EA51" s="7"/>
      <c r="EB51" s="7">
        <f>SUM('címrend kötelező'!EB51+'címrend önként'!EB51+'címrend államig'!EB51)</f>
        <v>0</v>
      </c>
      <c r="EC51" s="38"/>
      <c r="ED51" s="7"/>
      <c r="EE51" s="7">
        <f>SUM('címrend kötelező'!EE51+'címrend önként'!EE51+'címrend államig'!EE51)</f>
        <v>0</v>
      </c>
      <c r="EF51" s="38"/>
      <c r="EG51" s="7"/>
      <c r="EH51" s="7">
        <f>SUM('címrend kötelező'!EH51+'címrend önként'!EH51+'címrend államig'!EH51)</f>
        <v>0</v>
      </c>
      <c r="EI51" s="38"/>
      <c r="EJ51" s="7"/>
      <c r="EK51" s="7">
        <f>SUM('címrend kötelező'!EK51+'címrend önként'!EK51+'címrend államig'!EK51)</f>
        <v>0</v>
      </c>
      <c r="EL51" s="38"/>
      <c r="EM51" s="7"/>
      <c r="EN51" s="7">
        <f>SUM('címrend kötelező'!EN51+'címrend önként'!EN51+'címrend államig'!EN51)</f>
        <v>0</v>
      </c>
      <c r="EO51" s="38"/>
      <c r="EP51" s="7"/>
      <c r="EQ51" s="7">
        <f>SUM('címrend kötelező'!EQ51+'címrend önként'!EQ51+'címrend államig'!EQ51)</f>
        <v>0</v>
      </c>
      <c r="ER51" s="38"/>
      <c r="ES51" s="7"/>
      <c r="ET51" s="7">
        <f>SUM('címrend kötelező'!ET51+'címrend önként'!ET51+'címrend államig'!ET51)</f>
        <v>0</v>
      </c>
      <c r="EU51" s="330"/>
      <c r="EV51" s="330">
        <f t="shared" si="61"/>
        <v>0</v>
      </c>
      <c r="EW51" s="330">
        <f t="shared" si="61"/>
        <v>0</v>
      </c>
      <c r="EX51" s="91"/>
      <c r="EY51" s="7"/>
      <c r="EZ51" s="330">
        <f>'címrend kötelező'!EY51+'címrend önként'!EY51+'címrend államig'!EY51</f>
        <v>0</v>
      </c>
      <c r="FA51" s="38"/>
      <c r="FB51" s="7"/>
      <c r="FC51" s="330">
        <f>'címrend kötelező'!EZ51+'címrend önként'!EZ51+'címrend államig'!EZ51</f>
        <v>0</v>
      </c>
      <c r="FD51" s="38"/>
      <c r="FE51" s="7"/>
      <c r="FF51" s="330">
        <f>'címrend kötelező'!FA51+'címrend önként'!FA51+'címrend államig'!FA51</f>
        <v>0</v>
      </c>
      <c r="FG51" s="38"/>
      <c r="FH51" s="7"/>
      <c r="FI51" s="330">
        <f>'címrend kötelező'!FB51+'címrend önként'!FB51+'címrend államig'!FB51</f>
        <v>0</v>
      </c>
      <c r="FJ51" s="38"/>
      <c r="FK51" s="7"/>
      <c r="FL51" s="330">
        <f>'címrend kötelező'!FC51+'címrend önként'!FC51+'címrend államig'!FC51</f>
        <v>0</v>
      </c>
      <c r="FM51" s="38"/>
      <c r="FN51" s="7"/>
      <c r="FO51" s="330">
        <f>'címrend kötelező'!FD51+'címrend önként'!FD51+'címrend államig'!FD51</f>
        <v>0</v>
      </c>
      <c r="FP51" s="38"/>
      <c r="FQ51" s="7"/>
      <c r="FR51" s="330">
        <f>'címrend kötelező'!FE51+'címrend önként'!FE51+'címrend államig'!FE51</f>
        <v>0</v>
      </c>
      <c r="FS51" s="38"/>
      <c r="FT51" s="7"/>
      <c r="FU51" s="330">
        <f>'címrend kötelező'!FF51+'címrend önként'!FF51+'címrend államig'!FF51</f>
        <v>0</v>
      </c>
      <c r="FV51" s="330"/>
      <c r="FW51" s="7"/>
      <c r="FX51" s="330">
        <f>'címrend kötelező'!FG51+'címrend önként'!FG51+'címrend államig'!FG51</f>
        <v>0</v>
      </c>
      <c r="FY51" s="38"/>
      <c r="FZ51" s="7"/>
      <c r="GA51" s="330">
        <f>'címrend kötelező'!FH51+'címrend önként'!FH51+'címrend államig'!FH51</f>
        <v>0</v>
      </c>
      <c r="GB51" s="330"/>
      <c r="GC51" s="7"/>
      <c r="GD51" s="330">
        <f>'címrend kötelező'!FI51+'címrend önként'!FI51+'címrend államig'!FI51</f>
        <v>0</v>
      </c>
      <c r="GE51" s="330"/>
      <c r="GF51" s="7"/>
      <c r="GG51" s="330">
        <f>'címrend kötelező'!FJ51+'címrend önként'!FJ51+'címrend államig'!FJ51</f>
        <v>0</v>
      </c>
      <c r="GH51" s="330"/>
      <c r="GI51" s="7"/>
      <c r="GJ51" s="330">
        <f>'címrend kötelező'!FK51+'címrend önként'!FK51+'címrend államig'!FK51</f>
        <v>0</v>
      </c>
      <c r="GK51" s="38"/>
      <c r="GL51" s="330">
        <f t="shared" si="62"/>
        <v>0</v>
      </c>
      <c r="GM51" s="330">
        <f t="shared" si="62"/>
        <v>0</v>
      </c>
      <c r="GN51" s="38"/>
      <c r="GO51" s="7"/>
      <c r="GP51" s="330">
        <f>'címrend kötelező'!FM51+'címrend önként'!FM51+'címrend államig'!FM51</f>
        <v>0</v>
      </c>
      <c r="GQ51" s="330"/>
      <c r="GR51" s="7"/>
      <c r="GS51" s="330">
        <f>'címrend kötelező'!FN51+'címrend önként'!FN51+'címrend államig'!FN51</f>
        <v>0</v>
      </c>
      <c r="GT51" s="330"/>
      <c r="GU51" s="7"/>
      <c r="GV51" s="330">
        <f>'címrend kötelező'!FO51+'címrend önként'!FO51+'címrend államig'!FO51</f>
        <v>0</v>
      </c>
      <c r="GW51" s="38"/>
      <c r="GX51" s="330">
        <f t="shared" si="63"/>
        <v>0</v>
      </c>
      <c r="GY51" s="330">
        <f t="shared" si="63"/>
        <v>0</v>
      </c>
      <c r="GZ51" s="330"/>
      <c r="HA51" s="38">
        <f t="shared" si="64"/>
        <v>0</v>
      </c>
      <c r="HB51" s="38">
        <f t="shared" si="64"/>
        <v>0</v>
      </c>
      <c r="HC51" s="182"/>
      <c r="HE51" s="187"/>
      <c r="HF51" s="187"/>
    </row>
    <row r="52" spans="1:214" s="13" customFormat="1" ht="15" customHeight="1" x14ac:dyDescent="0.2">
      <c r="A52" s="162" t="s">
        <v>507</v>
      </c>
      <c r="B52" s="6">
        <f>B28+B40</f>
        <v>0</v>
      </c>
      <c r="C52" s="6">
        <f>C28+C40</f>
        <v>0</v>
      </c>
      <c r="D52" s="89"/>
      <c r="E52" s="6">
        <f>E28+E40</f>
        <v>0</v>
      </c>
      <c r="F52" s="6">
        <f>F28+F40</f>
        <v>0</v>
      </c>
      <c r="G52" s="38"/>
      <c r="H52" s="6">
        <f>H28+H40</f>
        <v>0</v>
      </c>
      <c r="I52" s="6">
        <f>I28+I40</f>
        <v>0</v>
      </c>
      <c r="J52" s="38"/>
      <c r="K52" s="6">
        <f>K28+K40</f>
        <v>500</v>
      </c>
      <c r="L52" s="6">
        <f>L28+L40</f>
        <v>500</v>
      </c>
      <c r="M52" s="89">
        <f t="shared" si="226"/>
        <v>100</v>
      </c>
      <c r="N52" s="6">
        <f>N28+N40</f>
        <v>0</v>
      </c>
      <c r="O52" s="6">
        <f>O28+O40</f>
        <v>0</v>
      </c>
      <c r="P52" s="38"/>
      <c r="Q52" s="6">
        <f>Q28+Q40</f>
        <v>0</v>
      </c>
      <c r="R52" s="6">
        <f>R28+R40</f>
        <v>0</v>
      </c>
      <c r="S52" s="38"/>
      <c r="T52" s="6">
        <f>T28+T40</f>
        <v>0</v>
      </c>
      <c r="U52" s="6">
        <f>U28+U40</f>
        <v>0</v>
      </c>
      <c r="V52" s="38"/>
      <c r="W52" s="6">
        <f>W28+W40</f>
        <v>7558077</v>
      </c>
      <c r="X52" s="6" t="e">
        <f>X28+X40</f>
        <v>#REF!</v>
      </c>
      <c r="Y52" s="89" t="e">
        <f t="shared" ref="Y52" si="228">X52/W52*100</f>
        <v>#REF!</v>
      </c>
      <c r="Z52" s="6">
        <f>Z28+Z40</f>
        <v>1723442</v>
      </c>
      <c r="AA52" s="6" t="e">
        <f>AA28+AA40</f>
        <v>#REF!</v>
      </c>
      <c r="AB52" s="89" t="e">
        <f t="shared" ref="AB52:AB54" si="229">AA52/Z52*100</f>
        <v>#REF!</v>
      </c>
      <c r="AC52" s="6">
        <f>AC28+AC40</f>
        <v>0</v>
      </c>
      <c r="AD52" s="6">
        <f>AD28+AD40</f>
        <v>0</v>
      </c>
      <c r="AE52" s="38"/>
      <c r="AF52" s="6">
        <f>AF28+AF40</f>
        <v>0</v>
      </c>
      <c r="AG52" s="6">
        <f>AG28+AG40</f>
        <v>0</v>
      </c>
      <c r="AH52" s="38"/>
      <c r="AI52" s="6">
        <f>AI28+AI40</f>
        <v>5603</v>
      </c>
      <c r="AJ52" s="6">
        <f>AJ28+AJ40</f>
        <v>5603</v>
      </c>
      <c r="AK52" s="89">
        <f t="shared" ref="AK52" si="230">AJ52/AI52*100</f>
        <v>100</v>
      </c>
      <c r="AL52" s="6">
        <f>AL28+AL40</f>
        <v>0</v>
      </c>
      <c r="AM52" s="6">
        <f>AM28+AM40</f>
        <v>4000</v>
      </c>
      <c r="AN52" s="38"/>
      <c r="AO52" s="6">
        <f>AO28+AO40</f>
        <v>1251010</v>
      </c>
      <c r="AP52" s="6">
        <f>AP28+AP40</f>
        <v>1529011</v>
      </c>
      <c r="AQ52" s="89">
        <f t="shared" ref="AQ52:AW52" si="231">AP52/AO52*100</f>
        <v>122.22212452338511</v>
      </c>
      <c r="AR52" s="6">
        <f>AR28+AR40</f>
        <v>0</v>
      </c>
      <c r="AS52" s="6">
        <f>AS28+AS40</f>
        <v>0</v>
      </c>
      <c r="AT52" s="89"/>
      <c r="AU52" s="6">
        <f>AU28+AU40</f>
        <v>1200</v>
      </c>
      <c r="AV52" s="6">
        <f>AV28+AV40</f>
        <v>1300</v>
      </c>
      <c r="AW52" s="89">
        <f t="shared" si="231"/>
        <v>108.33333333333333</v>
      </c>
      <c r="AX52" s="6">
        <f>AX28+AX40</f>
        <v>250000</v>
      </c>
      <c r="AY52" s="6">
        <f>AY28+AY40</f>
        <v>269000</v>
      </c>
      <c r="AZ52" s="89">
        <f t="shared" ref="AZ52" si="232">AY52/AX52*100</f>
        <v>107.60000000000001</v>
      </c>
      <c r="BA52" s="6">
        <f>BA28+BA40</f>
        <v>0</v>
      </c>
      <c r="BB52" s="6">
        <f>BB28+BB40</f>
        <v>0</v>
      </c>
      <c r="BC52" s="38"/>
      <c r="BD52" s="6">
        <f>BD28+BD40</f>
        <v>0</v>
      </c>
      <c r="BE52" s="6">
        <f>BE28+BE40</f>
        <v>0</v>
      </c>
      <c r="BF52" s="38"/>
      <c r="BG52" s="6">
        <f>BG28+BG40</f>
        <v>68219</v>
      </c>
      <c r="BH52" s="6">
        <f>BH28+BH40</f>
        <v>58944</v>
      </c>
      <c r="BI52" s="89">
        <f t="shared" ref="BI52" si="233">BH52/BG52*100</f>
        <v>86.404080974508574</v>
      </c>
      <c r="BJ52" s="6">
        <f>BJ28+BJ40</f>
        <v>0</v>
      </c>
      <c r="BK52" s="6">
        <f>BK28+BK40</f>
        <v>0</v>
      </c>
      <c r="BL52" s="89"/>
      <c r="BM52" s="6">
        <f>BM28+BM40</f>
        <v>0</v>
      </c>
      <c r="BN52" s="6">
        <f>BN28+BN40</f>
        <v>0</v>
      </c>
      <c r="BO52" s="38"/>
      <c r="BP52" s="6">
        <f>BP28+BP40</f>
        <v>155846</v>
      </c>
      <c r="BQ52" s="6">
        <f>BQ28+BQ40</f>
        <v>170049</v>
      </c>
      <c r="BR52" s="89">
        <f t="shared" ref="BR52" si="234">BQ52/BP52*100</f>
        <v>109.11348382377474</v>
      </c>
      <c r="BS52" s="6">
        <f>BS28+BS40</f>
        <v>0</v>
      </c>
      <c r="BT52" s="6">
        <f>BT28+BT40</f>
        <v>20000</v>
      </c>
      <c r="BU52" s="89"/>
      <c r="BV52" s="6">
        <f>BV28+BV40</f>
        <v>0</v>
      </c>
      <c r="BW52" s="6">
        <f>BW28+BW40</f>
        <v>0</v>
      </c>
      <c r="BX52" s="38"/>
      <c r="BY52" s="6">
        <f>BY28+BY40</f>
        <v>10000</v>
      </c>
      <c r="BZ52" s="6">
        <f>BZ28+BZ40</f>
        <v>100000</v>
      </c>
      <c r="CA52" s="89">
        <f t="shared" ref="CA52" si="235">BZ52/BY52*100</f>
        <v>1000</v>
      </c>
      <c r="CB52" s="6">
        <f>CB28+CB40</f>
        <v>0</v>
      </c>
      <c r="CC52" s="6">
        <f>CC28+CC40</f>
        <v>0</v>
      </c>
      <c r="CD52" s="38"/>
      <c r="CE52" s="6">
        <f>CE28+CE40</f>
        <v>4659170</v>
      </c>
      <c r="CF52" s="6">
        <f>CF28+CF40</f>
        <v>4896312</v>
      </c>
      <c r="CG52" s="89">
        <f t="shared" ref="CG52" si="236">CF52/CE52*100</f>
        <v>105.08979067087057</v>
      </c>
      <c r="CH52" s="6">
        <f>CH28+CH40</f>
        <v>0</v>
      </c>
      <c r="CI52" s="6">
        <f>CI28+CI40</f>
        <v>0</v>
      </c>
      <c r="CJ52" s="38"/>
      <c r="CK52" s="6">
        <f>CK28+CK40</f>
        <v>168194</v>
      </c>
      <c r="CL52" s="6">
        <f>CL28+CL40</f>
        <v>0</v>
      </c>
      <c r="CM52" s="38"/>
      <c r="CN52" s="6">
        <f>CN28+CN40</f>
        <v>390000</v>
      </c>
      <c r="CO52" s="6">
        <f>CO28+CO40</f>
        <v>310000</v>
      </c>
      <c r="CP52" s="38"/>
      <c r="CQ52" s="6">
        <f>CQ28+CQ40</f>
        <v>0</v>
      </c>
      <c r="CR52" s="6">
        <f>CR28+CR40</f>
        <v>0</v>
      </c>
      <c r="CS52" s="38"/>
      <c r="CT52" s="6">
        <f>CT28+CT40</f>
        <v>0</v>
      </c>
      <c r="CU52" s="6">
        <f>CU28+CU40</f>
        <v>0</v>
      </c>
      <c r="CV52" s="38"/>
      <c r="CW52" s="6">
        <f>CW28+CW40</f>
        <v>0</v>
      </c>
      <c r="CX52" s="6">
        <f>CX28+CX40</f>
        <v>0</v>
      </c>
      <c r="CY52" s="38"/>
      <c r="CZ52" s="6">
        <f>CZ28+CZ40</f>
        <v>0</v>
      </c>
      <c r="DA52" s="6">
        <f>DA28+DA40</f>
        <v>0</v>
      </c>
      <c r="DB52" s="38"/>
      <c r="DC52" s="6">
        <f>DC28+DC40</f>
        <v>140000</v>
      </c>
      <c r="DD52" s="6">
        <f>DD28+DD40</f>
        <v>240000</v>
      </c>
      <c r="DE52" s="89">
        <f t="shared" ref="DE52" si="237">DD52/DC52*100</f>
        <v>171.42857142857142</v>
      </c>
      <c r="DF52" s="6">
        <f>DF28+DF40</f>
        <v>120507</v>
      </c>
      <c r="DG52" s="6">
        <f>DG28+DG40</f>
        <v>0</v>
      </c>
      <c r="DH52" s="38"/>
      <c r="DI52" s="6">
        <f>DI28+DI40</f>
        <v>30000</v>
      </c>
      <c r="DJ52" s="6">
        <f>DJ28+DJ40</f>
        <v>15000</v>
      </c>
      <c r="DK52" s="89">
        <f t="shared" ref="DK52" si="238">DJ52/DI52*100</f>
        <v>50</v>
      </c>
      <c r="DL52" s="6">
        <f>DL28+DL40</f>
        <v>0</v>
      </c>
      <c r="DM52" s="6">
        <f>DM28+DM40</f>
        <v>0</v>
      </c>
      <c r="DN52" s="38"/>
      <c r="DO52" s="6">
        <f>DO28+DO40</f>
        <v>75000</v>
      </c>
      <c r="DP52" s="6">
        <f>DP28+DP40</f>
        <v>35000</v>
      </c>
      <c r="DQ52" s="94">
        <f t="shared" ref="DQ52" si="239">DP52/DO52*100</f>
        <v>46.666666666666664</v>
      </c>
      <c r="DR52" s="38">
        <f t="shared" si="59"/>
        <v>16606768</v>
      </c>
      <c r="DS52" s="38" t="e">
        <f t="shared" si="59"/>
        <v>#REF!</v>
      </c>
      <c r="DT52" s="89" t="e">
        <f t="shared" si="60"/>
        <v>#REF!</v>
      </c>
      <c r="DU52" s="6">
        <f>DU28+DU40</f>
        <v>1000</v>
      </c>
      <c r="DV52" s="6">
        <f>DV28+DV40</f>
        <v>1000</v>
      </c>
      <c r="DW52" s="91">
        <f t="shared" ref="DW52" si="240">DV52/DU52*100</f>
        <v>100</v>
      </c>
      <c r="DX52" s="6">
        <f>DX28+DX40</f>
        <v>1300</v>
      </c>
      <c r="DY52" s="6">
        <f>DY28+DY40</f>
        <v>600</v>
      </c>
      <c r="DZ52" s="91">
        <f t="shared" ref="DZ52" si="241">DY52/DX52*100</f>
        <v>46.153846153846153</v>
      </c>
      <c r="EA52" s="6">
        <f>EA28+EA40</f>
        <v>1600</v>
      </c>
      <c r="EB52" s="6">
        <f>EB28+EB40</f>
        <v>1600</v>
      </c>
      <c r="EC52" s="91">
        <f t="shared" ref="EC52" si="242">EB52/EA52*100</f>
        <v>100</v>
      </c>
      <c r="ED52" s="6">
        <f>ED28+ED40</f>
        <v>4000</v>
      </c>
      <c r="EE52" s="6">
        <f>EE28+EE40</f>
        <v>4000</v>
      </c>
      <c r="EF52" s="91">
        <f t="shared" ref="EF52" si="243">EE52/ED52*100</f>
        <v>100</v>
      </c>
      <c r="EG52" s="6">
        <f>EG28+EG40</f>
        <v>200</v>
      </c>
      <c r="EH52" s="6">
        <f>EH28+EH40</f>
        <v>0</v>
      </c>
      <c r="EI52" s="91">
        <f t="shared" ref="EI52" si="244">EH52/EG52*100</f>
        <v>0</v>
      </c>
      <c r="EJ52" s="6">
        <f>EJ28+EJ40</f>
        <v>0</v>
      </c>
      <c r="EK52" s="6">
        <f>EK28+EK40</f>
        <v>0</v>
      </c>
      <c r="EL52" s="38"/>
      <c r="EM52" s="6">
        <f>EM28+EM40</f>
        <v>0</v>
      </c>
      <c r="EN52" s="6">
        <f>EN28+EN40</f>
        <v>0</v>
      </c>
      <c r="EO52" s="38"/>
      <c r="EP52" s="6">
        <f>EP28+EP40</f>
        <v>0</v>
      </c>
      <c r="EQ52" s="6">
        <f>EQ28+EQ40</f>
        <v>0</v>
      </c>
      <c r="ER52" s="38"/>
      <c r="ES52" s="6">
        <f>ES28+ES40</f>
        <v>15000</v>
      </c>
      <c r="ET52" s="6">
        <f>ET28+ET40</f>
        <v>35000</v>
      </c>
      <c r="EU52" s="91">
        <f t="shared" ref="EU52" si="245">ET52/ES52*100</f>
        <v>233.33333333333334</v>
      </c>
      <c r="EV52" s="38">
        <f t="shared" si="61"/>
        <v>23100</v>
      </c>
      <c r="EW52" s="38">
        <f t="shared" si="61"/>
        <v>42200</v>
      </c>
      <c r="EX52" s="91">
        <f t="shared" si="197"/>
        <v>182.68398268398269</v>
      </c>
      <c r="EY52" s="6">
        <f>EY28+EY40</f>
        <v>3000</v>
      </c>
      <c r="EZ52" s="6">
        <f>EZ28+EZ40</f>
        <v>3000</v>
      </c>
      <c r="FA52" s="91">
        <f t="shared" ref="FA52" si="246">EZ52/EY52*100</f>
        <v>100</v>
      </c>
      <c r="FB52" s="6">
        <f>FB28+FB40</f>
        <v>0</v>
      </c>
      <c r="FC52" s="6">
        <f>FC28+FC40</f>
        <v>40000</v>
      </c>
      <c r="FD52" s="38"/>
      <c r="FE52" s="6">
        <f>FE28+FE40</f>
        <v>0</v>
      </c>
      <c r="FF52" s="6">
        <f>FF28+FF40</f>
        <v>0</v>
      </c>
      <c r="FG52" s="38"/>
      <c r="FH52" s="6">
        <f>FH28+FH40</f>
        <v>59796</v>
      </c>
      <c r="FI52" s="6">
        <f>FI28+FI40</f>
        <v>1097</v>
      </c>
      <c r="FJ52" s="91">
        <f t="shared" ref="FJ52" si="247">FI52/FH52*100</f>
        <v>1.8345708743059737</v>
      </c>
      <c r="FK52" s="6">
        <f>FK28+FK40</f>
        <v>0</v>
      </c>
      <c r="FL52" s="6">
        <f>FL28+FL40</f>
        <v>0</v>
      </c>
      <c r="FM52" s="38"/>
      <c r="FN52" s="6">
        <f>FN28+FN40</f>
        <v>45731</v>
      </c>
      <c r="FO52" s="6">
        <f>FO28+FO40</f>
        <v>38796</v>
      </c>
      <c r="FP52" s="91">
        <f t="shared" ref="FP52" si="248">FO52/FN52*100</f>
        <v>84.835232118256769</v>
      </c>
      <c r="FQ52" s="6">
        <f>FQ28+FQ40</f>
        <v>6434</v>
      </c>
      <c r="FR52" s="6">
        <f>FR28+FR40</f>
        <v>6596</v>
      </c>
      <c r="FS52" s="91">
        <f t="shared" ref="FS52" si="249">FR52/FQ52*100</f>
        <v>102.5178737954616</v>
      </c>
      <c r="FT52" s="6">
        <f>FT28+FT40</f>
        <v>3751</v>
      </c>
      <c r="FU52" s="6">
        <f>FU28+FU40</f>
        <v>3513</v>
      </c>
      <c r="FV52" s="38"/>
      <c r="FW52" s="6">
        <f>FW28+FW40</f>
        <v>13603</v>
      </c>
      <c r="FX52" s="6">
        <f>FX28+FX40</f>
        <v>13603</v>
      </c>
      <c r="FY52" s="91">
        <f t="shared" ref="FY52" si="250">FX52/FW52*100</f>
        <v>100</v>
      </c>
      <c r="FZ52" s="6">
        <f>FZ28+FZ40</f>
        <v>0</v>
      </c>
      <c r="GA52" s="6">
        <f>GA28+GA40</f>
        <v>0</v>
      </c>
      <c r="GB52" s="38"/>
      <c r="GC52" s="6">
        <f>GC28+GC40</f>
        <v>0</v>
      </c>
      <c r="GD52" s="6">
        <f>GD28+GD40</f>
        <v>0</v>
      </c>
      <c r="GE52" s="38"/>
      <c r="GF52" s="6">
        <f>GF28+GF40</f>
        <v>97009</v>
      </c>
      <c r="GG52" s="6">
        <f>GG28+GG40</f>
        <v>102188</v>
      </c>
      <c r="GH52" s="91">
        <f t="shared" ref="GH52" si="251">GG52/GF52*100</f>
        <v>105.33867991629641</v>
      </c>
      <c r="GI52" s="6">
        <f>GI28+GI40</f>
        <v>0</v>
      </c>
      <c r="GJ52" s="6">
        <f>GJ28+GJ40</f>
        <v>0</v>
      </c>
      <c r="GK52" s="38"/>
      <c r="GL52" s="38">
        <f t="shared" si="62"/>
        <v>229324</v>
      </c>
      <c r="GM52" s="38">
        <f t="shared" si="62"/>
        <v>208793</v>
      </c>
      <c r="GN52" s="91">
        <f t="shared" ref="GN52" si="252">GM52/GL52*100</f>
        <v>91.047164710191694</v>
      </c>
      <c r="GO52" s="6">
        <f>GO28+GO40</f>
        <v>67408</v>
      </c>
      <c r="GP52" s="6">
        <f>GP28+GP40</f>
        <v>80682</v>
      </c>
      <c r="GQ52" s="91">
        <f t="shared" ref="GQ52" si="253">GP52/GO52*100</f>
        <v>119.69202468549727</v>
      </c>
      <c r="GR52" s="6">
        <f>GR28+GR40</f>
        <v>1515777</v>
      </c>
      <c r="GS52" s="6">
        <f>GS28+GS40</f>
        <v>1571097</v>
      </c>
      <c r="GT52" s="91">
        <f t="shared" ref="GT52" si="254">GS52/GR52*100</f>
        <v>103.64961336661</v>
      </c>
      <c r="GU52" s="6">
        <f>GU28+GU40</f>
        <v>0</v>
      </c>
      <c r="GV52" s="6">
        <f>GV28+GV40</f>
        <v>0</v>
      </c>
      <c r="GW52" s="38"/>
      <c r="GX52" s="38">
        <f t="shared" si="63"/>
        <v>1812509</v>
      </c>
      <c r="GY52" s="38">
        <f t="shared" si="63"/>
        <v>1860572</v>
      </c>
      <c r="GZ52" s="91">
        <f t="shared" ref="GZ52" si="255">GY52/GX52*100</f>
        <v>102.65173855688441</v>
      </c>
      <c r="HA52" s="38">
        <f t="shared" si="64"/>
        <v>18442377</v>
      </c>
      <c r="HB52" s="38" t="e">
        <f t="shared" si="64"/>
        <v>#REF!</v>
      </c>
      <c r="HC52" s="182" t="e">
        <f t="shared" si="58"/>
        <v>#REF!</v>
      </c>
      <c r="HE52" s="187"/>
      <c r="HF52" s="187"/>
    </row>
    <row r="53" spans="1:214" s="13" customFormat="1" ht="15" customHeight="1" x14ac:dyDescent="0.2">
      <c r="A53" s="162" t="s">
        <v>508</v>
      </c>
      <c r="B53" s="6">
        <f>B54+B58</f>
        <v>0</v>
      </c>
      <c r="C53" s="6">
        <f>C54+C58</f>
        <v>0</v>
      </c>
      <c r="D53" s="89"/>
      <c r="E53" s="6">
        <f>E54+E58</f>
        <v>0</v>
      </c>
      <c r="F53" s="6">
        <f>F54+F58</f>
        <v>0</v>
      </c>
      <c r="G53" s="38"/>
      <c r="H53" s="6">
        <f>H54+H58</f>
        <v>0</v>
      </c>
      <c r="I53" s="6">
        <f>I54+I58</f>
        <v>0</v>
      </c>
      <c r="J53" s="38"/>
      <c r="K53" s="6">
        <f>K54+K58</f>
        <v>0</v>
      </c>
      <c r="L53" s="6">
        <f>L54+L58</f>
        <v>0</v>
      </c>
      <c r="M53" s="38"/>
      <c r="N53" s="6">
        <f>N54+N58</f>
        <v>0</v>
      </c>
      <c r="O53" s="6">
        <f>O54+O58</f>
        <v>0</v>
      </c>
      <c r="P53" s="38"/>
      <c r="Q53" s="6">
        <f>Q54+Q58</f>
        <v>0</v>
      </c>
      <c r="R53" s="6">
        <f>R54+R58</f>
        <v>0</v>
      </c>
      <c r="S53" s="38"/>
      <c r="T53" s="6">
        <f>T54+T58</f>
        <v>0</v>
      </c>
      <c r="U53" s="6">
        <f>U54+U58</f>
        <v>0</v>
      </c>
      <c r="V53" s="38"/>
      <c r="W53" s="6">
        <f>W54+W58</f>
        <v>0</v>
      </c>
      <c r="X53" s="6">
        <f>X54+X58</f>
        <v>0</v>
      </c>
      <c r="Y53" s="38"/>
      <c r="Z53" s="6">
        <f>Z54+Z58</f>
        <v>6379851</v>
      </c>
      <c r="AA53" s="6">
        <f>AA54+AA58</f>
        <v>6933369</v>
      </c>
      <c r="AB53" s="89">
        <f t="shared" si="229"/>
        <v>108.67603334309845</v>
      </c>
      <c r="AC53" s="6">
        <f>AC54+AC58</f>
        <v>0</v>
      </c>
      <c r="AD53" s="6">
        <f>AD54+AD58</f>
        <v>0</v>
      </c>
      <c r="AE53" s="38"/>
      <c r="AF53" s="6">
        <f>AF54+AF58</f>
        <v>0</v>
      </c>
      <c r="AG53" s="6">
        <f>AG54+AG58</f>
        <v>0</v>
      </c>
      <c r="AH53" s="38"/>
      <c r="AI53" s="6">
        <f>AI54+AI58</f>
        <v>0</v>
      </c>
      <c r="AJ53" s="6">
        <f>AJ54+AJ58</f>
        <v>0</v>
      </c>
      <c r="AK53" s="38"/>
      <c r="AL53" s="6">
        <f>AL54+AL58</f>
        <v>0</v>
      </c>
      <c r="AM53" s="6">
        <f>AM54+AM58</f>
        <v>0</v>
      </c>
      <c r="AN53" s="38"/>
      <c r="AO53" s="6">
        <f>AO54+AO58</f>
        <v>0</v>
      </c>
      <c r="AP53" s="6">
        <f>AP54+AP58</f>
        <v>0</v>
      </c>
      <c r="AQ53" s="38"/>
      <c r="AR53" s="6">
        <f>AR54+AR58</f>
        <v>0</v>
      </c>
      <c r="AS53" s="6">
        <f>AS54+AS58</f>
        <v>0</v>
      </c>
      <c r="AT53" s="38"/>
      <c r="AU53" s="6">
        <f>AU54+AU58</f>
        <v>0</v>
      </c>
      <c r="AV53" s="6">
        <f>AV54+AV58</f>
        <v>0</v>
      </c>
      <c r="AW53" s="38"/>
      <c r="AX53" s="6">
        <f>AX54+AX58</f>
        <v>0</v>
      </c>
      <c r="AY53" s="6">
        <f>AY54+AY58</f>
        <v>0</v>
      </c>
      <c r="AZ53" s="38"/>
      <c r="BA53" s="6">
        <f>BA54+BA58</f>
        <v>0</v>
      </c>
      <c r="BB53" s="6">
        <f>BB54+BB58</f>
        <v>0</v>
      </c>
      <c r="BC53" s="38"/>
      <c r="BD53" s="6">
        <f>BD54+BD58</f>
        <v>0</v>
      </c>
      <c r="BE53" s="6">
        <f>BE54+BE58</f>
        <v>0</v>
      </c>
      <c r="BF53" s="38"/>
      <c r="BG53" s="6">
        <f>BG54+BG58</f>
        <v>0</v>
      </c>
      <c r="BH53" s="6">
        <f>BH54+BH58</f>
        <v>0</v>
      </c>
      <c r="BI53" s="38"/>
      <c r="BJ53" s="6">
        <f>BJ54+BJ58</f>
        <v>0</v>
      </c>
      <c r="BK53" s="6">
        <f>BK54+BK58</f>
        <v>0</v>
      </c>
      <c r="BL53" s="38"/>
      <c r="BM53" s="6">
        <f>BM54+BM58</f>
        <v>0</v>
      </c>
      <c r="BN53" s="6">
        <f>BN54+BN58</f>
        <v>0</v>
      </c>
      <c r="BO53" s="38"/>
      <c r="BP53" s="6">
        <f>BP54+BP58</f>
        <v>0</v>
      </c>
      <c r="BQ53" s="6">
        <f>BQ54+BQ58</f>
        <v>0</v>
      </c>
      <c r="BR53" s="38"/>
      <c r="BS53" s="6">
        <f>BS54+BS58</f>
        <v>0</v>
      </c>
      <c r="BT53" s="6">
        <f>BT54+BT58</f>
        <v>0</v>
      </c>
      <c r="BU53" s="38"/>
      <c r="BV53" s="6">
        <f>BV54+BV58</f>
        <v>0</v>
      </c>
      <c r="BW53" s="6">
        <f>BW54+BW58</f>
        <v>0</v>
      </c>
      <c r="BX53" s="38"/>
      <c r="BY53" s="6">
        <f>BY54+BY58</f>
        <v>0</v>
      </c>
      <c r="BZ53" s="6">
        <f>BZ54+BZ58</f>
        <v>0</v>
      </c>
      <c r="CA53" s="38"/>
      <c r="CB53" s="6">
        <f>CB54+CB58</f>
        <v>0</v>
      </c>
      <c r="CC53" s="6">
        <f>CC54+CC58</f>
        <v>0</v>
      </c>
      <c r="CD53" s="38"/>
      <c r="CE53" s="6">
        <f>CE54+CE58</f>
        <v>0</v>
      </c>
      <c r="CF53" s="6">
        <f>CF54+CF58</f>
        <v>0</v>
      </c>
      <c r="CG53" s="38"/>
      <c r="CH53" s="6">
        <f>CH54+CH58</f>
        <v>0</v>
      </c>
      <c r="CI53" s="6">
        <f>CI54+CI58</f>
        <v>0</v>
      </c>
      <c r="CJ53" s="38"/>
      <c r="CK53" s="6">
        <f>CK54+CK58</f>
        <v>0</v>
      </c>
      <c r="CL53" s="6">
        <f>CL54+CL58</f>
        <v>0</v>
      </c>
      <c r="CM53" s="38"/>
      <c r="CN53" s="6">
        <f>CN54+CN58</f>
        <v>0</v>
      </c>
      <c r="CO53" s="6">
        <f>CO54+CO58</f>
        <v>0</v>
      </c>
      <c r="CP53" s="38"/>
      <c r="CQ53" s="6">
        <f>CQ54+CQ58</f>
        <v>0</v>
      </c>
      <c r="CR53" s="6">
        <f>CR54+CR58</f>
        <v>0</v>
      </c>
      <c r="CS53" s="38"/>
      <c r="CT53" s="6">
        <f>CT54+CT58</f>
        <v>0</v>
      </c>
      <c r="CU53" s="6">
        <f>CU54+CU58</f>
        <v>0</v>
      </c>
      <c r="CV53" s="38"/>
      <c r="CW53" s="6">
        <f>CW54+CW58</f>
        <v>0</v>
      </c>
      <c r="CX53" s="6">
        <f>CX54+CX58</f>
        <v>0</v>
      </c>
      <c r="CY53" s="38"/>
      <c r="CZ53" s="6">
        <f>CZ54+CZ58</f>
        <v>0</v>
      </c>
      <c r="DA53" s="6">
        <f>DA54+DA58</f>
        <v>0</v>
      </c>
      <c r="DB53" s="38"/>
      <c r="DC53" s="6">
        <f>DC54+DC58</f>
        <v>0</v>
      </c>
      <c r="DD53" s="6">
        <f>DD54+DD58</f>
        <v>0</v>
      </c>
      <c r="DE53" s="38"/>
      <c r="DF53" s="6">
        <f>DF54+DF58</f>
        <v>0</v>
      </c>
      <c r="DG53" s="6">
        <f>DG54+DG58</f>
        <v>0</v>
      </c>
      <c r="DH53" s="38"/>
      <c r="DI53" s="6">
        <f>DI54+DI58</f>
        <v>0</v>
      </c>
      <c r="DJ53" s="6">
        <f>DJ54+DJ58</f>
        <v>0</v>
      </c>
      <c r="DK53" s="38"/>
      <c r="DL53" s="6">
        <f>DL54+DL58</f>
        <v>0</v>
      </c>
      <c r="DM53" s="6">
        <f>DM54+DM58</f>
        <v>0</v>
      </c>
      <c r="DN53" s="38"/>
      <c r="DO53" s="6">
        <f>DO54+DO58</f>
        <v>0</v>
      </c>
      <c r="DP53" s="6">
        <f>DP54+DP58</f>
        <v>0</v>
      </c>
      <c r="DQ53" s="38"/>
      <c r="DR53" s="38">
        <f t="shared" si="59"/>
        <v>6379851</v>
      </c>
      <c r="DS53" s="38">
        <f t="shared" si="59"/>
        <v>6933369</v>
      </c>
      <c r="DT53" s="89">
        <f t="shared" si="60"/>
        <v>108.67603334309845</v>
      </c>
      <c r="DU53" s="6">
        <f>DU54+DU58</f>
        <v>0</v>
      </c>
      <c r="DV53" s="6">
        <f>DV54+DV58</f>
        <v>0</v>
      </c>
      <c r="DW53" s="38"/>
      <c r="DX53" s="6">
        <f>DX54+DX58</f>
        <v>0</v>
      </c>
      <c r="DY53" s="6">
        <f>DY54+DY58</f>
        <v>0</v>
      </c>
      <c r="DZ53" s="38"/>
      <c r="EA53" s="6">
        <f>EA54+EA58</f>
        <v>0</v>
      </c>
      <c r="EB53" s="6">
        <f>EB54+EB58</f>
        <v>0</v>
      </c>
      <c r="EC53" s="38"/>
      <c r="ED53" s="6">
        <f>ED54+ED58</f>
        <v>0</v>
      </c>
      <c r="EE53" s="6">
        <f>EE54+EE58</f>
        <v>0</v>
      </c>
      <c r="EF53" s="38"/>
      <c r="EG53" s="6">
        <f>EG54+EG58</f>
        <v>0</v>
      </c>
      <c r="EH53" s="6">
        <f>EH54+EH58</f>
        <v>0</v>
      </c>
      <c r="EI53" s="38"/>
      <c r="EJ53" s="6">
        <f>EJ54+EJ58</f>
        <v>0</v>
      </c>
      <c r="EK53" s="6">
        <f>EK54+EK58</f>
        <v>0</v>
      </c>
      <c r="EL53" s="38"/>
      <c r="EM53" s="6">
        <f>EM54+EM58</f>
        <v>0</v>
      </c>
      <c r="EN53" s="6">
        <f>EN54+EN58</f>
        <v>0</v>
      </c>
      <c r="EO53" s="38"/>
      <c r="EP53" s="6">
        <f>EP54+EP58</f>
        <v>0</v>
      </c>
      <c r="EQ53" s="6">
        <f>EQ54+EQ58</f>
        <v>0</v>
      </c>
      <c r="ER53" s="38"/>
      <c r="ES53" s="6">
        <f>ES54+ES58</f>
        <v>0</v>
      </c>
      <c r="ET53" s="6">
        <f>ET54+ET58</f>
        <v>0</v>
      </c>
      <c r="EU53" s="38"/>
      <c r="EV53" s="38">
        <f t="shared" si="61"/>
        <v>0</v>
      </c>
      <c r="EW53" s="38">
        <f t="shared" si="61"/>
        <v>0</v>
      </c>
      <c r="EX53" s="91"/>
      <c r="EY53" s="6">
        <f>EY54+EY58</f>
        <v>0</v>
      </c>
      <c r="EZ53" s="6">
        <f>EZ54+EZ58</f>
        <v>0</v>
      </c>
      <c r="FA53" s="38"/>
      <c r="FB53" s="6">
        <f>FB54+FB58</f>
        <v>0</v>
      </c>
      <c r="FC53" s="6">
        <f>FC54+FC58</f>
        <v>0</v>
      </c>
      <c r="FD53" s="38"/>
      <c r="FE53" s="6">
        <f>FE54+FE58</f>
        <v>0</v>
      </c>
      <c r="FF53" s="6">
        <f>FF54+FF58</f>
        <v>0</v>
      </c>
      <c r="FG53" s="38"/>
      <c r="FH53" s="6">
        <f>FH54+FH58</f>
        <v>0</v>
      </c>
      <c r="FI53" s="6">
        <f>FI54+FI58</f>
        <v>0</v>
      </c>
      <c r="FJ53" s="38"/>
      <c r="FK53" s="6">
        <f>FK54+FK58</f>
        <v>0</v>
      </c>
      <c r="FL53" s="6">
        <f>FL54+FL58</f>
        <v>0</v>
      </c>
      <c r="FM53" s="38"/>
      <c r="FN53" s="6">
        <f>FN54+FN58</f>
        <v>0</v>
      </c>
      <c r="FO53" s="6">
        <f>FO54+FO58</f>
        <v>0</v>
      </c>
      <c r="FP53" s="330"/>
      <c r="FQ53" s="6">
        <f>FQ54+FQ58</f>
        <v>0</v>
      </c>
      <c r="FR53" s="6">
        <f>FR54+FR58</f>
        <v>0</v>
      </c>
      <c r="FS53" s="330"/>
      <c r="FT53" s="6">
        <f>FT54+FT58</f>
        <v>0</v>
      </c>
      <c r="FU53" s="6">
        <f>FU54+FU58</f>
        <v>0</v>
      </c>
      <c r="FV53" s="38"/>
      <c r="FW53" s="6">
        <f>FW54+FW58</f>
        <v>0</v>
      </c>
      <c r="FX53" s="6">
        <f>FX54+FX58</f>
        <v>0</v>
      </c>
      <c r="FY53" s="38"/>
      <c r="FZ53" s="6">
        <f>FZ54+FZ58</f>
        <v>0</v>
      </c>
      <c r="GA53" s="6">
        <f>GA54+GA58</f>
        <v>0</v>
      </c>
      <c r="GB53" s="38"/>
      <c r="GC53" s="6">
        <f>GC54+GC58</f>
        <v>0</v>
      </c>
      <c r="GD53" s="6">
        <f>GD54+GD58</f>
        <v>0</v>
      </c>
      <c r="GE53" s="38"/>
      <c r="GF53" s="6">
        <f>GF54+GF58</f>
        <v>0</v>
      </c>
      <c r="GG53" s="6">
        <f>GG54+GG58</f>
        <v>0</v>
      </c>
      <c r="GH53" s="38"/>
      <c r="GI53" s="6">
        <f>GI54+GI58</f>
        <v>0</v>
      </c>
      <c r="GJ53" s="6">
        <f>GJ54+GJ58</f>
        <v>0</v>
      </c>
      <c r="GK53" s="38"/>
      <c r="GL53" s="38">
        <f t="shared" si="62"/>
        <v>0</v>
      </c>
      <c r="GM53" s="38">
        <f t="shared" si="62"/>
        <v>0</v>
      </c>
      <c r="GN53" s="38"/>
      <c r="GO53" s="6">
        <f>GO54+GO58</f>
        <v>0</v>
      </c>
      <c r="GP53" s="6">
        <f>GP54+GP58</f>
        <v>0</v>
      </c>
      <c r="GQ53" s="38"/>
      <c r="GR53" s="6">
        <f>GR54+GR58</f>
        <v>0</v>
      </c>
      <c r="GS53" s="6">
        <f>GS54+GS58</f>
        <v>0</v>
      </c>
      <c r="GT53" s="38"/>
      <c r="GU53" s="6">
        <f>GU54+GU58</f>
        <v>0</v>
      </c>
      <c r="GV53" s="6">
        <f>GV54+GV58</f>
        <v>0</v>
      </c>
      <c r="GW53" s="38"/>
      <c r="GX53" s="38">
        <f t="shared" si="63"/>
        <v>0</v>
      </c>
      <c r="GY53" s="38">
        <f t="shared" si="63"/>
        <v>0</v>
      </c>
      <c r="GZ53" s="38"/>
      <c r="HA53" s="38">
        <f t="shared" si="64"/>
        <v>6379851</v>
      </c>
      <c r="HB53" s="38">
        <f t="shared" si="64"/>
        <v>6933369</v>
      </c>
      <c r="HC53" s="182">
        <f t="shared" si="58"/>
        <v>108.67603334309845</v>
      </c>
      <c r="HE53" s="187"/>
      <c r="HF53" s="187"/>
    </row>
    <row r="54" spans="1:214" s="13" customFormat="1" ht="15" customHeight="1" x14ac:dyDescent="0.2">
      <c r="A54" s="162" t="s">
        <v>509</v>
      </c>
      <c r="B54" s="6">
        <f>B55+B56+B57</f>
        <v>0</v>
      </c>
      <c r="C54" s="6">
        <f>C55+C56+C57</f>
        <v>0</v>
      </c>
      <c r="D54" s="89"/>
      <c r="E54" s="6">
        <f>E55+E56+E57</f>
        <v>0</v>
      </c>
      <c r="F54" s="6">
        <f>F55+F56+F57</f>
        <v>0</v>
      </c>
      <c r="G54" s="38"/>
      <c r="H54" s="6">
        <f>H55+H56+H57</f>
        <v>0</v>
      </c>
      <c r="I54" s="6">
        <f>I55+I56+I57</f>
        <v>0</v>
      </c>
      <c r="J54" s="38"/>
      <c r="K54" s="6">
        <f>K55+K56+K57</f>
        <v>0</v>
      </c>
      <c r="L54" s="6">
        <f>L55+L56+L57</f>
        <v>0</v>
      </c>
      <c r="M54" s="38"/>
      <c r="N54" s="6">
        <f>N55+N56+N57</f>
        <v>0</v>
      </c>
      <c r="O54" s="6">
        <f>O55+O56+O57</f>
        <v>0</v>
      </c>
      <c r="P54" s="38"/>
      <c r="Q54" s="6">
        <f>Q55+Q56+Q57</f>
        <v>0</v>
      </c>
      <c r="R54" s="6">
        <f>R55+R56+R57</f>
        <v>0</v>
      </c>
      <c r="S54" s="38"/>
      <c r="T54" s="6">
        <f>T55+T56+T57</f>
        <v>0</v>
      </c>
      <c r="U54" s="6">
        <f>U55+U56+U57</f>
        <v>0</v>
      </c>
      <c r="V54" s="38"/>
      <c r="W54" s="6">
        <f>W55+W56+W57</f>
        <v>0</v>
      </c>
      <c r="X54" s="6">
        <f>X55+X56+X57</f>
        <v>0</v>
      </c>
      <c r="Y54" s="38"/>
      <c r="Z54" s="6">
        <f>Z55+Z56+Z57</f>
        <v>6253993</v>
      </c>
      <c r="AA54" s="6">
        <f>AA55+AA56+AA57</f>
        <v>6667458</v>
      </c>
      <c r="AB54" s="89">
        <f t="shared" si="229"/>
        <v>106.61121622617742</v>
      </c>
      <c r="AC54" s="6">
        <f>AC55+AC56+AC57</f>
        <v>0</v>
      </c>
      <c r="AD54" s="6">
        <f>AD55+AD56+AD57</f>
        <v>0</v>
      </c>
      <c r="AE54" s="38"/>
      <c r="AF54" s="6">
        <f>AF55+AF56+AF57</f>
        <v>0</v>
      </c>
      <c r="AG54" s="6">
        <f>AG55+AG56+AG57</f>
        <v>0</v>
      </c>
      <c r="AH54" s="38"/>
      <c r="AI54" s="6">
        <f>AI55+AI56+AI57</f>
        <v>0</v>
      </c>
      <c r="AJ54" s="6">
        <f>AJ55+AJ56+AJ57</f>
        <v>0</v>
      </c>
      <c r="AK54" s="38"/>
      <c r="AL54" s="6">
        <f>AL55+AL56+AL57</f>
        <v>0</v>
      </c>
      <c r="AM54" s="6">
        <f>AM55+AM56+AM57</f>
        <v>0</v>
      </c>
      <c r="AN54" s="38"/>
      <c r="AO54" s="6">
        <f>AO55+AO56+AO57</f>
        <v>0</v>
      </c>
      <c r="AP54" s="6">
        <f>AP55+AP56+AP57</f>
        <v>0</v>
      </c>
      <c r="AQ54" s="38"/>
      <c r="AR54" s="6">
        <f>AR55+AR56+AR57</f>
        <v>0</v>
      </c>
      <c r="AS54" s="6">
        <f>AS55+AS56+AS57</f>
        <v>0</v>
      </c>
      <c r="AT54" s="38"/>
      <c r="AU54" s="6">
        <f>AU55+AU56+AU57</f>
        <v>0</v>
      </c>
      <c r="AV54" s="6">
        <f>AV55+AV56+AV57</f>
        <v>0</v>
      </c>
      <c r="AW54" s="38"/>
      <c r="AX54" s="6">
        <f>AX55+AX56+AX57</f>
        <v>0</v>
      </c>
      <c r="AY54" s="6">
        <f>AY55+AY56+AY57</f>
        <v>0</v>
      </c>
      <c r="AZ54" s="38"/>
      <c r="BA54" s="6">
        <f>BA55+BA56+BA57</f>
        <v>0</v>
      </c>
      <c r="BB54" s="6">
        <f>BB55+BB56+BB57</f>
        <v>0</v>
      </c>
      <c r="BC54" s="38"/>
      <c r="BD54" s="6">
        <f>BD55+BD56+BD57</f>
        <v>0</v>
      </c>
      <c r="BE54" s="6">
        <f>BE55+BE56+BE57</f>
        <v>0</v>
      </c>
      <c r="BF54" s="38"/>
      <c r="BG54" s="6">
        <f>BG55+BG56+BG57</f>
        <v>0</v>
      </c>
      <c r="BH54" s="6">
        <f>BH55+BH56+BH57</f>
        <v>0</v>
      </c>
      <c r="BI54" s="38"/>
      <c r="BJ54" s="6">
        <f>BJ55+BJ56+BJ57</f>
        <v>0</v>
      </c>
      <c r="BK54" s="6">
        <f>BK55+BK56+BK57</f>
        <v>0</v>
      </c>
      <c r="BL54" s="38"/>
      <c r="BM54" s="6">
        <f>BM55+BM56+BM57</f>
        <v>0</v>
      </c>
      <c r="BN54" s="6">
        <f>BN55+BN56+BN57</f>
        <v>0</v>
      </c>
      <c r="BO54" s="38"/>
      <c r="BP54" s="6">
        <f>BP55+BP56+BP57</f>
        <v>0</v>
      </c>
      <c r="BQ54" s="6">
        <f>BQ55+BQ56+BQ57</f>
        <v>0</v>
      </c>
      <c r="BR54" s="38"/>
      <c r="BS54" s="6">
        <f>BS55+BS56+BS57</f>
        <v>0</v>
      </c>
      <c r="BT54" s="6">
        <f>BT55+BT56+BT57</f>
        <v>0</v>
      </c>
      <c r="BU54" s="38"/>
      <c r="BV54" s="6">
        <f>BV55+BV56+BV57</f>
        <v>0</v>
      </c>
      <c r="BW54" s="6">
        <f>BW55+BW56+BW57</f>
        <v>0</v>
      </c>
      <c r="BX54" s="38"/>
      <c r="BY54" s="6">
        <f>BY55+BY56+BY57</f>
        <v>0</v>
      </c>
      <c r="BZ54" s="6">
        <f>BZ55+BZ56+BZ57</f>
        <v>0</v>
      </c>
      <c r="CA54" s="38"/>
      <c r="CB54" s="6">
        <f>CB55+CB56+CB57</f>
        <v>0</v>
      </c>
      <c r="CC54" s="6">
        <f>CC55+CC56+CC57</f>
        <v>0</v>
      </c>
      <c r="CD54" s="38"/>
      <c r="CE54" s="6">
        <f>CE55+CE56+CE57</f>
        <v>0</v>
      </c>
      <c r="CF54" s="6">
        <f>CF55+CF56+CF57</f>
        <v>0</v>
      </c>
      <c r="CG54" s="38"/>
      <c r="CH54" s="6">
        <f>CH55+CH56+CH57</f>
        <v>0</v>
      </c>
      <c r="CI54" s="6">
        <f>CI55+CI56+CI57</f>
        <v>0</v>
      </c>
      <c r="CJ54" s="38"/>
      <c r="CK54" s="6">
        <f>CK55+CK56+CK57</f>
        <v>0</v>
      </c>
      <c r="CL54" s="6">
        <f>CL55+CL56+CL57</f>
        <v>0</v>
      </c>
      <c r="CM54" s="38"/>
      <c r="CN54" s="6">
        <f>CN55+CN56+CN57</f>
        <v>0</v>
      </c>
      <c r="CO54" s="6">
        <f>CO55+CO56+CO57</f>
        <v>0</v>
      </c>
      <c r="CP54" s="38"/>
      <c r="CQ54" s="6">
        <f>CQ55+CQ56+CQ57</f>
        <v>0</v>
      </c>
      <c r="CR54" s="6">
        <f>CR55+CR56+CR57</f>
        <v>0</v>
      </c>
      <c r="CS54" s="38"/>
      <c r="CT54" s="6">
        <f>CT55+CT56+CT57</f>
        <v>0</v>
      </c>
      <c r="CU54" s="6">
        <f>CU55+CU56+CU57</f>
        <v>0</v>
      </c>
      <c r="CV54" s="38"/>
      <c r="CW54" s="6">
        <f>CW55+CW56+CW57</f>
        <v>0</v>
      </c>
      <c r="CX54" s="6">
        <f>CX55+CX56+CX57</f>
        <v>0</v>
      </c>
      <c r="CY54" s="38"/>
      <c r="CZ54" s="6">
        <f>CZ55+CZ56+CZ57</f>
        <v>0</v>
      </c>
      <c r="DA54" s="6">
        <f>DA55+DA56+DA57</f>
        <v>0</v>
      </c>
      <c r="DB54" s="38"/>
      <c r="DC54" s="6">
        <f>DC55+DC56+DC57</f>
        <v>0</v>
      </c>
      <c r="DD54" s="6">
        <f>DD55+DD56+DD57</f>
        <v>0</v>
      </c>
      <c r="DE54" s="38"/>
      <c r="DF54" s="6">
        <f>DF55+DF56+DF57</f>
        <v>0</v>
      </c>
      <c r="DG54" s="6">
        <f>DG55+DG56+DG57</f>
        <v>0</v>
      </c>
      <c r="DH54" s="38"/>
      <c r="DI54" s="6">
        <f>DI55+DI56+DI57</f>
        <v>0</v>
      </c>
      <c r="DJ54" s="6">
        <f>DJ55+DJ56+DJ57</f>
        <v>0</v>
      </c>
      <c r="DK54" s="38"/>
      <c r="DL54" s="6">
        <f>DL55+DL56+DL57</f>
        <v>0</v>
      </c>
      <c r="DM54" s="6">
        <f>DM55+DM56+DM57</f>
        <v>0</v>
      </c>
      <c r="DN54" s="38"/>
      <c r="DO54" s="6">
        <f>DO55+DO56+DO57</f>
        <v>0</v>
      </c>
      <c r="DP54" s="6">
        <f>DP55+DP56+DP57</f>
        <v>0</v>
      </c>
      <c r="DQ54" s="38"/>
      <c r="DR54" s="38">
        <f t="shared" si="59"/>
        <v>6253993</v>
      </c>
      <c r="DS54" s="38">
        <f t="shared" si="59"/>
        <v>6667458</v>
      </c>
      <c r="DT54" s="89">
        <f t="shared" si="60"/>
        <v>106.61121622617742</v>
      </c>
      <c r="DU54" s="6">
        <f>DU55+DU56+DU57</f>
        <v>0</v>
      </c>
      <c r="DV54" s="6">
        <f>DV55+DV56+DV57</f>
        <v>0</v>
      </c>
      <c r="DW54" s="38"/>
      <c r="DX54" s="6">
        <f>DX55+DX56+DX57</f>
        <v>0</v>
      </c>
      <c r="DY54" s="6">
        <f>DY55+DY56+DY57</f>
        <v>0</v>
      </c>
      <c r="DZ54" s="38"/>
      <c r="EA54" s="6">
        <f>EA55+EA56+EA57</f>
        <v>0</v>
      </c>
      <c r="EB54" s="6">
        <f>EB55+EB56+EB57</f>
        <v>0</v>
      </c>
      <c r="EC54" s="38"/>
      <c r="ED54" s="6">
        <f>ED55+ED56+ED57</f>
        <v>0</v>
      </c>
      <c r="EE54" s="6">
        <f>EE55+EE56+EE57</f>
        <v>0</v>
      </c>
      <c r="EF54" s="38"/>
      <c r="EG54" s="6">
        <f>EG55+EG56+EG57</f>
        <v>0</v>
      </c>
      <c r="EH54" s="6">
        <f>EH55+EH56+EH57</f>
        <v>0</v>
      </c>
      <c r="EI54" s="38"/>
      <c r="EJ54" s="6">
        <f>EJ55+EJ56+EJ57</f>
        <v>0</v>
      </c>
      <c r="EK54" s="6">
        <f>EK55+EK56+EK57</f>
        <v>0</v>
      </c>
      <c r="EL54" s="38"/>
      <c r="EM54" s="6">
        <f>EM55+EM56+EM57</f>
        <v>0</v>
      </c>
      <c r="EN54" s="6">
        <f>EN55+EN56+EN57</f>
        <v>0</v>
      </c>
      <c r="EO54" s="38"/>
      <c r="EP54" s="6">
        <f>EP55+EP56+EP57</f>
        <v>0</v>
      </c>
      <c r="EQ54" s="6">
        <f>EQ55+EQ56+EQ57</f>
        <v>0</v>
      </c>
      <c r="ER54" s="38"/>
      <c r="ES54" s="6">
        <f>ES55+ES56+ES57</f>
        <v>0</v>
      </c>
      <c r="ET54" s="6">
        <f>ET55+ET56+ET57</f>
        <v>0</v>
      </c>
      <c r="EU54" s="38"/>
      <c r="EV54" s="38">
        <f t="shared" si="61"/>
        <v>0</v>
      </c>
      <c r="EW54" s="38">
        <f t="shared" si="61"/>
        <v>0</v>
      </c>
      <c r="EX54" s="91"/>
      <c r="EY54" s="6">
        <f>EY55+EY56+EY57</f>
        <v>0</v>
      </c>
      <c r="EZ54" s="6">
        <f>EZ55+EZ56+EZ57</f>
        <v>0</v>
      </c>
      <c r="FA54" s="38"/>
      <c r="FB54" s="6">
        <f>FB55+FB56+FB57</f>
        <v>0</v>
      </c>
      <c r="FC54" s="6">
        <f>FC55+FC56+FC57</f>
        <v>0</v>
      </c>
      <c r="FD54" s="38"/>
      <c r="FE54" s="6">
        <f>FE55+FE56+FE57</f>
        <v>0</v>
      </c>
      <c r="FF54" s="6">
        <f>FF55+FF56+FF57</f>
        <v>0</v>
      </c>
      <c r="FG54" s="38"/>
      <c r="FH54" s="6">
        <f>FH55+FH56+FH57</f>
        <v>0</v>
      </c>
      <c r="FI54" s="6">
        <f>FI55+FI56+FI57</f>
        <v>0</v>
      </c>
      <c r="FJ54" s="38"/>
      <c r="FK54" s="6">
        <f>FK55+FK56+FK57</f>
        <v>0</v>
      </c>
      <c r="FL54" s="6">
        <f>FL55+FL56+FL57</f>
        <v>0</v>
      </c>
      <c r="FM54" s="38"/>
      <c r="FN54" s="6">
        <f>FN55+FN56+FN57</f>
        <v>0</v>
      </c>
      <c r="FO54" s="6">
        <f>FO55+FO56+FO57</f>
        <v>0</v>
      </c>
      <c r="FP54" s="330"/>
      <c r="FQ54" s="6">
        <f>FQ55+FQ56+FQ57</f>
        <v>0</v>
      </c>
      <c r="FR54" s="6">
        <f>FR55+FR56+FR57</f>
        <v>0</v>
      </c>
      <c r="FS54" s="330"/>
      <c r="FT54" s="6">
        <f>FT55+FT56+FT57</f>
        <v>0</v>
      </c>
      <c r="FU54" s="6">
        <f>FU55+FU56+FU57</f>
        <v>0</v>
      </c>
      <c r="FV54" s="38"/>
      <c r="FW54" s="6">
        <f>FW55+FW56+FW57</f>
        <v>0</v>
      </c>
      <c r="FX54" s="6">
        <f>FX55+FX56+FX57</f>
        <v>0</v>
      </c>
      <c r="FY54" s="38"/>
      <c r="FZ54" s="6">
        <f>FZ55+FZ56+FZ57</f>
        <v>0</v>
      </c>
      <c r="GA54" s="6">
        <f>GA55+GA56+GA57</f>
        <v>0</v>
      </c>
      <c r="GB54" s="38"/>
      <c r="GC54" s="6">
        <f>GC55+GC56+GC57</f>
        <v>0</v>
      </c>
      <c r="GD54" s="6">
        <f>GD55+GD56+GD57</f>
        <v>0</v>
      </c>
      <c r="GE54" s="38"/>
      <c r="GF54" s="6">
        <f>GF55+GF56+GF57</f>
        <v>0</v>
      </c>
      <c r="GG54" s="6">
        <f>GG55+GG56+GG57</f>
        <v>0</v>
      </c>
      <c r="GH54" s="38"/>
      <c r="GI54" s="6">
        <f>GI55+GI56+GI57</f>
        <v>0</v>
      </c>
      <c r="GJ54" s="6">
        <f>GJ55+GJ56+GJ57</f>
        <v>0</v>
      </c>
      <c r="GK54" s="38"/>
      <c r="GL54" s="38">
        <f t="shared" si="62"/>
        <v>0</v>
      </c>
      <c r="GM54" s="38">
        <f t="shared" si="62"/>
        <v>0</v>
      </c>
      <c r="GN54" s="38"/>
      <c r="GO54" s="6">
        <f>GO55+GO56+GO57</f>
        <v>0</v>
      </c>
      <c r="GP54" s="6">
        <f>GP55+GP56+GP57</f>
        <v>0</v>
      </c>
      <c r="GQ54" s="38"/>
      <c r="GR54" s="6">
        <f>GR55+GR56+GR57</f>
        <v>0</v>
      </c>
      <c r="GS54" s="6">
        <f>GS55+GS56+GS57</f>
        <v>0</v>
      </c>
      <c r="GT54" s="38"/>
      <c r="GU54" s="6">
        <f>GU55+GU56+GU57</f>
        <v>0</v>
      </c>
      <c r="GV54" s="6">
        <f>GV55+GV56+GV57</f>
        <v>0</v>
      </c>
      <c r="GW54" s="38"/>
      <c r="GX54" s="38">
        <f t="shared" si="63"/>
        <v>0</v>
      </c>
      <c r="GY54" s="38">
        <f t="shared" si="63"/>
        <v>0</v>
      </c>
      <c r="GZ54" s="38"/>
      <c r="HA54" s="38">
        <f t="shared" si="64"/>
        <v>6253993</v>
      </c>
      <c r="HB54" s="38">
        <f t="shared" si="64"/>
        <v>6667458</v>
      </c>
      <c r="HC54" s="182">
        <f t="shared" si="58"/>
        <v>106.61121622617742</v>
      </c>
      <c r="HE54" s="187"/>
      <c r="HF54" s="187"/>
    </row>
    <row r="55" spans="1:214" s="13" customFormat="1" ht="15" customHeight="1" x14ac:dyDescent="0.2">
      <c r="A55" s="161" t="s">
        <v>510</v>
      </c>
      <c r="B55" s="7"/>
      <c r="C55" s="7">
        <f>SUM('címrend kötelező'!C55+'címrend önként'!C55+'címrend államig'!C55)</f>
        <v>0</v>
      </c>
      <c r="D55" s="89"/>
      <c r="E55" s="7"/>
      <c r="F55" s="7">
        <f>SUM('címrend kötelező'!F55+'címrend önként'!F55+'címrend államig'!F55)</f>
        <v>0</v>
      </c>
      <c r="G55" s="38"/>
      <c r="H55" s="7"/>
      <c r="I55" s="7">
        <f>SUM('címrend kötelező'!I55+'címrend önként'!I55+'címrend államig'!I55)</f>
        <v>0</v>
      </c>
      <c r="J55" s="38"/>
      <c r="K55" s="7"/>
      <c r="L55" s="7">
        <f>SUM('címrend kötelező'!L55+'címrend önként'!L55+'címrend államig'!L55)</f>
        <v>0</v>
      </c>
      <c r="M55" s="38"/>
      <c r="N55" s="7"/>
      <c r="O55" s="7">
        <f>SUM('címrend kötelező'!O55+'címrend önként'!O55+'címrend államig'!O55)</f>
        <v>0</v>
      </c>
      <c r="P55" s="38"/>
      <c r="Q55" s="7"/>
      <c r="R55" s="7">
        <f>SUM('címrend kötelező'!R55+'címrend önként'!R55+'címrend államig'!R55)</f>
        <v>0</v>
      </c>
      <c r="S55" s="38"/>
      <c r="T55" s="7"/>
      <c r="U55" s="7">
        <f>SUM('címrend kötelező'!U55+'címrend önként'!U55+'címrend államig'!U55)</f>
        <v>0</v>
      </c>
      <c r="V55" s="38"/>
      <c r="W55" s="7"/>
      <c r="X55" s="7">
        <f>SUM('címrend kötelező'!X55+'címrend önként'!X55+'címrend államig'!X55)</f>
        <v>0</v>
      </c>
      <c r="Y55" s="38"/>
      <c r="Z55" s="7"/>
      <c r="AA55" s="7"/>
      <c r="AB55" s="38"/>
      <c r="AC55" s="7"/>
      <c r="AD55" s="7">
        <f>SUM('címrend kötelező'!AD55+'címrend önként'!AD55+'címrend államig'!AD55)</f>
        <v>0</v>
      </c>
      <c r="AE55" s="38"/>
      <c r="AF55" s="7"/>
      <c r="AG55" s="7">
        <f>SUM('címrend kötelező'!AG55+'címrend önként'!AG55+'címrend államig'!AG55)</f>
        <v>0</v>
      </c>
      <c r="AH55" s="38"/>
      <c r="AI55" s="7"/>
      <c r="AJ55" s="7">
        <f>SUM('címrend kötelező'!AJ55+'címrend önként'!AJ55+'címrend államig'!AJ55)</f>
        <v>0</v>
      </c>
      <c r="AK55" s="38"/>
      <c r="AL55" s="7"/>
      <c r="AM55" s="7">
        <f>SUM('címrend kötelező'!AM55+'címrend önként'!AM55+'címrend államig'!AM55)</f>
        <v>0</v>
      </c>
      <c r="AN55" s="38"/>
      <c r="AO55" s="7"/>
      <c r="AP55" s="7">
        <f>SUM('címrend kötelező'!AP55+'címrend önként'!AP55+'címrend államig'!AP55)</f>
        <v>0</v>
      </c>
      <c r="AQ55" s="38"/>
      <c r="AR55" s="7"/>
      <c r="AS55" s="330">
        <f>SUM('címrend kötelező'!AS55+'címrend önként'!AS55+'címrend államig'!AS55)</f>
        <v>0</v>
      </c>
      <c r="AT55" s="38"/>
      <c r="AU55" s="7"/>
      <c r="AV55" s="330">
        <f>SUM('címrend kötelező'!AV55+'címrend önként'!AV55+'címrend államig'!AV55)</f>
        <v>0</v>
      </c>
      <c r="AW55" s="38"/>
      <c r="AX55" s="7"/>
      <c r="AY55" s="330">
        <f>SUM('címrend kötelező'!AY55+'címrend önként'!AY55+'címrend államig'!AY55)</f>
        <v>0</v>
      </c>
      <c r="AZ55" s="38"/>
      <c r="BA55" s="7"/>
      <c r="BB55" s="330">
        <f>SUM('címrend kötelező'!BB55+'címrend önként'!BB55+'címrend államig'!BB55)</f>
        <v>0</v>
      </c>
      <c r="BC55" s="38"/>
      <c r="BD55" s="7"/>
      <c r="BE55" s="330">
        <f>SUM('címrend kötelező'!BE55+'címrend önként'!BE55+'címrend államig'!BE55)</f>
        <v>0</v>
      </c>
      <c r="BF55" s="38"/>
      <c r="BG55" s="7"/>
      <c r="BH55" s="330">
        <f>'címrend kötelező'!BH55+'címrend önként'!BH55+'címrend államig'!BH55</f>
        <v>0</v>
      </c>
      <c r="BI55" s="38"/>
      <c r="BJ55" s="7"/>
      <c r="BK55" s="330">
        <f>'címrend kötelező'!BK55+'címrend önként'!BK55+'címrend államig'!BK55</f>
        <v>0</v>
      </c>
      <c r="BL55" s="38"/>
      <c r="BM55" s="7"/>
      <c r="BN55" s="330">
        <f>SUM('címrend kötelező'!BN55+'címrend önként'!BN55+'címrend államig'!BN55)</f>
        <v>0</v>
      </c>
      <c r="BO55" s="38"/>
      <c r="BP55" s="7"/>
      <c r="BQ55" s="330">
        <f>SUM('címrend kötelező'!BQ55+'címrend önként'!BQ55+'címrend államig'!BQ55)</f>
        <v>0</v>
      </c>
      <c r="BR55" s="38"/>
      <c r="BS55" s="7"/>
      <c r="BT55" s="330">
        <f>SUM('címrend kötelező'!BT55+'címrend önként'!BT55+'címrend államig'!BT55)</f>
        <v>0</v>
      </c>
      <c r="BU55" s="38"/>
      <c r="BV55" s="7"/>
      <c r="BW55" s="330">
        <f>SUM('címrend kötelező'!BW55+'címrend önként'!BW55+'címrend államig'!BW55)</f>
        <v>0</v>
      </c>
      <c r="BX55" s="38"/>
      <c r="BY55" s="7"/>
      <c r="BZ55" s="330">
        <f>SUM('címrend kötelező'!BZ55+'címrend önként'!BZ55+'címrend államig'!BZ55)</f>
        <v>0</v>
      </c>
      <c r="CA55" s="38"/>
      <c r="CB55" s="7"/>
      <c r="CC55" s="330">
        <f>SUM('címrend kötelező'!CC55+'címrend önként'!CC55+'címrend államig'!CC55)</f>
        <v>0</v>
      </c>
      <c r="CD55" s="38"/>
      <c r="CE55" s="7"/>
      <c r="CF55" s="330">
        <f>SUM('címrend kötelező'!CF55+'címrend önként'!CF55+'címrend államig'!CF55)</f>
        <v>0</v>
      </c>
      <c r="CG55" s="38"/>
      <c r="CH55" s="7"/>
      <c r="CI55" s="330">
        <f>SUM('címrend kötelező'!CI55+'címrend önként'!CI55+'címrend államig'!CI55)</f>
        <v>0</v>
      </c>
      <c r="CJ55" s="38"/>
      <c r="CK55" s="7"/>
      <c r="CL55" s="330">
        <f>SUM('címrend kötelező'!CL55+'címrend önként'!CL55+'címrend államig'!CL55)</f>
        <v>0</v>
      </c>
      <c r="CM55" s="38"/>
      <c r="CN55" s="7"/>
      <c r="CO55" s="330">
        <f>'címrend kötelező'!CO55+'címrend önként'!CO55+'címrend államig'!CO55</f>
        <v>0</v>
      </c>
      <c r="CP55" s="38"/>
      <c r="CQ55" s="7"/>
      <c r="CR55" s="330">
        <f>SUM('címrend kötelező'!CR55+'címrend önként'!CR55+'címrend államig'!CR55)</f>
        <v>0</v>
      </c>
      <c r="CS55" s="38"/>
      <c r="CT55" s="7"/>
      <c r="CU55" s="330">
        <f>SUM('címrend kötelező'!CU55+'címrend önként'!CU55+'címrend államig'!CU55)</f>
        <v>0</v>
      </c>
      <c r="CV55" s="38"/>
      <c r="CW55" s="7"/>
      <c r="CX55" s="330">
        <f>SUM('címrend kötelező'!CX55+'címrend önként'!CX55+'címrend államig'!CX55)</f>
        <v>0</v>
      </c>
      <c r="CY55" s="38"/>
      <c r="CZ55" s="7"/>
      <c r="DA55" s="330">
        <f>SUM('címrend kötelező'!DA55+'címrend önként'!DA55+'címrend államig'!DA55)</f>
        <v>0</v>
      </c>
      <c r="DB55" s="38"/>
      <c r="DC55" s="7"/>
      <c r="DD55" s="330">
        <f>SUM('címrend kötelező'!DD55+'címrend önként'!DD55+'címrend államig'!DD55)</f>
        <v>0</v>
      </c>
      <c r="DE55" s="38"/>
      <c r="DF55" s="7"/>
      <c r="DG55" s="330">
        <f>SUM('címrend kötelező'!DG55+'címrend önként'!DG55+'címrend államig'!DG55)</f>
        <v>0</v>
      </c>
      <c r="DH55" s="38"/>
      <c r="DI55" s="7"/>
      <c r="DJ55" s="330">
        <f>SUM('címrend kötelező'!DJ55+'címrend önként'!DJ55+'címrend államig'!DJ55)</f>
        <v>0</v>
      </c>
      <c r="DK55" s="38"/>
      <c r="DL55" s="7"/>
      <c r="DM55" s="330">
        <f>SUM('címrend kötelező'!DM55+'címrend önként'!DM55+'címrend államig'!DM55)</f>
        <v>0</v>
      </c>
      <c r="DN55" s="38"/>
      <c r="DO55" s="7"/>
      <c r="DP55" s="330">
        <f>'címrend kötelező'!DP55+'címrend önként'!DP55+'címrend államig'!DP55</f>
        <v>0</v>
      </c>
      <c r="DQ55" s="38"/>
      <c r="DR55" s="330">
        <f t="shared" si="59"/>
        <v>0</v>
      </c>
      <c r="DS55" s="330">
        <f t="shared" si="59"/>
        <v>0</v>
      </c>
      <c r="DT55" s="330"/>
      <c r="DU55" s="7"/>
      <c r="DV55" s="7">
        <f>SUM('címrend kötelező'!DV55+'címrend önként'!DV55+'címrend államig'!DV55)</f>
        <v>0</v>
      </c>
      <c r="DW55" s="38"/>
      <c r="DX55" s="7"/>
      <c r="DY55" s="7">
        <f>SUM('címrend kötelező'!DY55+'címrend önként'!DY55+'címrend államig'!DY55)</f>
        <v>0</v>
      </c>
      <c r="DZ55" s="38"/>
      <c r="EA55" s="7"/>
      <c r="EB55" s="7">
        <f>SUM('címrend kötelező'!EB55+'címrend önként'!EB55+'címrend államig'!EB55)</f>
        <v>0</v>
      </c>
      <c r="EC55" s="38"/>
      <c r="ED55" s="7"/>
      <c r="EE55" s="7">
        <f>SUM('címrend kötelező'!EE55+'címrend önként'!EE55+'címrend államig'!EE55)</f>
        <v>0</v>
      </c>
      <c r="EF55" s="38"/>
      <c r="EG55" s="7"/>
      <c r="EH55" s="7">
        <f>SUM('címrend kötelező'!EH55+'címrend önként'!EH55+'címrend államig'!EH55)</f>
        <v>0</v>
      </c>
      <c r="EI55" s="38"/>
      <c r="EJ55" s="7"/>
      <c r="EK55" s="7">
        <f>SUM('címrend kötelező'!EK55+'címrend önként'!EK55+'címrend államig'!EK55)</f>
        <v>0</v>
      </c>
      <c r="EL55" s="38"/>
      <c r="EM55" s="7"/>
      <c r="EN55" s="7">
        <f>SUM('címrend kötelező'!EN55+'címrend önként'!EN55+'címrend államig'!EN55)</f>
        <v>0</v>
      </c>
      <c r="EO55" s="38"/>
      <c r="EP55" s="7"/>
      <c r="EQ55" s="7">
        <f>SUM('címrend kötelező'!EQ55+'címrend önként'!EQ55+'címrend államig'!EQ55)</f>
        <v>0</v>
      </c>
      <c r="ER55" s="38"/>
      <c r="ES55" s="7"/>
      <c r="ET55" s="7">
        <f>SUM('címrend kötelező'!ET55+'címrend önként'!ET55+'címrend államig'!ET55)</f>
        <v>0</v>
      </c>
      <c r="EU55" s="330"/>
      <c r="EV55" s="330">
        <f t="shared" si="61"/>
        <v>0</v>
      </c>
      <c r="EW55" s="330">
        <f t="shared" si="61"/>
        <v>0</v>
      </c>
      <c r="EX55" s="91"/>
      <c r="EY55" s="7"/>
      <c r="EZ55" s="330">
        <f>'címrend kötelező'!EY55+'címrend önként'!EY55+'címrend államig'!EY55</f>
        <v>0</v>
      </c>
      <c r="FA55" s="38"/>
      <c r="FB55" s="7"/>
      <c r="FC55" s="330">
        <f>'címrend kötelező'!EZ55+'címrend önként'!EZ55+'címrend államig'!EZ55</f>
        <v>0</v>
      </c>
      <c r="FD55" s="38"/>
      <c r="FE55" s="7"/>
      <c r="FF55" s="330">
        <f>'címrend kötelező'!FA55+'címrend önként'!FA55+'címrend államig'!FA55</f>
        <v>0</v>
      </c>
      <c r="FG55" s="38"/>
      <c r="FH55" s="7"/>
      <c r="FI55" s="330">
        <f>'címrend kötelező'!FB55+'címrend önként'!FB55+'címrend államig'!FB55</f>
        <v>0</v>
      </c>
      <c r="FJ55" s="38"/>
      <c r="FK55" s="7"/>
      <c r="FL55" s="330">
        <f>'címrend kötelező'!FC55+'címrend önként'!FC55+'címrend államig'!FC55</f>
        <v>0</v>
      </c>
      <c r="FM55" s="38"/>
      <c r="FN55" s="7"/>
      <c r="FO55" s="330">
        <f>'címrend kötelező'!FD55+'címrend önként'!FD55+'címrend államig'!FD55</f>
        <v>0</v>
      </c>
      <c r="FP55" s="330"/>
      <c r="FQ55" s="7"/>
      <c r="FR55" s="330">
        <f>'címrend kötelező'!FE55+'címrend önként'!FE55+'címrend államig'!FE55</f>
        <v>0</v>
      </c>
      <c r="FS55" s="330"/>
      <c r="FT55" s="7"/>
      <c r="FU55" s="330">
        <f>'címrend kötelező'!FF55+'címrend önként'!FF55+'címrend államig'!FF55</f>
        <v>0</v>
      </c>
      <c r="FV55" s="38"/>
      <c r="FW55" s="7"/>
      <c r="FX55" s="330">
        <f>'címrend kötelező'!FG55+'címrend önként'!FG55+'címrend államig'!FG55</f>
        <v>0</v>
      </c>
      <c r="FY55" s="38"/>
      <c r="FZ55" s="7"/>
      <c r="GA55" s="330">
        <f>'címrend kötelező'!FH55+'címrend önként'!FH55+'címrend államig'!FH55</f>
        <v>0</v>
      </c>
      <c r="GB55" s="330"/>
      <c r="GC55" s="7"/>
      <c r="GD55" s="330">
        <f>'címrend kötelező'!FI55+'címrend önként'!FI55+'címrend államig'!FI55</f>
        <v>0</v>
      </c>
      <c r="GE55" s="330"/>
      <c r="GF55" s="7"/>
      <c r="GG55" s="330">
        <f>'címrend kötelező'!FJ55+'címrend önként'!FJ55+'címrend államig'!FJ55</f>
        <v>0</v>
      </c>
      <c r="GH55" s="330"/>
      <c r="GI55" s="7"/>
      <c r="GJ55" s="330">
        <f>'címrend kötelező'!FK55+'címrend önként'!FK55+'címrend államig'!FK55</f>
        <v>0</v>
      </c>
      <c r="GK55" s="38"/>
      <c r="GL55" s="330">
        <f t="shared" si="62"/>
        <v>0</v>
      </c>
      <c r="GM55" s="330">
        <f t="shared" si="62"/>
        <v>0</v>
      </c>
      <c r="GN55" s="38"/>
      <c r="GO55" s="7"/>
      <c r="GP55" s="330">
        <f>'címrend kötelező'!FM55+'címrend önként'!FM55+'címrend államig'!FM55</f>
        <v>0</v>
      </c>
      <c r="GQ55" s="330"/>
      <c r="GR55" s="7"/>
      <c r="GS55" s="330">
        <f>'címrend kötelező'!FN55+'címrend önként'!FN55+'címrend államig'!FN55</f>
        <v>0</v>
      </c>
      <c r="GT55" s="330"/>
      <c r="GU55" s="7"/>
      <c r="GV55" s="330">
        <f>'címrend kötelező'!FO55+'címrend önként'!FO55+'címrend államig'!FO55</f>
        <v>0</v>
      </c>
      <c r="GW55" s="38"/>
      <c r="GX55" s="330">
        <f t="shared" si="63"/>
        <v>0</v>
      </c>
      <c r="GY55" s="330">
        <f t="shared" si="63"/>
        <v>0</v>
      </c>
      <c r="GZ55" s="330"/>
      <c r="HA55" s="38">
        <f t="shared" si="64"/>
        <v>0</v>
      </c>
      <c r="HB55" s="38">
        <f t="shared" si="64"/>
        <v>0</v>
      </c>
      <c r="HC55" s="182"/>
      <c r="HE55" s="187"/>
      <c r="HF55" s="187"/>
    </row>
    <row r="56" spans="1:214" s="13" customFormat="1" ht="15" customHeight="1" x14ac:dyDescent="0.2">
      <c r="A56" s="161" t="s">
        <v>511</v>
      </c>
      <c r="B56" s="7"/>
      <c r="C56" s="7">
        <f>SUM('címrend kötelező'!C56+'címrend önként'!C56+'címrend államig'!C56)</f>
        <v>0</v>
      </c>
      <c r="D56" s="89"/>
      <c r="E56" s="7"/>
      <c r="F56" s="7">
        <f>SUM('címrend kötelező'!F56+'címrend önként'!F56+'címrend államig'!F56)</f>
        <v>0</v>
      </c>
      <c r="G56" s="38"/>
      <c r="H56" s="7"/>
      <c r="I56" s="7">
        <f>SUM('címrend kötelező'!I56+'címrend önként'!I56+'címrend államig'!I56)</f>
        <v>0</v>
      </c>
      <c r="J56" s="38"/>
      <c r="K56" s="7"/>
      <c r="L56" s="7">
        <f>SUM('címrend kötelező'!L56+'címrend önként'!L56+'címrend államig'!L56)</f>
        <v>0</v>
      </c>
      <c r="M56" s="38"/>
      <c r="N56" s="7"/>
      <c r="O56" s="7">
        <f>SUM('címrend kötelező'!O56+'címrend önként'!O56+'címrend államig'!O56)</f>
        <v>0</v>
      </c>
      <c r="P56" s="38"/>
      <c r="Q56" s="7"/>
      <c r="R56" s="7">
        <f>SUM('címrend kötelező'!R56+'címrend önként'!R56+'címrend államig'!R56)</f>
        <v>0</v>
      </c>
      <c r="S56" s="38"/>
      <c r="T56" s="7"/>
      <c r="U56" s="7">
        <f>SUM('címrend kötelező'!U56+'címrend önként'!U56+'címrend államig'!U56)</f>
        <v>0</v>
      </c>
      <c r="V56" s="38"/>
      <c r="W56" s="7"/>
      <c r="X56" s="7">
        <f>SUM('címrend kötelező'!X56+'címrend önként'!X56+'címrend államig'!X56)</f>
        <v>0</v>
      </c>
      <c r="Y56" s="38"/>
      <c r="Z56" s="7"/>
      <c r="AA56" s="7">
        <f>SUM('címrend kötelező'!AA56+'címrend önként'!AA56+'címrend államig'!AA56)</f>
        <v>0</v>
      </c>
      <c r="AB56" s="38"/>
      <c r="AC56" s="7"/>
      <c r="AD56" s="7">
        <f>SUM('címrend kötelező'!AD56+'címrend önként'!AD56+'címrend államig'!AD56)</f>
        <v>0</v>
      </c>
      <c r="AE56" s="38"/>
      <c r="AF56" s="7"/>
      <c r="AG56" s="7">
        <f>SUM('címrend kötelező'!AG56+'címrend önként'!AG56+'címrend államig'!AG56)</f>
        <v>0</v>
      </c>
      <c r="AH56" s="38"/>
      <c r="AI56" s="7"/>
      <c r="AJ56" s="7">
        <f>SUM('címrend kötelező'!AJ56+'címrend önként'!AJ56+'címrend államig'!AJ56)</f>
        <v>0</v>
      </c>
      <c r="AK56" s="38"/>
      <c r="AL56" s="7"/>
      <c r="AM56" s="7">
        <f>SUM('címrend kötelező'!AM56+'címrend önként'!AM56+'címrend államig'!AM56)</f>
        <v>0</v>
      </c>
      <c r="AN56" s="38"/>
      <c r="AO56" s="7"/>
      <c r="AP56" s="7">
        <f>SUM('címrend kötelező'!AP56+'címrend önként'!AP56+'címrend államig'!AP56)</f>
        <v>0</v>
      </c>
      <c r="AQ56" s="38"/>
      <c r="AR56" s="7"/>
      <c r="AS56" s="330">
        <f>SUM('címrend kötelező'!AS56+'címrend önként'!AS56+'címrend államig'!AS56)</f>
        <v>0</v>
      </c>
      <c r="AT56" s="38"/>
      <c r="AU56" s="7"/>
      <c r="AV56" s="330">
        <f>SUM('címrend kötelező'!AV56+'címrend önként'!AV56+'címrend államig'!AV56)</f>
        <v>0</v>
      </c>
      <c r="AW56" s="38"/>
      <c r="AX56" s="7"/>
      <c r="AY56" s="330">
        <f>SUM('címrend kötelező'!AY56+'címrend önként'!AY56+'címrend államig'!AY56)</f>
        <v>0</v>
      </c>
      <c r="AZ56" s="38"/>
      <c r="BA56" s="7"/>
      <c r="BB56" s="330">
        <f>SUM('címrend kötelező'!BB56+'címrend önként'!BB56+'címrend államig'!BB56)</f>
        <v>0</v>
      </c>
      <c r="BC56" s="38"/>
      <c r="BD56" s="7"/>
      <c r="BE56" s="330">
        <f>SUM('címrend kötelező'!BE56+'címrend önként'!BE56+'címrend államig'!BE56)</f>
        <v>0</v>
      </c>
      <c r="BF56" s="38"/>
      <c r="BG56" s="7"/>
      <c r="BH56" s="330">
        <f>'címrend kötelező'!BH56+'címrend önként'!BH56+'címrend államig'!BH56</f>
        <v>0</v>
      </c>
      <c r="BI56" s="38"/>
      <c r="BJ56" s="7"/>
      <c r="BK56" s="330">
        <f>'címrend kötelező'!BK56+'címrend önként'!BK56+'címrend államig'!BK56</f>
        <v>0</v>
      </c>
      <c r="BL56" s="38"/>
      <c r="BM56" s="7"/>
      <c r="BN56" s="330">
        <f>SUM('címrend kötelező'!BN56+'címrend önként'!BN56+'címrend államig'!BN56)</f>
        <v>0</v>
      </c>
      <c r="BO56" s="38"/>
      <c r="BP56" s="7"/>
      <c r="BQ56" s="330">
        <f>SUM('címrend kötelező'!BQ56+'címrend önként'!BQ56+'címrend államig'!BQ56)</f>
        <v>0</v>
      </c>
      <c r="BR56" s="38"/>
      <c r="BS56" s="7"/>
      <c r="BT56" s="330">
        <f>SUM('címrend kötelező'!BT56+'címrend önként'!BT56+'címrend államig'!BT56)</f>
        <v>0</v>
      </c>
      <c r="BU56" s="38"/>
      <c r="BV56" s="7"/>
      <c r="BW56" s="330">
        <f>SUM('címrend kötelező'!BW56+'címrend önként'!BW56+'címrend államig'!BW56)</f>
        <v>0</v>
      </c>
      <c r="BX56" s="38"/>
      <c r="BY56" s="7"/>
      <c r="BZ56" s="330">
        <f>SUM('címrend kötelező'!BZ56+'címrend önként'!BZ56+'címrend államig'!BZ56)</f>
        <v>0</v>
      </c>
      <c r="CA56" s="38"/>
      <c r="CB56" s="7"/>
      <c r="CC56" s="330">
        <f>SUM('címrend kötelező'!CC56+'címrend önként'!CC56+'címrend államig'!CC56)</f>
        <v>0</v>
      </c>
      <c r="CD56" s="38"/>
      <c r="CE56" s="7"/>
      <c r="CF56" s="330">
        <f>SUM('címrend kötelező'!CF56+'címrend önként'!CF56+'címrend államig'!CF56)</f>
        <v>0</v>
      </c>
      <c r="CG56" s="38"/>
      <c r="CH56" s="7"/>
      <c r="CI56" s="330">
        <f>SUM('címrend kötelező'!CI56+'címrend önként'!CI56+'címrend államig'!CI56)</f>
        <v>0</v>
      </c>
      <c r="CJ56" s="38"/>
      <c r="CK56" s="7"/>
      <c r="CL56" s="330">
        <f>SUM('címrend kötelező'!CL56+'címrend önként'!CL56+'címrend államig'!CL56)</f>
        <v>0</v>
      </c>
      <c r="CM56" s="38"/>
      <c r="CN56" s="7"/>
      <c r="CO56" s="330">
        <f>'címrend kötelező'!CO56+'címrend önként'!CO56+'címrend államig'!CO56</f>
        <v>0</v>
      </c>
      <c r="CP56" s="38"/>
      <c r="CQ56" s="7"/>
      <c r="CR56" s="330">
        <f>SUM('címrend kötelező'!CR56+'címrend önként'!CR56+'címrend államig'!CR56)</f>
        <v>0</v>
      </c>
      <c r="CS56" s="38"/>
      <c r="CT56" s="7"/>
      <c r="CU56" s="330">
        <f>SUM('címrend kötelező'!CU56+'címrend önként'!CU56+'címrend államig'!CU56)</f>
        <v>0</v>
      </c>
      <c r="CV56" s="38"/>
      <c r="CW56" s="7"/>
      <c r="CX56" s="330">
        <f>SUM('címrend kötelező'!CX56+'címrend önként'!CX56+'címrend államig'!CX56)</f>
        <v>0</v>
      </c>
      <c r="CY56" s="38"/>
      <c r="CZ56" s="7"/>
      <c r="DA56" s="330">
        <f>SUM('címrend kötelező'!DA56+'címrend önként'!DA56+'címrend államig'!DA56)</f>
        <v>0</v>
      </c>
      <c r="DB56" s="38"/>
      <c r="DC56" s="7"/>
      <c r="DD56" s="330">
        <f>SUM('címrend kötelező'!DD56+'címrend önként'!DD56+'címrend államig'!DD56)</f>
        <v>0</v>
      </c>
      <c r="DE56" s="38"/>
      <c r="DF56" s="7"/>
      <c r="DG56" s="330">
        <f>SUM('címrend kötelező'!DG56+'címrend önként'!DG56+'címrend államig'!DG56)</f>
        <v>0</v>
      </c>
      <c r="DH56" s="38"/>
      <c r="DI56" s="7"/>
      <c r="DJ56" s="330">
        <f>SUM('címrend kötelező'!DJ56+'címrend önként'!DJ56+'címrend államig'!DJ56)</f>
        <v>0</v>
      </c>
      <c r="DK56" s="38"/>
      <c r="DL56" s="7"/>
      <c r="DM56" s="330">
        <f>SUM('címrend kötelező'!DM56+'címrend önként'!DM56+'címrend államig'!DM56)</f>
        <v>0</v>
      </c>
      <c r="DN56" s="38"/>
      <c r="DO56" s="7"/>
      <c r="DP56" s="330">
        <f>'címrend kötelező'!DP56+'címrend önként'!DP56+'címrend államig'!DP56</f>
        <v>0</v>
      </c>
      <c r="DQ56" s="38"/>
      <c r="DR56" s="330">
        <f t="shared" si="59"/>
        <v>0</v>
      </c>
      <c r="DS56" s="330">
        <f t="shared" si="59"/>
        <v>0</v>
      </c>
      <c r="DT56" s="330"/>
      <c r="DU56" s="7"/>
      <c r="DV56" s="7">
        <f>SUM('címrend kötelező'!DV56+'címrend önként'!DV56+'címrend államig'!DV56)</f>
        <v>0</v>
      </c>
      <c r="DW56" s="38"/>
      <c r="DX56" s="7"/>
      <c r="DY56" s="7">
        <f>SUM('címrend kötelező'!DY56+'címrend önként'!DY56+'címrend államig'!DY56)</f>
        <v>0</v>
      </c>
      <c r="DZ56" s="38"/>
      <c r="EA56" s="7"/>
      <c r="EB56" s="7">
        <f>SUM('címrend kötelező'!EB56+'címrend önként'!EB56+'címrend államig'!EB56)</f>
        <v>0</v>
      </c>
      <c r="EC56" s="38"/>
      <c r="ED56" s="7"/>
      <c r="EE56" s="7">
        <f>SUM('címrend kötelező'!EE56+'címrend önként'!EE56+'címrend államig'!EE56)</f>
        <v>0</v>
      </c>
      <c r="EF56" s="38"/>
      <c r="EG56" s="7"/>
      <c r="EH56" s="7">
        <f>SUM('címrend kötelező'!EH56+'címrend önként'!EH56+'címrend államig'!EH56)</f>
        <v>0</v>
      </c>
      <c r="EI56" s="38"/>
      <c r="EJ56" s="7"/>
      <c r="EK56" s="7">
        <f>SUM('címrend kötelező'!EK56+'címrend önként'!EK56+'címrend államig'!EK56)</f>
        <v>0</v>
      </c>
      <c r="EL56" s="38"/>
      <c r="EM56" s="7"/>
      <c r="EN56" s="7">
        <f>SUM('címrend kötelező'!EN56+'címrend önként'!EN56+'címrend államig'!EN56)</f>
        <v>0</v>
      </c>
      <c r="EO56" s="38"/>
      <c r="EP56" s="7"/>
      <c r="EQ56" s="7">
        <f>SUM('címrend kötelező'!EQ56+'címrend önként'!EQ56+'címrend államig'!EQ56)</f>
        <v>0</v>
      </c>
      <c r="ER56" s="38"/>
      <c r="ES56" s="7"/>
      <c r="ET56" s="7">
        <f>SUM('címrend kötelező'!ET56+'címrend önként'!ET56+'címrend államig'!ET56)</f>
        <v>0</v>
      </c>
      <c r="EU56" s="330"/>
      <c r="EV56" s="330">
        <f t="shared" si="61"/>
        <v>0</v>
      </c>
      <c r="EW56" s="330">
        <f t="shared" si="61"/>
        <v>0</v>
      </c>
      <c r="EX56" s="91"/>
      <c r="EY56" s="7"/>
      <c r="EZ56" s="330">
        <f>'címrend kötelező'!EY56+'címrend önként'!EY56+'címrend államig'!EY56</f>
        <v>0</v>
      </c>
      <c r="FA56" s="38"/>
      <c r="FB56" s="7"/>
      <c r="FC56" s="330">
        <f>'címrend kötelező'!EZ56+'címrend önként'!EZ56+'címrend államig'!EZ56</f>
        <v>0</v>
      </c>
      <c r="FD56" s="38"/>
      <c r="FE56" s="7"/>
      <c r="FF56" s="330">
        <f>'címrend kötelező'!FA56+'címrend önként'!FA56+'címrend államig'!FA56</f>
        <v>0</v>
      </c>
      <c r="FG56" s="38"/>
      <c r="FH56" s="7"/>
      <c r="FI56" s="330">
        <f>'címrend kötelező'!FB56+'címrend önként'!FB56+'címrend államig'!FB56</f>
        <v>0</v>
      </c>
      <c r="FJ56" s="38"/>
      <c r="FK56" s="7"/>
      <c r="FL56" s="330">
        <f>'címrend kötelező'!FC56+'címrend önként'!FC56+'címrend államig'!FC56</f>
        <v>0</v>
      </c>
      <c r="FM56" s="38"/>
      <c r="FN56" s="7"/>
      <c r="FO56" s="330">
        <f>'címrend kötelező'!FD56+'címrend önként'!FD56+'címrend államig'!FD56</f>
        <v>0</v>
      </c>
      <c r="FP56" s="330"/>
      <c r="FQ56" s="7"/>
      <c r="FR56" s="330">
        <f>'címrend kötelező'!FE56+'címrend önként'!FE56+'címrend államig'!FE56</f>
        <v>0</v>
      </c>
      <c r="FS56" s="330"/>
      <c r="FT56" s="7"/>
      <c r="FU56" s="330">
        <f>'címrend kötelező'!FF56+'címrend önként'!FF56+'címrend államig'!FF56</f>
        <v>0</v>
      </c>
      <c r="FV56" s="38"/>
      <c r="FW56" s="7"/>
      <c r="FX56" s="330">
        <f>'címrend kötelező'!FG56+'címrend önként'!FG56+'címrend államig'!FG56</f>
        <v>0</v>
      </c>
      <c r="FY56" s="38"/>
      <c r="FZ56" s="7"/>
      <c r="GA56" s="330">
        <f>'címrend kötelező'!FH56+'címrend önként'!FH56+'címrend államig'!FH56</f>
        <v>0</v>
      </c>
      <c r="GB56" s="330"/>
      <c r="GC56" s="7"/>
      <c r="GD56" s="330">
        <f>'címrend kötelező'!FI56+'címrend önként'!FI56+'címrend államig'!FI56</f>
        <v>0</v>
      </c>
      <c r="GE56" s="330"/>
      <c r="GF56" s="7"/>
      <c r="GG56" s="330">
        <f>'címrend kötelező'!FJ56+'címrend önként'!FJ56+'címrend államig'!FJ56</f>
        <v>0</v>
      </c>
      <c r="GH56" s="330"/>
      <c r="GI56" s="7"/>
      <c r="GJ56" s="330">
        <f>'címrend kötelező'!FK56+'címrend önként'!FK56+'címrend államig'!FK56</f>
        <v>0</v>
      </c>
      <c r="GK56" s="38"/>
      <c r="GL56" s="330">
        <f t="shared" si="62"/>
        <v>0</v>
      </c>
      <c r="GM56" s="330">
        <f t="shared" si="62"/>
        <v>0</v>
      </c>
      <c r="GN56" s="38"/>
      <c r="GO56" s="7"/>
      <c r="GP56" s="330">
        <f>'címrend kötelező'!FM56+'címrend önként'!FM56+'címrend államig'!FM56</f>
        <v>0</v>
      </c>
      <c r="GQ56" s="330"/>
      <c r="GR56" s="7"/>
      <c r="GS56" s="330">
        <f>'címrend kötelező'!FN56+'címrend önként'!FN56+'címrend államig'!FN56</f>
        <v>0</v>
      </c>
      <c r="GT56" s="330"/>
      <c r="GU56" s="7"/>
      <c r="GV56" s="330">
        <f>'címrend kötelező'!FO56+'címrend önként'!FO56+'címrend államig'!FO56</f>
        <v>0</v>
      </c>
      <c r="GW56" s="38"/>
      <c r="GX56" s="330">
        <f t="shared" si="63"/>
        <v>0</v>
      </c>
      <c r="GY56" s="330">
        <f t="shared" si="63"/>
        <v>0</v>
      </c>
      <c r="GZ56" s="330"/>
      <c r="HA56" s="38">
        <f t="shared" si="64"/>
        <v>0</v>
      </c>
      <c r="HB56" s="38">
        <f t="shared" si="64"/>
        <v>0</v>
      </c>
      <c r="HC56" s="182"/>
      <c r="HE56" s="187"/>
      <c r="HF56" s="187"/>
    </row>
    <row r="57" spans="1:214" ht="15" customHeight="1" x14ac:dyDescent="0.25">
      <c r="A57" s="163" t="s">
        <v>512</v>
      </c>
      <c r="B57" s="7"/>
      <c r="C57" s="7">
        <f>SUM('címrend kötelező'!C57+'címrend önként'!C57+'címrend államig'!C57)</f>
        <v>0</v>
      </c>
      <c r="D57" s="89"/>
      <c r="E57" s="7"/>
      <c r="F57" s="7">
        <f>SUM('címrend kötelező'!F57+'címrend önként'!F57+'címrend államig'!F57)</f>
        <v>0</v>
      </c>
      <c r="G57" s="38"/>
      <c r="H57" s="7"/>
      <c r="I57" s="7">
        <f>SUM('címrend kötelező'!I57+'címrend önként'!I57+'címrend államig'!I57)</f>
        <v>0</v>
      </c>
      <c r="J57" s="38"/>
      <c r="K57" s="7"/>
      <c r="L57" s="7">
        <f>SUM('címrend kötelező'!L57+'címrend önként'!L57+'címrend államig'!L57)</f>
        <v>0</v>
      </c>
      <c r="M57" s="38"/>
      <c r="N57" s="7"/>
      <c r="O57" s="7">
        <f>SUM('címrend kötelező'!O57+'címrend önként'!O57+'címrend államig'!O57)</f>
        <v>0</v>
      </c>
      <c r="P57" s="38"/>
      <c r="Q57" s="7"/>
      <c r="R57" s="7">
        <f>SUM('címrend kötelező'!R57+'címrend önként'!R57+'címrend államig'!R57)</f>
        <v>0</v>
      </c>
      <c r="S57" s="38"/>
      <c r="T57" s="7"/>
      <c r="U57" s="7">
        <f>SUM('címrend kötelező'!U57+'címrend önként'!U57+'címrend államig'!U57)</f>
        <v>0</v>
      </c>
      <c r="V57" s="38"/>
      <c r="W57" s="7"/>
      <c r="X57" s="7">
        <f>SUM('címrend kötelező'!X57+'címrend önként'!X57+'címrend államig'!X57)</f>
        <v>0</v>
      </c>
      <c r="Y57" s="38"/>
      <c r="Z57" s="7">
        <v>6253993</v>
      </c>
      <c r="AA57" s="7">
        <f>SUM('címrend kötelező'!AA57+'címrend önként'!AA57+'címrend államig'!AA57)</f>
        <v>6667458</v>
      </c>
      <c r="AB57" s="94">
        <f t="shared" ref="AB57" si="256">AA57/Z57*100</f>
        <v>106.61121622617742</v>
      </c>
      <c r="AC57" s="7"/>
      <c r="AD57" s="7">
        <f>SUM('címrend kötelező'!AD57+'címrend önként'!AD57+'címrend államig'!AD57)</f>
        <v>0</v>
      </c>
      <c r="AE57" s="38"/>
      <c r="AF57" s="7"/>
      <c r="AG57" s="7">
        <f>SUM('címrend kötelező'!AG57+'címrend önként'!AG57+'címrend államig'!AG57)</f>
        <v>0</v>
      </c>
      <c r="AH57" s="38"/>
      <c r="AI57" s="7"/>
      <c r="AJ57" s="7">
        <f>SUM('címrend kötelező'!AJ57+'címrend önként'!AJ57+'címrend államig'!AJ57)</f>
        <v>0</v>
      </c>
      <c r="AK57" s="38"/>
      <c r="AL57" s="7"/>
      <c r="AM57" s="7">
        <f>SUM('címrend kötelező'!AM57+'címrend önként'!AM57+'címrend államig'!AM57)</f>
        <v>0</v>
      </c>
      <c r="AN57" s="38"/>
      <c r="AO57" s="7"/>
      <c r="AP57" s="7">
        <f>SUM('címrend kötelező'!AP57+'címrend önként'!AP57+'címrend államig'!AP57)</f>
        <v>0</v>
      </c>
      <c r="AQ57" s="38"/>
      <c r="AR57" s="7"/>
      <c r="AS57" s="330">
        <f>SUM('címrend kötelező'!AS57+'címrend önként'!AS57+'címrend államig'!AS57)</f>
        <v>0</v>
      </c>
      <c r="AT57" s="38"/>
      <c r="AU57" s="7"/>
      <c r="AV57" s="330">
        <f>SUM('címrend kötelező'!AV57+'címrend önként'!AV57+'címrend államig'!AV57)</f>
        <v>0</v>
      </c>
      <c r="AW57" s="38"/>
      <c r="AX57" s="7"/>
      <c r="AY57" s="330">
        <f>SUM('címrend kötelező'!AY57+'címrend önként'!AY57+'címrend államig'!AY57)</f>
        <v>0</v>
      </c>
      <c r="AZ57" s="38"/>
      <c r="BA57" s="7"/>
      <c r="BB57" s="330">
        <f>SUM('címrend kötelező'!BB57+'címrend önként'!BB57+'címrend államig'!BB57)</f>
        <v>0</v>
      </c>
      <c r="BC57" s="38"/>
      <c r="BD57" s="7"/>
      <c r="BE57" s="330">
        <f>SUM('címrend kötelező'!BE57+'címrend önként'!BE57+'címrend államig'!BE57)</f>
        <v>0</v>
      </c>
      <c r="BF57" s="38"/>
      <c r="BG57" s="7"/>
      <c r="BH57" s="330">
        <f>'címrend kötelező'!BH57+'címrend önként'!BH57+'címrend államig'!BH57</f>
        <v>0</v>
      </c>
      <c r="BI57" s="38"/>
      <c r="BJ57" s="7"/>
      <c r="BK57" s="330">
        <f>'címrend kötelező'!BK57+'címrend önként'!BK57+'címrend államig'!BK57</f>
        <v>0</v>
      </c>
      <c r="BL57" s="38"/>
      <c r="BM57" s="7"/>
      <c r="BN57" s="330">
        <f>SUM('címrend kötelező'!BN57+'címrend önként'!BN57+'címrend államig'!BN57)</f>
        <v>0</v>
      </c>
      <c r="BO57" s="38"/>
      <c r="BP57" s="7"/>
      <c r="BQ57" s="330">
        <f>SUM('címrend kötelező'!BQ57+'címrend önként'!BQ57+'címrend államig'!BQ57)</f>
        <v>0</v>
      </c>
      <c r="BR57" s="38"/>
      <c r="BS57" s="7"/>
      <c r="BT57" s="330">
        <f>SUM('címrend kötelező'!BT57+'címrend önként'!BT57+'címrend államig'!BT57)</f>
        <v>0</v>
      </c>
      <c r="BU57" s="38"/>
      <c r="BV57" s="7"/>
      <c r="BW57" s="330">
        <f>SUM('címrend kötelező'!BW57+'címrend önként'!BW57+'címrend államig'!BW57)</f>
        <v>0</v>
      </c>
      <c r="BX57" s="38"/>
      <c r="BY57" s="7"/>
      <c r="BZ57" s="330">
        <f>SUM('címrend kötelező'!BZ57+'címrend önként'!BZ57+'címrend államig'!BZ57)</f>
        <v>0</v>
      </c>
      <c r="CA57" s="38"/>
      <c r="CB57" s="7"/>
      <c r="CC57" s="330">
        <f>SUM('címrend kötelező'!CC57+'címrend önként'!CC57+'címrend államig'!CC57)</f>
        <v>0</v>
      </c>
      <c r="CD57" s="38"/>
      <c r="CE57" s="7"/>
      <c r="CF57" s="330">
        <f>SUM('címrend kötelező'!CF57+'címrend önként'!CF57+'címrend államig'!CF57)</f>
        <v>0</v>
      </c>
      <c r="CG57" s="38"/>
      <c r="CH57" s="7"/>
      <c r="CI57" s="330">
        <f>SUM('címrend kötelező'!CI57+'címrend önként'!CI57+'címrend államig'!CI57)</f>
        <v>0</v>
      </c>
      <c r="CJ57" s="38"/>
      <c r="CK57" s="7"/>
      <c r="CL57" s="330">
        <f>SUM('címrend kötelező'!CL57+'címrend önként'!CL57+'címrend államig'!CL57)</f>
        <v>0</v>
      </c>
      <c r="CM57" s="38"/>
      <c r="CN57" s="7"/>
      <c r="CO57" s="330">
        <f>'címrend kötelező'!CO57+'címrend önként'!CO57+'címrend államig'!CO57</f>
        <v>0</v>
      </c>
      <c r="CP57" s="38"/>
      <c r="CQ57" s="7"/>
      <c r="CR57" s="330">
        <f>SUM('címrend kötelező'!CR57+'címrend önként'!CR57+'címrend államig'!CR57)</f>
        <v>0</v>
      </c>
      <c r="CS57" s="38"/>
      <c r="CT57" s="7"/>
      <c r="CU57" s="330">
        <f>SUM('címrend kötelező'!CU57+'címrend önként'!CU57+'címrend államig'!CU57)</f>
        <v>0</v>
      </c>
      <c r="CV57" s="38"/>
      <c r="CW57" s="7"/>
      <c r="CX57" s="330">
        <f>SUM('címrend kötelező'!CX57+'címrend önként'!CX57+'címrend államig'!CX57)</f>
        <v>0</v>
      </c>
      <c r="CY57" s="38"/>
      <c r="CZ57" s="7"/>
      <c r="DA57" s="330">
        <f>SUM('címrend kötelező'!DA57+'címrend önként'!DA57+'címrend államig'!DA57)</f>
        <v>0</v>
      </c>
      <c r="DB57" s="38"/>
      <c r="DC57" s="7"/>
      <c r="DD57" s="330">
        <f>SUM('címrend kötelező'!DD57+'címrend önként'!DD57+'címrend államig'!DD57)</f>
        <v>0</v>
      </c>
      <c r="DE57" s="38"/>
      <c r="DF57" s="7"/>
      <c r="DG57" s="330">
        <f>SUM('címrend kötelező'!DG57+'címrend önként'!DG57+'címrend államig'!DG57)</f>
        <v>0</v>
      </c>
      <c r="DH57" s="38"/>
      <c r="DI57" s="7"/>
      <c r="DJ57" s="330">
        <f>SUM('címrend kötelező'!DJ57+'címrend önként'!DJ57+'címrend államig'!DJ57)</f>
        <v>0</v>
      </c>
      <c r="DK57" s="38"/>
      <c r="DL57" s="7"/>
      <c r="DM57" s="330">
        <f>SUM('címrend kötelező'!DM57+'címrend önként'!DM57+'címrend államig'!DM57)</f>
        <v>0</v>
      </c>
      <c r="DN57" s="38"/>
      <c r="DO57" s="7"/>
      <c r="DP57" s="330">
        <f>'címrend kötelező'!DP57+'címrend önként'!DP57+'címrend államig'!DP57</f>
        <v>0</v>
      </c>
      <c r="DQ57" s="38"/>
      <c r="DR57" s="330">
        <f t="shared" si="59"/>
        <v>6253993</v>
      </c>
      <c r="DS57" s="330">
        <f t="shared" si="59"/>
        <v>6667458</v>
      </c>
      <c r="DT57" s="94">
        <f t="shared" si="60"/>
        <v>106.61121622617742</v>
      </c>
      <c r="DU57" s="7"/>
      <c r="DV57" s="7">
        <f>SUM('címrend kötelező'!DV57+'címrend önként'!DV57+'címrend államig'!DV57)</f>
        <v>0</v>
      </c>
      <c r="DW57" s="38"/>
      <c r="DX57" s="7"/>
      <c r="DY57" s="7">
        <f>SUM('címrend kötelező'!DY57+'címrend önként'!DY57+'címrend államig'!DY57)</f>
        <v>0</v>
      </c>
      <c r="DZ57" s="38"/>
      <c r="EA57" s="7"/>
      <c r="EB57" s="7">
        <f>SUM('címrend kötelező'!EB57+'címrend önként'!EB57+'címrend államig'!EB57)</f>
        <v>0</v>
      </c>
      <c r="EC57" s="38"/>
      <c r="ED57" s="7"/>
      <c r="EE57" s="7">
        <f>SUM('címrend kötelező'!EE57+'címrend önként'!EE57+'címrend államig'!EE57)</f>
        <v>0</v>
      </c>
      <c r="EF57" s="38"/>
      <c r="EG57" s="7"/>
      <c r="EH57" s="7">
        <f>SUM('címrend kötelező'!EH57+'címrend önként'!EH57+'címrend államig'!EH57)</f>
        <v>0</v>
      </c>
      <c r="EI57" s="38"/>
      <c r="EJ57" s="7"/>
      <c r="EK57" s="7">
        <f>SUM('címrend kötelező'!EK57+'címrend önként'!EK57+'címrend államig'!EK57)</f>
        <v>0</v>
      </c>
      <c r="EL57" s="38"/>
      <c r="EM57" s="7"/>
      <c r="EN57" s="7">
        <f>SUM('címrend kötelező'!EN57+'címrend önként'!EN57+'címrend államig'!EN57)</f>
        <v>0</v>
      </c>
      <c r="EO57" s="38"/>
      <c r="EP57" s="7"/>
      <c r="EQ57" s="7">
        <f>SUM('címrend kötelező'!EQ57+'címrend önként'!EQ57+'címrend államig'!EQ57)</f>
        <v>0</v>
      </c>
      <c r="ER57" s="38"/>
      <c r="ES57" s="7"/>
      <c r="ET57" s="7">
        <f>SUM('címrend kötelező'!ET57+'címrend önként'!ET57+'címrend államig'!ET57)</f>
        <v>0</v>
      </c>
      <c r="EU57" s="330"/>
      <c r="EV57" s="330">
        <f t="shared" si="61"/>
        <v>0</v>
      </c>
      <c r="EW57" s="330">
        <f t="shared" si="61"/>
        <v>0</v>
      </c>
      <c r="EX57" s="91"/>
      <c r="EY57" s="7"/>
      <c r="EZ57" s="330">
        <f>'címrend kötelező'!EY57+'címrend önként'!EY57+'címrend államig'!EY57</f>
        <v>0</v>
      </c>
      <c r="FA57" s="38"/>
      <c r="FB57" s="7"/>
      <c r="FC57" s="330">
        <f>'címrend kötelező'!EZ57+'címrend önként'!EZ57+'címrend államig'!EZ57</f>
        <v>0</v>
      </c>
      <c r="FD57" s="38"/>
      <c r="FE57" s="7"/>
      <c r="FF57" s="330">
        <f>'címrend kötelező'!FA57+'címrend önként'!FA57+'címrend államig'!FA57</f>
        <v>0</v>
      </c>
      <c r="FG57" s="38"/>
      <c r="FH57" s="7"/>
      <c r="FI57" s="330">
        <f>'címrend kötelező'!FB57+'címrend önként'!FB57+'címrend államig'!FB57</f>
        <v>0</v>
      </c>
      <c r="FJ57" s="38"/>
      <c r="FK57" s="7"/>
      <c r="FL57" s="330">
        <f>'címrend kötelező'!FC57+'címrend önként'!FC57+'címrend államig'!FC57</f>
        <v>0</v>
      </c>
      <c r="FM57" s="38"/>
      <c r="FN57" s="7"/>
      <c r="FO57" s="330">
        <f>'címrend kötelező'!FD57+'címrend önként'!FD57+'címrend államig'!FD57</f>
        <v>0</v>
      </c>
      <c r="FP57" s="330"/>
      <c r="FQ57" s="7"/>
      <c r="FR57" s="330">
        <f>'címrend kötelező'!FE57+'címrend önként'!FE57+'címrend államig'!FE57</f>
        <v>0</v>
      </c>
      <c r="FS57" s="330"/>
      <c r="FT57" s="7"/>
      <c r="FU57" s="330">
        <f>'címrend kötelező'!FF57+'címrend önként'!FF57+'címrend államig'!FF57</f>
        <v>0</v>
      </c>
      <c r="FV57" s="38"/>
      <c r="FW57" s="7"/>
      <c r="FX57" s="330">
        <f>'címrend kötelező'!FG57+'címrend önként'!FG57+'címrend államig'!FG57</f>
        <v>0</v>
      </c>
      <c r="FY57" s="38"/>
      <c r="FZ57" s="7"/>
      <c r="GA57" s="330">
        <f>'címrend kötelező'!FH57+'címrend önként'!FH57+'címrend államig'!FH57</f>
        <v>0</v>
      </c>
      <c r="GB57" s="330"/>
      <c r="GC57" s="7"/>
      <c r="GD57" s="330">
        <f>'címrend kötelező'!FI57+'címrend önként'!FI57+'címrend államig'!FI57</f>
        <v>0</v>
      </c>
      <c r="GE57" s="330"/>
      <c r="GF57" s="7"/>
      <c r="GG57" s="330">
        <f>'címrend kötelező'!FJ57+'címrend önként'!FJ57+'címrend államig'!FJ57</f>
        <v>0</v>
      </c>
      <c r="GH57" s="330"/>
      <c r="GI57" s="7"/>
      <c r="GJ57" s="330">
        <f>'címrend kötelező'!FK57+'címrend önként'!FK57+'címrend államig'!FK57</f>
        <v>0</v>
      </c>
      <c r="GK57" s="38"/>
      <c r="GL57" s="330">
        <f t="shared" si="62"/>
        <v>0</v>
      </c>
      <c r="GM57" s="330">
        <f t="shared" si="62"/>
        <v>0</v>
      </c>
      <c r="GN57" s="38"/>
      <c r="GO57" s="7"/>
      <c r="GP57" s="330">
        <f>'címrend kötelező'!FM57+'címrend önként'!FM57+'címrend államig'!FM57</f>
        <v>0</v>
      </c>
      <c r="GQ57" s="330"/>
      <c r="GR57" s="7"/>
      <c r="GS57" s="330">
        <f>'címrend kötelező'!FN57+'címrend önként'!FN57+'címrend államig'!FN57</f>
        <v>0</v>
      </c>
      <c r="GT57" s="330"/>
      <c r="GU57" s="7"/>
      <c r="GV57" s="330">
        <f>'címrend kötelező'!FO57+'címrend önként'!FO57+'címrend államig'!FO57</f>
        <v>0</v>
      </c>
      <c r="GW57" s="38"/>
      <c r="GX57" s="330">
        <f t="shared" si="63"/>
        <v>0</v>
      </c>
      <c r="GY57" s="330">
        <f t="shared" si="63"/>
        <v>0</v>
      </c>
      <c r="GZ57" s="330"/>
      <c r="HA57" s="38">
        <f t="shared" si="64"/>
        <v>6253993</v>
      </c>
      <c r="HB57" s="803">
        <f t="shared" si="64"/>
        <v>6667458</v>
      </c>
      <c r="HC57" s="182">
        <f t="shared" si="58"/>
        <v>106.61121622617742</v>
      </c>
      <c r="HE57" s="187"/>
      <c r="HF57" s="187"/>
    </row>
    <row r="58" spans="1:214" s="13" customFormat="1" ht="15" customHeight="1" x14ac:dyDescent="0.2">
      <c r="A58" s="162" t="s">
        <v>513</v>
      </c>
      <c r="B58" s="6">
        <f>B59+B60</f>
        <v>0</v>
      </c>
      <c r="C58" s="6">
        <f>C59+C60</f>
        <v>0</v>
      </c>
      <c r="D58" s="89"/>
      <c r="E58" s="6">
        <f>E59+E60</f>
        <v>0</v>
      </c>
      <c r="F58" s="6">
        <f>F59+F60</f>
        <v>0</v>
      </c>
      <c r="G58" s="38"/>
      <c r="H58" s="6">
        <f>H59+H60</f>
        <v>0</v>
      </c>
      <c r="I58" s="6">
        <f>I59+I60</f>
        <v>0</v>
      </c>
      <c r="J58" s="38"/>
      <c r="K58" s="6">
        <f>K59+K60</f>
        <v>0</v>
      </c>
      <c r="L58" s="6">
        <f>L59+L60</f>
        <v>0</v>
      </c>
      <c r="M58" s="38"/>
      <c r="N58" s="6">
        <f>N59+N60</f>
        <v>0</v>
      </c>
      <c r="O58" s="6">
        <f>O59+O60</f>
        <v>0</v>
      </c>
      <c r="P58" s="38"/>
      <c r="Q58" s="6">
        <f>Q59+Q60</f>
        <v>0</v>
      </c>
      <c r="R58" s="6">
        <f>R59+R60</f>
        <v>0</v>
      </c>
      <c r="S58" s="38"/>
      <c r="T58" s="6">
        <f>T59+T60</f>
        <v>0</v>
      </c>
      <c r="U58" s="6">
        <f>U59+U60</f>
        <v>0</v>
      </c>
      <c r="V58" s="38"/>
      <c r="W58" s="6">
        <f>W59+W60</f>
        <v>0</v>
      </c>
      <c r="X58" s="6">
        <f>X59+X60</f>
        <v>0</v>
      </c>
      <c r="Y58" s="38"/>
      <c r="Z58" s="6">
        <f>Z59+Z60</f>
        <v>125858</v>
      </c>
      <c r="AA58" s="6">
        <f>AA59+AA60</f>
        <v>265911</v>
      </c>
      <c r="AB58" s="38"/>
      <c r="AC58" s="6">
        <f>AC59+AC60</f>
        <v>0</v>
      </c>
      <c r="AD58" s="6">
        <f>AD59+AD60</f>
        <v>0</v>
      </c>
      <c r="AE58" s="38"/>
      <c r="AF58" s="6">
        <f>AF59+AF60</f>
        <v>0</v>
      </c>
      <c r="AG58" s="6">
        <f>AG59+AG60</f>
        <v>0</v>
      </c>
      <c r="AH58" s="38"/>
      <c r="AI58" s="6">
        <f>AI59+AI60</f>
        <v>0</v>
      </c>
      <c r="AJ58" s="6">
        <f>AJ59+AJ60</f>
        <v>0</v>
      </c>
      <c r="AK58" s="38"/>
      <c r="AL58" s="6">
        <f>AL59+AL60</f>
        <v>0</v>
      </c>
      <c r="AM58" s="6">
        <f>AM59+AM60</f>
        <v>0</v>
      </c>
      <c r="AN58" s="38"/>
      <c r="AO58" s="6">
        <f>AO59+AO60</f>
        <v>0</v>
      </c>
      <c r="AP58" s="6">
        <f>AP59+AP60</f>
        <v>0</v>
      </c>
      <c r="AQ58" s="38"/>
      <c r="AR58" s="6">
        <f>AR59+AR60</f>
        <v>0</v>
      </c>
      <c r="AS58" s="6">
        <f>AS59+AS60</f>
        <v>0</v>
      </c>
      <c r="AT58" s="38"/>
      <c r="AU58" s="6">
        <f>AU59+AU60</f>
        <v>0</v>
      </c>
      <c r="AV58" s="6">
        <f>AV59+AV60</f>
        <v>0</v>
      </c>
      <c r="AW58" s="38"/>
      <c r="AX58" s="6">
        <f>AX59+AX60</f>
        <v>0</v>
      </c>
      <c r="AY58" s="6">
        <f>AY59+AY60</f>
        <v>0</v>
      </c>
      <c r="AZ58" s="38"/>
      <c r="BA58" s="6">
        <f>BA59+BA60</f>
        <v>0</v>
      </c>
      <c r="BB58" s="6">
        <f>BB59+BB60</f>
        <v>0</v>
      </c>
      <c r="BC58" s="38"/>
      <c r="BD58" s="6">
        <f>BD59+BD60</f>
        <v>0</v>
      </c>
      <c r="BE58" s="6">
        <f>BE59+BE60</f>
        <v>0</v>
      </c>
      <c r="BF58" s="38"/>
      <c r="BG58" s="6">
        <f>BG59+BG60</f>
        <v>0</v>
      </c>
      <c r="BH58" s="6">
        <f>BH59+BH60</f>
        <v>0</v>
      </c>
      <c r="BI58" s="38"/>
      <c r="BJ58" s="6">
        <f>BJ59+BJ60</f>
        <v>0</v>
      </c>
      <c r="BK58" s="6">
        <f>BK59+BK60</f>
        <v>0</v>
      </c>
      <c r="BL58" s="38"/>
      <c r="BM58" s="6">
        <f>BM59+BM60</f>
        <v>0</v>
      </c>
      <c r="BN58" s="6">
        <f>BN59+BN60</f>
        <v>0</v>
      </c>
      <c r="BO58" s="38"/>
      <c r="BP58" s="6">
        <f>BP59+BP60</f>
        <v>0</v>
      </c>
      <c r="BQ58" s="6">
        <f>BQ59+BQ60</f>
        <v>0</v>
      </c>
      <c r="BR58" s="38"/>
      <c r="BS58" s="6">
        <f>BS59+BS60</f>
        <v>0</v>
      </c>
      <c r="BT58" s="6">
        <f>BT59+BT60</f>
        <v>0</v>
      </c>
      <c r="BU58" s="38"/>
      <c r="BV58" s="6">
        <f>BV59+BV60</f>
        <v>0</v>
      </c>
      <c r="BW58" s="6">
        <f>BW59+BW60</f>
        <v>0</v>
      </c>
      <c r="BX58" s="38"/>
      <c r="BY58" s="6">
        <f>BY59+BY60</f>
        <v>0</v>
      </c>
      <c r="BZ58" s="6">
        <f>BZ59+BZ60</f>
        <v>0</v>
      </c>
      <c r="CA58" s="38"/>
      <c r="CB58" s="6">
        <f>CB59+CB60</f>
        <v>0</v>
      </c>
      <c r="CC58" s="6">
        <f>CC59+CC60</f>
        <v>0</v>
      </c>
      <c r="CD58" s="38"/>
      <c r="CE58" s="6">
        <f>CE59+CE60</f>
        <v>0</v>
      </c>
      <c r="CF58" s="6">
        <f>CF59+CF60</f>
        <v>0</v>
      </c>
      <c r="CG58" s="38"/>
      <c r="CH58" s="6">
        <f>CH59+CH60</f>
        <v>0</v>
      </c>
      <c r="CI58" s="6">
        <f>CI59+CI60</f>
        <v>0</v>
      </c>
      <c r="CJ58" s="38"/>
      <c r="CK58" s="6">
        <f>CK59+CK60</f>
        <v>0</v>
      </c>
      <c r="CL58" s="6">
        <f>CL59+CL60</f>
        <v>0</v>
      </c>
      <c r="CM58" s="38"/>
      <c r="CN58" s="6">
        <f>CN59+CN60</f>
        <v>0</v>
      </c>
      <c r="CO58" s="6">
        <f>CO59+CO60</f>
        <v>0</v>
      </c>
      <c r="CP58" s="38"/>
      <c r="CQ58" s="6">
        <f>CQ59+CQ60</f>
        <v>0</v>
      </c>
      <c r="CR58" s="6">
        <f>CR59+CR60</f>
        <v>0</v>
      </c>
      <c r="CS58" s="38"/>
      <c r="CT58" s="6">
        <f>CT59+CT60</f>
        <v>0</v>
      </c>
      <c r="CU58" s="6">
        <f>CU59+CU60</f>
        <v>0</v>
      </c>
      <c r="CV58" s="38"/>
      <c r="CW58" s="6">
        <f>CW59+CW60</f>
        <v>0</v>
      </c>
      <c r="CX58" s="6">
        <f>CX59+CX60</f>
        <v>0</v>
      </c>
      <c r="CY58" s="38"/>
      <c r="CZ58" s="6">
        <f>CZ59+CZ60</f>
        <v>0</v>
      </c>
      <c r="DA58" s="6">
        <f>DA59+DA60</f>
        <v>0</v>
      </c>
      <c r="DB58" s="38"/>
      <c r="DC58" s="6">
        <f>DC59+DC60</f>
        <v>0</v>
      </c>
      <c r="DD58" s="6">
        <f>DD59+DD60</f>
        <v>0</v>
      </c>
      <c r="DE58" s="38"/>
      <c r="DF58" s="6">
        <f>DF59+DF60</f>
        <v>0</v>
      </c>
      <c r="DG58" s="6">
        <f>DG59+DG60</f>
        <v>0</v>
      </c>
      <c r="DH58" s="38"/>
      <c r="DI58" s="6">
        <f>DI59+DI60</f>
        <v>0</v>
      </c>
      <c r="DJ58" s="6">
        <f>DJ59+DJ60</f>
        <v>0</v>
      </c>
      <c r="DK58" s="38"/>
      <c r="DL58" s="6">
        <f>DL59+DL60</f>
        <v>0</v>
      </c>
      <c r="DM58" s="6">
        <f>DM59+DM60</f>
        <v>0</v>
      </c>
      <c r="DN58" s="38"/>
      <c r="DO58" s="6">
        <f>DO59+DO60</f>
        <v>0</v>
      </c>
      <c r="DP58" s="6">
        <f>DP59+DP60</f>
        <v>0</v>
      </c>
      <c r="DQ58" s="38"/>
      <c r="DR58" s="38">
        <f t="shared" si="59"/>
        <v>125858</v>
      </c>
      <c r="DS58" s="38">
        <f t="shared" si="59"/>
        <v>265911</v>
      </c>
      <c r="DT58" s="89">
        <f t="shared" si="60"/>
        <v>211.27858380079138</v>
      </c>
      <c r="DU58" s="6">
        <f>DU59+DU60</f>
        <v>0</v>
      </c>
      <c r="DV58" s="6">
        <f>DV59+DV60</f>
        <v>0</v>
      </c>
      <c r="DW58" s="38"/>
      <c r="DX58" s="6">
        <f>DX59+DX60</f>
        <v>0</v>
      </c>
      <c r="DY58" s="6">
        <f>DY59+DY60</f>
        <v>0</v>
      </c>
      <c r="DZ58" s="38"/>
      <c r="EA58" s="6">
        <f>EA59+EA60</f>
        <v>0</v>
      </c>
      <c r="EB58" s="6">
        <f>EB59+EB60</f>
        <v>0</v>
      </c>
      <c r="EC58" s="38"/>
      <c r="ED58" s="6">
        <f>ED59+ED60</f>
        <v>0</v>
      </c>
      <c r="EE58" s="6">
        <f>EE59+EE60</f>
        <v>0</v>
      </c>
      <c r="EF58" s="38"/>
      <c r="EG58" s="6">
        <f>EG59+EG60</f>
        <v>0</v>
      </c>
      <c r="EH58" s="6">
        <f>EH59+EH60</f>
        <v>0</v>
      </c>
      <c r="EI58" s="38"/>
      <c r="EJ58" s="6">
        <f>EJ59+EJ60</f>
        <v>0</v>
      </c>
      <c r="EK58" s="6">
        <f>EK59+EK60</f>
        <v>0</v>
      </c>
      <c r="EL58" s="38"/>
      <c r="EM58" s="6">
        <f>EM59+EM60</f>
        <v>0</v>
      </c>
      <c r="EN58" s="6">
        <f>EN59+EN60</f>
        <v>0</v>
      </c>
      <c r="EO58" s="38"/>
      <c r="EP58" s="6">
        <f>EP59+EP60</f>
        <v>0</v>
      </c>
      <c r="EQ58" s="6">
        <f>EQ59+EQ60</f>
        <v>0</v>
      </c>
      <c r="ER58" s="38"/>
      <c r="ES58" s="6">
        <f>ES59+ES60</f>
        <v>0</v>
      </c>
      <c r="ET58" s="6">
        <f>ET59+ET60</f>
        <v>0</v>
      </c>
      <c r="EU58" s="330"/>
      <c r="EV58" s="38">
        <f t="shared" si="61"/>
        <v>0</v>
      </c>
      <c r="EW58" s="38">
        <f t="shared" si="61"/>
        <v>0</v>
      </c>
      <c r="EX58" s="91"/>
      <c r="EY58" s="6">
        <f>EY59+EY60</f>
        <v>0</v>
      </c>
      <c r="EZ58" s="6">
        <f>EZ59+EZ60</f>
        <v>0</v>
      </c>
      <c r="FA58" s="38"/>
      <c r="FB58" s="6">
        <f>FB59+FB60</f>
        <v>0</v>
      </c>
      <c r="FC58" s="6">
        <f>FC59+FC60</f>
        <v>0</v>
      </c>
      <c r="FD58" s="38"/>
      <c r="FE58" s="6">
        <f>FE59+FE60</f>
        <v>0</v>
      </c>
      <c r="FF58" s="6">
        <f>FF59+FF60</f>
        <v>0</v>
      </c>
      <c r="FG58" s="38"/>
      <c r="FH58" s="6">
        <f>FH59+FH60</f>
        <v>0</v>
      </c>
      <c r="FI58" s="6">
        <f>FI59+FI60</f>
        <v>0</v>
      </c>
      <c r="FJ58" s="38"/>
      <c r="FK58" s="6">
        <f>FK59+FK60</f>
        <v>0</v>
      </c>
      <c r="FL58" s="6">
        <f>FL59+FL60</f>
        <v>0</v>
      </c>
      <c r="FM58" s="38"/>
      <c r="FN58" s="6">
        <f>FN59+FN60</f>
        <v>0</v>
      </c>
      <c r="FO58" s="6">
        <f>FO59+FO60</f>
        <v>0</v>
      </c>
      <c r="FP58" s="330"/>
      <c r="FQ58" s="6">
        <f>FQ59+FQ60</f>
        <v>0</v>
      </c>
      <c r="FR58" s="6">
        <f>FR59+FR60</f>
        <v>0</v>
      </c>
      <c r="FS58" s="330"/>
      <c r="FT58" s="6">
        <f>FT59+FT60</f>
        <v>0</v>
      </c>
      <c r="FU58" s="6">
        <f>FU59+FU60</f>
        <v>0</v>
      </c>
      <c r="FV58" s="38"/>
      <c r="FW58" s="6">
        <f>FW59+FW60</f>
        <v>0</v>
      </c>
      <c r="FX58" s="6">
        <f>FX59+FX60</f>
        <v>0</v>
      </c>
      <c r="FY58" s="38"/>
      <c r="FZ58" s="6">
        <f>FZ59+FZ60</f>
        <v>0</v>
      </c>
      <c r="GA58" s="6">
        <f>GA59+GA60</f>
        <v>0</v>
      </c>
      <c r="GB58" s="38"/>
      <c r="GC58" s="6">
        <f>GC59+GC60</f>
        <v>0</v>
      </c>
      <c r="GD58" s="6">
        <f>GD59+GD60</f>
        <v>0</v>
      </c>
      <c r="GE58" s="38"/>
      <c r="GF58" s="6">
        <f>GF59+GF60</f>
        <v>0</v>
      </c>
      <c r="GG58" s="6">
        <f>GG59+GG60</f>
        <v>0</v>
      </c>
      <c r="GH58" s="38"/>
      <c r="GI58" s="6">
        <f>GI59+GI60</f>
        <v>0</v>
      </c>
      <c r="GJ58" s="6">
        <f>GJ59+GJ60</f>
        <v>0</v>
      </c>
      <c r="GK58" s="38"/>
      <c r="GL58" s="38">
        <f t="shared" si="62"/>
        <v>0</v>
      </c>
      <c r="GM58" s="38">
        <f t="shared" si="62"/>
        <v>0</v>
      </c>
      <c r="GN58" s="38"/>
      <c r="GO58" s="6">
        <f>GO59+GO60</f>
        <v>0</v>
      </c>
      <c r="GP58" s="6">
        <f>GP59+GP60</f>
        <v>0</v>
      </c>
      <c r="GQ58" s="38"/>
      <c r="GR58" s="6">
        <f>GR59+GR60</f>
        <v>0</v>
      </c>
      <c r="GS58" s="6">
        <f>GS59+GS60</f>
        <v>0</v>
      </c>
      <c r="GT58" s="38"/>
      <c r="GU58" s="6">
        <f>GU59+GU60</f>
        <v>0</v>
      </c>
      <c r="GV58" s="6">
        <f>GV59+GV60</f>
        <v>0</v>
      </c>
      <c r="GW58" s="38"/>
      <c r="GX58" s="38">
        <f t="shared" si="63"/>
        <v>0</v>
      </c>
      <c r="GY58" s="38">
        <f t="shared" si="63"/>
        <v>0</v>
      </c>
      <c r="GZ58" s="38"/>
      <c r="HA58" s="38">
        <f t="shared" si="64"/>
        <v>125858</v>
      </c>
      <c r="HB58" s="330">
        <f t="shared" si="64"/>
        <v>265911</v>
      </c>
      <c r="HC58" s="182">
        <f t="shared" si="58"/>
        <v>211.27858380079138</v>
      </c>
      <c r="HE58" s="187"/>
      <c r="HF58" s="187"/>
    </row>
    <row r="59" spans="1:214" ht="15" customHeight="1" x14ac:dyDescent="0.2">
      <c r="A59" s="163" t="s">
        <v>514</v>
      </c>
      <c r="B59" s="7"/>
      <c r="C59" s="7">
        <f>SUM('címrend kötelező'!C59+'címrend önként'!C59+'címrend államig'!C59)</f>
        <v>0</v>
      </c>
      <c r="D59" s="89"/>
      <c r="E59" s="7"/>
      <c r="F59" s="7">
        <f>SUM('címrend kötelező'!F59+'címrend önként'!F59+'címrend államig'!F59)</f>
        <v>0</v>
      </c>
      <c r="G59" s="38"/>
      <c r="H59" s="7"/>
      <c r="I59" s="7">
        <f>SUM('címrend kötelező'!I59+'címrend önként'!I59+'címrend államig'!I59)</f>
        <v>0</v>
      </c>
      <c r="J59" s="38"/>
      <c r="K59" s="7"/>
      <c r="L59" s="7">
        <f>SUM('címrend kötelező'!L59+'címrend önként'!L59+'címrend államig'!L59)</f>
        <v>0</v>
      </c>
      <c r="M59" s="38"/>
      <c r="N59" s="7"/>
      <c r="O59" s="7">
        <f>SUM('címrend kötelező'!O59+'címrend önként'!O59+'címrend államig'!O59)</f>
        <v>0</v>
      </c>
      <c r="P59" s="38"/>
      <c r="Q59" s="7"/>
      <c r="R59" s="7">
        <f>SUM('címrend kötelező'!R59+'címrend önként'!R59+'címrend államig'!R59)</f>
        <v>0</v>
      </c>
      <c r="S59" s="38"/>
      <c r="T59" s="7"/>
      <c r="U59" s="7">
        <f>SUM('címrend kötelező'!U59+'címrend önként'!U59+'címrend államig'!U59)</f>
        <v>0</v>
      </c>
      <c r="V59" s="38"/>
      <c r="W59" s="7"/>
      <c r="X59" s="7">
        <f>SUM('címrend kötelező'!X59+'címrend önként'!X59+'címrend államig'!X59)</f>
        <v>0</v>
      </c>
      <c r="Y59" s="38"/>
      <c r="Z59" s="7">
        <v>125858</v>
      </c>
      <c r="AA59" s="7">
        <f>SUM('címrend kötelező'!AA59+'címrend önként'!AA59+'címrend államig'!AA59)</f>
        <v>265911</v>
      </c>
      <c r="AB59" s="38"/>
      <c r="AC59" s="7"/>
      <c r="AD59" s="7">
        <f>SUM('címrend kötelező'!AD59+'címrend önként'!AD59+'címrend államig'!AD59)</f>
        <v>0</v>
      </c>
      <c r="AE59" s="38"/>
      <c r="AF59" s="7"/>
      <c r="AG59" s="7">
        <f>SUM('címrend kötelező'!AG59+'címrend önként'!AG59+'címrend államig'!AG59)</f>
        <v>0</v>
      </c>
      <c r="AH59" s="38"/>
      <c r="AI59" s="7"/>
      <c r="AJ59" s="7">
        <f>SUM('címrend kötelező'!AJ59+'címrend önként'!AJ59+'címrend államig'!AJ59)</f>
        <v>0</v>
      </c>
      <c r="AK59" s="38"/>
      <c r="AL59" s="7"/>
      <c r="AM59" s="7">
        <f>SUM('címrend kötelező'!AM59+'címrend önként'!AM59+'címrend államig'!AM59)</f>
        <v>0</v>
      </c>
      <c r="AN59" s="38"/>
      <c r="AO59" s="7"/>
      <c r="AP59" s="7">
        <f>SUM('címrend kötelező'!AP59+'címrend önként'!AP59+'címrend államig'!AP59)</f>
        <v>0</v>
      </c>
      <c r="AQ59" s="38"/>
      <c r="AR59" s="7"/>
      <c r="AS59" s="330">
        <f>SUM('címrend kötelező'!AS59+'címrend önként'!AS59+'címrend államig'!AS59)</f>
        <v>0</v>
      </c>
      <c r="AT59" s="38"/>
      <c r="AU59" s="7"/>
      <c r="AV59" s="330">
        <f>SUM('címrend kötelező'!AV59+'címrend önként'!AV59+'címrend államig'!AV59)</f>
        <v>0</v>
      </c>
      <c r="AW59" s="38"/>
      <c r="AX59" s="7"/>
      <c r="AY59" s="330">
        <f>SUM('címrend kötelező'!AY59+'címrend önként'!AY59+'címrend államig'!AY59)</f>
        <v>0</v>
      </c>
      <c r="AZ59" s="38"/>
      <c r="BA59" s="7"/>
      <c r="BB59" s="330">
        <f>SUM('címrend kötelező'!BB59+'címrend önként'!BB59+'címrend államig'!BB59)</f>
        <v>0</v>
      </c>
      <c r="BC59" s="38"/>
      <c r="BD59" s="7"/>
      <c r="BE59" s="330">
        <f>SUM('címrend kötelező'!BE59+'címrend önként'!BE59+'címrend államig'!BE59)</f>
        <v>0</v>
      </c>
      <c r="BF59" s="38"/>
      <c r="BG59" s="7"/>
      <c r="BH59" s="330">
        <f>'címrend kötelező'!BH59+'címrend önként'!BH59+'címrend államig'!BH59</f>
        <v>0</v>
      </c>
      <c r="BI59" s="38"/>
      <c r="BJ59" s="7"/>
      <c r="BK59" s="330">
        <f>'címrend kötelező'!BK59+'címrend önként'!BK59+'címrend államig'!BK59</f>
        <v>0</v>
      </c>
      <c r="BL59" s="38"/>
      <c r="BM59" s="7"/>
      <c r="BN59" s="330">
        <f>SUM('címrend kötelező'!BN59+'címrend önként'!BN59+'címrend államig'!BN59)</f>
        <v>0</v>
      </c>
      <c r="BO59" s="38"/>
      <c r="BP59" s="7"/>
      <c r="BQ59" s="330">
        <f>SUM('címrend kötelező'!BQ59+'címrend önként'!BQ59+'címrend államig'!BQ59)</f>
        <v>0</v>
      </c>
      <c r="BR59" s="38"/>
      <c r="BS59" s="7"/>
      <c r="BT59" s="330">
        <f>SUM('címrend kötelező'!BT59+'címrend önként'!BT59+'címrend államig'!BT59)</f>
        <v>0</v>
      </c>
      <c r="BU59" s="38"/>
      <c r="BV59" s="7"/>
      <c r="BW59" s="38">
        <f>SUM('címrend kötelező'!BW59+'címrend önként'!BW59+'címrend államig'!BW59)</f>
        <v>0</v>
      </c>
      <c r="BX59" s="38"/>
      <c r="BY59" s="7"/>
      <c r="BZ59" s="330">
        <f>SUM('címrend kötelező'!BZ59+'címrend önként'!BZ59+'címrend államig'!BZ59)</f>
        <v>0</v>
      </c>
      <c r="CA59" s="38"/>
      <c r="CB59" s="7"/>
      <c r="CC59" s="330">
        <f>SUM('címrend kötelező'!CC59+'címrend önként'!CC59+'címrend államig'!CC59)</f>
        <v>0</v>
      </c>
      <c r="CD59" s="38"/>
      <c r="CE59" s="7"/>
      <c r="CF59" s="330">
        <f>SUM('címrend kötelező'!CF59+'címrend önként'!CF59+'címrend államig'!CF59)</f>
        <v>0</v>
      </c>
      <c r="CG59" s="38"/>
      <c r="CH59" s="7"/>
      <c r="CI59" s="330">
        <f>SUM('címrend kötelező'!CI59+'címrend önként'!CI59+'címrend államig'!CI59)</f>
        <v>0</v>
      </c>
      <c r="CJ59" s="38"/>
      <c r="CK59" s="7"/>
      <c r="CL59" s="330">
        <f>SUM('címrend kötelező'!CL59+'címrend önként'!CL59+'címrend államig'!CL59)</f>
        <v>0</v>
      </c>
      <c r="CM59" s="38"/>
      <c r="CN59" s="7"/>
      <c r="CO59" s="330">
        <f>'címrend kötelező'!CO59+'címrend önként'!CO59+'címrend államig'!CO59</f>
        <v>0</v>
      </c>
      <c r="CP59" s="38"/>
      <c r="CQ59" s="7"/>
      <c r="CR59" s="330">
        <f>SUM('címrend kötelező'!CR59+'címrend önként'!CR59+'címrend államig'!CR59)</f>
        <v>0</v>
      </c>
      <c r="CS59" s="38"/>
      <c r="CT59" s="7"/>
      <c r="CU59" s="330">
        <f>SUM('címrend kötelező'!CU59+'címrend önként'!CU59+'címrend államig'!CU59)</f>
        <v>0</v>
      </c>
      <c r="CV59" s="38"/>
      <c r="CW59" s="7"/>
      <c r="CX59" s="330">
        <f>SUM('címrend kötelező'!CX59+'címrend önként'!CX59+'címrend államig'!CX59)</f>
        <v>0</v>
      </c>
      <c r="CY59" s="38"/>
      <c r="CZ59" s="7"/>
      <c r="DA59" s="330">
        <f>SUM('címrend kötelező'!DA59+'címrend önként'!DA59+'címrend államig'!DA59)</f>
        <v>0</v>
      </c>
      <c r="DB59" s="38"/>
      <c r="DC59" s="7"/>
      <c r="DD59" s="330">
        <f>SUM('címrend kötelező'!DD59+'címrend önként'!DD59+'címrend államig'!DD59)</f>
        <v>0</v>
      </c>
      <c r="DE59" s="38"/>
      <c r="DF59" s="7"/>
      <c r="DG59" s="330">
        <f>SUM('címrend kötelező'!DG59+'címrend önként'!DG59+'címrend államig'!DG59)</f>
        <v>0</v>
      </c>
      <c r="DH59" s="38"/>
      <c r="DI59" s="7"/>
      <c r="DJ59" s="330">
        <f>SUM('címrend kötelező'!DJ59+'címrend önként'!DJ59+'címrend államig'!DJ59)</f>
        <v>0</v>
      </c>
      <c r="DK59" s="38"/>
      <c r="DL59" s="7"/>
      <c r="DM59" s="330">
        <f>SUM('címrend kötelező'!DM59+'címrend önként'!DM59+'címrend államig'!DM59)</f>
        <v>0</v>
      </c>
      <c r="DN59" s="38"/>
      <c r="DO59" s="7"/>
      <c r="DP59" s="330">
        <f>'címrend kötelező'!DP59+'címrend önként'!DP59+'címrend államig'!DP59</f>
        <v>0</v>
      </c>
      <c r="DQ59" s="38"/>
      <c r="DR59" s="330">
        <f t="shared" si="59"/>
        <v>125858</v>
      </c>
      <c r="DS59" s="330">
        <f t="shared" si="59"/>
        <v>265911</v>
      </c>
      <c r="DT59" s="94">
        <f t="shared" si="60"/>
        <v>211.27858380079138</v>
      </c>
      <c r="DU59" s="7"/>
      <c r="DV59" s="7">
        <f>SUM('címrend kötelező'!DV59+'címrend önként'!DV59+'címrend államig'!DV59)</f>
        <v>0</v>
      </c>
      <c r="DW59" s="38"/>
      <c r="DX59" s="7"/>
      <c r="DY59" s="7">
        <f>SUM('címrend kötelező'!DY59+'címrend önként'!DY59+'címrend államig'!DY59)</f>
        <v>0</v>
      </c>
      <c r="DZ59" s="38"/>
      <c r="EA59" s="7"/>
      <c r="EB59" s="7">
        <f>SUM('címrend kötelező'!EB59+'címrend önként'!EB59+'címrend államig'!EB59)</f>
        <v>0</v>
      </c>
      <c r="EC59" s="38"/>
      <c r="ED59" s="7"/>
      <c r="EE59" s="7">
        <f>SUM('címrend kötelező'!EE59+'címrend önként'!EE59+'címrend államig'!EE59)</f>
        <v>0</v>
      </c>
      <c r="EF59" s="38"/>
      <c r="EG59" s="7"/>
      <c r="EH59" s="7">
        <f>SUM('címrend kötelező'!EH59+'címrend önként'!EH59+'címrend államig'!EH59)</f>
        <v>0</v>
      </c>
      <c r="EI59" s="38"/>
      <c r="EJ59" s="7"/>
      <c r="EK59" s="7">
        <f>SUM('címrend kötelező'!EK59+'címrend önként'!EK59+'címrend államig'!EK59)</f>
        <v>0</v>
      </c>
      <c r="EL59" s="38"/>
      <c r="EM59" s="7"/>
      <c r="EN59" s="7">
        <f>SUM('címrend kötelező'!EN59+'címrend önként'!EN59+'címrend államig'!EN59)</f>
        <v>0</v>
      </c>
      <c r="EO59" s="38"/>
      <c r="EP59" s="7"/>
      <c r="EQ59" s="7">
        <f>SUM('címrend kötelező'!EQ59+'címrend önként'!EQ59+'címrend államig'!EQ59)</f>
        <v>0</v>
      </c>
      <c r="ER59" s="38"/>
      <c r="ES59" s="7"/>
      <c r="ET59" s="7">
        <f>SUM('címrend kötelező'!ET59+'címrend önként'!ET59+'címrend államig'!ET59)</f>
        <v>0</v>
      </c>
      <c r="EU59" s="330"/>
      <c r="EV59" s="330">
        <f t="shared" si="61"/>
        <v>0</v>
      </c>
      <c r="EW59" s="330">
        <f t="shared" si="61"/>
        <v>0</v>
      </c>
      <c r="EX59" s="95"/>
      <c r="EY59" s="7"/>
      <c r="EZ59" s="330">
        <f>'címrend kötelező'!EY59+'címrend önként'!EY59+'címrend államig'!EY59</f>
        <v>0</v>
      </c>
      <c r="FA59" s="38"/>
      <c r="FB59" s="7"/>
      <c r="FC59" s="330">
        <f>'címrend kötelező'!EZ59+'címrend önként'!EZ59+'címrend államig'!EZ59</f>
        <v>0</v>
      </c>
      <c r="FD59" s="38"/>
      <c r="FE59" s="7"/>
      <c r="FF59" s="330">
        <f>'címrend kötelező'!FA59+'címrend önként'!FA59+'címrend államig'!FA59</f>
        <v>0</v>
      </c>
      <c r="FG59" s="38"/>
      <c r="FH59" s="7"/>
      <c r="FI59" s="330">
        <f>'címrend kötelező'!FB59+'címrend önként'!FB59+'címrend államig'!FB59</f>
        <v>0</v>
      </c>
      <c r="FJ59" s="38"/>
      <c r="FK59" s="7"/>
      <c r="FL59" s="330">
        <f>'címrend kötelező'!FC59+'címrend önként'!FC59+'címrend államig'!FC59</f>
        <v>0</v>
      </c>
      <c r="FM59" s="38"/>
      <c r="FN59" s="7"/>
      <c r="FO59" s="330">
        <f>'címrend kötelező'!FD59+'címrend önként'!FD59+'címrend államig'!FD59</f>
        <v>0</v>
      </c>
      <c r="FP59" s="330"/>
      <c r="FQ59" s="7"/>
      <c r="FR59" s="330">
        <f>'címrend kötelező'!FE59+'címrend önként'!FE59+'címrend államig'!FE59</f>
        <v>0</v>
      </c>
      <c r="FS59" s="330"/>
      <c r="FT59" s="7"/>
      <c r="FU59" s="330">
        <f>'címrend kötelező'!FF59+'címrend önként'!FF59+'címrend államig'!FF59</f>
        <v>0</v>
      </c>
      <c r="FV59" s="38"/>
      <c r="FW59" s="7"/>
      <c r="FX59" s="330">
        <f>'címrend kötelező'!FG59+'címrend önként'!FG59+'címrend államig'!FG59</f>
        <v>0</v>
      </c>
      <c r="FY59" s="38"/>
      <c r="FZ59" s="7"/>
      <c r="GA59" s="330">
        <f>'címrend kötelező'!FH59+'címrend önként'!FH59+'címrend államig'!FH59</f>
        <v>0</v>
      </c>
      <c r="GB59" s="330"/>
      <c r="GC59" s="7"/>
      <c r="GD59" s="330">
        <f>'címrend kötelező'!FI59+'címrend önként'!FI59+'címrend államig'!FI59</f>
        <v>0</v>
      </c>
      <c r="GE59" s="330"/>
      <c r="GF59" s="7"/>
      <c r="GG59" s="330">
        <f>'címrend kötelező'!FJ59+'címrend önként'!FJ59+'címrend államig'!FJ59</f>
        <v>0</v>
      </c>
      <c r="GH59" s="330"/>
      <c r="GI59" s="7"/>
      <c r="GJ59" s="330">
        <f>'címrend kötelező'!FK59+'címrend önként'!FK59+'címrend államig'!FK59</f>
        <v>0</v>
      </c>
      <c r="GK59" s="38"/>
      <c r="GL59" s="330">
        <f t="shared" si="62"/>
        <v>0</v>
      </c>
      <c r="GM59" s="330">
        <f t="shared" si="62"/>
        <v>0</v>
      </c>
      <c r="GN59" s="38"/>
      <c r="GO59" s="7"/>
      <c r="GP59" s="330">
        <f>'címrend kötelező'!FM59+'címrend önként'!FM59+'címrend államig'!FM59</f>
        <v>0</v>
      </c>
      <c r="GQ59" s="330"/>
      <c r="GR59" s="7"/>
      <c r="GS59" s="330">
        <f>'címrend kötelező'!FN59+'címrend önként'!FN59+'címrend államig'!FN59</f>
        <v>0</v>
      </c>
      <c r="GT59" s="330"/>
      <c r="GU59" s="7"/>
      <c r="GV59" s="330">
        <f>'címrend kötelező'!FO59+'címrend önként'!FO59+'címrend államig'!FO59</f>
        <v>0</v>
      </c>
      <c r="GW59" s="38"/>
      <c r="GX59" s="330">
        <f t="shared" si="63"/>
        <v>0</v>
      </c>
      <c r="GY59" s="330">
        <f t="shared" si="63"/>
        <v>0</v>
      </c>
      <c r="GZ59" s="330"/>
      <c r="HA59" s="38">
        <f t="shared" si="64"/>
        <v>125858</v>
      </c>
      <c r="HB59" s="330">
        <f t="shared" si="64"/>
        <v>265911</v>
      </c>
      <c r="HC59" s="182">
        <f t="shared" si="58"/>
        <v>211.27858380079138</v>
      </c>
      <c r="HE59" s="187"/>
      <c r="HF59" s="187"/>
    </row>
    <row r="60" spans="1:214" ht="15" customHeight="1" x14ac:dyDescent="0.2">
      <c r="A60" s="161" t="s">
        <v>515</v>
      </c>
      <c r="B60" s="7"/>
      <c r="C60" s="7">
        <f>SUM('címrend kötelező'!C60+'címrend önként'!C60+'címrend államig'!C60)</f>
        <v>0</v>
      </c>
      <c r="D60" s="89"/>
      <c r="E60" s="7"/>
      <c r="F60" s="7">
        <f>SUM('címrend kötelező'!F60+'címrend önként'!F60+'címrend államig'!F60)</f>
        <v>0</v>
      </c>
      <c r="G60" s="38"/>
      <c r="H60" s="7"/>
      <c r="I60" s="7">
        <f>SUM('címrend kötelező'!I60+'címrend önként'!I60+'címrend államig'!I60)</f>
        <v>0</v>
      </c>
      <c r="J60" s="38"/>
      <c r="K60" s="7"/>
      <c r="L60" s="7">
        <f>SUM('címrend kötelező'!L60+'címrend önként'!L60+'címrend államig'!L60)</f>
        <v>0</v>
      </c>
      <c r="M60" s="38"/>
      <c r="N60" s="7"/>
      <c r="O60" s="7">
        <f>SUM('címrend kötelező'!O60+'címrend önként'!O60+'címrend államig'!O60)</f>
        <v>0</v>
      </c>
      <c r="P60" s="38"/>
      <c r="Q60" s="7"/>
      <c r="R60" s="7">
        <f>SUM('címrend kötelező'!R60+'címrend önként'!R60+'címrend államig'!R60)</f>
        <v>0</v>
      </c>
      <c r="S60" s="38"/>
      <c r="T60" s="7"/>
      <c r="U60" s="7">
        <f>SUM('címrend kötelező'!U60+'címrend önként'!U60+'címrend államig'!U60)</f>
        <v>0</v>
      </c>
      <c r="V60" s="38"/>
      <c r="W60" s="7"/>
      <c r="X60" s="7">
        <f>SUM('címrend kötelező'!X60+'címrend önként'!X60+'címrend államig'!X60)</f>
        <v>0</v>
      </c>
      <c r="Y60" s="38"/>
      <c r="Z60" s="7"/>
      <c r="AA60" s="7">
        <f>SUM('címrend kötelező'!AA60+'címrend önként'!AA60+'címrend államig'!AA60)</f>
        <v>0</v>
      </c>
      <c r="AB60" s="38"/>
      <c r="AC60" s="7"/>
      <c r="AD60" s="7">
        <f>SUM('címrend kötelező'!AD60+'címrend önként'!AD60+'címrend államig'!AD60)</f>
        <v>0</v>
      </c>
      <c r="AE60" s="38"/>
      <c r="AF60" s="7"/>
      <c r="AG60" s="7">
        <f>SUM('címrend kötelező'!AG60+'címrend önként'!AG60+'címrend államig'!AG60)</f>
        <v>0</v>
      </c>
      <c r="AH60" s="38"/>
      <c r="AI60" s="7"/>
      <c r="AJ60" s="7">
        <f>SUM('címrend kötelező'!AJ60+'címrend önként'!AJ60+'címrend államig'!AJ60)</f>
        <v>0</v>
      </c>
      <c r="AK60" s="38"/>
      <c r="AL60" s="7"/>
      <c r="AM60" s="7">
        <f>SUM('címrend kötelező'!AM60+'címrend önként'!AM60+'címrend államig'!AM60)</f>
        <v>0</v>
      </c>
      <c r="AN60" s="38"/>
      <c r="AO60" s="7"/>
      <c r="AP60" s="7">
        <f>SUM('címrend kötelező'!AP60+'címrend önként'!AP60+'címrend államig'!AP60)</f>
        <v>0</v>
      </c>
      <c r="AQ60" s="38"/>
      <c r="AR60" s="7"/>
      <c r="AS60" s="330">
        <f>SUM('címrend kötelező'!AS60+'címrend önként'!AS60+'címrend államig'!AS60)</f>
        <v>0</v>
      </c>
      <c r="AT60" s="38"/>
      <c r="AU60" s="7"/>
      <c r="AV60" s="330">
        <f>SUM('címrend kötelező'!AV60+'címrend önként'!AV60+'címrend államig'!AV60)</f>
        <v>0</v>
      </c>
      <c r="AW60" s="38"/>
      <c r="AX60" s="7"/>
      <c r="AY60" s="330">
        <f>SUM('címrend kötelező'!AY60+'címrend önként'!AY60+'címrend államig'!AY60)</f>
        <v>0</v>
      </c>
      <c r="AZ60" s="38"/>
      <c r="BA60" s="7"/>
      <c r="BB60" s="330">
        <f>SUM('címrend kötelező'!BB60+'címrend önként'!BB60+'címrend államig'!BB60)</f>
        <v>0</v>
      </c>
      <c r="BC60" s="38"/>
      <c r="BD60" s="7"/>
      <c r="BE60" s="330">
        <f>SUM('címrend kötelező'!BE60+'címrend önként'!BE60+'címrend államig'!BE60)</f>
        <v>0</v>
      </c>
      <c r="BF60" s="38"/>
      <c r="BG60" s="7"/>
      <c r="BH60" s="330">
        <f>'címrend kötelező'!BH60+'címrend önként'!BH60+'címrend államig'!BH60</f>
        <v>0</v>
      </c>
      <c r="BI60" s="38"/>
      <c r="BJ60" s="7"/>
      <c r="BK60" s="330">
        <f>'címrend kötelező'!BK60+'címrend önként'!BK60+'címrend államig'!BK60</f>
        <v>0</v>
      </c>
      <c r="BL60" s="38"/>
      <c r="BM60" s="7"/>
      <c r="BN60" s="330">
        <f>SUM('címrend kötelező'!BN60+'címrend önként'!BN60+'címrend államig'!BN60)</f>
        <v>0</v>
      </c>
      <c r="BO60" s="38"/>
      <c r="BP60" s="7"/>
      <c r="BQ60" s="330">
        <f>SUM('címrend kötelező'!BQ60+'címrend önként'!BQ60+'címrend államig'!BQ60)</f>
        <v>0</v>
      </c>
      <c r="BR60" s="38"/>
      <c r="BS60" s="7"/>
      <c r="BT60" s="330">
        <f>SUM('címrend kötelező'!BT60+'címrend önként'!BT60+'címrend államig'!BT60)</f>
        <v>0</v>
      </c>
      <c r="BU60" s="38"/>
      <c r="BV60" s="7"/>
      <c r="BW60" s="38">
        <f>SUM('címrend kötelező'!BW60+'címrend önként'!BW60+'címrend államig'!BW60)</f>
        <v>0</v>
      </c>
      <c r="BX60" s="38"/>
      <c r="BY60" s="7"/>
      <c r="BZ60" s="330">
        <f>SUM('címrend kötelező'!BZ60+'címrend önként'!BZ60+'címrend államig'!BZ60)</f>
        <v>0</v>
      </c>
      <c r="CA60" s="38"/>
      <c r="CB60" s="7"/>
      <c r="CC60" s="330">
        <f>SUM('címrend kötelező'!CC60+'címrend önként'!CC60+'címrend államig'!CC60)</f>
        <v>0</v>
      </c>
      <c r="CD60" s="38"/>
      <c r="CE60" s="7"/>
      <c r="CF60" s="330">
        <f>SUM('címrend kötelező'!CF60+'címrend önként'!CF60+'címrend államig'!CF60)</f>
        <v>0</v>
      </c>
      <c r="CG60" s="38"/>
      <c r="CH60" s="7"/>
      <c r="CI60" s="330">
        <f>SUM('címrend kötelező'!CI60+'címrend önként'!CI60+'címrend államig'!CI60)</f>
        <v>0</v>
      </c>
      <c r="CJ60" s="38"/>
      <c r="CK60" s="7"/>
      <c r="CL60" s="330">
        <f>SUM('címrend kötelező'!CL60+'címrend önként'!CL60+'címrend államig'!CL60)</f>
        <v>0</v>
      </c>
      <c r="CM60" s="38"/>
      <c r="CN60" s="7"/>
      <c r="CO60" s="330">
        <f>'címrend kötelező'!CO60+'címrend önként'!CO60+'címrend államig'!CO60</f>
        <v>0</v>
      </c>
      <c r="CP60" s="38"/>
      <c r="CQ60" s="7"/>
      <c r="CR60" s="330">
        <f>SUM('címrend kötelező'!CR60+'címrend önként'!CR60+'címrend államig'!CR60)</f>
        <v>0</v>
      </c>
      <c r="CS60" s="38"/>
      <c r="CT60" s="7"/>
      <c r="CU60" s="330">
        <f>SUM('címrend kötelező'!CU60+'címrend önként'!CU60+'címrend államig'!CU60)</f>
        <v>0</v>
      </c>
      <c r="CV60" s="38"/>
      <c r="CW60" s="7"/>
      <c r="CX60" s="330">
        <f>SUM('címrend kötelező'!CX60+'címrend önként'!CX60+'címrend államig'!CX60)</f>
        <v>0</v>
      </c>
      <c r="CY60" s="38"/>
      <c r="CZ60" s="7"/>
      <c r="DA60" s="330">
        <f>SUM('címrend kötelező'!DA60+'címrend önként'!DA60+'címrend államig'!DA60)</f>
        <v>0</v>
      </c>
      <c r="DB60" s="38"/>
      <c r="DC60" s="7"/>
      <c r="DD60" s="330">
        <f>SUM('címrend kötelező'!DD60+'címrend önként'!DD60+'címrend államig'!DD60)</f>
        <v>0</v>
      </c>
      <c r="DE60" s="38"/>
      <c r="DF60" s="7"/>
      <c r="DG60" s="330">
        <f>SUM('címrend kötelező'!DG60+'címrend önként'!DG60+'címrend államig'!DG60)</f>
        <v>0</v>
      </c>
      <c r="DH60" s="38"/>
      <c r="DI60" s="7"/>
      <c r="DJ60" s="330">
        <f>SUM('címrend kötelező'!DJ60+'címrend önként'!DJ60+'címrend államig'!DJ60)</f>
        <v>0</v>
      </c>
      <c r="DK60" s="38"/>
      <c r="DL60" s="7"/>
      <c r="DM60" s="330">
        <f>SUM('címrend kötelező'!DM60+'címrend önként'!DM60+'címrend államig'!DM60)</f>
        <v>0</v>
      </c>
      <c r="DN60" s="38"/>
      <c r="DO60" s="7"/>
      <c r="DP60" s="330">
        <f>'címrend kötelező'!DP60+'címrend önként'!DP60+'címrend államig'!DP60</f>
        <v>0</v>
      </c>
      <c r="DQ60" s="38"/>
      <c r="DR60" s="330">
        <f t="shared" si="59"/>
        <v>0</v>
      </c>
      <c r="DS60" s="330">
        <f t="shared" si="59"/>
        <v>0</v>
      </c>
      <c r="DT60" s="330"/>
      <c r="DU60" s="7"/>
      <c r="DV60" s="7">
        <f>SUM('címrend kötelező'!DV60+'címrend önként'!DV60+'címrend államig'!DV60)</f>
        <v>0</v>
      </c>
      <c r="DW60" s="38"/>
      <c r="DX60" s="7"/>
      <c r="DY60" s="7">
        <f>SUM('címrend kötelező'!DY60+'címrend önként'!DY60+'címrend államig'!DY60)</f>
        <v>0</v>
      </c>
      <c r="DZ60" s="38"/>
      <c r="EA60" s="7"/>
      <c r="EB60" s="7">
        <f>SUM('címrend kötelező'!EB60+'címrend önként'!EB60+'címrend államig'!EB60)</f>
        <v>0</v>
      </c>
      <c r="EC60" s="38"/>
      <c r="ED60" s="7"/>
      <c r="EE60" s="7">
        <f>SUM('címrend kötelező'!EE60+'címrend önként'!EE60+'címrend államig'!EE60)</f>
        <v>0</v>
      </c>
      <c r="EF60" s="38"/>
      <c r="EG60" s="7"/>
      <c r="EH60" s="7">
        <f>SUM('címrend kötelező'!EH60+'címrend önként'!EH60+'címrend államig'!EH60)</f>
        <v>0</v>
      </c>
      <c r="EI60" s="38"/>
      <c r="EJ60" s="7"/>
      <c r="EK60" s="7">
        <f>SUM('címrend kötelező'!EK60+'címrend önként'!EK60+'címrend államig'!EK60)</f>
        <v>0</v>
      </c>
      <c r="EL60" s="38"/>
      <c r="EM60" s="7"/>
      <c r="EN60" s="7">
        <f>SUM('címrend kötelező'!EN60+'címrend önként'!EN60+'címrend államig'!EN60)</f>
        <v>0</v>
      </c>
      <c r="EO60" s="38"/>
      <c r="EP60" s="7"/>
      <c r="EQ60" s="7">
        <f>SUM('címrend kötelező'!EQ60+'címrend önként'!EQ60+'címrend államig'!EQ60)</f>
        <v>0</v>
      </c>
      <c r="ER60" s="38"/>
      <c r="ES60" s="7"/>
      <c r="ET60" s="7">
        <f>SUM('címrend kötelező'!ET60+'címrend önként'!ET60+'címrend államig'!ET60)</f>
        <v>0</v>
      </c>
      <c r="EU60" s="330"/>
      <c r="EV60" s="330">
        <f t="shared" si="61"/>
        <v>0</v>
      </c>
      <c r="EW60" s="330">
        <f t="shared" si="61"/>
        <v>0</v>
      </c>
      <c r="EX60" s="95"/>
      <c r="EY60" s="7"/>
      <c r="EZ60" s="330">
        <f>'címrend kötelező'!EY60+'címrend önként'!EY60+'címrend államig'!EY60</f>
        <v>0</v>
      </c>
      <c r="FA60" s="38"/>
      <c r="FB60" s="7"/>
      <c r="FC60" s="330">
        <f>'címrend kötelező'!EZ60+'címrend önként'!EZ60+'címrend államig'!EZ60</f>
        <v>0</v>
      </c>
      <c r="FD60" s="38"/>
      <c r="FE60" s="7"/>
      <c r="FF60" s="330">
        <f>'címrend kötelező'!FA60+'címrend önként'!FA60+'címrend államig'!FA60</f>
        <v>0</v>
      </c>
      <c r="FG60" s="38"/>
      <c r="FH60" s="7"/>
      <c r="FI60" s="330">
        <f>'címrend kötelező'!FB60+'címrend önként'!FB60+'címrend államig'!FB60</f>
        <v>0</v>
      </c>
      <c r="FJ60" s="38"/>
      <c r="FK60" s="7"/>
      <c r="FL60" s="330">
        <f>'címrend kötelező'!FC60+'címrend önként'!FC60+'címrend államig'!FC60</f>
        <v>0</v>
      </c>
      <c r="FM60" s="38"/>
      <c r="FN60" s="7"/>
      <c r="FO60" s="330">
        <f>'címrend kötelező'!FD60+'címrend önként'!FD60+'címrend államig'!FD60</f>
        <v>0</v>
      </c>
      <c r="FP60" s="330"/>
      <c r="FQ60" s="7"/>
      <c r="FR60" s="330">
        <f>'címrend kötelező'!FE60+'címrend önként'!FE60+'címrend államig'!FE60</f>
        <v>0</v>
      </c>
      <c r="FS60" s="330"/>
      <c r="FT60" s="7"/>
      <c r="FU60" s="330">
        <f>'címrend kötelező'!FF60+'címrend önként'!FF60+'címrend államig'!FF60</f>
        <v>0</v>
      </c>
      <c r="FV60" s="38"/>
      <c r="FW60" s="7"/>
      <c r="FX60" s="330">
        <f>'címrend kötelező'!FG60+'címrend önként'!FG60+'címrend államig'!FG60</f>
        <v>0</v>
      </c>
      <c r="FY60" s="38"/>
      <c r="FZ60" s="7"/>
      <c r="GA60" s="330">
        <f>'címrend kötelező'!FH60+'címrend önként'!FH60+'címrend államig'!FH60</f>
        <v>0</v>
      </c>
      <c r="GB60" s="330"/>
      <c r="GC60" s="7"/>
      <c r="GD60" s="330">
        <f>'címrend kötelező'!FI60+'címrend önként'!FI60+'címrend államig'!FI60</f>
        <v>0</v>
      </c>
      <c r="GE60" s="330"/>
      <c r="GF60" s="7"/>
      <c r="GG60" s="330">
        <f>'címrend kötelező'!FJ60+'címrend önként'!FJ60+'címrend államig'!FJ60</f>
        <v>0</v>
      </c>
      <c r="GH60" s="330"/>
      <c r="GI60" s="7"/>
      <c r="GJ60" s="330">
        <f>'címrend kötelező'!FK60+'címrend önként'!FK60+'címrend államig'!FK60</f>
        <v>0</v>
      </c>
      <c r="GK60" s="38"/>
      <c r="GL60" s="330">
        <f t="shared" si="62"/>
        <v>0</v>
      </c>
      <c r="GM60" s="330">
        <f t="shared" si="62"/>
        <v>0</v>
      </c>
      <c r="GN60" s="38"/>
      <c r="GO60" s="7"/>
      <c r="GP60" s="330">
        <f>'címrend kötelező'!FM60+'címrend önként'!FM60+'címrend államig'!FM60</f>
        <v>0</v>
      </c>
      <c r="GQ60" s="330"/>
      <c r="GR60" s="7"/>
      <c r="GS60" s="330">
        <f>'címrend kötelező'!FN60+'címrend önként'!FN60+'címrend államig'!FN60</f>
        <v>0</v>
      </c>
      <c r="GT60" s="330"/>
      <c r="GU60" s="7"/>
      <c r="GV60" s="330">
        <f>'címrend kötelező'!FO60+'címrend önként'!FO60+'címrend államig'!FO60</f>
        <v>0</v>
      </c>
      <c r="GW60" s="38"/>
      <c r="GX60" s="330">
        <f t="shared" si="63"/>
        <v>0</v>
      </c>
      <c r="GY60" s="330">
        <f t="shared" si="63"/>
        <v>0</v>
      </c>
      <c r="GZ60" s="330"/>
      <c r="HA60" s="38">
        <f t="shared" si="64"/>
        <v>0</v>
      </c>
      <c r="HB60" s="38">
        <f t="shared" si="64"/>
        <v>0</v>
      </c>
      <c r="HC60" s="182"/>
      <c r="HE60" s="187"/>
      <c r="HF60" s="187"/>
    </row>
    <row r="61" spans="1:214" s="13" customFormat="1" ht="15" customHeight="1" x14ac:dyDescent="0.2">
      <c r="A61" s="162" t="s">
        <v>516</v>
      </c>
      <c r="B61" s="6">
        <f>B62+B67</f>
        <v>0</v>
      </c>
      <c r="C61" s="6">
        <f>C62+C67</f>
        <v>0</v>
      </c>
      <c r="D61" s="89"/>
      <c r="E61" s="6">
        <f>E62+E67</f>
        <v>0</v>
      </c>
      <c r="F61" s="6">
        <f>F62+F67</f>
        <v>0</v>
      </c>
      <c r="G61" s="38"/>
      <c r="H61" s="6">
        <f>H62+H67</f>
        <v>0</v>
      </c>
      <c r="I61" s="6">
        <f>I62+I67</f>
        <v>0</v>
      </c>
      <c r="J61" s="38"/>
      <c r="K61" s="6">
        <f>K62+K67</f>
        <v>0</v>
      </c>
      <c r="L61" s="6">
        <f>L62+L67</f>
        <v>0</v>
      </c>
      <c r="M61" s="38"/>
      <c r="N61" s="6">
        <f>N62+N67</f>
        <v>0</v>
      </c>
      <c r="O61" s="6">
        <f>O62+O67</f>
        <v>0</v>
      </c>
      <c r="P61" s="38"/>
      <c r="Q61" s="6">
        <f>Q62+Q67</f>
        <v>0</v>
      </c>
      <c r="R61" s="6">
        <f>R62+R67</f>
        <v>0</v>
      </c>
      <c r="S61" s="38"/>
      <c r="T61" s="6">
        <f>T62+T67</f>
        <v>0</v>
      </c>
      <c r="U61" s="6">
        <f>U62+U67</f>
        <v>0</v>
      </c>
      <c r="V61" s="38"/>
      <c r="W61" s="6">
        <f>W62+W67</f>
        <v>0</v>
      </c>
      <c r="X61" s="6">
        <f>X62+X67</f>
        <v>0</v>
      </c>
      <c r="Y61" s="38"/>
      <c r="Z61" s="6">
        <f>Z62+Z67</f>
        <v>0</v>
      </c>
      <c r="AA61" s="6">
        <f>AA62+AA67</f>
        <v>0</v>
      </c>
      <c r="AB61" s="89"/>
      <c r="AC61" s="6">
        <f>AC62+AC67</f>
        <v>2929976</v>
      </c>
      <c r="AD61" s="6">
        <f>AD62+AD67</f>
        <v>4397594</v>
      </c>
      <c r="AE61" s="89">
        <f t="shared" ref="AE61:AE62" si="257">AD61/AC61*100</f>
        <v>150.08976182740065</v>
      </c>
      <c r="AF61" s="6">
        <f>AF62+AF67</f>
        <v>0</v>
      </c>
      <c r="AG61" s="6">
        <f>AG62+AG67</f>
        <v>0</v>
      </c>
      <c r="AH61" s="38"/>
      <c r="AI61" s="6">
        <f>AI62+AI67</f>
        <v>0</v>
      </c>
      <c r="AJ61" s="6">
        <f>AJ62+AJ67</f>
        <v>0</v>
      </c>
      <c r="AK61" s="38"/>
      <c r="AL61" s="6">
        <f>AL62+AL67</f>
        <v>0</v>
      </c>
      <c r="AM61" s="6">
        <f>AM62+AM67</f>
        <v>0</v>
      </c>
      <c r="AN61" s="38"/>
      <c r="AO61" s="6">
        <f>AO62+AO67</f>
        <v>0</v>
      </c>
      <c r="AP61" s="6">
        <f>AP62+AP67</f>
        <v>0</v>
      </c>
      <c r="AQ61" s="38"/>
      <c r="AR61" s="6">
        <f>AR62+AR67</f>
        <v>0</v>
      </c>
      <c r="AS61" s="6">
        <f>AS62+AS67</f>
        <v>0</v>
      </c>
      <c r="AT61" s="38"/>
      <c r="AU61" s="6">
        <f>AU62+AU67</f>
        <v>0</v>
      </c>
      <c r="AV61" s="6">
        <f>AV62+AV67</f>
        <v>0</v>
      </c>
      <c r="AW61" s="38"/>
      <c r="AX61" s="6">
        <f>AX62+AX67</f>
        <v>0</v>
      </c>
      <c r="AY61" s="6">
        <f>AY62+AY67</f>
        <v>0</v>
      </c>
      <c r="AZ61" s="38"/>
      <c r="BA61" s="6">
        <f>BA62+BA67</f>
        <v>0</v>
      </c>
      <c r="BB61" s="6">
        <f>BB62+BB67</f>
        <v>0</v>
      </c>
      <c r="BC61" s="38"/>
      <c r="BD61" s="6">
        <f>BD62+BD67</f>
        <v>0</v>
      </c>
      <c r="BE61" s="6">
        <f>BE62+BE67</f>
        <v>0</v>
      </c>
      <c r="BF61" s="38"/>
      <c r="BG61" s="6">
        <f>BG62+BG67</f>
        <v>0</v>
      </c>
      <c r="BH61" s="6">
        <f>BH62+BH67</f>
        <v>0</v>
      </c>
      <c r="BI61" s="38"/>
      <c r="BJ61" s="6">
        <f>BJ62+BJ67</f>
        <v>0</v>
      </c>
      <c r="BK61" s="6">
        <f>BK62+BK67</f>
        <v>0</v>
      </c>
      <c r="BL61" s="38"/>
      <c r="BM61" s="6">
        <f>BM62+BM67</f>
        <v>0</v>
      </c>
      <c r="BN61" s="6">
        <f>BN62+BN67</f>
        <v>0</v>
      </c>
      <c r="BO61" s="38"/>
      <c r="BP61" s="6">
        <f>BP62+BP67</f>
        <v>0</v>
      </c>
      <c r="BQ61" s="6">
        <f>BQ62+BQ67</f>
        <v>0</v>
      </c>
      <c r="BR61" s="38"/>
      <c r="BS61" s="6">
        <f>BS62+BS67</f>
        <v>0</v>
      </c>
      <c r="BT61" s="6">
        <f>BT62+BT67</f>
        <v>0</v>
      </c>
      <c r="BU61" s="38"/>
      <c r="BV61" s="6">
        <f>BV62+BV67</f>
        <v>0</v>
      </c>
      <c r="BW61" s="6">
        <f>BW62+BW67</f>
        <v>0</v>
      </c>
      <c r="BX61" s="38"/>
      <c r="BY61" s="6">
        <f>BY62+BY67</f>
        <v>0</v>
      </c>
      <c r="BZ61" s="6">
        <f>BZ62+BZ67</f>
        <v>0</v>
      </c>
      <c r="CA61" s="38"/>
      <c r="CB61" s="6">
        <f>CB62+CB67</f>
        <v>0</v>
      </c>
      <c r="CC61" s="6">
        <f>CC62+CC67</f>
        <v>0</v>
      </c>
      <c r="CD61" s="38"/>
      <c r="CE61" s="6">
        <f>CE62+CE67</f>
        <v>0</v>
      </c>
      <c r="CF61" s="6">
        <f>CF62+CF67</f>
        <v>0</v>
      </c>
      <c r="CG61" s="38"/>
      <c r="CH61" s="6">
        <f>CH62+CH67</f>
        <v>0</v>
      </c>
      <c r="CI61" s="6">
        <f>CI62+CI67</f>
        <v>0</v>
      </c>
      <c r="CJ61" s="38"/>
      <c r="CK61" s="6">
        <f>CK62+CK67</f>
        <v>0</v>
      </c>
      <c r="CL61" s="6">
        <f>CL62+CL67</f>
        <v>0</v>
      </c>
      <c r="CM61" s="38"/>
      <c r="CN61" s="6">
        <f>CN62+CN67</f>
        <v>0</v>
      </c>
      <c r="CO61" s="6">
        <f>CO62+CO67</f>
        <v>0</v>
      </c>
      <c r="CP61" s="38"/>
      <c r="CQ61" s="6">
        <f>CQ62+CQ67</f>
        <v>0</v>
      </c>
      <c r="CR61" s="6">
        <f>CR62+CR67</f>
        <v>0</v>
      </c>
      <c r="CS61" s="38"/>
      <c r="CT61" s="6">
        <f>CT62+CT67</f>
        <v>0</v>
      </c>
      <c r="CU61" s="6">
        <f>CU62+CU67</f>
        <v>0</v>
      </c>
      <c r="CV61" s="38"/>
      <c r="CW61" s="6">
        <f>CW62+CW67</f>
        <v>0</v>
      </c>
      <c r="CX61" s="6">
        <f>CX62+CX67</f>
        <v>0</v>
      </c>
      <c r="CY61" s="38"/>
      <c r="CZ61" s="6">
        <f>CZ62+CZ67</f>
        <v>0</v>
      </c>
      <c r="DA61" s="6">
        <f>DA62+DA67</f>
        <v>0</v>
      </c>
      <c r="DB61" s="38"/>
      <c r="DC61" s="6">
        <f>DC62+DC67</f>
        <v>0</v>
      </c>
      <c r="DD61" s="6">
        <f>DD62+DD67</f>
        <v>0</v>
      </c>
      <c r="DE61" s="38"/>
      <c r="DF61" s="6">
        <f>DF62+DF67</f>
        <v>0</v>
      </c>
      <c r="DG61" s="6">
        <f>DG62+DG67</f>
        <v>0</v>
      </c>
      <c r="DH61" s="38"/>
      <c r="DI61" s="6">
        <f>DI62+DI67</f>
        <v>0</v>
      </c>
      <c r="DJ61" s="6">
        <f>DJ62+DJ67</f>
        <v>0</v>
      </c>
      <c r="DK61" s="38"/>
      <c r="DL61" s="6">
        <f>DL62+DL67</f>
        <v>0</v>
      </c>
      <c r="DM61" s="6">
        <f>DM62+DM67</f>
        <v>0</v>
      </c>
      <c r="DN61" s="38"/>
      <c r="DO61" s="6">
        <f>DO62+DO67</f>
        <v>0</v>
      </c>
      <c r="DP61" s="6">
        <f>DP62+DP67</f>
        <v>0</v>
      </c>
      <c r="DQ61" s="38"/>
      <c r="DR61" s="38">
        <f t="shared" si="59"/>
        <v>2929976</v>
      </c>
      <c r="DS61" s="38">
        <f t="shared" si="59"/>
        <v>4397594</v>
      </c>
      <c r="DT61" s="89">
        <f t="shared" si="60"/>
        <v>150.08976182740065</v>
      </c>
      <c r="DU61" s="6">
        <f>DU62+DU67</f>
        <v>13114</v>
      </c>
      <c r="DV61" s="6">
        <f>DV62+DV67</f>
        <v>16608</v>
      </c>
      <c r="DW61" s="91">
        <f t="shared" ref="DW61:DW63" si="258">DV61/DU61*100</f>
        <v>126.64328198871435</v>
      </c>
      <c r="DX61" s="6">
        <f>DX62+DX67</f>
        <v>4516</v>
      </c>
      <c r="DY61" s="6">
        <f>DY62+DY67</f>
        <v>5211</v>
      </c>
      <c r="DZ61" s="91">
        <f t="shared" ref="DZ61:DZ63" si="259">DY61/DX61*100</f>
        <v>115.38972542072629</v>
      </c>
      <c r="EA61" s="6">
        <f>EA62+EA67</f>
        <v>3632</v>
      </c>
      <c r="EB61" s="6">
        <f>EB62+EB67</f>
        <v>4232</v>
      </c>
      <c r="EC61" s="91">
        <f t="shared" ref="EC61:EC63" si="260">EB61/EA61*100</f>
        <v>116.51982378854626</v>
      </c>
      <c r="ED61" s="6">
        <f>ED62+ED67</f>
        <v>354729</v>
      </c>
      <c r="EE61" s="6">
        <f>EE62+EE67</f>
        <v>326502</v>
      </c>
      <c r="EF61" s="91">
        <f t="shared" ref="EF61:EF63" si="261">EE61/ED61*100</f>
        <v>92.042657916324856</v>
      </c>
      <c r="EG61" s="6">
        <f>EG62+EG67</f>
        <v>70215</v>
      </c>
      <c r="EH61" s="6">
        <f>EH62+EH67</f>
        <v>116046</v>
      </c>
      <c r="EI61" s="91">
        <f t="shared" ref="EI61:EI63" si="262">EH61/EG61*100</f>
        <v>165.27237769707327</v>
      </c>
      <c r="EJ61" s="6">
        <f>EJ62+EJ67</f>
        <v>56559</v>
      </c>
      <c r="EK61" s="6">
        <f>EK62+EK67</f>
        <v>79759</v>
      </c>
      <c r="EL61" s="91">
        <f t="shared" ref="EL61:EL63" si="263">EK61/EJ61*100</f>
        <v>141.0191127848795</v>
      </c>
      <c r="EM61" s="6">
        <f>EM62+EM67</f>
        <v>20866</v>
      </c>
      <c r="EN61" s="6">
        <f>EN62+EN67</f>
        <v>14410</v>
      </c>
      <c r="EO61" s="91">
        <f t="shared" ref="EO61:EO63" si="264">EN61/EM61*100</f>
        <v>69.05971436787118</v>
      </c>
      <c r="EP61" s="6">
        <f>EP62+EP67</f>
        <v>1304188</v>
      </c>
      <c r="EQ61" s="6">
        <f>EQ62+EQ67</f>
        <v>1445232</v>
      </c>
      <c r="ER61" s="91">
        <f t="shared" ref="ER61:ER63" si="265">EQ61/EP61*100</f>
        <v>110.81469849438885</v>
      </c>
      <c r="ES61" s="6">
        <f>ES62+ES67</f>
        <v>448974</v>
      </c>
      <c r="ET61" s="6">
        <f>ET62+ET67</f>
        <v>499968</v>
      </c>
      <c r="EU61" s="91">
        <f t="shared" ref="EU61:EU63" si="266">ET61/ES61*100</f>
        <v>111.35789600288659</v>
      </c>
      <c r="EV61" s="38">
        <f t="shared" si="61"/>
        <v>2276793</v>
      </c>
      <c r="EW61" s="38">
        <f t="shared" si="61"/>
        <v>2507968</v>
      </c>
      <c r="EX61" s="91">
        <f t="shared" ref="EX61:EX68" si="267">EW61/EV61*100</f>
        <v>110.15353613613534</v>
      </c>
      <c r="EY61" s="6">
        <f>EY62+EY67</f>
        <v>65153</v>
      </c>
      <c r="EZ61" s="6">
        <f>EZ62+EZ67</f>
        <v>66860</v>
      </c>
      <c r="FA61" s="91">
        <f t="shared" ref="FA61:FA63" si="268">EZ61/EY61*100</f>
        <v>102.61998680030082</v>
      </c>
      <c r="FB61" s="6">
        <f>FB62+FB67</f>
        <v>132010</v>
      </c>
      <c r="FC61" s="6">
        <f>FC62+FC67</f>
        <v>115006</v>
      </c>
      <c r="FD61" s="91">
        <f t="shared" ref="FD61:FD63" si="269">FC61/FB61*100</f>
        <v>87.119157639572762</v>
      </c>
      <c r="FE61" s="6">
        <f>FE62+FE67</f>
        <v>62186</v>
      </c>
      <c r="FF61" s="6">
        <f>FF62+FF67</f>
        <v>63801</v>
      </c>
      <c r="FG61" s="91">
        <f t="shared" ref="FG61:FG63" si="270">FF61/FE61*100</f>
        <v>102.5970475669765</v>
      </c>
      <c r="FH61" s="6">
        <f>FH62+FH67</f>
        <v>131130</v>
      </c>
      <c r="FI61" s="6">
        <f>FI62+FI67</f>
        <v>316939</v>
      </c>
      <c r="FJ61" s="91">
        <f t="shared" ref="FJ61:FJ63" si="271">FI61/FH61*100</f>
        <v>241.6983146495844</v>
      </c>
      <c r="FK61" s="6">
        <f>FK62+FK67</f>
        <v>128880</v>
      </c>
      <c r="FL61" s="6">
        <f>FL62+FL67</f>
        <v>124662</v>
      </c>
      <c r="FM61" s="91">
        <f t="shared" ref="FM61:FM63" si="272">FL61/FK61*100</f>
        <v>96.727188081936688</v>
      </c>
      <c r="FN61" s="6">
        <f>FN62+FN67</f>
        <v>199075</v>
      </c>
      <c r="FO61" s="6">
        <f>FO62+FO67</f>
        <v>196224</v>
      </c>
      <c r="FP61" s="91">
        <f t="shared" ref="FP61:FP63" si="273">FO61/FN61*100</f>
        <v>98.567876428481725</v>
      </c>
      <c r="FQ61" s="6">
        <f>FQ62+FQ67</f>
        <v>121603</v>
      </c>
      <c r="FR61" s="6">
        <f>FR62+FR67</f>
        <v>107768</v>
      </c>
      <c r="FS61" s="91">
        <f t="shared" ref="FS61:FS63" si="274">FR61/FQ61*100</f>
        <v>88.622813581901767</v>
      </c>
      <c r="FT61" s="6">
        <f>FT62+FT67</f>
        <v>148507</v>
      </c>
      <c r="FU61" s="6">
        <f>FU62+FU67</f>
        <v>162742</v>
      </c>
      <c r="FV61" s="91">
        <f t="shared" ref="FV61:FV63" si="275">FU61/FT61*100</f>
        <v>109.58540674850343</v>
      </c>
      <c r="FW61" s="6">
        <f>FW62+FW67</f>
        <v>78906</v>
      </c>
      <c r="FX61" s="6">
        <f>FX62+FX67</f>
        <v>83221</v>
      </c>
      <c r="FY61" s="91">
        <f t="shared" ref="FY61:FY63" si="276">FX61/FW61*100</f>
        <v>105.46853217752769</v>
      </c>
      <c r="FZ61" s="6">
        <f>FZ62+FZ67</f>
        <v>16058</v>
      </c>
      <c r="GA61" s="6">
        <f>GA62+GA67</f>
        <v>16644</v>
      </c>
      <c r="GB61" s="91">
        <f t="shared" ref="GB61:GB63" si="277">GA61/FZ61*100</f>
        <v>103.64927139120688</v>
      </c>
      <c r="GC61" s="6">
        <f>GC62+GC67</f>
        <v>48694</v>
      </c>
      <c r="GD61" s="6">
        <f>GD62+GD67</f>
        <v>59358</v>
      </c>
      <c r="GE61" s="91">
        <f t="shared" ref="GE61:GE63" si="278">GD61/GC61*100</f>
        <v>121.90002875097548</v>
      </c>
      <c r="GF61" s="6">
        <f>GF62+GF67</f>
        <v>693655</v>
      </c>
      <c r="GG61" s="6">
        <f>GG62+GG67</f>
        <v>689938</v>
      </c>
      <c r="GH61" s="91">
        <f t="shared" ref="GH61:GH63" si="279">GG61/GF61*100</f>
        <v>99.464142837577768</v>
      </c>
      <c r="GI61" s="6">
        <f>GI62+GI67</f>
        <v>67875</v>
      </c>
      <c r="GJ61" s="6">
        <f>GJ62+GJ67</f>
        <v>71644</v>
      </c>
      <c r="GK61" s="89">
        <f>SUM(GJ61/GI61*100)</f>
        <v>105.55285451197054</v>
      </c>
      <c r="GL61" s="38">
        <f t="shared" si="62"/>
        <v>1893732</v>
      </c>
      <c r="GM61" s="38">
        <f t="shared" si="62"/>
        <v>2074807</v>
      </c>
      <c r="GN61" s="91">
        <f t="shared" ref="GN61:GN63" si="280">GM61/GL61*100</f>
        <v>109.56180705611986</v>
      </c>
      <c r="GO61" s="6">
        <f>GO62+GO67</f>
        <v>845390</v>
      </c>
      <c r="GP61" s="6">
        <f>GP62+GP67</f>
        <v>940509</v>
      </c>
      <c r="GQ61" s="91">
        <f t="shared" ref="GQ61:GQ63" si="281">GP61/GO61*100</f>
        <v>111.25149339358167</v>
      </c>
      <c r="GR61" s="6">
        <f>GR62+GR67</f>
        <v>9088</v>
      </c>
      <c r="GS61" s="6">
        <f>GS62+GS67</f>
        <v>142205</v>
      </c>
      <c r="GT61" s="91">
        <f t="shared" ref="GT61:GT63" si="282">GS61/GR61*100</f>
        <v>1564.755721830986</v>
      </c>
      <c r="GU61" s="6">
        <f>GU62+GU67</f>
        <v>1354848</v>
      </c>
      <c r="GV61" s="6">
        <f>GV62+GV67</f>
        <v>1526944</v>
      </c>
      <c r="GW61" s="91">
        <f t="shared" ref="GW61:GW63" si="283">GV61/GU61*100</f>
        <v>112.7022367084721</v>
      </c>
      <c r="GX61" s="38">
        <f t="shared" si="63"/>
        <v>4103058</v>
      </c>
      <c r="GY61" s="38">
        <f t="shared" si="63"/>
        <v>4684465</v>
      </c>
      <c r="GZ61" s="91">
        <f t="shared" ref="GZ61:GZ63" si="284">GY61/GX61*100</f>
        <v>114.17008972332343</v>
      </c>
      <c r="HA61" s="38">
        <f t="shared" si="64"/>
        <v>9309827</v>
      </c>
      <c r="HB61" s="38">
        <f t="shared" si="64"/>
        <v>11590027</v>
      </c>
      <c r="HC61" s="182">
        <f t="shared" si="58"/>
        <v>124.49239926799929</v>
      </c>
      <c r="HE61" s="187"/>
      <c r="HF61" s="187"/>
    </row>
    <row r="62" spans="1:214" s="13" customFormat="1" ht="15" customHeight="1" x14ac:dyDescent="0.2">
      <c r="A62" s="162" t="s">
        <v>517</v>
      </c>
      <c r="B62" s="6">
        <f>B63+B64+B65+B66</f>
        <v>0</v>
      </c>
      <c r="C62" s="6">
        <f>C63+C64+C65+C66</f>
        <v>0</v>
      </c>
      <c r="D62" s="89"/>
      <c r="E62" s="6">
        <f>E63+E64+E65+E66</f>
        <v>0</v>
      </c>
      <c r="F62" s="6">
        <f>F63+F64+F65+F66</f>
        <v>0</v>
      </c>
      <c r="G62" s="38"/>
      <c r="H62" s="6">
        <f>H63+H64+H65+H66</f>
        <v>0</v>
      </c>
      <c r="I62" s="6">
        <f>I63+I64+I65+I66</f>
        <v>0</v>
      </c>
      <c r="J62" s="38"/>
      <c r="K62" s="6">
        <f>K63+K64+K65+K66</f>
        <v>0</v>
      </c>
      <c r="L62" s="6">
        <f>L63+L64+L65+L66</f>
        <v>0</v>
      </c>
      <c r="M62" s="38"/>
      <c r="N62" s="6">
        <f>N63+N64+N65+N66</f>
        <v>0</v>
      </c>
      <c r="O62" s="6">
        <f>O63+O64+O65+O66</f>
        <v>0</v>
      </c>
      <c r="P62" s="38"/>
      <c r="Q62" s="6">
        <f>Q63+Q64+Q65+Q66</f>
        <v>0</v>
      </c>
      <c r="R62" s="6">
        <f>R63+R64+R65+R66</f>
        <v>0</v>
      </c>
      <c r="S62" s="38"/>
      <c r="T62" s="6">
        <f>T63+T64+T65+T66</f>
        <v>0</v>
      </c>
      <c r="U62" s="6">
        <f>U63+U64+U65+U66</f>
        <v>0</v>
      </c>
      <c r="V62" s="38"/>
      <c r="W62" s="6">
        <f>W63+W64+W65+W66</f>
        <v>0</v>
      </c>
      <c r="X62" s="6">
        <f>X63+X64+X65+X66</f>
        <v>0</v>
      </c>
      <c r="Y62" s="38"/>
      <c r="Z62" s="6">
        <f>Z63+Z64+Z65+Z66</f>
        <v>0</v>
      </c>
      <c r="AA62" s="6">
        <f>AA63+AA64+AA65+AA66</f>
        <v>0</v>
      </c>
      <c r="AB62" s="89"/>
      <c r="AC62" s="6">
        <f>AC63+AC64+AC65+AC66</f>
        <v>935832</v>
      </c>
      <c r="AD62" s="6">
        <f>AD63+AD64+AD65+AD66</f>
        <v>1024857</v>
      </c>
      <c r="AE62" s="89">
        <f t="shared" si="257"/>
        <v>109.51292539686609</v>
      </c>
      <c r="AF62" s="6">
        <f>AF63+AF64+AF65+AF66</f>
        <v>0</v>
      </c>
      <c r="AG62" s="6">
        <f>AG63+AG64+AG65+AG66</f>
        <v>0</v>
      </c>
      <c r="AH62" s="38"/>
      <c r="AI62" s="6">
        <f>AI63+AI64+AI65+AI66</f>
        <v>0</v>
      </c>
      <c r="AJ62" s="6">
        <f>AJ63+AJ64+AJ65+AJ66</f>
        <v>0</v>
      </c>
      <c r="AK62" s="38"/>
      <c r="AL62" s="6">
        <f>AL63+AL64+AL65+AL66</f>
        <v>0</v>
      </c>
      <c r="AM62" s="6">
        <f>AM63+AM64+AM65+AM66</f>
        <v>0</v>
      </c>
      <c r="AN62" s="38"/>
      <c r="AO62" s="6">
        <f>AO63+AO64+AO65+AO66</f>
        <v>0</v>
      </c>
      <c r="AP62" s="6">
        <f>AP63+AP64+AP65+AP66</f>
        <v>0</v>
      </c>
      <c r="AQ62" s="38"/>
      <c r="AR62" s="6">
        <f>AR63+AR64+AR65+AR66</f>
        <v>0</v>
      </c>
      <c r="AS62" s="6">
        <f>AS63+AS64+AS65+AS66</f>
        <v>0</v>
      </c>
      <c r="AT62" s="38"/>
      <c r="AU62" s="6">
        <f>AU63+AU64+AU65+AU66</f>
        <v>0</v>
      </c>
      <c r="AV62" s="6">
        <f>AV63+AV64+AV65+AV66</f>
        <v>0</v>
      </c>
      <c r="AW62" s="38"/>
      <c r="AX62" s="6">
        <f>AX63+AX64+AX65+AX66</f>
        <v>0</v>
      </c>
      <c r="AY62" s="6">
        <f>AY63+AY64+AY65+AY66</f>
        <v>0</v>
      </c>
      <c r="AZ62" s="38"/>
      <c r="BA62" s="6">
        <f>BA63+BA64+BA65+BA66</f>
        <v>0</v>
      </c>
      <c r="BB62" s="6">
        <f>BB63+BB64+BB65+BB66</f>
        <v>0</v>
      </c>
      <c r="BC62" s="38"/>
      <c r="BD62" s="6">
        <f>BD63+BD64+BD65+BD66</f>
        <v>0</v>
      </c>
      <c r="BE62" s="6">
        <f>BE63+BE64+BE65+BE66</f>
        <v>0</v>
      </c>
      <c r="BF62" s="38"/>
      <c r="BG62" s="6">
        <f>BG63+BG64+BG65+BG66</f>
        <v>0</v>
      </c>
      <c r="BH62" s="6">
        <f>BH63+BH64+BH65+BH66</f>
        <v>0</v>
      </c>
      <c r="BI62" s="38"/>
      <c r="BJ62" s="6">
        <f>BJ63+BJ64+BJ65+BJ66</f>
        <v>0</v>
      </c>
      <c r="BK62" s="6">
        <f>BK63+BK64+BK65+BK66</f>
        <v>0</v>
      </c>
      <c r="BL62" s="38"/>
      <c r="BM62" s="6">
        <f>BM63+BM64+BM65+BM66</f>
        <v>0</v>
      </c>
      <c r="BN62" s="6">
        <f>BN63+BN64+BN65+BN66</f>
        <v>0</v>
      </c>
      <c r="BO62" s="38"/>
      <c r="BP62" s="6">
        <f>BP63+BP64+BP65+BP66</f>
        <v>0</v>
      </c>
      <c r="BQ62" s="6">
        <f>BQ63+BQ64+BQ65+BQ66</f>
        <v>0</v>
      </c>
      <c r="BR62" s="38"/>
      <c r="BS62" s="6">
        <f>BS63+BS64+BS65+BS66</f>
        <v>0</v>
      </c>
      <c r="BT62" s="6">
        <f>BT63+BT64+BT65+BT66</f>
        <v>0</v>
      </c>
      <c r="BU62" s="38"/>
      <c r="BV62" s="6">
        <f>BV63+BV64+BV65+BV66</f>
        <v>0</v>
      </c>
      <c r="BW62" s="6">
        <f>BW63+BW64+BW65+BW66</f>
        <v>0</v>
      </c>
      <c r="BX62" s="38"/>
      <c r="BY62" s="6">
        <f>BY63+BY64+BY65+BY66</f>
        <v>0</v>
      </c>
      <c r="BZ62" s="6">
        <f>BZ63+BZ64+BZ65+BZ66</f>
        <v>0</v>
      </c>
      <c r="CA62" s="38"/>
      <c r="CB62" s="6">
        <f>CB63+CB64+CB65+CB66</f>
        <v>0</v>
      </c>
      <c r="CC62" s="6">
        <f>CC63+CC64+CC65+CC66</f>
        <v>0</v>
      </c>
      <c r="CD62" s="38"/>
      <c r="CE62" s="6">
        <f>CE63+CE64+CE65+CE66</f>
        <v>0</v>
      </c>
      <c r="CF62" s="6">
        <f>CF63+CF64+CF65+CF66</f>
        <v>0</v>
      </c>
      <c r="CG62" s="38"/>
      <c r="CH62" s="6">
        <f>CH63+CH64+CH65+CH66</f>
        <v>0</v>
      </c>
      <c r="CI62" s="6">
        <f>CI63+CI64+CI65+CI66</f>
        <v>0</v>
      </c>
      <c r="CJ62" s="38"/>
      <c r="CK62" s="6">
        <f>CK63+CK64+CK65+CK66</f>
        <v>0</v>
      </c>
      <c r="CL62" s="6">
        <f>CL63+CL64+CL65+CL66</f>
        <v>0</v>
      </c>
      <c r="CM62" s="38"/>
      <c r="CN62" s="6">
        <f>CN63+CN64+CN65+CN66</f>
        <v>0</v>
      </c>
      <c r="CO62" s="6">
        <f>CO63+CO64+CO65+CO66</f>
        <v>0</v>
      </c>
      <c r="CP62" s="38"/>
      <c r="CQ62" s="6">
        <f>CQ63+CQ64+CQ65+CQ66</f>
        <v>0</v>
      </c>
      <c r="CR62" s="6">
        <f>CR63+CR64+CR65+CR66</f>
        <v>0</v>
      </c>
      <c r="CS62" s="38"/>
      <c r="CT62" s="6">
        <f>CT63+CT64+CT65+CT66</f>
        <v>0</v>
      </c>
      <c r="CU62" s="6">
        <f>CU63+CU64+CU65+CU66</f>
        <v>0</v>
      </c>
      <c r="CV62" s="38"/>
      <c r="CW62" s="6">
        <f>CW63+CW64+CW65+CW66</f>
        <v>0</v>
      </c>
      <c r="CX62" s="6">
        <f>CX63+CX64+CX65+CX66</f>
        <v>0</v>
      </c>
      <c r="CY62" s="38"/>
      <c r="CZ62" s="6">
        <f>CZ63+CZ64+CZ65+CZ66</f>
        <v>0</v>
      </c>
      <c r="DA62" s="6">
        <f>DA63+DA64+DA65+DA66</f>
        <v>0</v>
      </c>
      <c r="DB62" s="38"/>
      <c r="DC62" s="6">
        <f>DC63+DC64+DC65+DC66</f>
        <v>0</v>
      </c>
      <c r="DD62" s="6">
        <f>DD63+DD64+DD65+DD66</f>
        <v>0</v>
      </c>
      <c r="DE62" s="38"/>
      <c r="DF62" s="6">
        <f>DF63+DF64+DF65+DF66</f>
        <v>0</v>
      </c>
      <c r="DG62" s="6">
        <f>DG63+DG64+DG65+DG66</f>
        <v>0</v>
      </c>
      <c r="DH62" s="38"/>
      <c r="DI62" s="6">
        <f>DI63+DI64+DI65+DI66</f>
        <v>0</v>
      </c>
      <c r="DJ62" s="6">
        <f>DJ63+DJ64+DJ65+DJ66</f>
        <v>0</v>
      </c>
      <c r="DK62" s="38"/>
      <c r="DL62" s="6">
        <f>DL63+DL64+DL65+DL66</f>
        <v>0</v>
      </c>
      <c r="DM62" s="6">
        <f>DM63+DM64+DM65+DM66</f>
        <v>0</v>
      </c>
      <c r="DN62" s="38"/>
      <c r="DO62" s="6">
        <f>DO63+DO64+DO65+DO66</f>
        <v>0</v>
      </c>
      <c r="DP62" s="6">
        <f>DP63+DP64+DP65+DP66</f>
        <v>0</v>
      </c>
      <c r="DQ62" s="38"/>
      <c r="DR62" s="38">
        <f t="shared" si="59"/>
        <v>935832</v>
      </c>
      <c r="DS62" s="38">
        <f t="shared" si="59"/>
        <v>1024857</v>
      </c>
      <c r="DT62" s="89">
        <f t="shared" si="60"/>
        <v>109.51292539686609</v>
      </c>
      <c r="DU62" s="6">
        <f>DU63+DU64+DU65+DU66</f>
        <v>13114</v>
      </c>
      <c r="DV62" s="6">
        <f>DV63+DV64+DV65+DV66</f>
        <v>16608</v>
      </c>
      <c r="DW62" s="91">
        <f t="shared" si="258"/>
        <v>126.64328198871435</v>
      </c>
      <c r="DX62" s="6">
        <f>DX63+DX64+DX65+DX66</f>
        <v>4516</v>
      </c>
      <c r="DY62" s="6">
        <f>DY63+DY64+DY65+DY66</f>
        <v>5211</v>
      </c>
      <c r="DZ62" s="91">
        <f t="shared" si="259"/>
        <v>115.38972542072629</v>
      </c>
      <c r="EA62" s="6">
        <f>EA63+EA64+EA65+EA66</f>
        <v>3632</v>
      </c>
      <c r="EB62" s="6">
        <f>EB63+EB64+EB65+EB66</f>
        <v>4232</v>
      </c>
      <c r="EC62" s="91">
        <f t="shared" si="260"/>
        <v>116.51982378854626</v>
      </c>
      <c r="ED62" s="6">
        <f>ED63+ED64+ED65+ED66</f>
        <v>338329</v>
      </c>
      <c r="EE62" s="6">
        <f>EE63+EE64+EE65+EE66</f>
        <v>280002</v>
      </c>
      <c r="EF62" s="91">
        <f t="shared" si="261"/>
        <v>82.760271806436918</v>
      </c>
      <c r="EG62" s="6">
        <f>EG63+EG64+EG65+EG66</f>
        <v>59815</v>
      </c>
      <c r="EH62" s="6">
        <f>EH63+EH64+EH65+EH66</f>
        <v>47596</v>
      </c>
      <c r="EI62" s="91">
        <f t="shared" si="262"/>
        <v>79.572013708935884</v>
      </c>
      <c r="EJ62" s="6">
        <f>EJ63+EJ64+EJ65+EJ66</f>
        <v>55759</v>
      </c>
      <c r="EK62" s="6">
        <f>EK63+EK64+EK65+EK66</f>
        <v>79759</v>
      </c>
      <c r="EL62" s="91">
        <f t="shared" si="263"/>
        <v>143.04237880880217</v>
      </c>
      <c r="EM62" s="6">
        <f>EM63+EM64+EM65+EM66</f>
        <v>15766</v>
      </c>
      <c r="EN62" s="6">
        <f>EN63+EN64+EN65+EN66</f>
        <v>14410</v>
      </c>
      <c r="EO62" s="91">
        <f t="shared" si="264"/>
        <v>91.399213497399472</v>
      </c>
      <c r="EP62" s="6">
        <f>EP63+EP64+EP65+EP66</f>
        <v>1304188</v>
      </c>
      <c r="EQ62" s="6">
        <f>EQ63+EQ64+EQ65+EQ66</f>
        <v>1445232</v>
      </c>
      <c r="ER62" s="91">
        <f t="shared" si="265"/>
        <v>110.81469849438885</v>
      </c>
      <c r="ES62" s="6">
        <f>ES63+ES64+ES65+ES66</f>
        <v>446974</v>
      </c>
      <c r="ET62" s="6">
        <f>ET63+ET64+ET65+ET66</f>
        <v>497968</v>
      </c>
      <c r="EU62" s="91">
        <f t="shared" si="266"/>
        <v>111.40871728556918</v>
      </c>
      <c r="EV62" s="38">
        <f t="shared" si="61"/>
        <v>2242093</v>
      </c>
      <c r="EW62" s="38">
        <f t="shared" si="61"/>
        <v>2391018</v>
      </c>
      <c r="EX62" s="91">
        <f t="shared" si="267"/>
        <v>106.64223116525497</v>
      </c>
      <c r="EY62" s="6">
        <f>EY63+EY64+EY65+EY66</f>
        <v>65153</v>
      </c>
      <c r="EZ62" s="6">
        <f>EZ63+EZ64+EZ65+EZ66</f>
        <v>66860</v>
      </c>
      <c r="FA62" s="91">
        <f t="shared" si="268"/>
        <v>102.61998680030082</v>
      </c>
      <c r="FB62" s="6">
        <f>FB63+FB64+FB65+FB66</f>
        <v>131010</v>
      </c>
      <c r="FC62" s="6">
        <f>FC63+FC64+FC65+FC66</f>
        <v>115006</v>
      </c>
      <c r="FD62" s="91">
        <f t="shared" si="269"/>
        <v>87.784138615372882</v>
      </c>
      <c r="FE62" s="6">
        <f>FE63+FE64+FE65+FE66</f>
        <v>61186</v>
      </c>
      <c r="FF62" s="6">
        <f>FF63+FF64+FF65+FF66</f>
        <v>63801</v>
      </c>
      <c r="FG62" s="91">
        <f t="shared" si="270"/>
        <v>104.27385349589775</v>
      </c>
      <c r="FH62" s="6">
        <f>FH63+FH64+FH65+FH66</f>
        <v>129730</v>
      </c>
      <c r="FI62" s="6">
        <f>FI63+FI64+FI65+FI66</f>
        <v>314999</v>
      </c>
      <c r="FJ62" s="91">
        <f t="shared" si="271"/>
        <v>242.81122330995143</v>
      </c>
      <c r="FK62" s="6">
        <f>FK63+FK64+FK65+FK66</f>
        <v>127880</v>
      </c>
      <c r="FL62" s="6">
        <f>FL63+FL64+FL65+FL66</f>
        <v>124662</v>
      </c>
      <c r="FM62" s="91">
        <f t="shared" si="272"/>
        <v>97.483578354707532</v>
      </c>
      <c r="FN62" s="6">
        <f>FN63+FN64+FN65+FN66</f>
        <v>198575</v>
      </c>
      <c r="FO62" s="6">
        <f>FO63+FO64+FO65+FO66</f>
        <v>196224</v>
      </c>
      <c r="FP62" s="91">
        <f t="shared" si="273"/>
        <v>98.816064459272312</v>
      </c>
      <c r="FQ62" s="6">
        <f>FQ63+FQ64+FQ65+FQ66</f>
        <v>121103</v>
      </c>
      <c r="FR62" s="6">
        <f>FR63+FR64+FR65+FR66</f>
        <v>107019</v>
      </c>
      <c r="FS62" s="91">
        <f t="shared" si="274"/>
        <v>88.370230299827426</v>
      </c>
      <c r="FT62" s="6">
        <f>FT63+FT64+FT65+FT66</f>
        <v>145507</v>
      </c>
      <c r="FU62" s="6">
        <f>FU63+FU64+FU65+FU66</f>
        <v>150077</v>
      </c>
      <c r="FV62" s="91">
        <f t="shared" si="275"/>
        <v>103.1407423697829</v>
      </c>
      <c r="FW62" s="6">
        <f>FW63+FW64+FW65+FW66</f>
        <v>76806</v>
      </c>
      <c r="FX62" s="6">
        <f>FX63+FX64+FX65+FX66</f>
        <v>79824</v>
      </c>
      <c r="FY62" s="91">
        <f t="shared" si="276"/>
        <v>103.92938051714711</v>
      </c>
      <c r="FZ62" s="6">
        <f>FZ63+FZ64+FZ65+FZ66</f>
        <v>16058</v>
      </c>
      <c r="GA62" s="6">
        <f>GA63+GA64+GA65+GA66</f>
        <v>16644</v>
      </c>
      <c r="GB62" s="91">
        <f t="shared" si="277"/>
        <v>103.64927139120688</v>
      </c>
      <c r="GC62" s="6">
        <f>GC63+GC64+GC65+GC66</f>
        <v>48194</v>
      </c>
      <c r="GD62" s="6">
        <f>GD63+GD64+GD65+GD66</f>
        <v>57669</v>
      </c>
      <c r="GE62" s="91">
        <f t="shared" si="278"/>
        <v>119.66012366684649</v>
      </c>
      <c r="GF62" s="6">
        <f>GF63+GF64+GF65+GF66</f>
        <v>693155</v>
      </c>
      <c r="GG62" s="6">
        <f>GG63+GG64+GG65+GG66</f>
        <v>689938</v>
      </c>
      <c r="GH62" s="91">
        <f t="shared" si="279"/>
        <v>99.535890240999493</v>
      </c>
      <c r="GI62" s="6">
        <f>GI63+GI64+GI65+GI66</f>
        <v>67875</v>
      </c>
      <c r="GJ62" s="6">
        <f>GJ63+GJ64+GJ65+GJ66</f>
        <v>70984</v>
      </c>
      <c r="GK62" s="89">
        <f t="shared" ref="GK62:GK63" si="285">SUM(GJ62/GI62*100)</f>
        <v>104.58047882136282</v>
      </c>
      <c r="GL62" s="38">
        <f t="shared" si="62"/>
        <v>1882232</v>
      </c>
      <c r="GM62" s="38">
        <f t="shared" si="62"/>
        <v>2053707</v>
      </c>
      <c r="GN62" s="91">
        <f t="shared" si="280"/>
        <v>109.1101947050098</v>
      </c>
      <c r="GO62" s="6">
        <f>GO63+GO64+GO65+GO66</f>
        <v>807572</v>
      </c>
      <c r="GP62" s="6">
        <f>GP63+GP64+GP65+GP66</f>
        <v>906716</v>
      </c>
      <c r="GQ62" s="91">
        <f t="shared" si="281"/>
        <v>112.27680008717489</v>
      </c>
      <c r="GR62" s="6">
        <f>GR63+GR64+GR65+GR66</f>
        <v>9088</v>
      </c>
      <c r="GS62" s="6">
        <f>GS63+GS64+GS65+GS66</f>
        <v>142205</v>
      </c>
      <c r="GT62" s="91">
        <f t="shared" si="282"/>
        <v>1564.755721830986</v>
      </c>
      <c r="GU62" s="6">
        <f>GU63+GU64+GU65+GU66</f>
        <v>1313008</v>
      </c>
      <c r="GV62" s="6">
        <f>GV63+GV64+GV65+GV66</f>
        <v>1362198</v>
      </c>
      <c r="GW62" s="91">
        <f t="shared" si="283"/>
        <v>103.7463595042833</v>
      </c>
      <c r="GX62" s="38">
        <f t="shared" si="63"/>
        <v>4011900</v>
      </c>
      <c r="GY62" s="38">
        <f t="shared" si="63"/>
        <v>4464826</v>
      </c>
      <c r="GZ62" s="91">
        <f t="shared" si="284"/>
        <v>111.28956354844337</v>
      </c>
      <c r="HA62" s="38">
        <f t="shared" si="64"/>
        <v>7189825</v>
      </c>
      <c r="HB62" s="38">
        <f t="shared" si="64"/>
        <v>7880701</v>
      </c>
      <c r="HC62" s="182">
        <f t="shared" si="58"/>
        <v>109.60907949776247</v>
      </c>
      <c r="HE62" s="187"/>
      <c r="HF62" s="187"/>
    </row>
    <row r="63" spans="1:214" ht="15" customHeight="1" x14ac:dyDescent="0.25">
      <c r="A63" s="163" t="s">
        <v>518</v>
      </c>
      <c r="B63" s="7"/>
      <c r="C63" s="7">
        <f>SUM('címrend kötelező'!C63+'címrend önként'!C63+'címrend államig'!C63)</f>
        <v>0</v>
      </c>
      <c r="D63" s="89"/>
      <c r="E63" s="7"/>
      <c r="F63" s="7">
        <f>SUM('címrend kötelező'!F63+'címrend önként'!F63+'címrend államig'!F63)</f>
        <v>0</v>
      </c>
      <c r="G63" s="38"/>
      <c r="H63" s="7"/>
      <c r="I63" s="7">
        <f>SUM('címrend kötelező'!I63+'címrend önként'!I63+'címrend államig'!I63)</f>
        <v>0</v>
      </c>
      <c r="J63" s="38"/>
      <c r="K63" s="7"/>
      <c r="L63" s="7">
        <f>SUM('címrend kötelező'!L63+'címrend önként'!L63+'címrend államig'!L63)</f>
        <v>0</v>
      </c>
      <c r="M63" s="38"/>
      <c r="N63" s="7"/>
      <c r="O63" s="7">
        <f>SUM('címrend kötelező'!O63+'címrend önként'!O63+'címrend államig'!O63)</f>
        <v>0</v>
      </c>
      <c r="P63" s="38"/>
      <c r="Q63" s="7"/>
      <c r="R63" s="7">
        <f>SUM('címrend kötelező'!R63+'címrend önként'!R63+'címrend államig'!R63)</f>
        <v>0</v>
      </c>
      <c r="S63" s="38"/>
      <c r="T63" s="7"/>
      <c r="U63" s="7">
        <f>SUM('címrend kötelező'!U63+'címrend önként'!U63+'címrend államig'!U63)</f>
        <v>0</v>
      </c>
      <c r="V63" s="38"/>
      <c r="W63" s="7"/>
      <c r="X63" s="7">
        <f>SUM('címrend kötelező'!X63+'címrend önként'!X63+'címrend államig'!X63)</f>
        <v>0</v>
      </c>
      <c r="Y63" s="38"/>
      <c r="Z63" s="7"/>
      <c r="AA63" s="7">
        <f>SUM('címrend kötelező'!AA63+'címrend önként'!AA63+'címrend államig'!AA63)</f>
        <v>0</v>
      </c>
      <c r="AB63" s="38"/>
      <c r="AC63" s="7"/>
      <c r="AD63" s="7">
        <f>SUM('címrend kötelező'!AD63+'címrend önként'!AD63+'címrend államig'!AD63)</f>
        <v>0</v>
      </c>
      <c r="AE63" s="38"/>
      <c r="AF63" s="7"/>
      <c r="AG63" s="7">
        <f>SUM('címrend kötelező'!AG63+'címrend önként'!AG63+'címrend államig'!AG63)</f>
        <v>0</v>
      </c>
      <c r="AH63" s="38"/>
      <c r="AI63" s="7"/>
      <c r="AJ63" s="7">
        <f>SUM('címrend kötelező'!AJ63+'címrend önként'!AJ63+'címrend államig'!AJ63)</f>
        <v>0</v>
      </c>
      <c r="AK63" s="38"/>
      <c r="AL63" s="7"/>
      <c r="AM63" s="7">
        <f>SUM('címrend kötelező'!AM63+'címrend önként'!AM63+'címrend államig'!AM63)</f>
        <v>0</v>
      </c>
      <c r="AN63" s="38"/>
      <c r="AO63" s="7"/>
      <c r="AP63" s="7">
        <f>SUM('címrend kötelező'!AP63+'címrend önként'!AP63+'címrend államig'!AP63)</f>
        <v>0</v>
      </c>
      <c r="AQ63" s="38"/>
      <c r="AR63" s="7"/>
      <c r="AS63" s="330">
        <f>SUM('címrend kötelező'!AS63+'címrend önként'!AS63+'címrend államig'!AS63)</f>
        <v>0</v>
      </c>
      <c r="AT63" s="38"/>
      <c r="AU63" s="7"/>
      <c r="AV63" s="330">
        <f>SUM('címrend kötelező'!AV63+'címrend önként'!AV63+'címrend államig'!AV63)</f>
        <v>0</v>
      </c>
      <c r="AW63" s="38"/>
      <c r="AX63" s="7"/>
      <c r="AY63" s="330">
        <f>SUM('címrend kötelező'!AY63+'címrend önként'!AY63+'címrend államig'!AY63)</f>
        <v>0</v>
      </c>
      <c r="AZ63" s="38"/>
      <c r="BA63" s="7"/>
      <c r="BB63" s="330">
        <f>SUM('címrend kötelező'!BB63+'címrend önként'!BB63+'címrend államig'!BB63)</f>
        <v>0</v>
      </c>
      <c r="BC63" s="38"/>
      <c r="BD63" s="7"/>
      <c r="BE63" s="330">
        <f>SUM('címrend kötelező'!BE63+'címrend önként'!BE63+'címrend államig'!BE63)</f>
        <v>0</v>
      </c>
      <c r="BF63" s="38"/>
      <c r="BG63" s="7"/>
      <c r="BH63" s="330">
        <f>'címrend kötelező'!BH63+'címrend önként'!BH63+'címrend államig'!BH63</f>
        <v>0</v>
      </c>
      <c r="BI63" s="38"/>
      <c r="BJ63" s="7"/>
      <c r="BK63" s="330">
        <f>'címrend kötelező'!BK63+'címrend önként'!BK63+'címrend államig'!BK63</f>
        <v>0</v>
      </c>
      <c r="BL63" s="38"/>
      <c r="BM63" s="7"/>
      <c r="BN63" s="330">
        <f>SUM('címrend kötelező'!BN63+'címrend önként'!BN63+'címrend államig'!BN63)</f>
        <v>0</v>
      </c>
      <c r="BO63" s="38"/>
      <c r="BP63" s="7"/>
      <c r="BQ63" s="330">
        <f>SUM('címrend kötelező'!BQ63+'címrend önként'!BQ63+'címrend államig'!BQ63)</f>
        <v>0</v>
      </c>
      <c r="BR63" s="38"/>
      <c r="BS63" s="7"/>
      <c r="BT63" s="330">
        <f>SUM('címrend kötelező'!BT63+'címrend önként'!BT63+'címrend államig'!BT63)</f>
        <v>0</v>
      </c>
      <c r="BU63" s="38"/>
      <c r="BV63" s="7"/>
      <c r="BW63" s="330">
        <f>SUM('címrend kötelező'!BW63+'címrend önként'!BW63+'címrend államig'!BW63)</f>
        <v>0</v>
      </c>
      <c r="BX63" s="38"/>
      <c r="BY63" s="7"/>
      <c r="BZ63" s="330">
        <f>SUM('címrend kötelező'!BZ63+'címrend önként'!BZ63+'címrend államig'!BZ63)</f>
        <v>0</v>
      </c>
      <c r="CA63" s="38"/>
      <c r="CB63" s="7"/>
      <c r="CC63" s="330">
        <f>SUM('címrend kötelező'!CC63+'címrend önként'!CC63+'címrend államig'!CC63)</f>
        <v>0</v>
      </c>
      <c r="CD63" s="38"/>
      <c r="CE63" s="7"/>
      <c r="CF63" s="330">
        <f>SUM('címrend kötelező'!CF63+'címrend önként'!CF63+'címrend államig'!CF63)</f>
        <v>0</v>
      </c>
      <c r="CG63" s="38"/>
      <c r="CH63" s="7"/>
      <c r="CI63" s="330">
        <f>SUM('címrend kötelező'!CI63+'címrend önként'!CI63+'címrend államig'!CI63)</f>
        <v>0</v>
      </c>
      <c r="CJ63" s="38"/>
      <c r="CK63" s="7"/>
      <c r="CL63" s="330">
        <f>SUM('címrend kötelező'!CL63+'címrend önként'!CL63+'címrend államig'!CL63)</f>
        <v>0</v>
      </c>
      <c r="CM63" s="38"/>
      <c r="CN63" s="7"/>
      <c r="CO63" s="330">
        <f>'címrend kötelező'!CO63+'címrend önként'!CO63+'címrend államig'!CO63</f>
        <v>0</v>
      </c>
      <c r="CP63" s="38"/>
      <c r="CQ63" s="7"/>
      <c r="CR63" s="330">
        <f>SUM('címrend kötelező'!CR63+'címrend önként'!CR63+'címrend államig'!CR63)</f>
        <v>0</v>
      </c>
      <c r="CS63" s="38"/>
      <c r="CT63" s="7"/>
      <c r="CU63" s="330">
        <f>SUM('címrend kötelező'!CU63+'címrend önként'!CU63+'címrend államig'!CU63)</f>
        <v>0</v>
      </c>
      <c r="CV63" s="38"/>
      <c r="CW63" s="7"/>
      <c r="CX63" s="330">
        <f>SUM('címrend kötelező'!CX63+'címrend önként'!CX63+'címrend államig'!CX63)</f>
        <v>0</v>
      </c>
      <c r="CY63" s="38"/>
      <c r="CZ63" s="7"/>
      <c r="DA63" s="330">
        <f>SUM('címrend kötelező'!DA63+'címrend önként'!DA63+'címrend államig'!DA63)</f>
        <v>0</v>
      </c>
      <c r="DB63" s="38"/>
      <c r="DC63" s="7"/>
      <c r="DD63" s="330">
        <f>SUM('címrend kötelező'!DD63+'címrend önként'!DD63+'címrend államig'!DD63)</f>
        <v>0</v>
      </c>
      <c r="DE63" s="38"/>
      <c r="DF63" s="7"/>
      <c r="DG63" s="330">
        <f>SUM('címrend kötelező'!DG63+'címrend önként'!DG63+'címrend államig'!DG63)</f>
        <v>0</v>
      </c>
      <c r="DH63" s="38"/>
      <c r="DI63" s="7"/>
      <c r="DJ63" s="330">
        <f>SUM('címrend kötelező'!DJ63+'címrend önként'!DJ63+'címrend államig'!DJ63)</f>
        <v>0</v>
      </c>
      <c r="DK63" s="38"/>
      <c r="DL63" s="7"/>
      <c r="DM63" s="330">
        <f>SUM('címrend kötelező'!DM63+'címrend önként'!DM63+'címrend államig'!DM63)</f>
        <v>0</v>
      </c>
      <c r="DN63" s="38"/>
      <c r="DO63" s="7"/>
      <c r="DP63" s="330">
        <f>'címrend kötelező'!DP63+'címrend önként'!DP63+'címrend államig'!DP63</f>
        <v>0</v>
      </c>
      <c r="DQ63" s="38"/>
      <c r="DR63" s="330">
        <f t="shared" si="59"/>
        <v>0</v>
      </c>
      <c r="DS63" s="330">
        <f t="shared" si="59"/>
        <v>0</v>
      </c>
      <c r="DT63" s="330"/>
      <c r="DU63" s="7">
        <v>13114</v>
      </c>
      <c r="DV63" s="7">
        <f>SUM('címrend kötelező'!DV63+'címrend önként'!DV63+'címrend államig'!DV63)</f>
        <v>16608</v>
      </c>
      <c r="DW63" s="95">
        <f t="shared" si="258"/>
        <v>126.64328198871435</v>
      </c>
      <c r="DX63" s="7">
        <v>4516</v>
      </c>
      <c r="DY63" s="7">
        <f>SUM('címrend kötelező'!DY63+'címrend önként'!DY63+'címrend államig'!DY63)</f>
        <v>5211</v>
      </c>
      <c r="DZ63" s="95">
        <f t="shared" si="259"/>
        <v>115.38972542072629</v>
      </c>
      <c r="EA63" s="7">
        <v>3632</v>
      </c>
      <c r="EB63" s="7">
        <f>SUM('címrend kötelező'!EB63+'címrend önként'!EB63+'címrend államig'!EB63)</f>
        <v>4232</v>
      </c>
      <c r="EC63" s="95">
        <f t="shared" si="260"/>
        <v>116.51982378854626</v>
      </c>
      <c r="ED63" s="7">
        <v>338329</v>
      </c>
      <c r="EE63" s="795">
        <f>SUM('címrend kötelező'!EE63+'címrend önként'!EE63+'címrend államig'!EE63)</f>
        <v>280002</v>
      </c>
      <c r="EF63" s="95">
        <f t="shared" si="261"/>
        <v>82.760271806436918</v>
      </c>
      <c r="EG63" s="7">
        <v>59815</v>
      </c>
      <c r="EH63" s="795">
        <f>SUM('címrend kötelező'!EH63+'címrend önként'!EH63+'címrend államig'!EH63)</f>
        <v>47596</v>
      </c>
      <c r="EI63" s="95">
        <f t="shared" si="262"/>
        <v>79.572013708935884</v>
      </c>
      <c r="EJ63" s="7">
        <v>55759</v>
      </c>
      <c r="EK63" s="795">
        <f>SUM('címrend kötelező'!EK63+'címrend önként'!EK63+'címrend államig'!EK63)</f>
        <v>79759</v>
      </c>
      <c r="EL63" s="95">
        <f t="shared" si="263"/>
        <v>143.04237880880217</v>
      </c>
      <c r="EM63" s="7">
        <v>15766</v>
      </c>
      <c r="EN63" s="795">
        <f>SUM('címrend kötelező'!EN63+'címrend önként'!EN63+'címrend államig'!EN63)</f>
        <v>14410</v>
      </c>
      <c r="EO63" s="95">
        <f t="shared" si="264"/>
        <v>91.399213497399472</v>
      </c>
      <c r="EP63" s="7">
        <v>1304188</v>
      </c>
      <c r="EQ63" s="795">
        <f>SUM('címrend kötelező'!EQ63+'címrend önként'!EQ63+'címrend államig'!EQ63)</f>
        <v>1445232</v>
      </c>
      <c r="ER63" s="95">
        <f t="shared" si="265"/>
        <v>110.81469849438885</v>
      </c>
      <c r="ES63" s="7">
        <v>446974</v>
      </c>
      <c r="ET63" s="795">
        <f>SUM('címrend kötelező'!ET63+'címrend önként'!ET63+'címrend államig'!ET63)</f>
        <v>497968</v>
      </c>
      <c r="EU63" s="95">
        <f t="shared" si="266"/>
        <v>111.40871728556918</v>
      </c>
      <c r="EV63" s="330">
        <f t="shared" si="61"/>
        <v>2242093</v>
      </c>
      <c r="EW63" s="796">
        <f t="shared" si="61"/>
        <v>2391018</v>
      </c>
      <c r="EX63" s="95">
        <f t="shared" si="267"/>
        <v>106.64223116525497</v>
      </c>
      <c r="EY63" s="7">
        <v>65153</v>
      </c>
      <c r="EZ63" s="330">
        <f>'címrend kötelező'!EY63+'címrend önként'!EY63+'címrend államig'!EY63</f>
        <v>66860</v>
      </c>
      <c r="FA63" s="95">
        <f t="shared" si="268"/>
        <v>102.61998680030082</v>
      </c>
      <c r="FB63" s="7">
        <v>131010</v>
      </c>
      <c r="FC63" s="330">
        <f>'címrend kötelező'!EZ63+'címrend önként'!EZ63+'címrend államig'!EZ63</f>
        <v>113306</v>
      </c>
      <c r="FD63" s="95">
        <f t="shared" si="269"/>
        <v>86.486527745973589</v>
      </c>
      <c r="FE63" s="7">
        <v>61186</v>
      </c>
      <c r="FF63" s="330">
        <f>'címrend kötelező'!FA63+'címrend önként'!FA63+'címrend államig'!FA63</f>
        <v>63801</v>
      </c>
      <c r="FG63" s="95">
        <f t="shared" si="270"/>
        <v>104.27385349589775</v>
      </c>
      <c r="FH63" s="7">
        <v>129730</v>
      </c>
      <c r="FI63" s="330">
        <f>'címrend kötelező'!FB63+'címrend önként'!FB63+'címrend államig'!FB63</f>
        <v>177657</v>
      </c>
      <c r="FJ63" s="95">
        <f t="shared" si="271"/>
        <v>136.94365220072459</v>
      </c>
      <c r="FK63" s="7">
        <v>127880</v>
      </c>
      <c r="FL63" s="330">
        <f>'címrend kötelező'!FC63+'címrend önként'!FC63+'címrend államig'!FC63</f>
        <v>124662</v>
      </c>
      <c r="FM63" s="95">
        <f t="shared" si="272"/>
        <v>97.483578354707532</v>
      </c>
      <c r="FN63" s="7">
        <v>198575</v>
      </c>
      <c r="FO63" s="330">
        <f>'címrend kötelező'!FD63+'címrend önként'!FD63+'címrend államig'!FD63</f>
        <v>196224</v>
      </c>
      <c r="FP63" s="95">
        <f t="shared" si="273"/>
        <v>98.816064459272312</v>
      </c>
      <c r="FQ63" s="7">
        <v>121103</v>
      </c>
      <c r="FR63" s="330">
        <f>'címrend kötelező'!FE63+'címrend önként'!FE63+'címrend államig'!FE63</f>
        <v>107019</v>
      </c>
      <c r="FS63" s="95">
        <f t="shared" si="274"/>
        <v>88.370230299827426</v>
      </c>
      <c r="FT63" s="7">
        <v>145507</v>
      </c>
      <c r="FU63" s="330">
        <f>'címrend kötelező'!FF63+'címrend önként'!FF63+'címrend államig'!FF63</f>
        <v>149787</v>
      </c>
      <c r="FV63" s="95">
        <f t="shared" si="275"/>
        <v>102.94143924347283</v>
      </c>
      <c r="FW63" s="7">
        <v>76806</v>
      </c>
      <c r="FX63" s="330">
        <f>'címrend kötelező'!FG63+'címrend önként'!FG63+'címrend államig'!FG63</f>
        <v>79824</v>
      </c>
      <c r="FY63" s="95">
        <f t="shared" si="276"/>
        <v>103.92938051714711</v>
      </c>
      <c r="FZ63" s="7">
        <v>16058</v>
      </c>
      <c r="GA63" s="330">
        <f>'címrend kötelező'!FH63+'címrend önként'!FH63+'címrend államig'!FH63</f>
        <v>16644</v>
      </c>
      <c r="GB63" s="95">
        <f t="shared" si="277"/>
        <v>103.64927139120688</v>
      </c>
      <c r="GC63" s="7">
        <v>48194</v>
      </c>
      <c r="GD63" s="330">
        <f>'címrend kötelező'!FI63+'címrend önként'!FI63+'címrend államig'!FI63</f>
        <v>57669</v>
      </c>
      <c r="GE63" s="95">
        <f t="shared" si="278"/>
        <v>119.66012366684649</v>
      </c>
      <c r="GF63" s="7">
        <v>693155</v>
      </c>
      <c r="GG63" s="330">
        <f>'címrend kötelező'!FJ63+'címrend önként'!FJ63+'címrend államig'!FJ63</f>
        <v>689938</v>
      </c>
      <c r="GH63" s="95">
        <f t="shared" si="279"/>
        <v>99.535890240999493</v>
      </c>
      <c r="GI63" s="7">
        <v>67875</v>
      </c>
      <c r="GJ63" s="330">
        <f>'címrend kötelező'!FK63+'címrend önként'!FK63+'címrend államig'!FK63</f>
        <v>70984</v>
      </c>
      <c r="GK63" s="94">
        <f t="shared" si="285"/>
        <v>104.58047882136282</v>
      </c>
      <c r="GL63" s="330">
        <f t="shared" si="62"/>
        <v>1882232</v>
      </c>
      <c r="GM63" s="330">
        <f t="shared" si="62"/>
        <v>1914375</v>
      </c>
      <c r="GN63" s="95">
        <f t="shared" si="280"/>
        <v>101.70770659514874</v>
      </c>
      <c r="GO63" s="7">
        <v>807572</v>
      </c>
      <c r="GP63" s="330">
        <f>'címrend kötelező'!FM63+'címrend önként'!FM63+'címrend államig'!FM63</f>
        <v>863202</v>
      </c>
      <c r="GQ63" s="95">
        <f t="shared" si="281"/>
        <v>106.88854987542906</v>
      </c>
      <c r="GR63" s="7">
        <v>9088</v>
      </c>
      <c r="GS63" s="330">
        <f>'címrend kötelező'!FN63+'címrend önként'!FN63+'címrend államig'!FN63</f>
        <v>142205</v>
      </c>
      <c r="GT63" s="95">
        <f t="shared" si="282"/>
        <v>1564.755721830986</v>
      </c>
      <c r="GU63" s="7">
        <v>1313008</v>
      </c>
      <c r="GV63" s="330">
        <f>'címrend kötelező'!FO63+'címrend önként'!FO63+'címrend államig'!FO63</f>
        <v>1356658</v>
      </c>
      <c r="GW63" s="95">
        <f t="shared" si="283"/>
        <v>103.3244275739371</v>
      </c>
      <c r="GX63" s="330">
        <f t="shared" si="63"/>
        <v>4011900</v>
      </c>
      <c r="GY63" s="330">
        <f t="shared" si="63"/>
        <v>4276440</v>
      </c>
      <c r="GZ63" s="95">
        <f t="shared" si="284"/>
        <v>106.59388319748749</v>
      </c>
      <c r="HA63" s="38">
        <f t="shared" si="64"/>
        <v>6253993</v>
      </c>
      <c r="HB63" s="803">
        <f t="shared" si="64"/>
        <v>6667458</v>
      </c>
      <c r="HC63" s="182">
        <f t="shared" si="58"/>
        <v>106.61121622617742</v>
      </c>
      <c r="HE63" s="187"/>
      <c r="HF63" s="187"/>
    </row>
    <row r="64" spans="1:214" ht="15" customHeight="1" x14ac:dyDescent="0.2">
      <c r="A64" s="161" t="s">
        <v>519</v>
      </c>
      <c r="B64" s="7"/>
      <c r="C64" s="7">
        <f>SUM('címrend kötelező'!C64+'címrend önként'!C64+'címrend államig'!C64)</f>
        <v>0</v>
      </c>
      <c r="D64" s="89"/>
      <c r="E64" s="7"/>
      <c r="F64" s="7">
        <f>SUM('címrend kötelező'!F64+'címrend önként'!F64+'címrend államig'!F64)</f>
        <v>0</v>
      </c>
      <c r="G64" s="38"/>
      <c r="H64" s="7"/>
      <c r="I64" s="7">
        <f>SUM('címrend kötelező'!I64+'címrend önként'!I64+'címrend államig'!I64)</f>
        <v>0</v>
      </c>
      <c r="J64" s="38"/>
      <c r="K64" s="7"/>
      <c r="L64" s="7">
        <f>SUM('címrend kötelező'!L64+'címrend önként'!L64+'címrend államig'!L64)</f>
        <v>0</v>
      </c>
      <c r="M64" s="38"/>
      <c r="N64" s="7"/>
      <c r="O64" s="7">
        <f>SUM('címrend kötelező'!O64+'címrend önként'!O64+'címrend államig'!O64)</f>
        <v>0</v>
      </c>
      <c r="P64" s="38"/>
      <c r="Q64" s="7"/>
      <c r="R64" s="7">
        <f>SUM('címrend kötelező'!R64+'címrend önként'!R64+'címrend államig'!R64)</f>
        <v>0</v>
      </c>
      <c r="S64" s="38"/>
      <c r="T64" s="7"/>
      <c r="U64" s="7">
        <f>SUM('címrend kötelező'!U64+'címrend önként'!U64+'címrend államig'!U64)</f>
        <v>0</v>
      </c>
      <c r="V64" s="38"/>
      <c r="W64" s="7"/>
      <c r="X64" s="7">
        <f>SUM('címrend kötelező'!X64+'címrend önként'!X64+'címrend államig'!X64)</f>
        <v>0</v>
      </c>
      <c r="Y64" s="38"/>
      <c r="Z64" s="7"/>
      <c r="AA64" s="7">
        <f>SUM('címrend kötelező'!AA64+'címrend önként'!AA64+'címrend államig'!AA64)</f>
        <v>0</v>
      </c>
      <c r="AB64" s="38"/>
      <c r="AC64" s="7"/>
      <c r="AD64" s="7">
        <f>SUM('címrend kötelező'!AD64+'címrend önként'!AD64+'címrend államig'!AD64)</f>
        <v>0</v>
      </c>
      <c r="AE64" s="38"/>
      <c r="AF64" s="7"/>
      <c r="AG64" s="7">
        <f>SUM('címrend kötelező'!AG64+'címrend önként'!AG64+'címrend államig'!AG64)</f>
        <v>0</v>
      </c>
      <c r="AH64" s="38"/>
      <c r="AI64" s="7"/>
      <c r="AJ64" s="7">
        <f>SUM('címrend kötelező'!AJ64+'címrend önként'!AJ64+'címrend államig'!AJ64)</f>
        <v>0</v>
      </c>
      <c r="AK64" s="38"/>
      <c r="AL64" s="7"/>
      <c r="AM64" s="7">
        <f>SUM('címrend kötelező'!AM64+'címrend önként'!AM64+'címrend államig'!AM64)</f>
        <v>0</v>
      </c>
      <c r="AN64" s="38"/>
      <c r="AO64" s="7"/>
      <c r="AP64" s="7">
        <f>SUM('címrend kötelező'!AP64+'címrend önként'!AP64+'címrend államig'!AP64)</f>
        <v>0</v>
      </c>
      <c r="AQ64" s="38"/>
      <c r="AR64" s="7"/>
      <c r="AS64" s="330">
        <f>SUM('címrend kötelező'!AS64+'címrend önként'!AS64+'címrend államig'!AS64)</f>
        <v>0</v>
      </c>
      <c r="AT64" s="38"/>
      <c r="AU64" s="7"/>
      <c r="AV64" s="330">
        <f>SUM('címrend kötelező'!AV64+'címrend önként'!AV64+'címrend államig'!AV64)</f>
        <v>0</v>
      </c>
      <c r="AW64" s="38"/>
      <c r="AX64" s="7"/>
      <c r="AY64" s="330">
        <f>SUM('címrend kötelező'!AY64+'címrend önként'!AY64+'címrend államig'!AY64)</f>
        <v>0</v>
      </c>
      <c r="AZ64" s="38"/>
      <c r="BA64" s="7"/>
      <c r="BB64" s="330">
        <f>SUM('címrend kötelező'!BB64+'címrend önként'!BB64+'címrend államig'!BB64)</f>
        <v>0</v>
      </c>
      <c r="BC64" s="38"/>
      <c r="BD64" s="7"/>
      <c r="BE64" s="330">
        <f>SUM('címrend kötelező'!BE64+'címrend önként'!BE64+'címrend államig'!BE64)</f>
        <v>0</v>
      </c>
      <c r="BF64" s="38"/>
      <c r="BG64" s="7"/>
      <c r="BH64" s="330">
        <f>'címrend kötelező'!BH64+'címrend önként'!BH64+'címrend államig'!BH64</f>
        <v>0</v>
      </c>
      <c r="BI64" s="38"/>
      <c r="BJ64" s="7"/>
      <c r="BK64" s="330">
        <f>'címrend kötelező'!BK64+'címrend önként'!BK64+'címrend államig'!BK64</f>
        <v>0</v>
      </c>
      <c r="BL64" s="38"/>
      <c r="BM64" s="7"/>
      <c r="BN64" s="330">
        <f>SUM('címrend kötelező'!BN64+'címrend önként'!BN64+'címrend államig'!BN64)</f>
        <v>0</v>
      </c>
      <c r="BO64" s="38"/>
      <c r="BP64" s="7"/>
      <c r="BQ64" s="330">
        <f>SUM('címrend kötelező'!BQ64+'címrend önként'!BQ64+'címrend államig'!BQ64)</f>
        <v>0</v>
      </c>
      <c r="BR64" s="38"/>
      <c r="BS64" s="7"/>
      <c r="BT64" s="330">
        <f>SUM('címrend kötelező'!BT64+'címrend önként'!BT64+'címrend államig'!BT64)</f>
        <v>0</v>
      </c>
      <c r="BU64" s="38"/>
      <c r="BV64" s="7"/>
      <c r="BW64" s="330">
        <f>SUM('címrend kötelező'!BW64+'címrend önként'!BW64+'címrend államig'!BW64)</f>
        <v>0</v>
      </c>
      <c r="BX64" s="38"/>
      <c r="BY64" s="7"/>
      <c r="BZ64" s="330">
        <f>SUM('címrend kötelező'!BZ64+'címrend önként'!BZ64+'címrend államig'!BZ64)</f>
        <v>0</v>
      </c>
      <c r="CA64" s="38"/>
      <c r="CB64" s="7"/>
      <c r="CC64" s="330">
        <f>SUM('címrend kötelező'!CC64+'címrend önként'!CC64+'címrend államig'!CC64)</f>
        <v>0</v>
      </c>
      <c r="CD64" s="38"/>
      <c r="CE64" s="7"/>
      <c r="CF64" s="330">
        <f>SUM('címrend kötelező'!CF64+'címrend önként'!CF64+'címrend államig'!CF64)</f>
        <v>0</v>
      </c>
      <c r="CG64" s="38"/>
      <c r="CH64" s="7"/>
      <c r="CI64" s="330">
        <f>SUM('címrend kötelező'!CI64+'címrend önként'!CI64+'címrend államig'!CI64)</f>
        <v>0</v>
      </c>
      <c r="CJ64" s="38"/>
      <c r="CK64" s="7"/>
      <c r="CL64" s="330">
        <f>SUM('címrend kötelező'!CL64+'címrend önként'!CL64+'címrend államig'!CL64)</f>
        <v>0</v>
      </c>
      <c r="CM64" s="38"/>
      <c r="CN64" s="7"/>
      <c r="CO64" s="330">
        <f>'címrend kötelező'!CO64+'címrend önként'!CO64+'címrend államig'!CO64</f>
        <v>0</v>
      </c>
      <c r="CP64" s="38"/>
      <c r="CQ64" s="7"/>
      <c r="CR64" s="330">
        <f>SUM('címrend kötelező'!CR64+'címrend önként'!CR64+'címrend államig'!CR64)</f>
        <v>0</v>
      </c>
      <c r="CS64" s="38"/>
      <c r="CT64" s="7"/>
      <c r="CU64" s="330">
        <f>SUM('címrend kötelező'!CU64+'címrend önként'!CU64+'címrend államig'!CU64)</f>
        <v>0</v>
      </c>
      <c r="CV64" s="38"/>
      <c r="CW64" s="7"/>
      <c r="CX64" s="330">
        <f>SUM('címrend kötelező'!CX64+'címrend önként'!CX64+'címrend államig'!CX64)</f>
        <v>0</v>
      </c>
      <c r="CY64" s="38"/>
      <c r="CZ64" s="7"/>
      <c r="DA64" s="330">
        <f>SUM('címrend kötelező'!DA64+'címrend önként'!DA64+'címrend államig'!DA64)</f>
        <v>0</v>
      </c>
      <c r="DB64" s="38"/>
      <c r="DC64" s="7"/>
      <c r="DD64" s="330">
        <f>SUM('címrend kötelező'!DD64+'címrend önként'!DD64+'címrend államig'!DD64)</f>
        <v>0</v>
      </c>
      <c r="DE64" s="38"/>
      <c r="DF64" s="7"/>
      <c r="DG64" s="330">
        <f>SUM('címrend kötelező'!DG64+'címrend önként'!DG64+'címrend államig'!DG64)</f>
        <v>0</v>
      </c>
      <c r="DH64" s="38"/>
      <c r="DI64" s="7"/>
      <c r="DJ64" s="330">
        <f>SUM('címrend kötelező'!DJ64+'címrend önként'!DJ64+'címrend államig'!DJ64)</f>
        <v>0</v>
      </c>
      <c r="DK64" s="38"/>
      <c r="DL64" s="7"/>
      <c r="DM64" s="330">
        <f>SUM('címrend kötelező'!DM64+'címrend önként'!DM64+'címrend államig'!DM64)</f>
        <v>0</v>
      </c>
      <c r="DN64" s="38"/>
      <c r="DO64" s="7"/>
      <c r="DP64" s="330">
        <f>'címrend kötelező'!DP64+'címrend önként'!DP64+'címrend államig'!DP64</f>
        <v>0</v>
      </c>
      <c r="DQ64" s="38"/>
      <c r="DR64" s="330">
        <f t="shared" si="59"/>
        <v>0</v>
      </c>
      <c r="DS64" s="330">
        <f t="shared" si="59"/>
        <v>0</v>
      </c>
      <c r="DT64" s="330"/>
      <c r="DU64" s="7"/>
      <c r="DV64" s="7">
        <f>SUM('címrend kötelező'!DV64+'címrend önként'!DV64+'címrend államig'!DV64)</f>
        <v>0</v>
      </c>
      <c r="DW64" s="38"/>
      <c r="DX64" s="7"/>
      <c r="DY64" s="7">
        <f>SUM('címrend kötelező'!DY64+'címrend önként'!DY64+'címrend államig'!DY64)</f>
        <v>0</v>
      </c>
      <c r="DZ64" s="38"/>
      <c r="EA64" s="7"/>
      <c r="EB64" s="7">
        <f>SUM('címrend kötelező'!EB64+'címrend önként'!EB64+'címrend államig'!EB64)</f>
        <v>0</v>
      </c>
      <c r="EC64" s="38"/>
      <c r="ED64" s="7"/>
      <c r="EE64" s="7">
        <f>SUM('címrend kötelező'!EE64+'címrend önként'!EE64+'címrend államig'!EE64)</f>
        <v>0</v>
      </c>
      <c r="EF64" s="38"/>
      <c r="EG64" s="7"/>
      <c r="EH64" s="7">
        <f>SUM('címrend kötelező'!EH64+'címrend önként'!EH64+'címrend államig'!EH64)</f>
        <v>0</v>
      </c>
      <c r="EI64" s="38"/>
      <c r="EJ64" s="7"/>
      <c r="EK64" s="7">
        <v>0</v>
      </c>
      <c r="EL64" s="38"/>
      <c r="EM64" s="7"/>
      <c r="EN64" s="7">
        <f>SUM('címrend kötelező'!EN64+'címrend önként'!EN64+'címrend államig'!EN64)</f>
        <v>0</v>
      </c>
      <c r="EO64" s="38"/>
      <c r="EP64" s="7"/>
      <c r="EQ64" s="7">
        <f>SUM('címrend kötelező'!EQ64+'címrend önként'!EQ64+'címrend államig'!EQ64)</f>
        <v>0</v>
      </c>
      <c r="ER64" s="38"/>
      <c r="ES64" s="7"/>
      <c r="ET64" s="7">
        <f>SUM('címrend kötelező'!ET64+'címrend önként'!ET64+'címrend államig'!ET64)</f>
        <v>0</v>
      </c>
      <c r="EU64" s="38"/>
      <c r="EV64" s="330">
        <f t="shared" si="61"/>
        <v>0</v>
      </c>
      <c r="EW64" s="330">
        <f t="shared" si="61"/>
        <v>0</v>
      </c>
      <c r="EX64" s="91"/>
      <c r="EY64" s="7"/>
      <c r="EZ64" s="330">
        <f>'címrend kötelező'!EY64+'címrend önként'!EY64+'címrend államig'!EY64</f>
        <v>0</v>
      </c>
      <c r="FA64" s="38"/>
      <c r="FB64" s="7"/>
      <c r="FC64" s="38">
        <f>'címrend kötelező'!EZ64+'címrend önként'!EZ64+'címrend államig'!EZ64</f>
        <v>0</v>
      </c>
      <c r="FD64" s="38"/>
      <c r="FE64" s="7"/>
      <c r="FF64" s="38">
        <f>'címrend kötelező'!FA64+'címrend önként'!FA64+'címrend államig'!FA64</f>
        <v>0</v>
      </c>
      <c r="FG64" s="38"/>
      <c r="FH64" s="7"/>
      <c r="FI64" s="330">
        <f>'címrend kötelező'!FB64+'címrend önként'!FB64+'címrend államig'!FB64</f>
        <v>0</v>
      </c>
      <c r="FJ64" s="38"/>
      <c r="FK64" s="7"/>
      <c r="FL64" s="330">
        <f>'címrend kötelező'!FC64+'címrend önként'!FC64+'címrend államig'!FC64</f>
        <v>0</v>
      </c>
      <c r="FM64" s="38"/>
      <c r="FN64" s="7"/>
      <c r="FO64" s="330">
        <f>'címrend kötelező'!FD64+'címrend önként'!FD64+'címrend államig'!FD64</f>
        <v>0</v>
      </c>
      <c r="FP64" s="38"/>
      <c r="FQ64" s="7"/>
      <c r="FR64" s="330">
        <f>'címrend kötelező'!FE64+'címrend önként'!FE64+'címrend államig'!FE64</f>
        <v>0</v>
      </c>
      <c r="FS64" s="330"/>
      <c r="FT64" s="7"/>
      <c r="FU64" s="330">
        <f>'címrend kötelező'!FF64+'címrend önként'!FF64+'címrend államig'!FF64</f>
        <v>0</v>
      </c>
      <c r="FV64" s="330"/>
      <c r="FW64" s="7"/>
      <c r="FX64" s="330">
        <f>'címrend kötelező'!FG64+'címrend önként'!FG64+'címrend államig'!FG64</f>
        <v>0</v>
      </c>
      <c r="FY64" s="38"/>
      <c r="FZ64" s="7"/>
      <c r="GA64" s="330">
        <f>'címrend kötelező'!FH64+'címrend önként'!FH64+'címrend államig'!FH64</f>
        <v>0</v>
      </c>
      <c r="GB64" s="330"/>
      <c r="GC64" s="7"/>
      <c r="GD64" s="330">
        <f>'címrend kötelező'!FI64+'címrend önként'!FI64+'címrend államig'!FI64</f>
        <v>0</v>
      </c>
      <c r="GE64" s="330"/>
      <c r="GF64" s="7"/>
      <c r="GG64" s="330">
        <f>'címrend kötelező'!FJ64+'címrend önként'!FJ64+'címrend államig'!FJ64</f>
        <v>0</v>
      </c>
      <c r="GH64" s="330"/>
      <c r="GI64" s="7"/>
      <c r="GJ64" s="330">
        <f>'címrend kötelező'!FK64+'címrend önként'!FK64+'címrend államig'!FK64</f>
        <v>0</v>
      </c>
      <c r="GK64" s="330"/>
      <c r="GL64" s="330">
        <f t="shared" si="62"/>
        <v>0</v>
      </c>
      <c r="GM64" s="330">
        <f t="shared" si="62"/>
        <v>0</v>
      </c>
      <c r="GN64" s="38"/>
      <c r="GO64" s="7"/>
      <c r="GP64" s="330">
        <f>'címrend kötelező'!FM64+'címrend önként'!FM64+'címrend államig'!FM64</f>
        <v>0</v>
      </c>
      <c r="GQ64" s="330"/>
      <c r="GR64" s="7"/>
      <c r="GS64" s="330">
        <f>'címrend kötelező'!FN64+'címrend önként'!FN64+'címrend államig'!FN64</f>
        <v>0</v>
      </c>
      <c r="GT64" s="330"/>
      <c r="GU64" s="7"/>
      <c r="GV64" s="330">
        <f>'címrend kötelező'!FO64+'címrend önként'!FO64+'címrend államig'!FO64</f>
        <v>0</v>
      </c>
      <c r="GW64" s="38"/>
      <c r="GX64" s="330">
        <f t="shared" si="63"/>
        <v>0</v>
      </c>
      <c r="GY64" s="330">
        <f t="shared" si="63"/>
        <v>0</v>
      </c>
      <c r="GZ64" s="330"/>
      <c r="HA64" s="38">
        <f t="shared" si="64"/>
        <v>0</v>
      </c>
      <c r="HB64" s="38">
        <f t="shared" si="64"/>
        <v>0</v>
      </c>
      <c r="HC64" s="182"/>
      <c r="HE64" s="187"/>
      <c r="HF64" s="187"/>
    </row>
    <row r="65" spans="1:214" ht="15" customHeight="1" x14ac:dyDescent="0.2">
      <c r="A65" s="161" t="s">
        <v>520</v>
      </c>
      <c r="B65" s="7"/>
      <c r="C65" s="7">
        <f>SUM('címrend kötelező'!C65+'címrend önként'!C65+'címrend államig'!C65)</f>
        <v>0</v>
      </c>
      <c r="D65" s="89"/>
      <c r="E65" s="7"/>
      <c r="F65" s="7">
        <f>SUM('címrend kötelező'!F65+'címrend önként'!F65+'címrend államig'!F65)</f>
        <v>0</v>
      </c>
      <c r="G65" s="38"/>
      <c r="H65" s="7"/>
      <c r="I65" s="7">
        <f>SUM('címrend kötelező'!I65+'címrend önként'!I65+'címrend államig'!I65)</f>
        <v>0</v>
      </c>
      <c r="J65" s="38"/>
      <c r="K65" s="7"/>
      <c r="L65" s="7">
        <f>SUM('címrend kötelező'!L65+'címrend önként'!L65+'címrend államig'!L65)</f>
        <v>0</v>
      </c>
      <c r="M65" s="38"/>
      <c r="N65" s="7"/>
      <c r="O65" s="7">
        <f>SUM('címrend kötelező'!O65+'címrend önként'!O65+'címrend államig'!O65)</f>
        <v>0</v>
      </c>
      <c r="P65" s="38"/>
      <c r="Q65" s="7"/>
      <c r="R65" s="7">
        <f>SUM('címrend kötelező'!R65+'címrend önként'!R65+'címrend államig'!R65)</f>
        <v>0</v>
      </c>
      <c r="S65" s="38"/>
      <c r="T65" s="7"/>
      <c r="U65" s="7">
        <f>SUM('címrend kötelező'!U65+'címrend önként'!U65+'címrend államig'!U65)</f>
        <v>0</v>
      </c>
      <c r="V65" s="38"/>
      <c r="W65" s="7"/>
      <c r="X65" s="7">
        <f>SUM('címrend kötelező'!X65+'címrend önként'!X65+'címrend államig'!X65)</f>
        <v>0</v>
      </c>
      <c r="Y65" s="38"/>
      <c r="Z65" s="7"/>
      <c r="AA65" s="7">
        <f>SUM('címrend kötelező'!AA65+'címrend önként'!AA65+'címrend államig'!AA65)</f>
        <v>0</v>
      </c>
      <c r="AB65" s="38"/>
      <c r="AC65" s="7"/>
      <c r="AD65" s="7">
        <f>SUM('címrend kötelező'!AD65+'címrend önként'!AD65+'címrend államig'!AD65)</f>
        <v>1024857</v>
      </c>
      <c r="AE65" s="38"/>
      <c r="AF65" s="7"/>
      <c r="AG65" s="7">
        <f>SUM('címrend kötelező'!AG65+'címrend önként'!AG65+'címrend államig'!AG65)</f>
        <v>0</v>
      </c>
      <c r="AH65" s="38"/>
      <c r="AI65" s="7"/>
      <c r="AJ65" s="7">
        <f>SUM('címrend kötelező'!AJ65+'címrend önként'!AJ65+'címrend államig'!AJ65)</f>
        <v>0</v>
      </c>
      <c r="AK65" s="38"/>
      <c r="AL65" s="7"/>
      <c r="AM65" s="7">
        <f>SUM('címrend kötelező'!AM65+'címrend önként'!AM65+'címrend államig'!AM65)</f>
        <v>0</v>
      </c>
      <c r="AN65" s="38"/>
      <c r="AO65" s="7"/>
      <c r="AP65" s="7">
        <f>SUM('címrend kötelező'!AP65+'címrend önként'!AP65+'címrend államig'!AP65)</f>
        <v>0</v>
      </c>
      <c r="AQ65" s="38"/>
      <c r="AR65" s="7"/>
      <c r="AS65" s="330">
        <f>SUM('címrend kötelező'!AS65+'címrend önként'!AS65+'címrend államig'!AS65)</f>
        <v>0</v>
      </c>
      <c r="AT65" s="38"/>
      <c r="AU65" s="7"/>
      <c r="AV65" s="330">
        <f>SUM('címrend kötelező'!AV65+'címrend önként'!AV65+'címrend államig'!AV65)</f>
        <v>0</v>
      </c>
      <c r="AW65" s="38"/>
      <c r="AX65" s="7"/>
      <c r="AY65" s="330">
        <f>SUM('címrend kötelező'!AY65+'címrend önként'!AY65+'címrend államig'!AY65)</f>
        <v>0</v>
      </c>
      <c r="AZ65" s="38"/>
      <c r="BA65" s="7"/>
      <c r="BB65" s="330">
        <f>SUM('címrend kötelező'!BB65+'címrend önként'!BB65+'címrend államig'!BB65)</f>
        <v>0</v>
      </c>
      <c r="BC65" s="38"/>
      <c r="BD65" s="7"/>
      <c r="BE65" s="330">
        <f>SUM('címrend kötelező'!BE65+'címrend önként'!BE65+'címrend államig'!BE65)</f>
        <v>0</v>
      </c>
      <c r="BF65" s="38"/>
      <c r="BG65" s="7"/>
      <c r="BH65" s="330">
        <f>'címrend kötelező'!BH65+'címrend önként'!BH65+'címrend államig'!BH65</f>
        <v>0</v>
      </c>
      <c r="BI65" s="38"/>
      <c r="BJ65" s="7"/>
      <c r="BK65" s="330">
        <f>'címrend kötelező'!BK65+'címrend önként'!BK65+'címrend államig'!BK65</f>
        <v>0</v>
      </c>
      <c r="BL65" s="38"/>
      <c r="BM65" s="7"/>
      <c r="BN65" s="330">
        <f>SUM('címrend kötelező'!BN65+'címrend önként'!BN65+'címrend államig'!BN65)</f>
        <v>0</v>
      </c>
      <c r="BO65" s="38"/>
      <c r="BP65" s="7"/>
      <c r="BQ65" s="330">
        <f>SUM('címrend kötelező'!BQ65+'címrend önként'!BQ65+'címrend államig'!BQ65)</f>
        <v>0</v>
      </c>
      <c r="BR65" s="38"/>
      <c r="BS65" s="7"/>
      <c r="BT65" s="330">
        <f>SUM('címrend kötelező'!BT65+'címrend önként'!BT65+'címrend államig'!BT65)</f>
        <v>0</v>
      </c>
      <c r="BU65" s="38"/>
      <c r="BV65" s="7"/>
      <c r="BW65" s="330">
        <f>SUM('címrend kötelező'!BW65+'címrend önként'!BW65+'címrend államig'!BW65)</f>
        <v>0</v>
      </c>
      <c r="BX65" s="38"/>
      <c r="BY65" s="7"/>
      <c r="BZ65" s="330">
        <f>SUM('címrend kötelező'!BZ65+'címrend önként'!BZ65+'címrend államig'!BZ65)</f>
        <v>0</v>
      </c>
      <c r="CA65" s="38"/>
      <c r="CB65" s="7"/>
      <c r="CC65" s="330">
        <f>SUM('címrend kötelező'!CC65+'címrend önként'!CC65+'címrend államig'!CC65)</f>
        <v>0</v>
      </c>
      <c r="CD65" s="38"/>
      <c r="CE65" s="7"/>
      <c r="CF65" s="330">
        <f>SUM('címrend kötelező'!CF65+'címrend önként'!CF65+'címrend államig'!CF65)</f>
        <v>0</v>
      </c>
      <c r="CG65" s="38"/>
      <c r="CH65" s="7"/>
      <c r="CI65" s="330">
        <f>SUM('címrend kötelező'!CI65+'címrend önként'!CI65+'címrend államig'!CI65)</f>
        <v>0</v>
      </c>
      <c r="CJ65" s="38"/>
      <c r="CK65" s="7"/>
      <c r="CL65" s="330">
        <f>SUM('címrend kötelező'!CL65+'címrend önként'!CL65+'címrend államig'!CL65)</f>
        <v>0</v>
      </c>
      <c r="CM65" s="38"/>
      <c r="CN65" s="7"/>
      <c r="CO65" s="330">
        <f>'címrend kötelező'!CO65+'címrend önként'!CO65+'címrend államig'!CO65</f>
        <v>0</v>
      </c>
      <c r="CP65" s="38"/>
      <c r="CQ65" s="7"/>
      <c r="CR65" s="330">
        <f>SUM('címrend kötelező'!CR65+'címrend önként'!CR65+'címrend államig'!CR65)</f>
        <v>0</v>
      </c>
      <c r="CS65" s="38"/>
      <c r="CT65" s="7"/>
      <c r="CU65" s="330">
        <f>SUM('címrend kötelező'!CU65+'címrend önként'!CU65+'címrend államig'!CU65)</f>
        <v>0</v>
      </c>
      <c r="CV65" s="38"/>
      <c r="CW65" s="7"/>
      <c r="CX65" s="330">
        <f>SUM('címrend kötelező'!CX65+'címrend önként'!CX65+'címrend államig'!CX65)</f>
        <v>0</v>
      </c>
      <c r="CY65" s="38"/>
      <c r="CZ65" s="7"/>
      <c r="DA65" s="330">
        <f>SUM('címrend kötelező'!DA65+'címrend önként'!DA65+'címrend államig'!DA65)</f>
        <v>0</v>
      </c>
      <c r="DB65" s="38"/>
      <c r="DC65" s="7"/>
      <c r="DD65" s="330">
        <f>SUM('címrend kötelező'!DD65+'címrend önként'!DD65+'címrend államig'!DD65)</f>
        <v>0</v>
      </c>
      <c r="DE65" s="38"/>
      <c r="DF65" s="7"/>
      <c r="DG65" s="330">
        <f>SUM('címrend kötelező'!DG65+'címrend önként'!DG65+'címrend államig'!DG65)</f>
        <v>0</v>
      </c>
      <c r="DH65" s="38"/>
      <c r="DI65" s="7"/>
      <c r="DJ65" s="330">
        <f>SUM('címrend kötelező'!DJ65+'címrend önként'!DJ65+'címrend államig'!DJ65)</f>
        <v>0</v>
      </c>
      <c r="DK65" s="38"/>
      <c r="DL65" s="7"/>
      <c r="DM65" s="330">
        <f>SUM('címrend kötelező'!DM65+'címrend önként'!DM65+'címrend államig'!DM65)</f>
        <v>0</v>
      </c>
      <c r="DN65" s="38"/>
      <c r="DO65" s="7"/>
      <c r="DP65" s="330">
        <f>'címrend kötelező'!DP65+'címrend önként'!DP65+'címrend államig'!DP65</f>
        <v>0</v>
      </c>
      <c r="DQ65" s="38"/>
      <c r="DR65" s="330">
        <f t="shared" si="59"/>
        <v>0</v>
      </c>
      <c r="DS65" s="330">
        <f t="shared" si="59"/>
        <v>1024857</v>
      </c>
      <c r="DT65" s="330"/>
      <c r="DU65" s="7"/>
      <c r="DV65" s="7">
        <f>SUM('címrend kötelező'!DV65+'címrend önként'!DV65+'címrend államig'!DV65)</f>
        <v>0</v>
      </c>
      <c r="DW65" s="38"/>
      <c r="DX65" s="7"/>
      <c r="DY65" s="7">
        <f>SUM('címrend kötelező'!DY65+'címrend önként'!DY65+'címrend államig'!DY65)</f>
        <v>0</v>
      </c>
      <c r="DZ65" s="38"/>
      <c r="EA65" s="7"/>
      <c r="EB65" s="7">
        <f>SUM('címrend kötelező'!EB65+'címrend önként'!EB65+'címrend államig'!EB65)</f>
        <v>0</v>
      </c>
      <c r="EC65" s="38"/>
      <c r="ED65" s="7"/>
      <c r="EE65" s="7">
        <f>SUM('címrend kötelező'!EE65+'címrend önként'!EE65+'címrend államig'!EE65)</f>
        <v>0</v>
      </c>
      <c r="EF65" s="38"/>
      <c r="EG65" s="7"/>
      <c r="EH65" s="7">
        <f>SUM('címrend kötelező'!EH65+'címrend önként'!EH65+'címrend államig'!EH65)</f>
        <v>0</v>
      </c>
      <c r="EI65" s="38"/>
      <c r="EJ65" s="7"/>
      <c r="EK65" s="7">
        <f>SUM('címrend kötelező'!EK65+'címrend önként'!EK65+'címrend államig'!EK65)</f>
        <v>0</v>
      </c>
      <c r="EL65" s="38"/>
      <c r="EM65" s="7"/>
      <c r="EN65" s="7">
        <f>SUM('címrend kötelező'!EN65+'címrend önként'!EN65+'címrend államig'!EN65)</f>
        <v>0</v>
      </c>
      <c r="EO65" s="38"/>
      <c r="EP65" s="7"/>
      <c r="EQ65" s="7">
        <f>SUM('címrend kötelező'!EQ65+'címrend önként'!EQ65+'címrend államig'!EQ65)</f>
        <v>0</v>
      </c>
      <c r="ER65" s="38"/>
      <c r="ES65" s="7"/>
      <c r="ET65" s="7">
        <f>SUM('címrend kötelező'!ET65+'címrend önként'!ET65+'címrend államig'!ET65)</f>
        <v>0</v>
      </c>
      <c r="EU65" s="38"/>
      <c r="EV65" s="330">
        <f t="shared" si="61"/>
        <v>0</v>
      </c>
      <c r="EW65" s="330">
        <f t="shared" si="61"/>
        <v>0</v>
      </c>
      <c r="EX65" s="91"/>
      <c r="EY65" s="7"/>
      <c r="EZ65" s="330">
        <f>'címrend kötelező'!EY65+'címrend önként'!EY65+'címrend államig'!EY65</f>
        <v>0</v>
      </c>
      <c r="FA65" s="38"/>
      <c r="FB65" s="7"/>
      <c r="FC65" s="38">
        <f>'címrend kötelező'!EZ65+'címrend önként'!EZ65+'címrend államig'!EZ65</f>
        <v>0</v>
      </c>
      <c r="FD65" s="38"/>
      <c r="FE65" s="7"/>
      <c r="FF65" s="38">
        <f>'címrend kötelező'!FA65+'címrend önként'!FA65+'címrend államig'!FA65</f>
        <v>0</v>
      </c>
      <c r="FG65" s="38"/>
      <c r="FH65" s="7"/>
      <c r="FI65" s="330">
        <f>'címrend kötelező'!FB65+'címrend önként'!FB65+'címrend államig'!FB65</f>
        <v>0</v>
      </c>
      <c r="FJ65" s="38"/>
      <c r="FK65" s="7"/>
      <c r="FL65" s="330">
        <f>'címrend kötelező'!FC65+'címrend önként'!FC65+'címrend államig'!FC65</f>
        <v>0</v>
      </c>
      <c r="FM65" s="38"/>
      <c r="FN65" s="7"/>
      <c r="FO65" s="330">
        <f>'címrend kötelező'!FD65+'címrend önként'!FD65+'címrend államig'!FD65</f>
        <v>0</v>
      </c>
      <c r="FP65" s="38"/>
      <c r="FQ65" s="7"/>
      <c r="FR65" s="330">
        <f>'címrend kötelező'!FE65+'címrend önként'!FE65+'címrend államig'!FE65</f>
        <v>0</v>
      </c>
      <c r="FS65" s="330"/>
      <c r="FT65" s="7"/>
      <c r="FU65" s="330">
        <f>'címrend kötelező'!FF65+'címrend önként'!FF65+'címrend államig'!FF65</f>
        <v>0</v>
      </c>
      <c r="FV65" s="330"/>
      <c r="FW65" s="7"/>
      <c r="FX65" s="330">
        <f>'címrend kötelező'!FG65+'címrend önként'!FG65+'címrend államig'!FG65</f>
        <v>0</v>
      </c>
      <c r="FY65" s="38"/>
      <c r="FZ65" s="7"/>
      <c r="GA65" s="330">
        <f>'címrend kötelező'!FH65+'címrend önként'!FH65+'címrend államig'!FH65</f>
        <v>0</v>
      </c>
      <c r="GB65" s="330"/>
      <c r="GC65" s="7"/>
      <c r="GD65" s="330">
        <f>'címrend kötelező'!FI65+'címrend önként'!FI65+'címrend államig'!FI65</f>
        <v>0</v>
      </c>
      <c r="GE65" s="330"/>
      <c r="GF65" s="7"/>
      <c r="GG65" s="330">
        <f>'címrend kötelező'!FJ65+'címrend önként'!FJ65+'címrend államig'!FJ65</f>
        <v>0</v>
      </c>
      <c r="GH65" s="330"/>
      <c r="GI65" s="7"/>
      <c r="GJ65" s="330">
        <f>'címrend kötelező'!FK65+'címrend önként'!FK65+'címrend államig'!FK65</f>
        <v>0</v>
      </c>
      <c r="GK65" s="330"/>
      <c r="GL65" s="330">
        <f t="shared" si="62"/>
        <v>0</v>
      </c>
      <c r="GM65" s="330">
        <f t="shared" si="62"/>
        <v>0</v>
      </c>
      <c r="GN65" s="38"/>
      <c r="GO65" s="7"/>
      <c r="GP65" s="330">
        <f>'címrend kötelező'!FM65+'címrend önként'!FM65+'címrend államig'!FM65</f>
        <v>0</v>
      </c>
      <c r="GQ65" s="330"/>
      <c r="GR65" s="7"/>
      <c r="GS65" s="330">
        <f>'címrend kötelező'!FN65+'címrend önként'!FN65+'címrend államig'!FN65</f>
        <v>0</v>
      </c>
      <c r="GT65" s="330"/>
      <c r="GU65" s="7"/>
      <c r="GV65" s="330">
        <f>'címrend kötelező'!FO65+'címrend önként'!FO65+'címrend államig'!FO65</f>
        <v>0</v>
      </c>
      <c r="GW65" s="38"/>
      <c r="GX65" s="330">
        <f t="shared" si="63"/>
        <v>0</v>
      </c>
      <c r="GY65" s="330">
        <f t="shared" si="63"/>
        <v>0</v>
      </c>
      <c r="GZ65" s="330"/>
      <c r="HA65" s="38">
        <f t="shared" si="64"/>
        <v>0</v>
      </c>
      <c r="HB65" s="38">
        <f>DS65+EW65+GY65</f>
        <v>1024857</v>
      </c>
      <c r="HC65" s="182"/>
      <c r="HE65" s="187"/>
      <c r="HF65" s="187"/>
    </row>
    <row r="66" spans="1:214" ht="15" customHeight="1" x14ac:dyDescent="0.2">
      <c r="A66" s="161" t="s">
        <v>521</v>
      </c>
      <c r="B66" s="7"/>
      <c r="C66" s="7">
        <f>SUM('címrend kötelező'!C66+'címrend önként'!C66+'címrend államig'!C66)</f>
        <v>0</v>
      </c>
      <c r="D66" s="89"/>
      <c r="E66" s="7"/>
      <c r="F66" s="7">
        <f>SUM('címrend kötelező'!F66+'címrend önként'!F66+'címrend államig'!F66)</f>
        <v>0</v>
      </c>
      <c r="G66" s="38"/>
      <c r="H66" s="7"/>
      <c r="I66" s="7">
        <f>SUM('címrend kötelező'!I66+'címrend önként'!I66+'címrend államig'!I66)</f>
        <v>0</v>
      </c>
      <c r="J66" s="38"/>
      <c r="K66" s="7"/>
      <c r="L66" s="7">
        <f>SUM('címrend kötelező'!L66+'címrend önként'!L66+'címrend államig'!L66)</f>
        <v>0</v>
      </c>
      <c r="M66" s="38"/>
      <c r="N66" s="7"/>
      <c r="O66" s="7">
        <f>SUM('címrend kötelező'!O66+'címrend önként'!O66+'címrend államig'!O66)</f>
        <v>0</v>
      </c>
      <c r="P66" s="38"/>
      <c r="Q66" s="7"/>
      <c r="R66" s="7">
        <f>SUM('címrend kötelező'!R66+'címrend önként'!R66+'címrend államig'!R66)</f>
        <v>0</v>
      </c>
      <c r="S66" s="38"/>
      <c r="T66" s="7"/>
      <c r="U66" s="7">
        <f>SUM('címrend kötelező'!U66+'címrend önként'!U66+'címrend államig'!U66)</f>
        <v>0</v>
      </c>
      <c r="V66" s="38"/>
      <c r="W66" s="7"/>
      <c r="X66" s="7">
        <f>SUM('címrend kötelező'!X66+'címrend önként'!X66+'címrend államig'!X66)</f>
        <v>0</v>
      </c>
      <c r="Y66" s="38"/>
      <c r="Z66" s="7"/>
      <c r="AA66" s="7">
        <f>SUM('címrend kötelező'!AA66+'címrend önként'!AA66+'címrend államig'!AA66)</f>
        <v>0</v>
      </c>
      <c r="AB66" s="94"/>
      <c r="AC66" s="7">
        <v>935832</v>
      </c>
      <c r="AD66" s="7">
        <f>SUM('címrend kötelező'!AD66+'címrend önként'!AD66+'címrend államig'!AD66)</f>
        <v>0</v>
      </c>
      <c r="AE66" s="94">
        <f t="shared" ref="AE66:AE67" si="286">AD66/AC66*100</f>
        <v>0</v>
      </c>
      <c r="AF66" s="7"/>
      <c r="AG66" s="7">
        <f>SUM('címrend kötelező'!AG66+'címrend önként'!AG66+'címrend államig'!AG66)</f>
        <v>0</v>
      </c>
      <c r="AH66" s="38"/>
      <c r="AI66" s="7"/>
      <c r="AJ66" s="7">
        <f>SUM('címrend kötelező'!AJ66+'címrend önként'!AJ66+'címrend államig'!AJ66)</f>
        <v>0</v>
      </c>
      <c r="AK66" s="38"/>
      <c r="AL66" s="7"/>
      <c r="AM66" s="7">
        <f>SUM('címrend kötelező'!AM66+'címrend önként'!AM66+'címrend államig'!AM66)</f>
        <v>0</v>
      </c>
      <c r="AN66" s="38"/>
      <c r="AO66" s="7"/>
      <c r="AP66" s="7">
        <f>SUM('címrend kötelező'!AP66+'címrend önként'!AP66+'címrend államig'!AP66)</f>
        <v>0</v>
      </c>
      <c r="AQ66" s="38"/>
      <c r="AR66" s="7"/>
      <c r="AS66" s="330">
        <f>SUM('címrend kötelező'!AS66+'címrend önként'!AS66+'címrend államig'!AS66)</f>
        <v>0</v>
      </c>
      <c r="AT66" s="38"/>
      <c r="AU66" s="7"/>
      <c r="AV66" s="330">
        <f>SUM('címrend kötelező'!AV66+'címrend önként'!AV66+'címrend államig'!AV66)</f>
        <v>0</v>
      </c>
      <c r="AW66" s="38"/>
      <c r="AX66" s="7"/>
      <c r="AY66" s="330">
        <f>SUM('címrend kötelező'!AY66+'címrend önként'!AY66+'címrend államig'!AY66)</f>
        <v>0</v>
      </c>
      <c r="AZ66" s="38"/>
      <c r="BA66" s="7"/>
      <c r="BB66" s="330">
        <f>SUM('címrend kötelező'!BB66+'címrend önként'!BB66+'címrend államig'!BB66)</f>
        <v>0</v>
      </c>
      <c r="BC66" s="38"/>
      <c r="BD66" s="7"/>
      <c r="BE66" s="330">
        <f>SUM('címrend kötelező'!BE66+'címrend önként'!BE66+'címrend államig'!BE66)</f>
        <v>0</v>
      </c>
      <c r="BF66" s="38"/>
      <c r="BG66" s="7"/>
      <c r="BH66" s="330">
        <f>'címrend kötelező'!BH66+'címrend önként'!BH66+'címrend államig'!BH66</f>
        <v>0</v>
      </c>
      <c r="BI66" s="38"/>
      <c r="BJ66" s="7"/>
      <c r="BK66" s="330">
        <f>'címrend kötelező'!BK66+'címrend önként'!BK66+'címrend államig'!BK66</f>
        <v>0</v>
      </c>
      <c r="BL66" s="38"/>
      <c r="BM66" s="7"/>
      <c r="BN66" s="330">
        <f>SUM('címrend kötelező'!BN66+'címrend önként'!BN66+'címrend államig'!BN66)</f>
        <v>0</v>
      </c>
      <c r="BO66" s="38"/>
      <c r="BP66" s="7"/>
      <c r="BQ66" s="330">
        <f>SUM('címrend kötelező'!BQ66+'címrend önként'!BQ66+'címrend államig'!BQ66)</f>
        <v>0</v>
      </c>
      <c r="BR66" s="38"/>
      <c r="BS66" s="7"/>
      <c r="BT66" s="330">
        <f>SUM('címrend kötelező'!BT66+'címrend önként'!BT66+'címrend államig'!BT66)</f>
        <v>0</v>
      </c>
      <c r="BU66" s="38"/>
      <c r="BV66" s="7"/>
      <c r="BW66" s="330">
        <f>SUM('címrend kötelező'!BW66+'címrend önként'!BW66+'címrend államig'!BW66)</f>
        <v>0</v>
      </c>
      <c r="BX66" s="38"/>
      <c r="BY66" s="7"/>
      <c r="BZ66" s="330">
        <f>SUM('címrend kötelező'!BZ66+'címrend önként'!BZ66+'címrend államig'!BZ66)</f>
        <v>0</v>
      </c>
      <c r="CA66" s="38"/>
      <c r="CB66" s="7"/>
      <c r="CC66" s="330">
        <f>SUM('címrend kötelező'!CC66+'címrend önként'!CC66+'címrend államig'!CC66)</f>
        <v>0</v>
      </c>
      <c r="CD66" s="38"/>
      <c r="CE66" s="7"/>
      <c r="CF66" s="330">
        <f>SUM('címrend kötelező'!CF66+'címrend önként'!CF66+'címrend államig'!CF66)</f>
        <v>0</v>
      </c>
      <c r="CG66" s="38"/>
      <c r="CH66" s="7"/>
      <c r="CI66" s="330">
        <f>SUM('címrend kötelező'!CI66+'címrend önként'!CI66+'címrend államig'!CI66)</f>
        <v>0</v>
      </c>
      <c r="CJ66" s="38"/>
      <c r="CK66" s="7"/>
      <c r="CL66" s="330">
        <f>SUM('címrend kötelező'!CL66+'címrend önként'!CL66+'címrend államig'!CL66)</f>
        <v>0</v>
      </c>
      <c r="CM66" s="38"/>
      <c r="CN66" s="7"/>
      <c r="CO66" s="330">
        <f>'címrend kötelező'!CO66+'címrend önként'!CO66+'címrend államig'!CO66</f>
        <v>0</v>
      </c>
      <c r="CP66" s="38"/>
      <c r="CQ66" s="7"/>
      <c r="CR66" s="330">
        <f>SUM('címrend kötelező'!CR66+'címrend önként'!CR66+'címrend államig'!CR66)</f>
        <v>0</v>
      </c>
      <c r="CS66" s="38"/>
      <c r="CT66" s="7"/>
      <c r="CU66" s="330">
        <f>SUM('címrend kötelező'!CU66+'címrend önként'!CU66+'címrend államig'!CU66)</f>
        <v>0</v>
      </c>
      <c r="CV66" s="38"/>
      <c r="CW66" s="7"/>
      <c r="CX66" s="330">
        <f>SUM('címrend kötelező'!CX66+'címrend önként'!CX66+'címrend államig'!CX66)</f>
        <v>0</v>
      </c>
      <c r="CY66" s="38"/>
      <c r="CZ66" s="7"/>
      <c r="DA66" s="330">
        <f>SUM('címrend kötelező'!DA66+'címrend önként'!DA66+'címrend államig'!DA66)</f>
        <v>0</v>
      </c>
      <c r="DB66" s="38"/>
      <c r="DC66" s="7"/>
      <c r="DD66" s="330">
        <f>SUM('címrend kötelező'!DD66+'címrend önként'!DD66+'címrend államig'!DD66)</f>
        <v>0</v>
      </c>
      <c r="DE66" s="38"/>
      <c r="DF66" s="7"/>
      <c r="DG66" s="330">
        <f>SUM('címrend kötelező'!DG66+'címrend önként'!DG66+'címrend államig'!DG66)</f>
        <v>0</v>
      </c>
      <c r="DH66" s="38"/>
      <c r="DI66" s="7"/>
      <c r="DJ66" s="330">
        <f>SUM('címrend kötelező'!DJ66+'címrend önként'!DJ66+'címrend államig'!DJ66)</f>
        <v>0</v>
      </c>
      <c r="DK66" s="38"/>
      <c r="DL66" s="7"/>
      <c r="DM66" s="330">
        <f>SUM('címrend kötelező'!DM66+'címrend önként'!DM66+'címrend államig'!DM66)</f>
        <v>0</v>
      </c>
      <c r="DN66" s="38"/>
      <c r="DO66" s="7"/>
      <c r="DP66" s="330">
        <f>'címrend kötelező'!DP66+'címrend önként'!DP66+'címrend államig'!DP66</f>
        <v>0</v>
      </c>
      <c r="DQ66" s="38"/>
      <c r="DR66" s="330">
        <f t="shared" si="59"/>
        <v>935832</v>
      </c>
      <c r="DS66" s="330">
        <f t="shared" si="59"/>
        <v>0</v>
      </c>
      <c r="DT66" s="94">
        <f t="shared" si="60"/>
        <v>0</v>
      </c>
      <c r="DU66" s="7"/>
      <c r="DV66" s="7">
        <f>SUM('címrend kötelező'!DV66+'címrend önként'!DV66+'címrend államig'!DV66)</f>
        <v>0</v>
      </c>
      <c r="DW66" s="38"/>
      <c r="DX66" s="7"/>
      <c r="DY66" s="7">
        <f>SUM('címrend kötelező'!DY66+'címrend önként'!DY66+'címrend államig'!DY66)</f>
        <v>0</v>
      </c>
      <c r="DZ66" s="38"/>
      <c r="EA66" s="7"/>
      <c r="EB66" s="7">
        <f>SUM('címrend kötelező'!EB66+'címrend önként'!EB66+'címrend államig'!EB66)</f>
        <v>0</v>
      </c>
      <c r="EC66" s="38"/>
      <c r="ED66" s="7"/>
      <c r="EE66" s="7">
        <f>SUM('címrend kötelező'!EE66+'címrend önként'!EE66+'címrend államig'!EE66)</f>
        <v>0</v>
      </c>
      <c r="EF66" s="38"/>
      <c r="EG66" s="7"/>
      <c r="EH66" s="7">
        <f>SUM('címrend kötelező'!EH66+'címrend önként'!EH66+'címrend államig'!EH66)</f>
        <v>0</v>
      </c>
      <c r="EI66" s="38"/>
      <c r="EJ66" s="7"/>
      <c r="EK66" s="7">
        <f>SUM('címrend kötelező'!EK66+'címrend önként'!EK66+'címrend államig'!EK66)</f>
        <v>0</v>
      </c>
      <c r="EL66" s="38"/>
      <c r="EM66" s="7"/>
      <c r="EN66" s="7">
        <f>SUM('címrend kötelező'!EN66+'címrend önként'!EN66+'címrend államig'!EN66)</f>
        <v>0</v>
      </c>
      <c r="EO66" s="38"/>
      <c r="EP66" s="7"/>
      <c r="EQ66" s="7">
        <f>SUM('címrend kötelező'!EQ66+'címrend önként'!EQ66+'címrend államig'!EQ66)</f>
        <v>0</v>
      </c>
      <c r="ER66" s="38"/>
      <c r="ES66" s="7"/>
      <c r="ET66" s="7">
        <f>SUM('címrend kötelező'!ET66+'címrend önként'!ET66+'címrend államig'!ET66)</f>
        <v>0</v>
      </c>
      <c r="EU66" s="38"/>
      <c r="EV66" s="330">
        <f t="shared" si="61"/>
        <v>0</v>
      </c>
      <c r="EW66" s="330">
        <f t="shared" si="61"/>
        <v>0</v>
      </c>
      <c r="EX66" s="91"/>
      <c r="EY66" s="7"/>
      <c r="EZ66" s="330">
        <f>'címrend kötelező'!EY66+'címrend önként'!EY66+'címrend államig'!EY66</f>
        <v>0</v>
      </c>
      <c r="FA66" s="38"/>
      <c r="FB66" s="7"/>
      <c r="FC66" s="38">
        <f>'címrend kötelező'!EZ66+'címrend önként'!EZ66+'címrend államig'!EZ66</f>
        <v>1700</v>
      </c>
      <c r="FD66" s="38"/>
      <c r="FE66" s="7"/>
      <c r="FF66" s="38">
        <f>'címrend kötelező'!FA66+'címrend önként'!FA66+'címrend államig'!FA66</f>
        <v>0</v>
      </c>
      <c r="FG66" s="38"/>
      <c r="FH66" s="7"/>
      <c r="FI66" s="330">
        <f>'címrend kötelező'!FB66+'címrend önként'!FB66+'címrend államig'!FB66</f>
        <v>137342</v>
      </c>
      <c r="FJ66" s="38"/>
      <c r="FK66" s="7"/>
      <c r="FL66" s="330">
        <f>'címrend kötelező'!FC66+'címrend önként'!FC66+'címrend államig'!FC66</f>
        <v>0</v>
      </c>
      <c r="FM66" s="38"/>
      <c r="FN66" s="7"/>
      <c r="FO66" s="330">
        <f>'címrend kötelező'!FD66+'címrend önként'!FD66+'címrend államig'!FD66</f>
        <v>0</v>
      </c>
      <c r="FP66" s="38"/>
      <c r="FQ66" s="7"/>
      <c r="FR66" s="330">
        <f>'címrend kötelező'!FE66+'címrend önként'!FE66+'címrend államig'!FE66</f>
        <v>0</v>
      </c>
      <c r="FS66" s="330"/>
      <c r="FT66" s="7"/>
      <c r="FU66" s="330">
        <f>'címrend kötelező'!FF66+'címrend önként'!FF66+'címrend államig'!FF66</f>
        <v>290</v>
      </c>
      <c r="FV66" s="330"/>
      <c r="FW66" s="7"/>
      <c r="FX66" s="330">
        <f>'címrend kötelező'!FG66+'címrend önként'!FG66+'címrend államig'!FG66</f>
        <v>0</v>
      </c>
      <c r="FY66" s="38"/>
      <c r="FZ66" s="7"/>
      <c r="GA66" s="330">
        <f>'címrend kötelező'!FH66+'címrend önként'!FH66+'címrend államig'!FH66</f>
        <v>0</v>
      </c>
      <c r="GB66" s="330"/>
      <c r="GC66" s="7"/>
      <c r="GD66" s="330">
        <f>'címrend kötelező'!FI66+'címrend önként'!FI66+'címrend államig'!FI66</f>
        <v>0</v>
      </c>
      <c r="GE66" s="330"/>
      <c r="GF66" s="7"/>
      <c r="GG66" s="330">
        <f>'címrend kötelező'!FJ66+'címrend önként'!FJ66+'címrend államig'!FJ66</f>
        <v>0</v>
      </c>
      <c r="GH66" s="330"/>
      <c r="GI66" s="7"/>
      <c r="GJ66" s="330">
        <f>'címrend kötelező'!FK66+'címrend önként'!FK66+'címrend államig'!FK66</f>
        <v>0</v>
      </c>
      <c r="GK66" s="330"/>
      <c r="GL66" s="330">
        <f t="shared" si="62"/>
        <v>0</v>
      </c>
      <c r="GM66" s="330">
        <f t="shared" si="62"/>
        <v>139332</v>
      </c>
      <c r="GN66" s="38"/>
      <c r="GO66" s="7"/>
      <c r="GP66" s="330">
        <f>'címrend kötelező'!FM66+'címrend önként'!FM66+'címrend államig'!FM66</f>
        <v>43514</v>
      </c>
      <c r="GQ66" s="330"/>
      <c r="GR66" s="7"/>
      <c r="GS66" s="330">
        <f>'címrend kötelező'!FN66+'címrend önként'!FN66+'címrend államig'!FN66</f>
        <v>0</v>
      </c>
      <c r="GT66" s="330"/>
      <c r="GU66" s="7"/>
      <c r="GV66" s="330">
        <f>'címrend kötelező'!FO66+'címrend önként'!FO66+'címrend államig'!FO66</f>
        <v>5540</v>
      </c>
      <c r="GW66" s="38"/>
      <c r="GX66" s="330">
        <f t="shared" si="63"/>
        <v>0</v>
      </c>
      <c r="GY66" s="330">
        <f t="shared" si="63"/>
        <v>188386</v>
      </c>
      <c r="GZ66" s="330"/>
      <c r="HA66" s="38">
        <f t="shared" si="64"/>
        <v>935832</v>
      </c>
      <c r="HB66" s="38">
        <f t="shared" si="64"/>
        <v>188386</v>
      </c>
      <c r="HC66" s="182">
        <f t="shared" si="58"/>
        <v>20.13032253652365</v>
      </c>
      <c r="HE66" s="187"/>
      <c r="HF66" s="187"/>
    </row>
    <row r="67" spans="1:214" s="13" customFormat="1" ht="15" customHeight="1" x14ac:dyDescent="0.2">
      <c r="A67" s="162" t="s">
        <v>1149</v>
      </c>
      <c r="B67" s="6">
        <f>B68+B70</f>
        <v>0</v>
      </c>
      <c r="C67" s="6">
        <f>C68+C70</f>
        <v>0</v>
      </c>
      <c r="D67" s="89"/>
      <c r="E67" s="6">
        <f>E68+E70</f>
        <v>0</v>
      </c>
      <c r="F67" s="6">
        <f>F68+F70</f>
        <v>0</v>
      </c>
      <c r="G67" s="38"/>
      <c r="H67" s="6">
        <f>H68+H70</f>
        <v>0</v>
      </c>
      <c r="I67" s="6">
        <f>I68+I70</f>
        <v>0</v>
      </c>
      <c r="J67" s="38"/>
      <c r="K67" s="6">
        <f>K68+K70</f>
        <v>0</v>
      </c>
      <c r="L67" s="6">
        <f>L68+L70</f>
        <v>0</v>
      </c>
      <c r="M67" s="38"/>
      <c r="N67" s="6">
        <f>N68+N70</f>
        <v>0</v>
      </c>
      <c r="O67" s="6">
        <f>O68+O70</f>
        <v>0</v>
      </c>
      <c r="P67" s="38"/>
      <c r="Q67" s="6">
        <f>Q68+Q70</f>
        <v>0</v>
      </c>
      <c r="R67" s="6">
        <f>R68+R70</f>
        <v>0</v>
      </c>
      <c r="S67" s="38"/>
      <c r="T67" s="6">
        <f>T68+T70</f>
        <v>0</v>
      </c>
      <c r="U67" s="6">
        <f>U68+U70</f>
        <v>0</v>
      </c>
      <c r="V67" s="38"/>
      <c r="W67" s="6">
        <f>W68+W70</f>
        <v>0</v>
      </c>
      <c r="X67" s="6">
        <f>X68+X70</f>
        <v>0</v>
      </c>
      <c r="Y67" s="38"/>
      <c r="Z67" s="6">
        <f>Z68+Z70</f>
        <v>0</v>
      </c>
      <c r="AA67" s="6">
        <f>AA68+AA70</f>
        <v>0</v>
      </c>
      <c r="AB67" s="38"/>
      <c r="AC67" s="6">
        <f>AC68+AC70</f>
        <v>1994144</v>
      </c>
      <c r="AD67" s="6">
        <f>AD68+AD70+AD69</f>
        <v>3372737</v>
      </c>
      <c r="AE67" s="89">
        <f t="shared" si="286"/>
        <v>169.13206869714523</v>
      </c>
      <c r="AF67" s="6">
        <f>AF68+AF70</f>
        <v>0</v>
      </c>
      <c r="AG67" s="6">
        <f>AG68+AG70</f>
        <v>0</v>
      </c>
      <c r="AH67" s="38"/>
      <c r="AI67" s="6">
        <f>AI68+AI70</f>
        <v>0</v>
      </c>
      <c r="AJ67" s="6">
        <f>AJ68+AJ70</f>
        <v>0</v>
      </c>
      <c r="AK67" s="38"/>
      <c r="AL67" s="6">
        <f>AL68+AL70</f>
        <v>0</v>
      </c>
      <c r="AM67" s="6">
        <f>AM68+AM70</f>
        <v>0</v>
      </c>
      <c r="AN67" s="38"/>
      <c r="AO67" s="6">
        <f>AO68+AO70</f>
        <v>0</v>
      </c>
      <c r="AP67" s="6">
        <f>AP68+AP70</f>
        <v>0</v>
      </c>
      <c r="AQ67" s="38"/>
      <c r="AR67" s="6">
        <f>AR68+AR70</f>
        <v>0</v>
      </c>
      <c r="AS67" s="6">
        <f>AS68+AS70</f>
        <v>0</v>
      </c>
      <c r="AT67" s="38"/>
      <c r="AU67" s="6">
        <f>AU68+AU70</f>
        <v>0</v>
      </c>
      <c r="AV67" s="6">
        <f>AV68+AV70</f>
        <v>0</v>
      </c>
      <c r="AW67" s="38"/>
      <c r="AX67" s="6">
        <f>AX68+AX70</f>
        <v>0</v>
      </c>
      <c r="AY67" s="6">
        <f>AY68+AY70</f>
        <v>0</v>
      </c>
      <c r="AZ67" s="38"/>
      <c r="BA67" s="6">
        <f>BA68+BA70</f>
        <v>0</v>
      </c>
      <c r="BB67" s="6">
        <f>BB68+BB70</f>
        <v>0</v>
      </c>
      <c r="BC67" s="38"/>
      <c r="BD67" s="6">
        <f>BD68+BD70</f>
        <v>0</v>
      </c>
      <c r="BE67" s="6">
        <f>BE68+BE70</f>
        <v>0</v>
      </c>
      <c r="BF67" s="38"/>
      <c r="BG67" s="6">
        <f>BG68+BG70</f>
        <v>0</v>
      </c>
      <c r="BH67" s="6">
        <f>BH68+BH70</f>
        <v>0</v>
      </c>
      <c r="BI67" s="38"/>
      <c r="BJ67" s="6">
        <f>BJ68+BJ70</f>
        <v>0</v>
      </c>
      <c r="BK67" s="6">
        <f>BK68+BK70</f>
        <v>0</v>
      </c>
      <c r="BL67" s="38"/>
      <c r="BM67" s="6">
        <f>BM68+BM70</f>
        <v>0</v>
      </c>
      <c r="BN67" s="6">
        <f>BN68+BN70</f>
        <v>0</v>
      </c>
      <c r="BO67" s="38"/>
      <c r="BP67" s="6">
        <f>BP68+BP70</f>
        <v>0</v>
      </c>
      <c r="BQ67" s="6">
        <f>BQ68+BQ70</f>
        <v>0</v>
      </c>
      <c r="BR67" s="38"/>
      <c r="BS67" s="6">
        <f>BS68+BS70</f>
        <v>0</v>
      </c>
      <c r="BT67" s="6">
        <f>BT68+BT70</f>
        <v>0</v>
      </c>
      <c r="BU67" s="38"/>
      <c r="BV67" s="6">
        <f>BV68+BV70</f>
        <v>0</v>
      </c>
      <c r="BW67" s="6">
        <f>BW68+BW70</f>
        <v>0</v>
      </c>
      <c r="BX67" s="38"/>
      <c r="BY67" s="6">
        <f>BY68+BY70</f>
        <v>0</v>
      </c>
      <c r="BZ67" s="6">
        <f>BZ68+BZ70</f>
        <v>0</v>
      </c>
      <c r="CA67" s="38"/>
      <c r="CB67" s="6">
        <f>CB68+CB70</f>
        <v>0</v>
      </c>
      <c r="CC67" s="6">
        <f>CC68+CC70</f>
        <v>0</v>
      </c>
      <c r="CD67" s="38"/>
      <c r="CE67" s="6">
        <f>CE68+CE70</f>
        <v>0</v>
      </c>
      <c r="CF67" s="6">
        <f>CF68+CF70</f>
        <v>0</v>
      </c>
      <c r="CG67" s="38"/>
      <c r="CH67" s="6">
        <f>CH68+CH70</f>
        <v>0</v>
      </c>
      <c r="CI67" s="6">
        <f>CI68+CI70</f>
        <v>0</v>
      </c>
      <c r="CJ67" s="38"/>
      <c r="CK67" s="6">
        <f>CK68+CK70</f>
        <v>0</v>
      </c>
      <c r="CL67" s="6">
        <f>CL68+CL70</f>
        <v>0</v>
      </c>
      <c r="CM67" s="38"/>
      <c r="CN67" s="6">
        <f>CN68+CN70</f>
        <v>0</v>
      </c>
      <c r="CO67" s="6">
        <f>CO68+CO70</f>
        <v>0</v>
      </c>
      <c r="CP67" s="38"/>
      <c r="CQ67" s="6">
        <f>CQ68+CQ70</f>
        <v>0</v>
      </c>
      <c r="CR67" s="6">
        <f>CR68+CR70</f>
        <v>0</v>
      </c>
      <c r="CS67" s="38"/>
      <c r="CT67" s="6">
        <f>CT68+CT70</f>
        <v>0</v>
      </c>
      <c r="CU67" s="6">
        <f>CU68+CU70</f>
        <v>0</v>
      </c>
      <c r="CV67" s="38"/>
      <c r="CW67" s="6">
        <f>CW68+CW70</f>
        <v>0</v>
      </c>
      <c r="CX67" s="6">
        <f>CX68+CX70</f>
        <v>0</v>
      </c>
      <c r="CY67" s="38"/>
      <c r="CZ67" s="6">
        <f>CZ68+CZ70</f>
        <v>0</v>
      </c>
      <c r="DA67" s="6">
        <f>DA68+DA70</f>
        <v>0</v>
      </c>
      <c r="DB67" s="38"/>
      <c r="DC67" s="6">
        <f>DC68+DC70</f>
        <v>0</v>
      </c>
      <c r="DD67" s="6">
        <f>DD68+DD70</f>
        <v>0</v>
      </c>
      <c r="DE67" s="38"/>
      <c r="DF67" s="6">
        <f>DF68+DF70</f>
        <v>0</v>
      </c>
      <c r="DG67" s="6">
        <f>DG68+DG70</f>
        <v>0</v>
      </c>
      <c r="DH67" s="38"/>
      <c r="DI67" s="6">
        <f>DI68+DI70</f>
        <v>0</v>
      </c>
      <c r="DJ67" s="6">
        <f>DJ68+DJ70</f>
        <v>0</v>
      </c>
      <c r="DK67" s="38"/>
      <c r="DL67" s="6">
        <f>DL68+DL70</f>
        <v>0</v>
      </c>
      <c r="DM67" s="6">
        <f>DM68+DM70</f>
        <v>0</v>
      </c>
      <c r="DN67" s="38"/>
      <c r="DO67" s="6">
        <f>DO68+DO70</f>
        <v>0</v>
      </c>
      <c r="DP67" s="6">
        <f>DP68+DP70</f>
        <v>0</v>
      </c>
      <c r="DQ67" s="38"/>
      <c r="DR67" s="38">
        <f t="shared" si="59"/>
        <v>1994144</v>
      </c>
      <c r="DS67" s="38">
        <f t="shared" si="59"/>
        <v>3372737</v>
      </c>
      <c r="DT67" s="38">
        <f t="shared" si="60"/>
        <v>169.13206869714523</v>
      </c>
      <c r="DU67" s="6">
        <f>DU68+DU70</f>
        <v>0</v>
      </c>
      <c r="DV67" s="6">
        <f>DV68+DV70</f>
        <v>0</v>
      </c>
      <c r="DW67" s="38"/>
      <c r="DX67" s="6">
        <f>DX68+DX70</f>
        <v>0</v>
      </c>
      <c r="DY67" s="6">
        <f>DY68+DY70</f>
        <v>0</v>
      </c>
      <c r="DZ67" s="38"/>
      <c r="EA67" s="6">
        <f>EA68+EA70</f>
        <v>0</v>
      </c>
      <c r="EB67" s="6">
        <f>EB68+EB70</f>
        <v>0</v>
      </c>
      <c r="EC67" s="38"/>
      <c r="ED67" s="6">
        <f>ED68+ED70</f>
        <v>16400</v>
      </c>
      <c r="EE67" s="6">
        <f>EE68+EE70</f>
        <v>46500</v>
      </c>
      <c r="EF67" s="91">
        <f t="shared" ref="EF67:EF68" si="287">EE67/ED67*100</f>
        <v>283.53658536585368</v>
      </c>
      <c r="EG67" s="6">
        <f>EG68+EG70</f>
        <v>10400</v>
      </c>
      <c r="EH67" s="6">
        <f>EH68+EH70</f>
        <v>68450</v>
      </c>
      <c r="EI67" s="38"/>
      <c r="EJ67" s="6">
        <f>EJ68+EJ70</f>
        <v>800</v>
      </c>
      <c r="EK67" s="6">
        <f>EK68+EK70</f>
        <v>0</v>
      </c>
      <c r="EL67" s="38"/>
      <c r="EM67" s="6">
        <f>EM68+EM70</f>
        <v>5100</v>
      </c>
      <c r="EN67" s="6">
        <f>EN68+EN70</f>
        <v>0</v>
      </c>
      <c r="EO67" s="91">
        <f t="shared" ref="EO67:EO68" si="288">EN67/EM67*100</f>
        <v>0</v>
      </c>
      <c r="EP67" s="6">
        <f>EP68+EP70</f>
        <v>0</v>
      </c>
      <c r="EQ67" s="6">
        <f>EQ68+EQ70</f>
        <v>0</v>
      </c>
      <c r="ER67" s="38"/>
      <c r="ES67" s="6">
        <f>ES68+ES70</f>
        <v>2000</v>
      </c>
      <c r="ET67" s="6">
        <f>ET68+ET70</f>
        <v>2000</v>
      </c>
      <c r="EU67" s="91"/>
      <c r="EV67" s="38">
        <f t="shared" si="61"/>
        <v>34700</v>
      </c>
      <c r="EW67" s="38">
        <f t="shared" si="61"/>
        <v>116950</v>
      </c>
      <c r="EX67" s="91">
        <f t="shared" si="267"/>
        <v>337.03170028818448</v>
      </c>
      <c r="EY67" s="6">
        <f>EY68+EY70</f>
        <v>0</v>
      </c>
      <c r="EZ67" s="6">
        <f>EZ68+EZ70</f>
        <v>0</v>
      </c>
      <c r="FA67" s="91"/>
      <c r="FB67" s="6">
        <f>FB68+FB70</f>
        <v>1000</v>
      </c>
      <c r="FC67" s="6">
        <f>FC68+FC70</f>
        <v>0</v>
      </c>
      <c r="FD67" s="38"/>
      <c r="FE67" s="6">
        <f>FE68+FE70</f>
        <v>1000</v>
      </c>
      <c r="FF67" s="6">
        <f>FF68+FF70</f>
        <v>0</v>
      </c>
      <c r="FG67" s="91">
        <f t="shared" ref="FG67:FG68" si="289">FF67/FE67*100</f>
        <v>0</v>
      </c>
      <c r="FH67" s="6">
        <f>FH68+FH70</f>
        <v>1400</v>
      </c>
      <c r="FI67" s="6">
        <f>FI68+FI70</f>
        <v>1940</v>
      </c>
      <c r="FJ67" s="38"/>
      <c r="FK67" s="6">
        <f>FK68+FK70</f>
        <v>1000</v>
      </c>
      <c r="FL67" s="6">
        <f>FL68+FL70</f>
        <v>0</v>
      </c>
      <c r="FM67" s="91">
        <f t="shared" ref="FM67:FM68" si="290">FL67/FK67*100</f>
        <v>0</v>
      </c>
      <c r="FN67" s="6">
        <f>FN68+FN70</f>
        <v>500</v>
      </c>
      <c r="FO67" s="6">
        <f>FO68+FO70</f>
        <v>0</v>
      </c>
      <c r="FP67" s="38"/>
      <c r="FQ67" s="6">
        <f>FQ68+FQ70</f>
        <v>500</v>
      </c>
      <c r="FR67" s="6">
        <f>FR68+FR70</f>
        <v>749</v>
      </c>
      <c r="FS67" s="91">
        <f t="shared" ref="FS67:FS68" si="291">FR67/FQ67*100</f>
        <v>149.80000000000001</v>
      </c>
      <c r="FT67" s="6">
        <f>FT68+FT70</f>
        <v>3000</v>
      </c>
      <c r="FU67" s="6">
        <f>FU68+FU70</f>
        <v>12665</v>
      </c>
      <c r="FV67" s="91">
        <f t="shared" ref="FV67:FV68" si="292">FU67/FT67*100</f>
        <v>422.16666666666669</v>
      </c>
      <c r="FW67" s="6">
        <f>FW68+FW70</f>
        <v>2100</v>
      </c>
      <c r="FX67" s="6">
        <f>FX68+FX70</f>
        <v>3397</v>
      </c>
      <c r="FY67" s="91">
        <f t="shared" ref="FY67:FY68" si="293">FX67/FW67*100</f>
        <v>161.76190476190476</v>
      </c>
      <c r="FZ67" s="6">
        <f>FZ68+FZ70</f>
        <v>0</v>
      </c>
      <c r="GA67" s="6">
        <f>GA68+GA70</f>
        <v>0</v>
      </c>
      <c r="GB67" s="38"/>
      <c r="GC67" s="6">
        <f>GC68+GC70</f>
        <v>500</v>
      </c>
      <c r="GD67" s="6">
        <f>GD68+GD70</f>
        <v>1689</v>
      </c>
      <c r="GE67" s="91">
        <f t="shared" ref="GE67:GE68" si="294">GD67/GC67*100</f>
        <v>337.8</v>
      </c>
      <c r="GF67" s="6">
        <f>GF68+GF70</f>
        <v>500</v>
      </c>
      <c r="GG67" s="6">
        <f>GG68+GG70</f>
        <v>0</v>
      </c>
      <c r="GH67" s="91">
        <f t="shared" ref="GH67:GH68" si="295">GG67/GF67*100</f>
        <v>0</v>
      </c>
      <c r="GI67" s="6">
        <f>GI68+GI70</f>
        <v>0</v>
      </c>
      <c r="GJ67" s="6">
        <f>GJ68+GJ70</f>
        <v>660</v>
      </c>
      <c r="GK67" s="330"/>
      <c r="GL67" s="38">
        <f t="shared" si="62"/>
        <v>11500</v>
      </c>
      <c r="GM67" s="38">
        <f t="shared" si="62"/>
        <v>21100</v>
      </c>
      <c r="GN67" s="91">
        <f t="shared" ref="GN67:GN68" si="296">GM67/GL67*100</f>
        <v>183.47826086956522</v>
      </c>
      <c r="GO67" s="6">
        <f>GO68+GO70</f>
        <v>37818</v>
      </c>
      <c r="GP67" s="6">
        <f>GP68+GP70</f>
        <v>33793</v>
      </c>
      <c r="GQ67" s="91">
        <f t="shared" ref="GQ67:GQ68" si="297">GP67/GO67*100</f>
        <v>89.356919985192235</v>
      </c>
      <c r="GR67" s="6">
        <f>GR68+GR70</f>
        <v>0</v>
      </c>
      <c r="GS67" s="6">
        <f>GS68+GS70</f>
        <v>0</v>
      </c>
      <c r="GT67" s="38"/>
      <c r="GU67" s="6">
        <f>GU68+GU70</f>
        <v>41840</v>
      </c>
      <c r="GV67" s="6">
        <f>GV68+GV70</f>
        <v>164746</v>
      </c>
      <c r="GW67" s="91">
        <f t="shared" ref="GW67:GW68" si="298">GV67/GU67*100</f>
        <v>393.75239005736137</v>
      </c>
      <c r="GX67" s="38">
        <f t="shared" si="63"/>
        <v>91158</v>
      </c>
      <c r="GY67" s="38">
        <f t="shared" si="63"/>
        <v>219639</v>
      </c>
      <c r="GZ67" s="91">
        <f t="shared" ref="GZ67:GZ68" si="299">GY67/GX67*100</f>
        <v>240.94319752517609</v>
      </c>
      <c r="HA67" s="38">
        <f t="shared" si="64"/>
        <v>2120002</v>
      </c>
      <c r="HB67" s="38">
        <f t="shared" si="64"/>
        <v>3709326</v>
      </c>
      <c r="HC67" s="182">
        <f t="shared" si="58"/>
        <v>174.9680424829788</v>
      </c>
      <c r="HE67" s="187"/>
      <c r="HF67" s="187"/>
    </row>
    <row r="68" spans="1:214" ht="15" customHeight="1" x14ac:dyDescent="0.25">
      <c r="A68" s="163" t="s">
        <v>523</v>
      </c>
      <c r="B68" s="7"/>
      <c r="C68" s="7">
        <f>SUM('címrend kötelező'!C68+'címrend önként'!C68+'címrend államig'!C68)</f>
        <v>0</v>
      </c>
      <c r="D68" s="89"/>
      <c r="E68" s="7"/>
      <c r="F68" s="7">
        <f>SUM('címrend kötelező'!F68+'címrend önként'!F68+'címrend államig'!F68)</f>
        <v>0</v>
      </c>
      <c r="G68" s="38"/>
      <c r="H68" s="7"/>
      <c r="I68" s="7">
        <f>SUM('címrend kötelező'!I68+'címrend önként'!I68+'címrend államig'!I68)</f>
        <v>0</v>
      </c>
      <c r="J68" s="38"/>
      <c r="K68" s="7"/>
      <c r="L68" s="7">
        <f>SUM('címrend kötelező'!L68+'címrend önként'!L68+'címrend államig'!L68)</f>
        <v>0</v>
      </c>
      <c r="M68" s="38"/>
      <c r="N68" s="7"/>
      <c r="O68" s="7">
        <f>SUM('címrend kötelező'!O68+'címrend önként'!O68+'címrend államig'!O68)</f>
        <v>0</v>
      </c>
      <c r="P68" s="38"/>
      <c r="Q68" s="7"/>
      <c r="R68" s="7">
        <f>SUM('címrend kötelező'!R68+'címrend önként'!R68+'címrend államig'!R68)</f>
        <v>0</v>
      </c>
      <c r="S68" s="38"/>
      <c r="T68" s="7"/>
      <c r="U68" s="7">
        <f>SUM('címrend kötelező'!U68+'címrend önként'!U68+'címrend államig'!U68)</f>
        <v>0</v>
      </c>
      <c r="V68" s="38"/>
      <c r="W68" s="7"/>
      <c r="X68" s="7">
        <f>SUM('címrend kötelező'!X68+'címrend önként'!X68+'címrend államig'!X68)</f>
        <v>0</v>
      </c>
      <c r="Y68" s="38"/>
      <c r="Z68" s="7"/>
      <c r="AA68" s="7">
        <f>SUM('címrend kötelező'!AA68+'címrend önként'!AA68+'címrend államig'!AA68)</f>
        <v>0</v>
      </c>
      <c r="AB68" s="38"/>
      <c r="AC68" s="7"/>
      <c r="AD68" s="7">
        <f>SUM('címrend kötelező'!AD68+'címrend önként'!AD68+'címrend államig'!AD68)</f>
        <v>0</v>
      </c>
      <c r="AE68" s="38"/>
      <c r="AF68" s="7"/>
      <c r="AG68" s="7">
        <f>SUM('címrend kötelező'!AG68+'címrend önként'!AG68+'címrend államig'!AG68)</f>
        <v>0</v>
      </c>
      <c r="AH68" s="38"/>
      <c r="AI68" s="7"/>
      <c r="AJ68" s="7">
        <f>SUM('címrend kötelező'!AJ68+'címrend önként'!AJ68+'címrend államig'!AJ68)</f>
        <v>0</v>
      </c>
      <c r="AK68" s="38"/>
      <c r="AL68" s="7"/>
      <c r="AM68" s="7">
        <f>SUM('címrend kötelező'!AM68+'címrend önként'!AM68+'címrend államig'!AM68)</f>
        <v>0</v>
      </c>
      <c r="AN68" s="38"/>
      <c r="AO68" s="7"/>
      <c r="AP68" s="7">
        <f>SUM('címrend kötelező'!AP68+'címrend önként'!AP68+'címrend államig'!AP68)</f>
        <v>0</v>
      </c>
      <c r="AQ68" s="38"/>
      <c r="AR68" s="7"/>
      <c r="AS68" s="330">
        <f>SUM('címrend kötelező'!AS68+'címrend önként'!AS68+'címrend államig'!AS68)</f>
        <v>0</v>
      </c>
      <c r="AT68" s="38"/>
      <c r="AU68" s="7"/>
      <c r="AV68" s="330">
        <f>SUM('címrend kötelező'!AV68+'címrend önként'!AV68+'címrend államig'!AV68)</f>
        <v>0</v>
      </c>
      <c r="AW68" s="38"/>
      <c r="AX68" s="7"/>
      <c r="AY68" s="330">
        <f>SUM('címrend kötelező'!AY68+'címrend önként'!AY68+'címrend államig'!AY68)</f>
        <v>0</v>
      </c>
      <c r="AZ68" s="38"/>
      <c r="BA68" s="7"/>
      <c r="BB68" s="330">
        <f>SUM('címrend kötelező'!BB68+'címrend önként'!BB68+'címrend államig'!BB68)</f>
        <v>0</v>
      </c>
      <c r="BC68" s="38"/>
      <c r="BD68" s="7"/>
      <c r="BE68" s="330">
        <f>SUM('címrend kötelező'!BE68+'címrend önként'!BE68+'címrend államig'!BE68)</f>
        <v>0</v>
      </c>
      <c r="BF68" s="38"/>
      <c r="BG68" s="7"/>
      <c r="BH68" s="330">
        <f>'címrend kötelező'!BH68+'címrend önként'!BH68+'címrend államig'!BH68</f>
        <v>0</v>
      </c>
      <c r="BI68" s="38"/>
      <c r="BJ68" s="7"/>
      <c r="BK68" s="330">
        <f>'címrend kötelező'!BK68+'címrend önként'!BK68+'címrend államig'!BK68</f>
        <v>0</v>
      </c>
      <c r="BL68" s="38"/>
      <c r="BM68" s="7"/>
      <c r="BN68" s="330">
        <f>SUM('címrend kötelező'!BN68+'címrend önként'!BN68+'címrend államig'!BN68)</f>
        <v>0</v>
      </c>
      <c r="BO68" s="38"/>
      <c r="BP68" s="7"/>
      <c r="BQ68" s="330">
        <f>SUM('címrend kötelező'!BQ68+'címrend önként'!BQ68+'címrend államig'!BQ68)</f>
        <v>0</v>
      </c>
      <c r="BR68" s="38"/>
      <c r="BS68" s="7"/>
      <c r="BT68" s="330">
        <f>SUM('címrend kötelező'!BT68+'címrend önként'!BT68+'címrend államig'!BT68)</f>
        <v>0</v>
      </c>
      <c r="BU68" s="38"/>
      <c r="BV68" s="7"/>
      <c r="BW68" s="330">
        <f>SUM('címrend kötelező'!BW68+'címrend önként'!BW68+'címrend államig'!BW68)</f>
        <v>0</v>
      </c>
      <c r="BX68" s="38"/>
      <c r="BY68" s="7"/>
      <c r="BZ68" s="330">
        <f>SUM('címrend kötelező'!BZ68+'címrend önként'!BZ68+'címrend államig'!BZ68)</f>
        <v>0</v>
      </c>
      <c r="CA68" s="38"/>
      <c r="CB68" s="7"/>
      <c r="CC68" s="330">
        <f>SUM('címrend kötelező'!CC68+'címrend önként'!CC68+'címrend államig'!CC68)</f>
        <v>0</v>
      </c>
      <c r="CD68" s="38"/>
      <c r="CE68" s="7"/>
      <c r="CF68" s="330">
        <f>SUM('címrend kötelező'!CF68+'címrend önként'!CF68+'címrend államig'!CF68)</f>
        <v>0</v>
      </c>
      <c r="CG68" s="38"/>
      <c r="CH68" s="7"/>
      <c r="CI68" s="330">
        <f>SUM('címrend kötelező'!CI68+'címrend önként'!CI68+'címrend államig'!CI68)</f>
        <v>0</v>
      </c>
      <c r="CJ68" s="38"/>
      <c r="CK68" s="7"/>
      <c r="CL68" s="330">
        <f>SUM('címrend kötelező'!CL68+'címrend önként'!CL68+'címrend államig'!CL68)</f>
        <v>0</v>
      </c>
      <c r="CM68" s="38"/>
      <c r="CN68" s="7"/>
      <c r="CO68" s="330">
        <f>'címrend kötelező'!CO68+'címrend önként'!CO68+'címrend államig'!CO68</f>
        <v>0</v>
      </c>
      <c r="CP68" s="38"/>
      <c r="CQ68" s="7"/>
      <c r="CR68" s="330">
        <f>SUM('címrend kötelező'!CR68+'címrend önként'!CR68+'címrend államig'!CR68)</f>
        <v>0</v>
      </c>
      <c r="CS68" s="38"/>
      <c r="CT68" s="7"/>
      <c r="CU68" s="330">
        <f>SUM('címrend kötelező'!CU68+'címrend önként'!CU68+'címrend államig'!CU68)</f>
        <v>0</v>
      </c>
      <c r="CV68" s="38"/>
      <c r="CW68" s="7"/>
      <c r="CX68" s="330">
        <f>SUM('címrend kötelező'!CX68+'címrend önként'!CX68+'címrend államig'!CX68)</f>
        <v>0</v>
      </c>
      <c r="CY68" s="38"/>
      <c r="CZ68" s="7"/>
      <c r="DA68" s="330">
        <f>SUM('címrend kötelező'!DA68+'címrend önként'!DA68+'címrend államig'!DA68)</f>
        <v>0</v>
      </c>
      <c r="DB68" s="38"/>
      <c r="DC68" s="7"/>
      <c r="DD68" s="330">
        <f>SUM('címrend kötelező'!DD68+'címrend önként'!DD68+'címrend államig'!DD68)</f>
        <v>0</v>
      </c>
      <c r="DE68" s="38"/>
      <c r="DF68" s="7"/>
      <c r="DG68" s="330">
        <f>SUM('címrend kötelező'!DG68+'címrend önként'!DG68+'címrend államig'!DG68)</f>
        <v>0</v>
      </c>
      <c r="DH68" s="38"/>
      <c r="DI68" s="7"/>
      <c r="DJ68" s="330">
        <f>SUM('címrend kötelező'!DJ68+'címrend önként'!DJ68+'címrend államig'!DJ68)</f>
        <v>0</v>
      </c>
      <c r="DK68" s="38"/>
      <c r="DL68" s="7"/>
      <c r="DM68" s="330">
        <f>SUM('címrend kötelező'!DM68+'címrend önként'!DM68+'címrend államig'!DM68)</f>
        <v>0</v>
      </c>
      <c r="DN68" s="38"/>
      <c r="DO68" s="7"/>
      <c r="DP68" s="330">
        <f>'címrend kötelező'!DP68+'címrend önként'!DP68+'címrend államig'!DP68</f>
        <v>0</v>
      </c>
      <c r="DQ68" s="38"/>
      <c r="DR68" s="330">
        <f t="shared" si="59"/>
        <v>0</v>
      </c>
      <c r="DS68" s="330">
        <f t="shared" si="59"/>
        <v>0</v>
      </c>
      <c r="DT68" s="330"/>
      <c r="DU68" s="7"/>
      <c r="DV68" s="7">
        <f>SUM('címrend kötelező'!DV68+'címrend önként'!DV68+'címrend államig'!DV68)</f>
        <v>0</v>
      </c>
      <c r="DW68" s="38"/>
      <c r="DX68" s="7"/>
      <c r="DY68" s="7">
        <f>SUM('címrend kötelező'!DY68+'címrend önként'!DY68+'címrend államig'!DY68)</f>
        <v>0</v>
      </c>
      <c r="DZ68" s="38"/>
      <c r="EA68" s="7"/>
      <c r="EB68" s="7">
        <f>SUM('címrend kötelező'!EB68+'címrend önként'!EB68+'címrend államig'!EB68)</f>
        <v>0</v>
      </c>
      <c r="EC68" s="38"/>
      <c r="ED68" s="7">
        <v>16400</v>
      </c>
      <c r="EE68" s="795">
        <f>SUM('címrend kötelező'!EE68+'címrend önként'!EE68+'címrend államig'!EE68)</f>
        <v>46500</v>
      </c>
      <c r="EF68" s="95">
        <f t="shared" si="287"/>
        <v>283.53658536585368</v>
      </c>
      <c r="EG68" s="7">
        <v>10400</v>
      </c>
      <c r="EH68" s="795">
        <f>SUM('címrend kötelező'!EH68+'címrend önként'!EH68+'címrend államig'!EH68)</f>
        <v>68450</v>
      </c>
      <c r="EI68" s="38"/>
      <c r="EJ68" s="7">
        <v>800</v>
      </c>
      <c r="EK68" s="7">
        <f>SUM('címrend kötelező'!EK68+'címrend önként'!EK68+'címrend államig'!EK68)</f>
        <v>0</v>
      </c>
      <c r="EL68" s="38"/>
      <c r="EM68" s="7">
        <v>5100</v>
      </c>
      <c r="EN68" s="7">
        <f>SUM('címrend kötelező'!EN68+'címrend önként'!EN68+'címrend államig'!EN68)</f>
        <v>0</v>
      </c>
      <c r="EO68" s="95">
        <f t="shared" si="288"/>
        <v>0</v>
      </c>
      <c r="EP68" s="7"/>
      <c r="EQ68" s="7">
        <f>SUM('címrend kötelező'!EQ68+'címrend önként'!EQ68+'címrend államig'!EQ68)</f>
        <v>0</v>
      </c>
      <c r="ER68" s="38"/>
      <c r="ES68" s="7">
        <v>2000</v>
      </c>
      <c r="ET68" s="795">
        <f>SUM('címrend kötelező'!ET68+'címrend önként'!ET68+'címrend államig'!ET68)</f>
        <v>2000</v>
      </c>
      <c r="EU68" s="95"/>
      <c r="EV68" s="330">
        <f t="shared" si="61"/>
        <v>34700</v>
      </c>
      <c r="EW68" s="796">
        <f t="shared" si="61"/>
        <v>116950</v>
      </c>
      <c r="EX68" s="95">
        <f t="shared" si="267"/>
        <v>337.03170028818448</v>
      </c>
      <c r="EY68" s="7">
        <v>0</v>
      </c>
      <c r="EZ68" s="330">
        <f>'címrend kötelező'!EY68+'címrend önként'!EY68+'címrend államig'!EY68</f>
        <v>0</v>
      </c>
      <c r="FA68" s="95"/>
      <c r="FB68" s="7">
        <v>1000</v>
      </c>
      <c r="FC68" s="330">
        <f>'címrend kötelező'!EZ68+'címrend önként'!EZ68+'címrend államig'!EZ68</f>
        <v>0</v>
      </c>
      <c r="FD68" s="38"/>
      <c r="FE68" s="7">
        <v>1000</v>
      </c>
      <c r="FF68" s="330">
        <f>'címrend kötelező'!FA68+'címrend önként'!FA68+'címrend államig'!FA68</f>
        <v>0</v>
      </c>
      <c r="FG68" s="95">
        <f t="shared" si="289"/>
        <v>0</v>
      </c>
      <c r="FH68" s="7">
        <v>1400</v>
      </c>
      <c r="FI68" s="330">
        <f>'címrend kötelező'!FB68+'címrend önként'!FB68+'címrend államig'!FB68</f>
        <v>940</v>
      </c>
      <c r="FJ68" s="38"/>
      <c r="FK68" s="7">
        <v>1000</v>
      </c>
      <c r="FL68" s="330">
        <f>'címrend kötelező'!FC68+'címrend önként'!FC68+'címrend államig'!FC68</f>
        <v>0</v>
      </c>
      <c r="FM68" s="95">
        <f t="shared" si="290"/>
        <v>0</v>
      </c>
      <c r="FN68" s="7">
        <v>500</v>
      </c>
      <c r="FO68" s="330">
        <f>'címrend kötelező'!FD68+'címrend önként'!FD68+'címrend államig'!FD68</f>
        <v>0</v>
      </c>
      <c r="FP68" s="38"/>
      <c r="FQ68" s="7">
        <v>500</v>
      </c>
      <c r="FR68" s="330">
        <f>'címrend kötelező'!FE68+'címrend önként'!FE68+'címrend államig'!FE68</f>
        <v>749</v>
      </c>
      <c r="FS68" s="95">
        <f t="shared" si="291"/>
        <v>149.80000000000001</v>
      </c>
      <c r="FT68" s="7">
        <v>3000</v>
      </c>
      <c r="FU68" s="330">
        <f>'címrend kötelező'!FF68+'címrend önként'!FF68+'címrend államig'!FF68</f>
        <v>1165</v>
      </c>
      <c r="FV68" s="95">
        <f t="shared" si="292"/>
        <v>38.833333333333329</v>
      </c>
      <c r="FW68" s="7">
        <v>2100</v>
      </c>
      <c r="FX68" s="330">
        <f>'címrend kötelező'!FG68+'címrend önként'!FG68+'címrend államig'!FG68</f>
        <v>797</v>
      </c>
      <c r="FY68" s="95">
        <f t="shared" si="293"/>
        <v>37.952380952380956</v>
      </c>
      <c r="FZ68" s="7"/>
      <c r="GA68" s="330">
        <f>'címrend kötelező'!FH68+'címrend önként'!FH68+'címrend államig'!FH68</f>
        <v>0</v>
      </c>
      <c r="GB68" s="330"/>
      <c r="GC68" s="7">
        <v>500</v>
      </c>
      <c r="GD68" s="330">
        <f>'címrend kötelező'!FI68+'címrend önként'!FI68+'címrend államig'!FI68</f>
        <v>1689</v>
      </c>
      <c r="GE68" s="95">
        <f t="shared" si="294"/>
        <v>337.8</v>
      </c>
      <c r="GF68" s="7">
        <v>500</v>
      </c>
      <c r="GG68" s="330">
        <f>'címrend kötelező'!FJ68+'címrend önként'!FJ68+'címrend államig'!FJ68</f>
        <v>0</v>
      </c>
      <c r="GH68" s="95">
        <f t="shared" si="295"/>
        <v>0</v>
      </c>
      <c r="GI68" s="7">
        <v>0</v>
      </c>
      <c r="GJ68" s="330">
        <f>'címrend kötelező'!FK68+'címrend önként'!FK68+'címrend államig'!FK68</f>
        <v>660</v>
      </c>
      <c r="GK68" s="330"/>
      <c r="GL68" s="330">
        <f t="shared" si="62"/>
        <v>11500</v>
      </c>
      <c r="GM68" s="330">
        <f t="shared" si="62"/>
        <v>6000</v>
      </c>
      <c r="GN68" s="95">
        <f t="shared" si="296"/>
        <v>52.173913043478258</v>
      </c>
      <c r="GO68" s="7">
        <v>37818</v>
      </c>
      <c r="GP68" s="330">
        <f>'címrend kötelező'!FM68+'címrend önként'!FM68+'címrend államig'!FM68</f>
        <v>11625</v>
      </c>
      <c r="GQ68" s="95">
        <f t="shared" si="297"/>
        <v>30.739330477550375</v>
      </c>
      <c r="GR68" s="7"/>
      <c r="GS68" s="330">
        <f>'címrend kötelező'!FN68+'címrend önként'!FN68+'címrend államig'!FN68</f>
        <v>0</v>
      </c>
      <c r="GT68" s="330"/>
      <c r="GU68" s="7">
        <v>41840</v>
      </c>
      <c r="GV68" s="330">
        <f>'címrend kötelező'!FO68+'címrend önként'!FO68+'címrend államig'!FO68</f>
        <v>131336</v>
      </c>
      <c r="GW68" s="95">
        <f t="shared" si="298"/>
        <v>313.90057361376671</v>
      </c>
      <c r="GX68" s="330">
        <f t="shared" si="63"/>
        <v>91158</v>
      </c>
      <c r="GY68" s="330">
        <f t="shared" si="63"/>
        <v>148961</v>
      </c>
      <c r="GZ68" s="95">
        <f t="shared" si="299"/>
        <v>163.40968428442923</v>
      </c>
      <c r="HA68" s="38">
        <f t="shared" si="64"/>
        <v>125858</v>
      </c>
      <c r="HB68" s="803">
        <f t="shared" si="64"/>
        <v>265911</v>
      </c>
      <c r="HC68" s="182">
        <f t="shared" si="58"/>
        <v>211.27858380079138</v>
      </c>
      <c r="HE68" s="187"/>
      <c r="HF68" s="187"/>
    </row>
    <row r="69" spans="1:214" ht="15" customHeight="1" x14ac:dyDescent="0.2">
      <c r="A69" s="775" t="s">
        <v>1145</v>
      </c>
      <c r="B69" s="776"/>
      <c r="C69" s="776"/>
      <c r="D69" s="90"/>
      <c r="E69" s="776"/>
      <c r="F69" s="776"/>
      <c r="G69" s="88"/>
      <c r="H69" s="776"/>
      <c r="I69" s="776"/>
      <c r="J69" s="88"/>
      <c r="K69" s="776"/>
      <c r="L69" s="776"/>
      <c r="M69" s="88"/>
      <c r="N69" s="776"/>
      <c r="O69" s="776"/>
      <c r="P69" s="88"/>
      <c r="Q69" s="776"/>
      <c r="R69" s="776"/>
      <c r="S69" s="88"/>
      <c r="T69" s="776"/>
      <c r="U69" s="776"/>
      <c r="V69" s="88"/>
      <c r="W69" s="776"/>
      <c r="X69" s="776"/>
      <c r="Y69" s="88"/>
      <c r="Z69" s="776"/>
      <c r="AA69" s="776"/>
      <c r="AB69" s="88"/>
      <c r="AC69" s="776"/>
      <c r="AD69" s="7">
        <f>SUM('címrend kötelező'!AD69+'címrend önként'!AD69+'címrend államig'!AD69)</f>
        <v>2030799</v>
      </c>
      <c r="AE69" s="88"/>
      <c r="AF69" s="776"/>
      <c r="AG69" s="776"/>
      <c r="AH69" s="88"/>
      <c r="AI69" s="776"/>
      <c r="AJ69" s="776"/>
      <c r="AK69" s="88"/>
      <c r="AL69" s="776"/>
      <c r="AM69" s="776"/>
      <c r="AN69" s="88"/>
      <c r="AO69" s="776"/>
      <c r="AP69" s="776"/>
      <c r="AQ69" s="88"/>
      <c r="AR69" s="776"/>
      <c r="AS69" s="359"/>
      <c r="AT69" s="88"/>
      <c r="AU69" s="776"/>
      <c r="AV69" s="359"/>
      <c r="AW69" s="88"/>
      <c r="AX69" s="776"/>
      <c r="AY69" s="359"/>
      <c r="AZ69" s="88"/>
      <c r="BA69" s="776"/>
      <c r="BB69" s="359"/>
      <c r="BC69" s="88"/>
      <c r="BD69" s="776"/>
      <c r="BE69" s="359"/>
      <c r="BF69" s="88"/>
      <c r="BG69" s="776"/>
      <c r="BH69" s="359"/>
      <c r="BI69" s="88"/>
      <c r="BJ69" s="776"/>
      <c r="BK69" s="359"/>
      <c r="BL69" s="88"/>
      <c r="BM69" s="776"/>
      <c r="BN69" s="359"/>
      <c r="BO69" s="88"/>
      <c r="BP69" s="776"/>
      <c r="BQ69" s="359"/>
      <c r="BR69" s="88"/>
      <c r="BS69" s="776"/>
      <c r="BT69" s="359"/>
      <c r="BU69" s="88"/>
      <c r="BV69" s="776"/>
      <c r="BW69" s="359"/>
      <c r="BX69" s="88"/>
      <c r="BY69" s="776"/>
      <c r="BZ69" s="359"/>
      <c r="CA69" s="88"/>
      <c r="CB69" s="776"/>
      <c r="CC69" s="359"/>
      <c r="CD69" s="88"/>
      <c r="CE69" s="776"/>
      <c r="CF69" s="359"/>
      <c r="CG69" s="88"/>
      <c r="CH69" s="776"/>
      <c r="CI69" s="359"/>
      <c r="CJ69" s="88"/>
      <c r="CK69" s="776"/>
      <c r="CL69" s="359"/>
      <c r="CM69" s="88"/>
      <c r="CN69" s="776"/>
      <c r="CO69" s="359"/>
      <c r="CP69" s="88"/>
      <c r="CQ69" s="776"/>
      <c r="CR69" s="359"/>
      <c r="CS69" s="88"/>
      <c r="CT69" s="776"/>
      <c r="CU69" s="359"/>
      <c r="CV69" s="88"/>
      <c r="CW69" s="776"/>
      <c r="CX69" s="359"/>
      <c r="CY69" s="88"/>
      <c r="CZ69" s="776"/>
      <c r="DA69" s="359"/>
      <c r="DB69" s="88"/>
      <c r="DC69" s="776"/>
      <c r="DD69" s="359"/>
      <c r="DE69" s="88"/>
      <c r="DF69" s="776"/>
      <c r="DG69" s="359"/>
      <c r="DH69" s="88"/>
      <c r="DI69" s="776"/>
      <c r="DJ69" s="359"/>
      <c r="DK69" s="88"/>
      <c r="DL69" s="776"/>
      <c r="DM69" s="359"/>
      <c r="DN69" s="88"/>
      <c r="DO69" s="776"/>
      <c r="DP69" s="359"/>
      <c r="DQ69" s="88"/>
      <c r="DR69" s="359"/>
      <c r="DS69" s="330">
        <f t="shared" si="59"/>
        <v>2030799</v>
      </c>
      <c r="DT69" s="359"/>
      <c r="DU69" s="776"/>
      <c r="DV69" s="776"/>
      <c r="DW69" s="88"/>
      <c r="DX69" s="776"/>
      <c r="DY69" s="776"/>
      <c r="DZ69" s="88"/>
      <c r="EA69" s="776"/>
      <c r="EB69" s="776"/>
      <c r="EC69" s="88"/>
      <c r="ED69" s="776"/>
      <c r="EE69" s="776"/>
      <c r="EF69" s="777"/>
      <c r="EG69" s="776"/>
      <c r="EH69" s="776"/>
      <c r="EI69" s="88"/>
      <c r="EJ69" s="776"/>
      <c r="EK69" s="776"/>
      <c r="EL69" s="88"/>
      <c r="EM69" s="776"/>
      <c r="EN69" s="776"/>
      <c r="EO69" s="777"/>
      <c r="EP69" s="776"/>
      <c r="EQ69" s="776"/>
      <c r="ER69" s="88"/>
      <c r="ES69" s="776"/>
      <c r="ET69" s="776"/>
      <c r="EU69" s="777"/>
      <c r="EV69" s="359"/>
      <c r="EW69" s="359"/>
      <c r="EX69" s="94"/>
      <c r="EY69" s="776"/>
      <c r="EZ69" s="359"/>
      <c r="FA69" s="777"/>
      <c r="FB69" s="776"/>
      <c r="FC69" s="359"/>
      <c r="FD69" s="88"/>
      <c r="FE69" s="776"/>
      <c r="FF69" s="359"/>
      <c r="FG69" s="777"/>
      <c r="FH69" s="776"/>
      <c r="FI69" s="359"/>
      <c r="FJ69" s="88"/>
      <c r="FK69" s="776"/>
      <c r="FL69" s="359"/>
      <c r="FM69" s="777"/>
      <c r="FN69" s="776"/>
      <c r="FO69" s="359"/>
      <c r="FP69" s="88"/>
      <c r="FQ69" s="776"/>
      <c r="FR69" s="359"/>
      <c r="FS69" s="777"/>
      <c r="FT69" s="776"/>
      <c r="FU69" s="359"/>
      <c r="FV69" s="777"/>
      <c r="FW69" s="776"/>
      <c r="FX69" s="359"/>
      <c r="FY69" s="777"/>
      <c r="FZ69" s="776"/>
      <c r="GA69" s="359"/>
      <c r="GB69" s="359"/>
      <c r="GC69" s="776"/>
      <c r="GD69" s="359"/>
      <c r="GE69" s="777"/>
      <c r="GF69" s="776"/>
      <c r="GG69" s="359"/>
      <c r="GH69" s="777"/>
      <c r="GI69" s="776"/>
      <c r="GJ69" s="359"/>
      <c r="GK69" s="359"/>
      <c r="GL69" s="359"/>
      <c r="GM69" s="359"/>
      <c r="GN69" s="777"/>
      <c r="GO69" s="776"/>
      <c r="GP69" s="359"/>
      <c r="GQ69" s="777"/>
      <c r="GR69" s="776"/>
      <c r="GS69" s="359"/>
      <c r="GT69" s="359"/>
      <c r="GU69" s="776"/>
      <c r="GV69" s="359"/>
      <c r="GW69" s="777"/>
      <c r="GX69" s="359"/>
      <c r="GY69" s="359"/>
      <c r="GZ69" s="777"/>
      <c r="HA69" s="88"/>
      <c r="HB69" s="38">
        <f>DS69+EW69+GY69</f>
        <v>2030799</v>
      </c>
      <c r="HC69" s="183"/>
      <c r="HE69" s="187"/>
      <c r="HF69" s="187"/>
    </row>
    <row r="70" spans="1:214" ht="15" customHeight="1" thickBot="1" x14ac:dyDescent="0.25">
      <c r="A70" s="165" t="s">
        <v>1146</v>
      </c>
      <c r="B70" s="166"/>
      <c r="C70" s="166">
        <f>SUM('címrend kötelező'!C69+'címrend önként'!C70+'címrend államig'!C69)</f>
        <v>0</v>
      </c>
      <c r="D70" s="184"/>
      <c r="E70" s="166"/>
      <c r="F70" s="166">
        <f>SUM('címrend kötelező'!F69+'címrend önként'!F70+'címrend államig'!F69)</f>
        <v>0</v>
      </c>
      <c r="G70" s="185"/>
      <c r="H70" s="166"/>
      <c r="I70" s="166">
        <f>SUM('címrend kötelező'!I69+'címrend önként'!I70+'címrend államig'!I69)</f>
        <v>0</v>
      </c>
      <c r="J70" s="185"/>
      <c r="K70" s="166"/>
      <c r="L70" s="166">
        <f>SUM('címrend kötelező'!L69+'címrend önként'!L70+'címrend államig'!L69)</f>
        <v>0</v>
      </c>
      <c r="M70" s="185"/>
      <c r="N70" s="166"/>
      <c r="O70" s="166">
        <f>SUM('címrend kötelező'!O69+'címrend önként'!O70+'címrend államig'!O69)</f>
        <v>0</v>
      </c>
      <c r="P70" s="185"/>
      <c r="Q70" s="166"/>
      <c r="R70" s="166">
        <f>SUM('címrend kötelező'!R69+'címrend önként'!R70+'címrend államig'!R69)</f>
        <v>0</v>
      </c>
      <c r="S70" s="185"/>
      <c r="T70" s="166"/>
      <c r="U70" s="166">
        <f>SUM('címrend kötelező'!U69+'címrend önként'!U70+'címrend államig'!U69)</f>
        <v>0</v>
      </c>
      <c r="V70" s="185"/>
      <c r="W70" s="166"/>
      <c r="X70" s="166">
        <f>SUM('címrend kötelező'!X69+'címrend önként'!X70+'címrend államig'!X69)</f>
        <v>0</v>
      </c>
      <c r="Y70" s="185"/>
      <c r="Z70" s="166"/>
      <c r="AA70" s="166">
        <f>SUM('címrend kötelező'!AA69+'címrend önként'!AA70+'címrend államig'!AA69)</f>
        <v>0</v>
      </c>
      <c r="AB70" s="185"/>
      <c r="AC70" s="166">
        <v>1994144</v>
      </c>
      <c r="AD70" s="166">
        <f>SUM('címrend kötelező'!AD69+'címrend önként'!AD70+'címrend államig'!AD69)</f>
        <v>1341938</v>
      </c>
      <c r="AE70" s="406">
        <f t="shared" ref="AE70" si="300">AD70/AC70*100</f>
        <v>67.293936646500953</v>
      </c>
      <c r="AF70" s="166"/>
      <c r="AG70" s="166">
        <f>SUM('címrend kötelező'!AG69+'címrend önként'!AG70+'címrend államig'!AG69)</f>
        <v>0</v>
      </c>
      <c r="AH70" s="185"/>
      <c r="AI70" s="166"/>
      <c r="AJ70" s="166">
        <f>SUM('címrend kötelező'!AJ69+'címrend önként'!AJ70+'címrend államig'!AJ69)</f>
        <v>0</v>
      </c>
      <c r="AK70" s="185"/>
      <c r="AL70" s="166"/>
      <c r="AM70" s="166">
        <f>SUM('címrend kötelező'!AM69+'címrend önként'!AM70+'címrend államig'!AM69)</f>
        <v>0</v>
      </c>
      <c r="AN70" s="185"/>
      <c r="AO70" s="166"/>
      <c r="AP70" s="166">
        <f>SUM('címrend kötelező'!AP69+'címrend önként'!AP70+'címrend államig'!AP69)</f>
        <v>0</v>
      </c>
      <c r="AQ70" s="185"/>
      <c r="AR70" s="166"/>
      <c r="AS70" s="331">
        <f>SUM('címrend kötelező'!AS69+'címrend önként'!AS70+'címrend államig'!AS69)</f>
        <v>0</v>
      </c>
      <c r="AT70" s="185"/>
      <c r="AU70" s="166"/>
      <c r="AV70" s="331">
        <f>SUM('címrend kötelező'!AV69+'címrend önként'!AV70+'címrend államig'!AV69)</f>
        <v>0</v>
      </c>
      <c r="AW70" s="185"/>
      <c r="AX70" s="166"/>
      <c r="AY70" s="331">
        <f>SUM('címrend kötelező'!AY69+'címrend önként'!AY70+'címrend államig'!AY69)</f>
        <v>0</v>
      </c>
      <c r="AZ70" s="185"/>
      <c r="BA70" s="166"/>
      <c r="BB70" s="331">
        <f>SUM('címrend kötelező'!BB69+'címrend önként'!BB70+'címrend államig'!BB69)</f>
        <v>0</v>
      </c>
      <c r="BC70" s="185"/>
      <c r="BD70" s="166"/>
      <c r="BE70" s="331">
        <f>SUM('címrend kötelező'!BE69+'címrend önként'!BE70+'címrend államig'!BE69)</f>
        <v>0</v>
      </c>
      <c r="BF70" s="185"/>
      <c r="BG70" s="166"/>
      <c r="BH70" s="331">
        <f>'címrend kötelező'!BH69+'címrend önként'!BH70+'címrend államig'!BH69</f>
        <v>0</v>
      </c>
      <c r="BI70" s="185"/>
      <c r="BJ70" s="166"/>
      <c r="BK70" s="185">
        <f>'címrend kötelező'!BK69+'címrend önként'!BK70+'címrend államig'!BK69</f>
        <v>0</v>
      </c>
      <c r="BL70" s="185"/>
      <c r="BM70" s="166"/>
      <c r="BN70" s="331">
        <f>SUM('címrend kötelező'!BN69+'címrend önként'!BN70+'címrend államig'!BN69)</f>
        <v>0</v>
      </c>
      <c r="BO70" s="185"/>
      <c r="BP70" s="166"/>
      <c r="BQ70" s="331">
        <f>SUM('címrend kötelező'!BQ69+'címrend önként'!BQ70+'címrend államig'!BQ69)</f>
        <v>0</v>
      </c>
      <c r="BR70" s="185"/>
      <c r="BS70" s="166"/>
      <c r="BT70" s="331">
        <f>SUM('címrend kötelező'!BT69+'címrend önként'!BT70+'címrend államig'!BT69)</f>
        <v>0</v>
      </c>
      <c r="BU70" s="185"/>
      <c r="BV70" s="166"/>
      <c r="BW70" s="331">
        <f>SUM('címrend kötelező'!BW69+'címrend önként'!BW70+'címrend államig'!BW69)</f>
        <v>0</v>
      </c>
      <c r="BX70" s="185"/>
      <c r="BY70" s="166"/>
      <c r="BZ70" s="331">
        <f>SUM('címrend kötelező'!BZ69+'címrend önként'!BZ70+'címrend államig'!BZ69)</f>
        <v>0</v>
      </c>
      <c r="CA70" s="185"/>
      <c r="CB70" s="166"/>
      <c r="CC70" s="331">
        <f>SUM('címrend kötelező'!CC69+'címrend önként'!CC70+'címrend államig'!CC69)</f>
        <v>0</v>
      </c>
      <c r="CD70" s="185"/>
      <c r="CE70" s="166"/>
      <c r="CF70" s="331">
        <f>SUM('címrend kötelező'!CF69+'címrend önként'!CF70+'címrend államig'!CF69)</f>
        <v>0</v>
      </c>
      <c r="CG70" s="185"/>
      <c r="CH70" s="166"/>
      <c r="CI70" s="331">
        <f>SUM('címrend kötelező'!CI69+'címrend önként'!CI70+'címrend államig'!CI69)</f>
        <v>0</v>
      </c>
      <c r="CJ70" s="185"/>
      <c r="CK70" s="166"/>
      <c r="CL70" s="331">
        <f>SUM('címrend kötelező'!CL69+'címrend önként'!CL70+'címrend államig'!CL69)</f>
        <v>0</v>
      </c>
      <c r="CM70" s="185"/>
      <c r="CN70" s="166"/>
      <c r="CO70" s="331">
        <f>'címrend kötelező'!CO69+'címrend önként'!CO70+'címrend államig'!CO69</f>
        <v>0</v>
      </c>
      <c r="CP70" s="185"/>
      <c r="CQ70" s="166"/>
      <c r="CR70" s="331">
        <f>SUM('címrend kötelező'!CR69+'címrend önként'!CR70+'címrend államig'!CR69)</f>
        <v>0</v>
      </c>
      <c r="CS70" s="185"/>
      <c r="CT70" s="166"/>
      <c r="CU70" s="331">
        <f>SUM('címrend kötelező'!CU69+'címrend önként'!CU70+'címrend államig'!CU69)</f>
        <v>0</v>
      </c>
      <c r="CV70" s="185"/>
      <c r="CW70" s="166"/>
      <c r="CX70" s="331">
        <f>SUM('címrend kötelező'!CX69+'címrend önként'!CX70+'címrend államig'!CX69)</f>
        <v>0</v>
      </c>
      <c r="CY70" s="185"/>
      <c r="CZ70" s="166"/>
      <c r="DA70" s="331">
        <f>SUM('címrend kötelező'!DA69+'címrend önként'!DA70+'címrend államig'!DA69)</f>
        <v>0</v>
      </c>
      <c r="DB70" s="185"/>
      <c r="DC70" s="166"/>
      <c r="DD70" s="331">
        <f>SUM('címrend kötelező'!DD69+'címrend önként'!DD70+'címrend államig'!DD69)</f>
        <v>0</v>
      </c>
      <c r="DE70" s="185"/>
      <c r="DF70" s="166"/>
      <c r="DG70" s="331">
        <f>SUM('címrend kötelező'!DG69+'címrend önként'!DG70+'címrend államig'!DG69)</f>
        <v>0</v>
      </c>
      <c r="DH70" s="185"/>
      <c r="DI70" s="166"/>
      <c r="DJ70" s="331">
        <f>SUM('címrend kötelező'!DJ69+'címrend önként'!DJ70+'címrend államig'!DJ69)</f>
        <v>0</v>
      </c>
      <c r="DK70" s="185"/>
      <c r="DL70" s="166"/>
      <c r="DM70" s="331">
        <f>SUM('címrend kötelező'!DM69+'címrend önként'!DM70+'címrend államig'!DM69)</f>
        <v>0</v>
      </c>
      <c r="DN70" s="185"/>
      <c r="DO70" s="166"/>
      <c r="DP70" s="331">
        <f>'címrend kötelező'!DP69+'címrend önként'!DP70+'címrend államig'!DP69</f>
        <v>0</v>
      </c>
      <c r="DQ70" s="185"/>
      <c r="DR70" s="331">
        <f t="shared" si="59"/>
        <v>1994144</v>
      </c>
      <c r="DS70" s="331">
        <f t="shared" si="59"/>
        <v>1341938</v>
      </c>
      <c r="DT70" s="331">
        <f t="shared" si="60"/>
        <v>67.293936646500953</v>
      </c>
      <c r="DU70" s="166"/>
      <c r="DV70" s="166">
        <f>SUM('címrend kötelező'!DV69+'címrend önként'!DV70+'címrend államig'!DV69)</f>
        <v>0</v>
      </c>
      <c r="DW70" s="185"/>
      <c r="DX70" s="166"/>
      <c r="DY70" s="166">
        <f>SUM('címrend kötelező'!DY69+'címrend önként'!DY70+'címrend államig'!DY69)</f>
        <v>0</v>
      </c>
      <c r="DZ70" s="185"/>
      <c r="EA70" s="166"/>
      <c r="EB70" s="166">
        <f>SUM('címrend kötelező'!EB69+'címrend önként'!EB70+'címrend államig'!EB69)</f>
        <v>0</v>
      </c>
      <c r="EC70" s="185"/>
      <c r="ED70" s="166"/>
      <c r="EE70" s="166">
        <f>SUM('címrend kötelező'!EE69+'címrend önként'!EE70+'címrend államig'!EE69)</f>
        <v>0</v>
      </c>
      <c r="EF70" s="185"/>
      <c r="EG70" s="166"/>
      <c r="EH70" s="166">
        <f>SUM('címrend kötelező'!EH69+'címrend önként'!EH70+'címrend államig'!EH69)</f>
        <v>0</v>
      </c>
      <c r="EI70" s="185"/>
      <c r="EJ70" s="166"/>
      <c r="EK70" s="166">
        <f>SUM('címrend kötelező'!EK69+'címrend önként'!EK70+'címrend államig'!EK69)</f>
        <v>0</v>
      </c>
      <c r="EL70" s="185"/>
      <c r="EM70" s="166"/>
      <c r="EN70" s="166">
        <f>SUM('címrend kötelező'!EN69+'címrend önként'!EN70+'címrend államig'!EN69)</f>
        <v>0</v>
      </c>
      <c r="EO70" s="185"/>
      <c r="EP70" s="166"/>
      <c r="EQ70" s="166">
        <f>SUM('címrend kötelező'!EQ69+'címrend önként'!EQ70+'címrend államig'!EQ69)</f>
        <v>0</v>
      </c>
      <c r="ER70" s="185"/>
      <c r="ES70" s="166"/>
      <c r="ET70" s="166">
        <f>SUM('címrend kötelező'!ET69+'címrend önként'!ET70+'címrend államig'!ET69)</f>
        <v>0</v>
      </c>
      <c r="EU70" s="185"/>
      <c r="EV70" s="331">
        <f t="shared" si="61"/>
        <v>0</v>
      </c>
      <c r="EW70" s="331">
        <f t="shared" si="61"/>
        <v>0</v>
      </c>
      <c r="EX70" s="628"/>
      <c r="EY70" s="166"/>
      <c r="EZ70" s="331">
        <f>'címrend kötelező'!EY69+'címrend önként'!EY70+'címrend államig'!EY69</f>
        <v>0</v>
      </c>
      <c r="FA70" s="185"/>
      <c r="FB70" s="166"/>
      <c r="FC70" s="331">
        <f>'címrend kötelező'!EZ69+'címrend önként'!EZ70+'címrend államig'!EZ69</f>
        <v>0</v>
      </c>
      <c r="FD70" s="185"/>
      <c r="FE70" s="166"/>
      <c r="FF70" s="331">
        <f>'címrend kötelező'!FA69+'címrend önként'!FA70+'címrend államig'!FA69</f>
        <v>0</v>
      </c>
      <c r="FG70" s="185"/>
      <c r="FH70" s="166"/>
      <c r="FI70" s="331">
        <f>'címrend kötelező'!FB69+'címrend önként'!FB70+'címrend államig'!FB69</f>
        <v>1000</v>
      </c>
      <c r="FJ70" s="185"/>
      <c r="FK70" s="166"/>
      <c r="FL70" s="331">
        <f>'címrend kötelező'!FC69+'címrend önként'!FC70+'címrend államig'!FC69</f>
        <v>0</v>
      </c>
      <c r="FM70" s="185"/>
      <c r="FN70" s="166"/>
      <c r="FO70" s="331">
        <f>'címrend kötelező'!FD69+'címrend önként'!FD70+'címrend államig'!FD69</f>
        <v>0</v>
      </c>
      <c r="FP70" s="185"/>
      <c r="FQ70" s="166"/>
      <c r="FR70" s="331">
        <f>'címrend kötelező'!FE69+'címrend önként'!FE70+'címrend államig'!FE69</f>
        <v>0</v>
      </c>
      <c r="FS70" s="185"/>
      <c r="FT70" s="166"/>
      <c r="FU70" s="331">
        <f>'címrend kötelező'!FF69+'címrend önként'!FF70+'címrend államig'!FF69</f>
        <v>11500</v>
      </c>
      <c r="FV70" s="185"/>
      <c r="FW70" s="166"/>
      <c r="FX70" s="331">
        <f>'címrend kötelező'!FG69+'címrend önként'!FG70+'címrend államig'!FG69</f>
        <v>2600</v>
      </c>
      <c r="FY70" s="185"/>
      <c r="FZ70" s="166"/>
      <c r="GA70" s="331">
        <f>'címrend kötelező'!FH69+'címrend önként'!FH70+'címrend államig'!FH69</f>
        <v>0</v>
      </c>
      <c r="GB70" s="331"/>
      <c r="GC70" s="166"/>
      <c r="GD70" s="331">
        <f>'címrend kötelező'!FI69+'címrend önként'!FI70+'címrend államig'!FI69</f>
        <v>0</v>
      </c>
      <c r="GE70" s="331"/>
      <c r="GF70" s="166"/>
      <c r="GG70" s="331">
        <f>'címrend kötelező'!FJ69+'címrend önként'!FJ70+'címrend államig'!FJ69</f>
        <v>0</v>
      </c>
      <c r="GH70" s="331"/>
      <c r="GI70" s="166"/>
      <c r="GJ70" s="331">
        <f>'címrend kötelező'!FK69+'címrend önként'!FK70+'címrend államig'!FK69</f>
        <v>0</v>
      </c>
      <c r="GK70" s="185"/>
      <c r="GL70" s="331">
        <f t="shared" si="62"/>
        <v>0</v>
      </c>
      <c r="GM70" s="331">
        <f t="shared" si="62"/>
        <v>15100</v>
      </c>
      <c r="GN70" s="331"/>
      <c r="GO70" s="166"/>
      <c r="GP70" s="331">
        <f>'címrend kötelező'!FM69+'címrend önként'!FM70+'címrend államig'!FM69</f>
        <v>22168</v>
      </c>
      <c r="GQ70" s="331"/>
      <c r="GR70" s="166"/>
      <c r="GS70" s="331">
        <f>'címrend kötelező'!FN69+'címrend önként'!FN70+'címrend államig'!FN69</f>
        <v>0</v>
      </c>
      <c r="GT70" s="331"/>
      <c r="GU70" s="166"/>
      <c r="GV70" s="331">
        <f>'címrend kötelező'!FO69+'címrend önként'!FO70+'címrend államig'!FO69</f>
        <v>33410</v>
      </c>
      <c r="GW70" s="185"/>
      <c r="GX70" s="331">
        <f t="shared" si="63"/>
        <v>0</v>
      </c>
      <c r="GY70" s="331">
        <f t="shared" si="63"/>
        <v>70678</v>
      </c>
      <c r="GZ70" s="331"/>
      <c r="HA70" s="185">
        <f t="shared" si="64"/>
        <v>1994144</v>
      </c>
      <c r="HB70" s="185">
        <f t="shared" si="64"/>
        <v>1412616</v>
      </c>
      <c r="HC70" s="186"/>
      <c r="HE70" s="187"/>
      <c r="HF70" s="187"/>
    </row>
    <row r="71" spans="1:214" x14ac:dyDescent="0.2">
      <c r="C71" s="21"/>
      <c r="D71" s="21"/>
      <c r="E71" s="21"/>
    </row>
    <row r="72" spans="1:214" x14ac:dyDescent="0.2">
      <c r="B72" s="21">
        <f>SUM(B6)</f>
        <v>180290</v>
      </c>
      <c r="C72" s="21">
        <f t="shared" ref="C72:AP72" si="301">SUM(C6)</f>
        <v>167015</v>
      </c>
      <c r="D72" s="21">
        <f t="shared" si="301"/>
        <v>92.63686283210383</v>
      </c>
      <c r="E72" s="21">
        <f t="shared" si="301"/>
        <v>1000</v>
      </c>
      <c r="F72" s="21">
        <f t="shared" si="301"/>
        <v>0</v>
      </c>
      <c r="G72" s="21">
        <f t="shared" si="301"/>
        <v>0</v>
      </c>
      <c r="H72" s="21">
        <f t="shared" si="301"/>
        <v>3353</v>
      </c>
      <c r="I72" s="21">
        <f t="shared" si="301"/>
        <v>3353</v>
      </c>
      <c r="J72" s="21">
        <f t="shared" si="301"/>
        <v>100</v>
      </c>
      <c r="K72" s="21">
        <f t="shared" si="301"/>
        <v>6918</v>
      </c>
      <c r="L72" s="21">
        <f t="shared" si="301"/>
        <v>6832</v>
      </c>
      <c r="M72" s="21">
        <f t="shared" si="301"/>
        <v>98.756866146285049</v>
      </c>
      <c r="N72" s="21">
        <f t="shared" si="301"/>
        <v>123969</v>
      </c>
      <c r="O72" s="21">
        <f t="shared" si="301"/>
        <v>160628</v>
      </c>
      <c r="P72" s="21">
        <f t="shared" si="301"/>
        <v>129.57110245303261</v>
      </c>
      <c r="Q72" s="21">
        <f t="shared" si="301"/>
        <v>742225</v>
      </c>
      <c r="R72" s="21">
        <f t="shared" si="301"/>
        <v>513406</v>
      </c>
      <c r="S72" s="21">
        <f t="shared" si="301"/>
        <v>69.171208191586103</v>
      </c>
      <c r="T72" s="21">
        <f t="shared" si="301"/>
        <v>918137</v>
      </c>
      <c r="U72" s="21">
        <f t="shared" si="301"/>
        <v>1232768</v>
      </c>
      <c r="V72" s="21">
        <f t="shared" si="301"/>
        <v>134.26841528007259</v>
      </c>
      <c r="W72" s="21">
        <f t="shared" si="301"/>
        <v>6868</v>
      </c>
      <c r="X72" s="21">
        <f t="shared" si="301"/>
        <v>7000</v>
      </c>
      <c r="Y72" s="21">
        <f t="shared" si="301"/>
        <v>0</v>
      </c>
      <c r="Z72" s="21">
        <f t="shared" si="301"/>
        <v>6430577</v>
      </c>
      <c r="AA72" s="21">
        <f t="shared" si="301"/>
        <v>6933369</v>
      </c>
      <c r="AB72" s="21">
        <f t="shared" si="301"/>
        <v>107.81876960652208</v>
      </c>
      <c r="AC72" s="21">
        <f t="shared" si="301"/>
        <v>0</v>
      </c>
      <c r="AD72" s="21">
        <f t="shared" si="301"/>
        <v>0</v>
      </c>
      <c r="AE72" s="21">
        <f t="shared" si="301"/>
        <v>0</v>
      </c>
      <c r="AF72" s="21">
        <f t="shared" si="301"/>
        <v>4500</v>
      </c>
      <c r="AG72" s="21">
        <f t="shared" si="301"/>
        <v>5050</v>
      </c>
      <c r="AH72" s="21">
        <f t="shared" si="301"/>
        <v>112.22222222222223</v>
      </c>
      <c r="AI72" s="21">
        <f t="shared" si="301"/>
        <v>13600</v>
      </c>
      <c r="AJ72" s="21">
        <f t="shared" si="301"/>
        <v>13210</v>
      </c>
      <c r="AK72" s="21">
        <f t="shared" si="301"/>
        <v>97.132352941176464</v>
      </c>
      <c r="AL72" s="21">
        <f t="shared" si="301"/>
        <v>155447</v>
      </c>
      <c r="AM72" s="21">
        <f t="shared" si="301"/>
        <v>143901</v>
      </c>
      <c r="AN72" s="21">
        <f t="shared" si="301"/>
        <v>92.572388016494372</v>
      </c>
      <c r="AO72" s="21">
        <f t="shared" si="301"/>
        <v>790408</v>
      </c>
      <c r="AP72" s="21">
        <f t="shared" si="301"/>
        <v>1121188</v>
      </c>
      <c r="AQ72" s="21">
        <f t="shared" ref="AQ72:DB72" si="302">SUM(AQ6)</f>
        <v>141.84927278063986</v>
      </c>
      <c r="AR72" s="21">
        <f t="shared" si="302"/>
        <v>5000</v>
      </c>
      <c r="AS72" s="21">
        <f t="shared" si="302"/>
        <v>15000</v>
      </c>
      <c r="AT72" s="21">
        <f t="shared" si="302"/>
        <v>0</v>
      </c>
      <c r="AU72" s="21">
        <f t="shared" si="302"/>
        <v>140407</v>
      </c>
      <c r="AV72" s="21">
        <f t="shared" si="302"/>
        <v>172107</v>
      </c>
      <c r="AW72" s="21">
        <f t="shared" si="302"/>
        <v>122.57722193337939</v>
      </c>
      <c r="AX72" s="21">
        <f t="shared" si="302"/>
        <v>55350</v>
      </c>
      <c r="AY72" s="21">
        <f t="shared" si="302"/>
        <v>59689</v>
      </c>
      <c r="AZ72" s="21">
        <f t="shared" si="302"/>
        <v>107.83920505871724</v>
      </c>
      <c r="BA72" s="21">
        <f t="shared" si="302"/>
        <v>0</v>
      </c>
      <c r="BB72" s="21">
        <f t="shared" si="302"/>
        <v>0</v>
      </c>
      <c r="BC72" s="21">
        <f t="shared" si="302"/>
        <v>0</v>
      </c>
      <c r="BD72" s="21">
        <f t="shared" si="302"/>
        <v>1000</v>
      </c>
      <c r="BE72" s="21">
        <f t="shared" si="302"/>
        <v>300</v>
      </c>
      <c r="BF72" s="21">
        <f t="shared" si="302"/>
        <v>30</v>
      </c>
      <c r="BG72" s="21">
        <f t="shared" si="302"/>
        <v>136669</v>
      </c>
      <c r="BH72" s="21">
        <f t="shared" si="302"/>
        <v>146888</v>
      </c>
      <c r="BI72" s="21">
        <f t="shared" si="302"/>
        <v>107.47718941383928</v>
      </c>
      <c r="BJ72" s="21">
        <f t="shared" si="302"/>
        <v>0</v>
      </c>
      <c r="BK72" s="21">
        <f t="shared" si="302"/>
        <v>0</v>
      </c>
      <c r="BL72" s="21">
        <f t="shared" si="302"/>
        <v>0</v>
      </c>
      <c r="BM72" s="21">
        <f t="shared" si="302"/>
        <v>26913</v>
      </c>
      <c r="BN72" s="21">
        <f t="shared" si="302"/>
        <v>19500</v>
      </c>
      <c r="BO72" s="21">
        <f t="shared" si="302"/>
        <v>72.455690558466173</v>
      </c>
      <c r="BP72" s="21">
        <f t="shared" si="302"/>
        <v>1035667</v>
      </c>
      <c r="BQ72" s="21">
        <f t="shared" si="302"/>
        <v>909621</v>
      </c>
      <c r="BR72" s="21">
        <f t="shared" si="302"/>
        <v>87.829485732383091</v>
      </c>
      <c r="BS72" s="21">
        <f t="shared" si="302"/>
        <v>169062</v>
      </c>
      <c r="BT72" s="21">
        <f t="shared" si="302"/>
        <v>137489</v>
      </c>
      <c r="BU72" s="21">
        <f t="shared" si="302"/>
        <v>81.324602808437135</v>
      </c>
      <c r="BV72" s="21">
        <f t="shared" si="302"/>
        <v>0</v>
      </c>
      <c r="BW72" s="21">
        <f t="shared" si="302"/>
        <v>0</v>
      </c>
      <c r="BX72" s="21">
        <f t="shared" si="302"/>
        <v>0</v>
      </c>
      <c r="BY72" s="21">
        <f t="shared" si="302"/>
        <v>853340</v>
      </c>
      <c r="BZ72" s="21">
        <f t="shared" si="302"/>
        <v>943567</v>
      </c>
      <c r="CA72" s="21">
        <f t="shared" si="302"/>
        <v>110.57339395785971</v>
      </c>
      <c r="CB72" s="21">
        <f t="shared" si="302"/>
        <v>0</v>
      </c>
      <c r="CC72" s="21">
        <f t="shared" si="302"/>
        <v>0</v>
      </c>
      <c r="CD72" s="21">
        <f t="shared" si="302"/>
        <v>0</v>
      </c>
      <c r="CE72" s="21">
        <f t="shared" si="302"/>
        <v>3716120</v>
      </c>
      <c r="CF72" s="21">
        <f t="shared" si="302"/>
        <v>4237203</v>
      </c>
      <c r="CG72" s="21">
        <f t="shared" si="302"/>
        <v>114.0222328665382</v>
      </c>
      <c r="CH72" s="21">
        <f t="shared" si="302"/>
        <v>548293</v>
      </c>
      <c r="CI72" s="21">
        <f t="shared" si="302"/>
        <v>548054</v>
      </c>
      <c r="CJ72" s="21">
        <f t="shared" si="302"/>
        <v>0</v>
      </c>
      <c r="CK72" s="21">
        <f t="shared" si="302"/>
        <v>268694</v>
      </c>
      <c r="CL72" s="21">
        <f t="shared" si="302"/>
        <v>1568760</v>
      </c>
      <c r="CM72" s="21">
        <f t="shared" si="302"/>
        <v>583.84630844008427</v>
      </c>
      <c r="CN72" s="21">
        <f t="shared" si="302"/>
        <v>696689</v>
      </c>
      <c r="CO72" s="21">
        <f t="shared" si="302"/>
        <v>218687</v>
      </c>
      <c r="CP72" s="21">
        <f t="shared" si="302"/>
        <v>31.389472203522661</v>
      </c>
      <c r="CQ72" s="21">
        <f t="shared" si="302"/>
        <v>0</v>
      </c>
      <c r="CR72" s="21">
        <f t="shared" si="302"/>
        <v>0</v>
      </c>
      <c r="CS72" s="21">
        <f t="shared" si="302"/>
        <v>0</v>
      </c>
      <c r="CT72" s="21">
        <f t="shared" si="302"/>
        <v>1000</v>
      </c>
      <c r="CU72" s="21">
        <f t="shared" si="302"/>
        <v>1000</v>
      </c>
      <c r="CV72" s="21">
        <f t="shared" si="302"/>
        <v>100</v>
      </c>
      <c r="CW72" s="21">
        <f t="shared" si="302"/>
        <v>5684</v>
      </c>
      <c r="CX72" s="21">
        <f t="shared" si="302"/>
        <v>8500</v>
      </c>
      <c r="CY72" s="21">
        <f t="shared" si="302"/>
        <v>149.54257565095003</v>
      </c>
      <c r="CZ72" s="21">
        <f t="shared" si="302"/>
        <v>67580</v>
      </c>
      <c r="DA72" s="21">
        <f t="shared" si="302"/>
        <v>75742</v>
      </c>
      <c r="DB72" s="21">
        <f t="shared" si="302"/>
        <v>112.07753773305711</v>
      </c>
      <c r="DC72" s="21">
        <f t="shared" ref="DC72:DT72" si="303">SUM(DC6)</f>
        <v>1000000</v>
      </c>
      <c r="DD72" s="21">
        <f t="shared" si="303"/>
        <v>1000000</v>
      </c>
      <c r="DE72" s="21">
        <f t="shared" si="303"/>
        <v>100</v>
      </c>
      <c r="DF72" s="21">
        <f t="shared" si="303"/>
        <v>374700</v>
      </c>
      <c r="DG72" s="21">
        <f t="shared" si="303"/>
        <v>263782</v>
      </c>
      <c r="DH72" s="21">
        <f t="shared" si="303"/>
        <v>70.398185214838534</v>
      </c>
      <c r="DI72" s="21">
        <f t="shared" si="303"/>
        <v>91719</v>
      </c>
      <c r="DJ72" s="21">
        <f t="shared" si="303"/>
        <v>102568</v>
      </c>
      <c r="DK72" s="21">
        <f t="shared" si="303"/>
        <v>111.82851971783381</v>
      </c>
      <c r="DL72" s="21">
        <f t="shared" si="303"/>
        <v>98857</v>
      </c>
      <c r="DM72" s="21">
        <f t="shared" si="303"/>
        <v>143716</v>
      </c>
      <c r="DN72" s="21">
        <f t="shared" si="303"/>
        <v>145.37766673073227</v>
      </c>
      <c r="DO72" s="21">
        <f t="shared" si="303"/>
        <v>866708</v>
      </c>
      <c r="DP72" s="21">
        <f t="shared" si="303"/>
        <v>968958</v>
      </c>
      <c r="DQ72" s="21">
        <f t="shared" si="303"/>
        <v>111.79751427239624</v>
      </c>
      <c r="DR72" s="21">
        <f t="shared" si="303"/>
        <v>19536744</v>
      </c>
      <c r="DS72" s="21">
        <f t="shared" si="303"/>
        <v>21848851</v>
      </c>
      <c r="DT72" s="21">
        <f t="shared" si="303"/>
        <v>111.83465883567906</v>
      </c>
      <c r="DU72" s="21">
        <f t="shared" ref="DU72:EZ72" si="304">SUM(DU6)</f>
        <v>14114</v>
      </c>
      <c r="DV72" s="21">
        <f t="shared" si="304"/>
        <v>17608</v>
      </c>
      <c r="DW72" s="21">
        <f t="shared" si="304"/>
        <v>124.75556185347882</v>
      </c>
      <c r="DX72" s="21">
        <f t="shared" si="304"/>
        <v>5816</v>
      </c>
      <c r="DY72" s="21">
        <f t="shared" si="304"/>
        <v>5811</v>
      </c>
      <c r="DZ72" s="21">
        <f t="shared" si="304"/>
        <v>99.914030261348003</v>
      </c>
      <c r="EA72" s="21">
        <f t="shared" si="304"/>
        <v>5232</v>
      </c>
      <c r="EB72" s="21">
        <f t="shared" si="304"/>
        <v>5832</v>
      </c>
      <c r="EC72" s="21">
        <f t="shared" si="304"/>
        <v>111.46788990825689</v>
      </c>
      <c r="ED72" s="21">
        <f t="shared" si="304"/>
        <v>358729</v>
      </c>
      <c r="EE72" s="21">
        <f t="shared" si="304"/>
        <v>330502</v>
      </c>
      <c r="EF72" s="21">
        <f t="shared" si="304"/>
        <v>92.131386088105501</v>
      </c>
      <c r="EG72" s="21">
        <f t="shared" si="304"/>
        <v>70415</v>
      </c>
      <c r="EH72" s="21">
        <f t="shared" si="304"/>
        <v>116046</v>
      </c>
      <c r="EI72" s="21">
        <f t="shared" si="304"/>
        <v>164.80295391606901</v>
      </c>
      <c r="EJ72" s="21">
        <f t="shared" si="304"/>
        <v>56559</v>
      </c>
      <c r="EK72" s="21">
        <f t="shared" si="304"/>
        <v>79759</v>
      </c>
      <c r="EL72" s="21">
        <f t="shared" si="304"/>
        <v>141.0191127848795</v>
      </c>
      <c r="EM72" s="21">
        <f t="shared" si="304"/>
        <v>20866</v>
      </c>
      <c r="EN72" s="21">
        <f t="shared" si="304"/>
        <v>14410</v>
      </c>
      <c r="EO72" s="21">
        <f t="shared" si="304"/>
        <v>69.05971436787118</v>
      </c>
      <c r="EP72" s="21">
        <f t="shared" si="304"/>
        <v>1304188</v>
      </c>
      <c r="EQ72" s="21">
        <f t="shared" si="304"/>
        <v>1445232</v>
      </c>
      <c r="ER72" s="21">
        <f t="shared" si="304"/>
        <v>110.81469849438885</v>
      </c>
      <c r="ES72" s="21">
        <f t="shared" si="304"/>
        <v>463974</v>
      </c>
      <c r="ET72" s="21">
        <f t="shared" si="304"/>
        <v>534968</v>
      </c>
      <c r="EU72" s="21">
        <f t="shared" si="304"/>
        <v>115.3012884342657</v>
      </c>
      <c r="EV72" s="21">
        <f t="shared" si="304"/>
        <v>2299893</v>
      </c>
      <c r="EW72" s="21">
        <f t="shared" si="304"/>
        <v>2550168</v>
      </c>
      <c r="EX72" s="21">
        <f t="shared" si="304"/>
        <v>110.88202798999779</v>
      </c>
      <c r="EY72" s="21">
        <f t="shared" si="304"/>
        <v>68153</v>
      </c>
      <c r="EZ72" s="21">
        <f t="shared" si="304"/>
        <v>69860</v>
      </c>
      <c r="FA72" s="21">
        <f t="shared" ref="FA72:HC72" si="305">SUM(FA6)</f>
        <v>102.50465863571669</v>
      </c>
      <c r="FB72" s="21">
        <f t="shared" si="305"/>
        <v>132010</v>
      </c>
      <c r="FC72" s="21">
        <f t="shared" si="305"/>
        <v>155006</v>
      </c>
      <c r="FD72" s="21">
        <f t="shared" si="305"/>
        <v>117.41989243239148</v>
      </c>
      <c r="FE72" s="21">
        <f t="shared" si="305"/>
        <v>62186</v>
      </c>
      <c r="FF72" s="21">
        <f t="shared" si="305"/>
        <v>63801</v>
      </c>
      <c r="FG72" s="21">
        <f t="shared" si="305"/>
        <v>102.5970475669765</v>
      </c>
      <c r="FH72" s="21">
        <f t="shared" si="305"/>
        <v>190926</v>
      </c>
      <c r="FI72" s="21">
        <f t="shared" si="305"/>
        <v>318036</v>
      </c>
      <c r="FJ72" s="21">
        <f t="shared" si="305"/>
        <v>166.57553188146193</v>
      </c>
      <c r="FK72" s="21">
        <f t="shared" si="305"/>
        <v>128880</v>
      </c>
      <c r="FL72" s="21">
        <f t="shared" si="305"/>
        <v>124662</v>
      </c>
      <c r="FM72" s="21">
        <f t="shared" si="305"/>
        <v>96.727188081936688</v>
      </c>
      <c r="FN72" s="21">
        <f t="shared" si="305"/>
        <v>244806</v>
      </c>
      <c r="FO72" s="21">
        <f t="shared" si="305"/>
        <v>235020</v>
      </c>
      <c r="FP72" s="21">
        <f t="shared" si="305"/>
        <v>96.002548957133399</v>
      </c>
      <c r="FQ72" s="21">
        <f t="shared" si="305"/>
        <v>128037</v>
      </c>
      <c r="FR72" s="21">
        <f t="shared" si="305"/>
        <v>114364</v>
      </c>
      <c r="FS72" s="21">
        <f t="shared" si="305"/>
        <v>89.321055632356277</v>
      </c>
      <c r="FT72" s="21">
        <f t="shared" si="305"/>
        <v>152258</v>
      </c>
      <c r="FU72" s="21">
        <f t="shared" si="305"/>
        <v>166255</v>
      </c>
      <c r="FV72" s="21">
        <f t="shared" si="305"/>
        <v>109.19294881057154</v>
      </c>
      <c r="FW72" s="21">
        <f t="shared" si="305"/>
        <v>92509</v>
      </c>
      <c r="FX72" s="21">
        <f t="shared" si="305"/>
        <v>96824</v>
      </c>
      <c r="FY72" s="21">
        <f t="shared" si="305"/>
        <v>104.66441103027813</v>
      </c>
      <c r="FZ72" s="21">
        <f t="shared" si="305"/>
        <v>16058</v>
      </c>
      <c r="GA72" s="21">
        <f t="shared" si="305"/>
        <v>16644</v>
      </c>
      <c r="GB72" s="21">
        <f t="shared" si="305"/>
        <v>103.64927139120688</v>
      </c>
      <c r="GC72" s="21">
        <f t="shared" si="305"/>
        <v>48694</v>
      </c>
      <c r="GD72" s="21">
        <f t="shared" si="305"/>
        <v>59358</v>
      </c>
      <c r="GE72" s="21">
        <f t="shared" si="305"/>
        <v>121.90002875097548</v>
      </c>
      <c r="GF72" s="21">
        <f t="shared" si="305"/>
        <v>790664</v>
      </c>
      <c r="GG72" s="21">
        <f t="shared" si="305"/>
        <v>792126</v>
      </c>
      <c r="GH72" s="21">
        <f t="shared" si="305"/>
        <v>100.18490787490009</v>
      </c>
      <c r="GI72" s="21">
        <f t="shared" si="305"/>
        <v>67875</v>
      </c>
      <c r="GJ72" s="21">
        <f t="shared" si="305"/>
        <v>71644</v>
      </c>
      <c r="GK72" s="21">
        <f>SUM(GK6)</f>
        <v>105.55285451197054</v>
      </c>
      <c r="GL72" s="21">
        <f t="shared" si="305"/>
        <v>2123056</v>
      </c>
      <c r="GM72" s="21">
        <f t="shared" si="305"/>
        <v>2283600</v>
      </c>
      <c r="GN72" s="21">
        <f t="shared" si="305"/>
        <v>107.56192959582791</v>
      </c>
      <c r="GO72" s="21">
        <f t="shared" si="305"/>
        <v>912798</v>
      </c>
      <c r="GP72" s="21">
        <f t="shared" si="305"/>
        <v>1021191</v>
      </c>
      <c r="GQ72" s="21">
        <f t="shared" si="305"/>
        <v>111.87480691237272</v>
      </c>
      <c r="GR72" s="21">
        <f t="shared" si="305"/>
        <v>1524865</v>
      </c>
      <c r="GS72" s="21">
        <f t="shared" si="305"/>
        <v>1713302</v>
      </c>
      <c r="GT72" s="21">
        <f t="shared" si="305"/>
        <v>112.35761854328088</v>
      </c>
      <c r="GU72" s="21">
        <f t="shared" si="305"/>
        <v>1354848</v>
      </c>
      <c r="GV72" s="21">
        <f t="shared" si="305"/>
        <v>1526944</v>
      </c>
      <c r="GW72" s="21">
        <f t="shared" si="305"/>
        <v>112.7022367084721</v>
      </c>
      <c r="GX72" s="21">
        <f t="shared" si="305"/>
        <v>5915567</v>
      </c>
      <c r="GY72" s="21">
        <f t="shared" si="305"/>
        <v>6545037</v>
      </c>
      <c r="GZ72" s="21">
        <f t="shared" si="305"/>
        <v>110.64090728750094</v>
      </c>
      <c r="HA72" s="21">
        <f t="shared" si="305"/>
        <v>27752204</v>
      </c>
      <c r="HB72" s="21">
        <f t="shared" si="305"/>
        <v>30944056</v>
      </c>
      <c r="HC72" s="21">
        <f t="shared" si="305"/>
        <v>111.5012559002521</v>
      </c>
    </row>
    <row r="73" spans="1:214" x14ac:dyDescent="0.2">
      <c r="B73" s="21">
        <f>SUM(B27)</f>
        <v>0</v>
      </c>
      <c r="C73" s="21">
        <f t="shared" ref="C73:AP73" si="306">SUM(C27)</f>
        <v>0</v>
      </c>
      <c r="D73" s="21">
        <f t="shared" si="306"/>
        <v>0</v>
      </c>
      <c r="E73" s="21">
        <f t="shared" si="306"/>
        <v>0</v>
      </c>
      <c r="F73" s="21">
        <f t="shared" si="306"/>
        <v>0</v>
      </c>
      <c r="G73" s="21">
        <f t="shared" si="306"/>
        <v>0</v>
      </c>
      <c r="H73" s="21">
        <f t="shared" si="306"/>
        <v>0</v>
      </c>
      <c r="I73" s="21">
        <f t="shared" si="306"/>
        <v>0</v>
      </c>
      <c r="J73" s="21">
        <f t="shared" si="306"/>
        <v>0</v>
      </c>
      <c r="K73" s="21">
        <f t="shared" si="306"/>
        <v>500</v>
      </c>
      <c r="L73" s="21">
        <f t="shared" si="306"/>
        <v>500</v>
      </c>
      <c r="M73" s="21">
        <f>SUM(M27)</f>
        <v>100</v>
      </c>
      <c r="N73" s="21">
        <f t="shared" si="306"/>
        <v>0</v>
      </c>
      <c r="O73" s="21">
        <f t="shared" si="306"/>
        <v>0</v>
      </c>
      <c r="P73" s="21">
        <f t="shared" si="306"/>
        <v>0</v>
      </c>
      <c r="Q73" s="21">
        <f t="shared" si="306"/>
        <v>0</v>
      </c>
      <c r="R73" s="21">
        <f t="shared" si="306"/>
        <v>0</v>
      </c>
      <c r="S73" s="21">
        <f t="shared" si="306"/>
        <v>0</v>
      </c>
      <c r="T73" s="21">
        <f t="shared" si="306"/>
        <v>0</v>
      </c>
      <c r="U73" s="21">
        <f t="shared" si="306"/>
        <v>0</v>
      </c>
      <c r="V73" s="21">
        <f t="shared" si="306"/>
        <v>0</v>
      </c>
      <c r="W73" s="21">
        <f t="shared" si="306"/>
        <v>7558077</v>
      </c>
      <c r="X73" s="21" t="e">
        <f t="shared" si="306"/>
        <v>#REF!</v>
      </c>
      <c r="Y73" s="21" t="e">
        <f t="shared" si="306"/>
        <v>#REF!</v>
      </c>
      <c r="Z73" s="21">
        <f t="shared" si="306"/>
        <v>1723442</v>
      </c>
      <c r="AA73" s="21" t="e">
        <f t="shared" si="306"/>
        <v>#REF!</v>
      </c>
      <c r="AB73" s="21" t="e">
        <f t="shared" si="306"/>
        <v>#REF!</v>
      </c>
      <c r="AC73" s="21">
        <f t="shared" si="306"/>
        <v>2929976</v>
      </c>
      <c r="AD73" s="21">
        <f t="shared" si="306"/>
        <v>4397594</v>
      </c>
      <c r="AE73" s="21">
        <f t="shared" si="306"/>
        <v>0</v>
      </c>
      <c r="AF73" s="21">
        <f t="shared" si="306"/>
        <v>0</v>
      </c>
      <c r="AG73" s="21">
        <f t="shared" si="306"/>
        <v>0</v>
      </c>
      <c r="AH73" s="21">
        <f t="shared" si="306"/>
        <v>0</v>
      </c>
      <c r="AI73" s="21">
        <f t="shared" si="306"/>
        <v>5603</v>
      </c>
      <c r="AJ73" s="21">
        <f t="shared" si="306"/>
        <v>5603</v>
      </c>
      <c r="AK73" s="21">
        <f t="shared" si="306"/>
        <v>100</v>
      </c>
      <c r="AL73" s="21">
        <f t="shared" si="306"/>
        <v>0</v>
      </c>
      <c r="AM73" s="21">
        <f t="shared" si="306"/>
        <v>4000</v>
      </c>
      <c r="AN73" s="21">
        <f t="shared" si="306"/>
        <v>0</v>
      </c>
      <c r="AO73" s="21">
        <f t="shared" si="306"/>
        <v>1251010</v>
      </c>
      <c r="AP73" s="21">
        <f t="shared" si="306"/>
        <v>1529011</v>
      </c>
      <c r="AQ73" s="21">
        <f t="shared" ref="AQ73:DB73" si="307">SUM(AQ27)</f>
        <v>122.22212452338511</v>
      </c>
      <c r="AR73" s="21">
        <f t="shared" si="307"/>
        <v>0</v>
      </c>
      <c r="AS73" s="21">
        <f t="shared" si="307"/>
        <v>0</v>
      </c>
      <c r="AT73" s="21">
        <f t="shared" si="307"/>
        <v>0</v>
      </c>
      <c r="AU73" s="21">
        <f t="shared" si="307"/>
        <v>1200</v>
      </c>
      <c r="AV73" s="21">
        <f t="shared" si="307"/>
        <v>1300</v>
      </c>
      <c r="AW73" s="21">
        <f t="shared" si="307"/>
        <v>108.33333333333333</v>
      </c>
      <c r="AX73" s="21">
        <f t="shared" si="307"/>
        <v>250000</v>
      </c>
      <c r="AY73" s="21">
        <f t="shared" si="307"/>
        <v>269000</v>
      </c>
      <c r="AZ73" s="21">
        <f t="shared" si="307"/>
        <v>107.60000000000001</v>
      </c>
      <c r="BA73" s="21">
        <f t="shared" si="307"/>
        <v>0</v>
      </c>
      <c r="BB73" s="21">
        <f t="shared" si="307"/>
        <v>0</v>
      </c>
      <c r="BC73" s="21">
        <f t="shared" si="307"/>
        <v>0</v>
      </c>
      <c r="BD73" s="21">
        <f t="shared" si="307"/>
        <v>0</v>
      </c>
      <c r="BE73" s="21">
        <f t="shared" si="307"/>
        <v>0</v>
      </c>
      <c r="BF73" s="21">
        <f t="shared" si="307"/>
        <v>0</v>
      </c>
      <c r="BG73" s="21">
        <f t="shared" si="307"/>
        <v>68219</v>
      </c>
      <c r="BH73" s="21">
        <f t="shared" si="307"/>
        <v>58944</v>
      </c>
      <c r="BI73" s="21">
        <f t="shared" si="307"/>
        <v>86.404080974508574</v>
      </c>
      <c r="BJ73" s="21">
        <f t="shared" si="307"/>
        <v>0</v>
      </c>
      <c r="BK73" s="21">
        <f t="shared" si="307"/>
        <v>0</v>
      </c>
      <c r="BL73" s="21">
        <f t="shared" si="307"/>
        <v>0</v>
      </c>
      <c r="BM73" s="21">
        <f t="shared" si="307"/>
        <v>0</v>
      </c>
      <c r="BN73" s="21">
        <f t="shared" si="307"/>
        <v>0</v>
      </c>
      <c r="BO73" s="21">
        <f t="shared" si="307"/>
        <v>0</v>
      </c>
      <c r="BP73" s="21">
        <f t="shared" si="307"/>
        <v>155846</v>
      </c>
      <c r="BQ73" s="21">
        <f t="shared" si="307"/>
        <v>170049</v>
      </c>
      <c r="BR73" s="21">
        <f t="shared" si="307"/>
        <v>109.11348382377474</v>
      </c>
      <c r="BS73" s="21">
        <f t="shared" si="307"/>
        <v>0</v>
      </c>
      <c r="BT73" s="21">
        <f t="shared" si="307"/>
        <v>20000</v>
      </c>
      <c r="BU73" s="21">
        <f t="shared" si="307"/>
        <v>0</v>
      </c>
      <c r="BV73" s="21">
        <f t="shared" si="307"/>
        <v>0</v>
      </c>
      <c r="BW73" s="21">
        <f t="shared" si="307"/>
        <v>0</v>
      </c>
      <c r="BX73" s="21">
        <f t="shared" si="307"/>
        <v>0</v>
      </c>
      <c r="BY73" s="21">
        <f t="shared" si="307"/>
        <v>10000</v>
      </c>
      <c r="BZ73" s="21">
        <f t="shared" si="307"/>
        <v>100000</v>
      </c>
      <c r="CA73" s="21">
        <f t="shared" si="307"/>
        <v>1000</v>
      </c>
      <c r="CB73" s="21">
        <f t="shared" si="307"/>
        <v>0</v>
      </c>
      <c r="CC73" s="21">
        <f t="shared" si="307"/>
        <v>0</v>
      </c>
      <c r="CD73" s="21">
        <f t="shared" si="307"/>
        <v>0</v>
      </c>
      <c r="CE73" s="21">
        <f t="shared" si="307"/>
        <v>4659170</v>
      </c>
      <c r="CF73" s="21">
        <f t="shared" si="307"/>
        <v>4896312</v>
      </c>
      <c r="CG73" s="21">
        <f t="shared" si="307"/>
        <v>105.08979067087057</v>
      </c>
      <c r="CH73" s="21">
        <f t="shared" si="307"/>
        <v>0</v>
      </c>
      <c r="CI73" s="21">
        <f t="shared" si="307"/>
        <v>0</v>
      </c>
      <c r="CJ73" s="21">
        <f t="shared" si="307"/>
        <v>0</v>
      </c>
      <c r="CK73" s="21">
        <f t="shared" si="307"/>
        <v>168194</v>
      </c>
      <c r="CL73" s="21">
        <f t="shared" si="307"/>
        <v>0</v>
      </c>
      <c r="CM73" s="21">
        <f t="shared" si="307"/>
        <v>0</v>
      </c>
      <c r="CN73" s="21">
        <f t="shared" si="307"/>
        <v>390000</v>
      </c>
      <c r="CO73" s="21">
        <f t="shared" si="307"/>
        <v>310000</v>
      </c>
      <c r="CP73" s="21">
        <f t="shared" si="307"/>
        <v>0</v>
      </c>
      <c r="CQ73" s="21">
        <f t="shared" si="307"/>
        <v>0</v>
      </c>
      <c r="CR73" s="21">
        <f t="shared" si="307"/>
        <v>0</v>
      </c>
      <c r="CS73" s="21">
        <f t="shared" si="307"/>
        <v>0</v>
      </c>
      <c r="CT73" s="21">
        <f t="shared" si="307"/>
        <v>0</v>
      </c>
      <c r="CU73" s="21">
        <f t="shared" si="307"/>
        <v>0</v>
      </c>
      <c r="CV73" s="21">
        <f t="shared" si="307"/>
        <v>0</v>
      </c>
      <c r="CW73" s="21">
        <f t="shared" si="307"/>
        <v>0</v>
      </c>
      <c r="CX73" s="21">
        <f t="shared" si="307"/>
        <v>0</v>
      </c>
      <c r="CY73" s="21">
        <f t="shared" si="307"/>
        <v>0</v>
      </c>
      <c r="CZ73" s="21">
        <f t="shared" si="307"/>
        <v>0</v>
      </c>
      <c r="DA73" s="21">
        <f t="shared" si="307"/>
        <v>0</v>
      </c>
      <c r="DB73" s="21">
        <f t="shared" si="307"/>
        <v>0</v>
      </c>
      <c r="DC73" s="21">
        <f t="shared" ref="DC73:DT73" si="308">SUM(DC27)</f>
        <v>140000</v>
      </c>
      <c r="DD73" s="21">
        <f t="shared" si="308"/>
        <v>240000</v>
      </c>
      <c r="DE73" s="21">
        <f t="shared" si="308"/>
        <v>171.42857142857142</v>
      </c>
      <c r="DF73" s="21">
        <f t="shared" si="308"/>
        <v>120507</v>
      </c>
      <c r="DG73" s="21">
        <f t="shared" si="308"/>
        <v>0</v>
      </c>
      <c r="DH73" s="21">
        <f t="shared" si="308"/>
        <v>0</v>
      </c>
      <c r="DI73" s="21">
        <f t="shared" si="308"/>
        <v>30000</v>
      </c>
      <c r="DJ73" s="21">
        <f t="shared" si="308"/>
        <v>15000</v>
      </c>
      <c r="DK73" s="21">
        <f t="shared" si="308"/>
        <v>50</v>
      </c>
      <c r="DL73" s="21">
        <f t="shared" si="308"/>
        <v>0</v>
      </c>
      <c r="DM73" s="21">
        <f t="shared" si="308"/>
        <v>0</v>
      </c>
      <c r="DN73" s="21">
        <f t="shared" si="308"/>
        <v>0</v>
      </c>
      <c r="DO73" s="21">
        <f t="shared" si="308"/>
        <v>75000</v>
      </c>
      <c r="DP73" s="21">
        <f t="shared" si="308"/>
        <v>35000</v>
      </c>
      <c r="DQ73" s="21">
        <f t="shared" si="308"/>
        <v>46.666666666666664</v>
      </c>
      <c r="DR73" s="21">
        <f t="shared" si="308"/>
        <v>19536744</v>
      </c>
      <c r="DS73" s="21" t="e">
        <f t="shared" si="308"/>
        <v>#REF!</v>
      </c>
      <c r="DT73" s="21" t="e">
        <f t="shared" si="308"/>
        <v>#REF!</v>
      </c>
      <c r="DU73" s="21">
        <f t="shared" ref="DU73:EZ73" si="309">SUM(DU27)</f>
        <v>14114</v>
      </c>
      <c r="DV73" s="21">
        <f t="shared" si="309"/>
        <v>17608</v>
      </c>
      <c r="DW73" s="21">
        <f t="shared" si="309"/>
        <v>124.75556185347882</v>
      </c>
      <c r="DX73" s="21">
        <f t="shared" si="309"/>
        <v>5816</v>
      </c>
      <c r="DY73" s="21">
        <f t="shared" si="309"/>
        <v>5811</v>
      </c>
      <c r="DZ73" s="21">
        <f t="shared" si="309"/>
        <v>99.914030261348003</v>
      </c>
      <c r="EA73" s="21">
        <f t="shared" si="309"/>
        <v>5232</v>
      </c>
      <c r="EB73" s="21">
        <f t="shared" si="309"/>
        <v>5832</v>
      </c>
      <c r="EC73" s="21">
        <f t="shared" si="309"/>
        <v>111.46788990825689</v>
      </c>
      <c r="ED73" s="21">
        <f t="shared" si="309"/>
        <v>358729</v>
      </c>
      <c r="EE73" s="21">
        <f t="shared" si="309"/>
        <v>330502</v>
      </c>
      <c r="EF73" s="21">
        <f t="shared" si="309"/>
        <v>92.131386088105501</v>
      </c>
      <c r="EG73" s="21">
        <f t="shared" si="309"/>
        <v>70415</v>
      </c>
      <c r="EH73" s="21">
        <f t="shared" si="309"/>
        <v>116046</v>
      </c>
      <c r="EI73" s="21">
        <f t="shared" si="309"/>
        <v>164.80295391606901</v>
      </c>
      <c r="EJ73" s="21">
        <f t="shared" si="309"/>
        <v>56559</v>
      </c>
      <c r="EK73" s="21">
        <f t="shared" si="309"/>
        <v>79759</v>
      </c>
      <c r="EL73" s="21">
        <f t="shared" si="309"/>
        <v>0</v>
      </c>
      <c r="EM73" s="21">
        <f t="shared" si="309"/>
        <v>20866</v>
      </c>
      <c r="EN73" s="21">
        <f t="shared" si="309"/>
        <v>14410</v>
      </c>
      <c r="EO73" s="21">
        <f t="shared" si="309"/>
        <v>0</v>
      </c>
      <c r="EP73" s="21">
        <f t="shared" si="309"/>
        <v>1304188</v>
      </c>
      <c r="EQ73" s="21">
        <f t="shared" si="309"/>
        <v>1445232</v>
      </c>
      <c r="ER73" s="21">
        <f t="shared" si="309"/>
        <v>0</v>
      </c>
      <c r="ES73" s="21">
        <f t="shared" si="309"/>
        <v>463974</v>
      </c>
      <c r="ET73" s="21">
        <f t="shared" si="309"/>
        <v>534968</v>
      </c>
      <c r="EU73" s="21">
        <f t="shared" si="309"/>
        <v>115.3012884342657</v>
      </c>
      <c r="EV73" s="21">
        <f t="shared" si="309"/>
        <v>2299893</v>
      </c>
      <c r="EW73" s="21">
        <f t="shared" si="309"/>
        <v>2550168</v>
      </c>
      <c r="EX73" s="21">
        <f t="shared" si="309"/>
        <v>110.88202798999779</v>
      </c>
      <c r="EY73" s="21">
        <f t="shared" si="309"/>
        <v>68153</v>
      </c>
      <c r="EZ73" s="21">
        <f t="shared" si="309"/>
        <v>69860</v>
      </c>
      <c r="FA73" s="21">
        <f t="shared" ref="FA73:HC73" si="310">SUM(FA27)</f>
        <v>102.50465863571669</v>
      </c>
      <c r="FB73" s="21">
        <f t="shared" si="310"/>
        <v>132010</v>
      </c>
      <c r="FC73" s="21">
        <f t="shared" si="310"/>
        <v>155006</v>
      </c>
      <c r="FD73" s="21">
        <f t="shared" si="310"/>
        <v>117.41989243239148</v>
      </c>
      <c r="FE73" s="21">
        <f t="shared" si="310"/>
        <v>62186</v>
      </c>
      <c r="FF73" s="21">
        <f t="shared" si="310"/>
        <v>63801</v>
      </c>
      <c r="FG73" s="21">
        <f t="shared" si="310"/>
        <v>102.5970475669765</v>
      </c>
      <c r="FH73" s="21">
        <f t="shared" si="310"/>
        <v>190926</v>
      </c>
      <c r="FI73" s="21">
        <f t="shared" si="310"/>
        <v>318036</v>
      </c>
      <c r="FJ73" s="21">
        <f t="shared" si="310"/>
        <v>166.57553188146193</v>
      </c>
      <c r="FK73" s="21">
        <f t="shared" si="310"/>
        <v>128880</v>
      </c>
      <c r="FL73" s="21">
        <f t="shared" si="310"/>
        <v>124662</v>
      </c>
      <c r="FM73" s="21">
        <f t="shared" si="310"/>
        <v>96.727188081936688</v>
      </c>
      <c r="FN73" s="21">
        <f t="shared" si="310"/>
        <v>244806</v>
      </c>
      <c r="FO73" s="21">
        <f t="shared" si="310"/>
        <v>235020</v>
      </c>
      <c r="FP73" s="21">
        <f t="shared" si="310"/>
        <v>96.002548957133399</v>
      </c>
      <c r="FQ73" s="21">
        <f t="shared" si="310"/>
        <v>128037</v>
      </c>
      <c r="FR73" s="21">
        <f t="shared" si="310"/>
        <v>114364</v>
      </c>
      <c r="FS73" s="21">
        <f t="shared" si="310"/>
        <v>89.321055632356277</v>
      </c>
      <c r="FT73" s="21">
        <f t="shared" si="310"/>
        <v>152258</v>
      </c>
      <c r="FU73" s="21">
        <f t="shared" si="310"/>
        <v>166255</v>
      </c>
      <c r="FV73" s="21">
        <f t="shared" si="310"/>
        <v>109.19294881057154</v>
      </c>
      <c r="FW73" s="21">
        <f t="shared" si="310"/>
        <v>92509</v>
      </c>
      <c r="FX73" s="21">
        <f t="shared" si="310"/>
        <v>96824</v>
      </c>
      <c r="FY73" s="21">
        <f t="shared" si="310"/>
        <v>104.66441103027813</v>
      </c>
      <c r="FZ73" s="21">
        <f t="shared" si="310"/>
        <v>16058</v>
      </c>
      <c r="GA73" s="21">
        <f t="shared" si="310"/>
        <v>16644</v>
      </c>
      <c r="GB73" s="21">
        <f t="shared" si="310"/>
        <v>103.64927139120688</v>
      </c>
      <c r="GC73" s="21">
        <f t="shared" si="310"/>
        <v>48694</v>
      </c>
      <c r="GD73" s="21">
        <f t="shared" si="310"/>
        <v>59358</v>
      </c>
      <c r="GE73" s="21">
        <f t="shared" si="310"/>
        <v>121.90002875097548</v>
      </c>
      <c r="GF73" s="21">
        <f t="shared" si="310"/>
        <v>790664</v>
      </c>
      <c r="GG73" s="21">
        <f t="shared" si="310"/>
        <v>792126</v>
      </c>
      <c r="GH73" s="21">
        <f t="shared" si="310"/>
        <v>100.18490787490009</v>
      </c>
      <c r="GI73" s="21">
        <f t="shared" si="310"/>
        <v>67875</v>
      </c>
      <c r="GJ73" s="21">
        <f t="shared" si="310"/>
        <v>71644</v>
      </c>
      <c r="GK73" s="21">
        <f t="shared" si="310"/>
        <v>105.55285451197054</v>
      </c>
      <c r="GL73" s="21">
        <f t="shared" si="310"/>
        <v>2123056</v>
      </c>
      <c r="GM73" s="21">
        <f t="shared" si="310"/>
        <v>2283600</v>
      </c>
      <c r="GN73" s="21">
        <f t="shared" si="310"/>
        <v>107.56192959582791</v>
      </c>
      <c r="GO73" s="21">
        <f t="shared" si="310"/>
        <v>912798</v>
      </c>
      <c r="GP73" s="21">
        <f t="shared" si="310"/>
        <v>1021191</v>
      </c>
      <c r="GQ73" s="21">
        <f t="shared" si="310"/>
        <v>111.87480691237272</v>
      </c>
      <c r="GR73" s="21">
        <f t="shared" si="310"/>
        <v>1524865</v>
      </c>
      <c r="GS73" s="21">
        <f t="shared" si="310"/>
        <v>1713302</v>
      </c>
      <c r="GT73" s="21">
        <f t="shared" si="310"/>
        <v>112.35761854328088</v>
      </c>
      <c r="GU73" s="21">
        <f t="shared" si="310"/>
        <v>1354848</v>
      </c>
      <c r="GV73" s="21">
        <f t="shared" si="310"/>
        <v>1526944</v>
      </c>
      <c r="GW73" s="21">
        <f t="shared" si="310"/>
        <v>112.7022367084721</v>
      </c>
      <c r="GX73" s="21">
        <f t="shared" si="310"/>
        <v>5915567</v>
      </c>
      <c r="GY73" s="21">
        <f t="shared" si="310"/>
        <v>6545037</v>
      </c>
      <c r="GZ73" s="21">
        <f t="shared" si="310"/>
        <v>110.64090728750094</v>
      </c>
      <c r="HA73" s="21">
        <f t="shared" si="310"/>
        <v>27752204</v>
      </c>
      <c r="HB73" s="21" t="e">
        <f t="shared" si="310"/>
        <v>#REF!</v>
      </c>
      <c r="HC73" s="21" t="e">
        <f t="shared" si="310"/>
        <v>#REF!</v>
      </c>
    </row>
    <row r="74" spans="1:214" x14ac:dyDescent="0.2">
      <c r="B74" s="21">
        <f>SUM(B72-B73)</f>
        <v>180290</v>
      </c>
      <c r="C74" s="21">
        <f t="shared" ref="C74:AP74" si="311">SUM(C72-C73)</f>
        <v>167015</v>
      </c>
      <c r="D74" s="21">
        <f t="shared" si="311"/>
        <v>92.63686283210383</v>
      </c>
      <c r="E74" s="21">
        <f t="shared" si="311"/>
        <v>1000</v>
      </c>
      <c r="F74" s="21">
        <f t="shared" si="311"/>
        <v>0</v>
      </c>
      <c r="G74" s="21">
        <f t="shared" si="311"/>
        <v>0</v>
      </c>
      <c r="H74" s="21">
        <f t="shared" si="311"/>
        <v>3353</v>
      </c>
      <c r="I74" s="21">
        <f t="shared" si="311"/>
        <v>3353</v>
      </c>
      <c r="J74" s="21">
        <f t="shared" si="311"/>
        <v>100</v>
      </c>
      <c r="K74" s="21">
        <f t="shared" si="311"/>
        <v>6418</v>
      </c>
      <c r="L74" s="21">
        <f t="shared" si="311"/>
        <v>6332</v>
      </c>
      <c r="M74" s="21">
        <f t="shared" si="311"/>
        <v>-1.2431338537149514</v>
      </c>
      <c r="N74" s="21">
        <f t="shared" si="311"/>
        <v>123969</v>
      </c>
      <c r="O74" s="21">
        <f t="shared" si="311"/>
        <v>160628</v>
      </c>
      <c r="P74" s="21">
        <f t="shared" si="311"/>
        <v>129.57110245303261</v>
      </c>
      <c r="Q74" s="21">
        <f t="shared" si="311"/>
        <v>742225</v>
      </c>
      <c r="R74" s="21">
        <f t="shared" si="311"/>
        <v>513406</v>
      </c>
      <c r="S74" s="21">
        <f t="shared" si="311"/>
        <v>69.171208191586103</v>
      </c>
      <c r="T74" s="21">
        <f t="shared" si="311"/>
        <v>918137</v>
      </c>
      <c r="U74" s="21">
        <f t="shared" si="311"/>
        <v>1232768</v>
      </c>
      <c r="V74" s="21">
        <f t="shared" si="311"/>
        <v>134.26841528007259</v>
      </c>
      <c r="W74" s="21">
        <f t="shared" si="311"/>
        <v>-7551209</v>
      </c>
      <c r="X74" s="21" t="e">
        <f t="shared" si="311"/>
        <v>#REF!</v>
      </c>
      <c r="Y74" s="21" t="e">
        <f t="shared" si="311"/>
        <v>#REF!</v>
      </c>
      <c r="Z74" s="21">
        <f t="shared" si="311"/>
        <v>4707135</v>
      </c>
      <c r="AA74" s="21" t="e">
        <f t="shared" si="311"/>
        <v>#REF!</v>
      </c>
      <c r="AB74" s="21" t="e">
        <f t="shared" si="311"/>
        <v>#REF!</v>
      </c>
      <c r="AC74" s="21">
        <f t="shared" si="311"/>
        <v>-2929976</v>
      </c>
      <c r="AD74" s="21">
        <f t="shared" si="311"/>
        <v>-4397594</v>
      </c>
      <c r="AE74" s="21">
        <f t="shared" si="311"/>
        <v>0</v>
      </c>
      <c r="AF74" s="21">
        <f t="shared" si="311"/>
        <v>4500</v>
      </c>
      <c r="AG74" s="21">
        <f t="shared" si="311"/>
        <v>5050</v>
      </c>
      <c r="AH74" s="21">
        <f t="shared" si="311"/>
        <v>112.22222222222223</v>
      </c>
      <c r="AI74" s="21">
        <f t="shared" si="311"/>
        <v>7997</v>
      </c>
      <c r="AJ74" s="21">
        <f t="shared" si="311"/>
        <v>7607</v>
      </c>
      <c r="AK74" s="21">
        <f t="shared" si="311"/>
        <v>-2.8676470588235361</v>
      </c>
      <c r="AL74" s="21">
        <f t="shared" si="311"/>
        <v>155447</v>
      </c>
      <c r="AM74" s="21">
        <f t="shared" si="311"/>
        <v>139901</v>
      </c>
      <c r="AN74" s="21">
        <f t="shared" si="311"/>
        <v>92.572388016494372</v>
      </c>
      <c r="AO74" s="21">
        <f t="shared" si="311"/>
        <v>-460602</v>
      </c>
      <c r="AP74" s="21">
        <f t="shared" si="311"/>
        <v>-407823</v>
      </c>
      <c r="AQ74" s="21">
        <f t="shared" ref="AQ74:DB74" si="312">SUM(AQ72-AQ73)</f>
        <v>19.62714825725476</v>
      </c>
      <c r="AR74" s="21">
        <f t="shared" si="312"/>
        <v>5000</v>
      </c>
      <c r="AS74" s="21">
        <f t="shared" si="312"/>
        <v>15000</v>
      </c>
      <c r="AT74" s="21">
        <f t="shared" si="312"/>
        <v>0</v>
      </c>
      <c r="AU74" s="21">
        <f t="shared" si="312"/>
        <v>139207</v>
      </c>
      <c r="AV74" s="21">
        <f t="shared" si="312"/>
        <v>170807</v>
      </c>
      <c r="AW74" s="21">
        <f t="shared" si="312"/>
        <v>14.243888600046063</v>
      </c>
      <c r="AX74" s="21">
        <f t="shared" si="312"/>
        <v>-194650</v>
      </c>
      <c r="AY74" s="21">
        <f t="shared" si="312"/>
        <v>-209311</v>
      </c>
      <c r="AZ74" s="21">
        <f t="shared" si="312"/>
        <v>0.23920505871723208</v>
      </c>
      <c r="BA74" s="21">
        <f t="shared" si="312"/>
        <v>0</v>
      </c>
      <c r="BB74" s="21">
        <f t="shared" si="312"/>
        <v>0</v>
      </c>
      <c r="BC74" s="21">
        <f t="shared" si="312"/>
        <v>0</v>
      </c>
      <c r="BD74" s="21">
        <f t="shared" si="312"/>
        <v>1000</v>
      </c>
      <c r="BE74" s="21">
        <f t="shared" si="312"/>
        <v>300</v>
      </c>
      <c r="BF74" s="21">
        <f t="shared" si="312"/>
        <v>30</v>
      </c>
      <c r="BG74" s="21">
        <f t="shared" si="312"/>
        <v>68450</v>
      </c>
      <c r="BH74" s="21">
        <f t="shared" si="312"/>
        <v>87944</v>
      </c>
      <c r="BI74" s="21">
        <f t="shared" si="312"/>
        <v>21.07310843933071</v>
      </c>
      <c r="BJ74" s="21">
        <f t="shared" si="312"/>
        <v>0</v>
      </c>
      <c r="BK74" s="21">
        <f t="shared" si="312"/>
        <v>0</v>
      </c>
      <c r="BL74" s="21">
        <f t="shared" si="312"/>
        <v>0</v>
      </c>
      <c r="BM74" s="21">
        <f t="shared" si="312"/>
        <v>26913</v>
      </c>
      <c r="BN74" s="21">
        <f t="shared" si="312"/>
        <v>19500</v>
      </c>
      <c r="BO74" s="21">
        <f t="shared" si="312"/>
        <v>72.455690558466173</v>
      </c>
      <c r="BP74" s="21">
        <f t="shared" si="312"/>
        <v>879821</v>
      </c>
      <c r="BQ74" s="21">
        <f t="shared" si="312"/>
        <v>739572</v>
      </c>
      <c r="BR74" s="21">
        <f t="shared" si="312"/>
        <v>-21.283998091391652</v>
      </c>
      <c r="BS74" s="21">
        <f t="shared" si="312"/>
        <v>169062</v>
      </c>
      <c r="BT74" s="21">
        <f t="shared" si="312"/>
        <v>117489</v>
      </c>
      <c r="BU74" s="21">
        <f t="shared" si="312"/>
        <v>81.324602808437135</v>
      </c>
      <c r="BV74" s="21">
        <f t="shared" si="312"/>
        <v>0</v>
      </c>
      <c r="BW74" s="21">
        <f t="shared" si="312"/>
        <v>0</v>
      </c>
      <c r="BX74" s="21">
        <f t="shared" si="312"/>
        <v>0</v>
      </c>
      <c r="BY74" s="21">
        <f t="shared" si="312"/>
        <v>843340</v>
      </c>
      <c r="BZ74" s="21">
        <f t="shared" si="312"/>
        <v>843567</v>
      </c>
      <c r="CA74" s="21">
        <f t="shared" si="312"/>
        <v>-889.42660604214029</v>
      </c>
      <c r="CB74" s="21">
        <f t="shared" si="312"/>
        <v>0</v>
      </c>
      <c r="CC74" s="21">
        <f t="shared" si="312"/>
        <v>0</v>
      </c>
      <c r="CD74" s="21">
        <f t="shared" si="312"/>
        <v>0</v>
      </c>
      <c r="CE74" s="21">
        <f t="shared" si="312"/>
        <v>-943050</v>
      </c>
      <c r="CF74" s="21">
        <f t="shared" si="312"/>
        <v>-659109</v>
      </c>
      <c r="CG74" s="21">
        <f t="shared" si="312"/>
        <v>8.9324421956676332</v>
      </c>
      <c r="CH74" s="21">
        <f t="shared" si="312"/>
        <v>548293</v>
      </c>
      <c r="CI74" s="21">
        <f t="shared" si="312"/>
        <v>548054</v>
      </c>
      <c r="CJ74" s="21">
        <f t="shared" si="312"/>
        <v>0</v>
      </c>
      <c r="CK74" s="21">
        <f t="shared" si="312"/>
        <v>100500</v>
      </c>
      <c r="CL74" s="21">
        <f t="shared" si="312"/>
        <v>1568760</v>
      </c>
      <c r="CM74" s="21">
        <f t="shared" si="312"/>
        <v>583.84630844008427</v>
      </c>
      <c r="CN74" s="21">
        <f t="shared" si="312"/>
        <v>306689</v>
      </c>
      <c r="CO74" s="21">
        <f t="shared" si="312"/>
        <v>-91313</v>
      </c>
      <c r="CP74" s="21">
        <f t="shared" si="312"/>
        <v>31.389472203522661</v>
      </c>
      <c r="CQ74" s="21">
        <f t="shared" si="312"/>
        <v>0</v>
      </c>
      <c r="CR74" s="21">
        <f t="shared" si="312"/>
        <v>0</v>
      </c>
      <c r="CS74" s="21">
        <f t="shared" si="312"/>
        <v>0</v>
      </c>
      <c r="CT74" s="21">
        <f t="shared" si="312"/>
        <v>1000</v>
      </c>
      <c r="CU74" s="21">
        <f t="shared" si="312"/>
        <v>1000</v>
      </c>
      <c r="CV74" s="21">
        <f t="shared" si="312"/>
        <v>100</v>
      </c>
      <c r="CW74" s="21">
        <f t="shared" si="312"/>
        <v>5684</v>
      </c>
      <c r="CX74" s="21">
        <f t="shared" si="312"/>
        <v>8500</v>
      </c>
      <c r="CY74" s="21">
        <f t="shared" si="312"/>
        <v>149.54257565095003</v>
      </c>
      <c r="CZ74" s="21">
        <f t="shared" si="312"/>
        <v>67580</v>
      </c>
      <c r="DA74" s="21">
        <f t="shared" si="312"/>
        <v>75742</v>
      </c>
      <c r="DB74" s="21">
        <f t="shared" si="312"/>
        <v>112.07753773305711</v>
      </c>
      <c r="DC74" s="21">
        <f t="shared" ref="DC74:DT74" si="313">SUM(DC72-DC73)</f>
        <v>860000</v>
      </c>
      <c r="DD74" s="21">
        <f t="shared" si="313"/>
        <v>760000</v>
      </c>
      <c r="DE74" s="21">
        <f t="shared" si="313"/>
        <v>-71.428571428571416</v>
      </c>
      <c r="DF74" s="21">
        <f t="shared" si="313"/>
        <v>254193</v>
      </c>
      <c r="DG74" s="21">
        <f t="shared" si="313"/>
        <v>263782</v>
      </c>
      <c r="DH74" s="21">
        <f t="shared" si="313"/>
        <v>70.398185214838534</v>
      </c>
      <c r="DI74" s="21">
        <f t="shared" si="313"/>
        <v>61719</v>
      </c>
      <c r="DJ74" s="21">
        <f t="shared" si="313"/>
        <v>87568</v>
      </c>
      <c r="DK74" s="21">
        <f t="shared" si="313"/>
        <v>61.828519717833814</v>
      </c>
      <c r="DL74" s="21">
        <f t="shared" si="313"/>
        <v>98857</v>
      </c>
      <c r="DM74" s="21">
        <f t="shared" si="313"/>
        <v>143716</v>
      </c>
      <c r="DN74" s="21">
        <f t="shared" si="313"/>
        <v>145.37766673073227</v>
      </c>
      <c r="DO74" s="21">
        <f t="shared" si="313"/>
        <v>791708</v>
      </c>
      <c r="DP74" s="21">
        <f t="shared" si="313"/>
        <v>933958</v>
      </c>
      <c r="DQ74" s="21">
        <f t="shared" si="313"/>
        <v>65.130847605729571</v>
      </c>
      <c r="DR74" s="21">
        <f t="shared" si="313"/>
        <v>0</v>
      </c>
      <c r="DS74" s="21" t="e">
        <f t="shared" si="313"/>
        <v>#REF!</v>
      </c>
      <c r="DT74" s="21" t="e">
        <f t="shared" si="313"/>
        <v>#REF!</v>
      </c>
      <c r="DU74" s="21">
        <f t="shared" ref="DU74:EZ74" si="314">SUM(DU72-DU73)</f>
        <v>0</v>
      </c>
      <c r="DV74" s="21">
        <f t="shared" si="314"/>
        <v>0</v>
      </c>
      <c r="DW74" s="21">
        <f t="shared" si="314"/>
        <v>0</v>
      </c>
      <c r="DX74" s="21">
        <f t="shared" si="314"/>
        <v>0</v>
      </c>
      <c r="DY74" s="21">
        <f t="shared" si="314"/>
        <v>0</v>
      </c>
      <c r="DZ74" s="21">
        <f t="shared" si="314"/>
        <v>0</v>
      </c>
      <c r="EA74" s="21">
        <f t="shared" si="314"/>
        <v>0</v>
      </c>
      <c r="EB74" s="21">
        <f t="shared" si="314"/>
        <v>0</v>
      </c>
      <c r="EC74" s="21">
        <f t="shared" si="314"/>
        <v>0</v>
      </c>
      <c r="ED74" s="21">
        <f t="shared" si="314"/>
        <v>0</v>
      </c>
      <c r="EE74" s="21">
        <f t="shared" si="314"/>
        <v>0</v>
      </c>
      <c r="EF74" s="21">
        <f t="shared" si="314"/>
        <v>0</v>
      </c>
      <c r="EG74" s="21">
        <f t="shared" si="314"/>
        <v>0</v>
      </c>
      <c r="EH74" s="21">
        <f t="shared" si="314"/>
        <v>0</v>
      </c>
      <c r="EI74" s="21">
        <f t="shared" si="314"/>
        <v>0</v>
      </c>
      <c r="EJ74" s="21">
        <f t="shared" si="314"/>
        <v>0</v>
      </c>
      <c r="EK74" s="21">
        <f t="shared" si="314"/>
        <v>0</v>
      </c>
      <c r="EL74" s="21">
        <f t="shared" si="314"/>
        <v>141.0191127848795</v>
      </c>
      <c r="EM74" s="21">
        <f t="shared" si="314"/>
        <v>0</v>
      </c>
      <c r="EN74" s="21">
        <f t="shared" si="314"/>
        <v>0</v>
      </c>
      <c r="EO74" s="21">
        <f t="shared" si="314"/>
        <v>69.05971436787118</v>
      </c>
      <c r="EP74" s="21">
        <f t="shared" si="314"/>
        <v>0</v>
      </c>
      <c r="EQ74" s="21">
        <f t="shared" si="314"/>
        <v>0</v>
      </c>
      <c r="ER74" s="21">
        <f t="shared" si="314"/>
        <v>110.81469849438885</v>
      </c>
      <c r="ES74" s="21">
        <f t="shared" si="314"/>
        <v>0</v>
      </c>
      <c r="ET74" s="21">
        <f t="shared" si="314"/>
        <v>0</v>
      </c>
      <c r="EU74" s="21">
        <f t="shared" si="314"/>
        <v>0</v>
      </c>
      <c r="EV74" s="21">
        <f t="shared" si="314"/>
        <v>0</v>
      </c>
      <c r="EW74" s="21">
        <f t="shared" si="314"/>
        <v>0</v>
      </c>
      <c r="EX74" s="21">
        <f t="shared" si="314"/>
        <v>0</v>
      </c>
      <c r="EY74" s="21">
        <f t="shared" si="314"/>
        <v>0</v>
      </c>
      <c r="EZ74" s="21">
        <f t="shared" si="314"/>
        <v>0</v>
      </c>
      <c r="FA74" s="21">
        <f t="shared" ref="FA74:HC74" si="315">SUM(FA72-FA73)</f>
        <v>0</v>
      </c>
      <c r="FB74" s="21">
        <f t="shared" si="315"/>
        <v>0</v>
      </c>
      <c r="FC74" s="21">
        <f t="shared" si="315"/>
        <v>0</v>
      </c>
      <c r="FD74" s="21">
        <f t="shared" si="315"/>
        <v>0</v>
      </c>
      <c r="FE74" s="21">
        <f t="shared" si="315"/>
        <v>0</v>
      </c>
      <c r="FF74" s="21">
        <f t="shared" si="315"/>
        <v>0</v>
      </c>
      <c r="FG74" s="21">
        <f t="shared" si="315"/>
        <v>0</v>
      </c>
      <c r="FH74" s="21">
        <f t="shared" si="315"/>
        <v>0</v>
      </c>
      <c r="FI74" s="21">
        <f t="shared" si="315"/>
        <v>0</v>
      </c>
      <c r="FJ74" s="21">
        <f t="shared" si="315"/>
        <v>0</v>
      </c>
      <c r="FK74" s="21">
        <f t="shared" si="315"/>
        <v>0</v>
      </c>
      <c r="FL74" s="21">
        <f t="shared" si="315"/>
        <v>0</v>
      </c>
      <c r="FM74" s="21">
        <f t="shared" si="315"/>
        <v>0</v>
      </c>
      <c r="FN74" s="21">
        <f t="shared" si="315"/>
        <v>0</v>
      </c>
      <c r="FO74" s="21">
        <f t="shared" si="315"/>
        <v>0</v>
      </c>
      <c r="FP74" s="21">
        <f t="shared" si="315"/>
        <v>0</v>
      </c>
      <c r="FQ74" s="21">
        <f t="shared" si="315"/>
        <v>0</v>
      </c>
      <c r="FR74" s="21">
        <f t="shared" si="315"/>
        <v>0</v>
      </c>
      <c r="FS74" s="21">
        <f t="shared" si="315"/>
        <v>0</v>
      </c>
      <c r="FT74" s="21">
        <f t="shared" si="315"/>
        <v>0</v>
      </c>
      <c r="FU74" s="21">
        <f t="shared" si="315"/>
        <v>0</v>
      </c>
      <c r="FV74" s="21">
        <f t="shared" si="315"/>
        <v>0</v>
      </c>
      <c r="FW74" s="21">
        <f t="shared" si="315"/>
        <v>0</v>
      </c>
      <c r="FX74" s="21">
        <f t="shared" si="315"/>
        <v>0</v>
      </c>
      <c r="FY74" s="21">
        <f t="shared" si="315"/>
        <v>0</v>
      </c>
      <c r="FZ74" s="21">
        <f t="shared" si="315"/>
        <v>0</v>
      </c>
      <c r="GA74" s="21">
        <f t="shared" si="315"/>
        <v>0</v>
      </c>
      <c r="GB74" s="21">
        <f t="shared" si="315"/>
        <v>0</v>
      </c>
      <c r="GC74" s="21">
        <f t="shared" si="315"/>
        <v>0</v>
      </c>
      <c r="GD74" s="21">
        <f t="shared" si="315"/>
        <v>0</v>
      </c>
      <c r="GE74" s="21">
        <f t="shared" si="315"/>
        <v>0</v>
      </c>
      <c r="GF74" s="21">
        <f t="shared" si="315"/>
        <v>0</v>
      </c>
      <c r="GG74" s="21">
        <f t="shared" si="315"/>
        <v>0</v>
      </c>
      <c r="GH74" s="21">
        <f t="shared" si="315"/>
        <v>0</v>
      </c>
      <c r="GI74" s="21">
        <f t="shared" si="315"/>
        <v>0</v>
      </c>
      <c r="GJ74" s="21">
        <f t="shared" si="315"/>
        <v>0</v>
      </c>
      <c r="GK74" s="21">
        <f t="shared" si="315"/>
        <v>0</v>
      </c>
      <c r="GL74" s="21">
        <f t="shared" si="315"/>
        <v>0</v>
      </c>
      <c r="GM74" s="21">
        <f t="shared" si="315"/>
        <v>0</v>
      </c>
      <c r="GN74" s="21">
        <f t="shared" si="315"/>
        <v>0</v>
      </c>
      <c r="GO74" s="21">
        <f t="shared" si="315"/>
        <v>0</v>
      </c>
      <c r="GP74" s="21">
        <f t="shared" si="315"/>
        <v>0</v>
      </c>
      <c r="GQ74" s="21">
        <f t="shared" si="315"/>
        <v>0</v>
      </c>
      <c r="GR74" s="21">
        <f t="shared" si="315"/>
        <v>0</v>
      </c>
      <c r="GS74" s="21">
        <f t="shared" si="315"/>
        <v>0</v>
      </c>
      <c r="GT74" s="21">
        <f t="shared" si="315"/>
        <v>0</v>
      </c>
      <c r="GU74" s="21">
        <f t="shared" si="315"/>
        <v>0</v>
      </c>
      <c r="GV74" s="21">
        <f t="shared" si="315"/>
        <v>0</v>
      </c>
      <c r="GW74" s="21">
        <f t="shared" si="315"/>
        <v>0</v>
      </c>
      <c r="GX74" s="21">
        <f t="shared" si="315"/>
        <v>0</v>
      </c>
      <c r="GY74" s="21">
        <f t="shared" si="315"/>
        <v>0</v>
      </c>
      <c r="GZ74" s="21">
        <f t="shared" si="315"/>
        <v>0</v>
      </c>
      <c r="HA74" s="21">
        <f>SUM(HA72-HA73)</f>
        <v>0</v>
      </c>
      <c r="HB74" s="21" t="e">
        <f t="shared" si="315"/>
        <v>#REF!</v>
      </c>
      <c r="HC74" s="21" t="e">
        <f t="shared" si="315"/>
        <v>#REF!</v>
      </c>
    </row>
    <row r="75" spans="1:214" x14ac:dyDescent="0.2">
      <c r="C75" s="21"/>
      <c r="D75" s="21"/>
      <c r="E75" s="21"/>
    </row>
    <row r="76" spans="1:214" x14ac:dyDescent="0.2">
      <c r="C76" s="21"/>
      <c r="D76" s="21"/>
      <c r="E76" s="21"/>
      <c r="HB76" s="17" t="e">
        <f>SUM(HB7-HB28+HB54-HB62)</f>
        <v>#REF!</v>
      </c>
    </row>
    <row r="77" spans="1:214" x14ac:dyDescent="0.2">
      <c r="C77" s="21"/>
      <c r="D77" s="21"/>
      <c r="E77" s="21"/>
      <c r="HB77" s="17">
        <f>SUM(HB18-HB40+HB58-HB67)</f>
        <v>0</v>
      </c>
    </row>
    <row r="78" spans="1:214" x14ac:dyDescent="0.2">
      <c r="C78" s="21"/>
      <c r="D78" s="21"/>
      <c r="E78" s="21"/>
    </row>
    <row r="79" spans="1:214" x14ac:dyDescent="0.2">
      <c r="C79" s="21"/>
      <c r="D79" s="21"/>
      <c r="E79" s="21"/>
    </row>
    <row r="80" spans="1:214" x14ac:dyDescent="0.2">
      <c r="C80" s="21"/>
      <c r="D80" s="21"/>
      <c r="E80" s="21"/>
    </row>
    <row r="81" spans="1:211" x14ac:dyDescent="0.2">
      <c r="C81" s="21"/>
      <c r="D81" s="21"/>
      <c r="E81" s="21"/>
    </row>
    <row r="82" spans="1:211" s="23" customFormat="1" x14ac:dyDescent="0.2">
      <c r="A82" s="24"/>
      <c r="B82" s="20"/>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2"/>
      <c r="DT82" s="22"/>
      <c r="DU82" s="9"/>
      <c r="DV82" s="9"/>
      <c r="DW82" s="9"/>
      <c r="DX82" s="9"/>
      <c r="DY82" s="9"/>
      <c r="DZ82" s="9"/>
      <c r="EA82" s="9"/>
      <c r="EB82" s="9"/>
      <c r="EC82" s="9"/>
      <c r="ED82" s="9"/>
      <c r="EE82" s="9"/>
      <c r="EF82" s="9"/>
      <c r="EG82" s="9"/>
      <c r="EH82" s="9"/>
      <c r="EI82" s="9"/>
      <c r="EJ82" s="9"/>
      <c r="EK82" s="9"/>
      <c r="EL82" s="9"/>
      <c r="EM82" s="9"/>
      <c r="EN82" s="9"/>
      <c r="EO82" s="9"/>
      <c r="EP82" s="9"/>
      <c r="EQ82" s="9"/>
      <c r="ER82" s="9"/>
      <c r="ES82" s="9"/>
      <c r="ET82" s="9"/>
      <c r="EU82" s="9"/>
      <c r="EV82" s="9"/>
      <c r="EW82" s="9"/>
      <c r="EX82" s="9"/>
      <c r="EY82" s="9"/>
      <c r="EZ82" s="9"/>
      <c r="FA82" s="9"/>
      <c r="FB82" s="9"/>
      <c r="FC82" s="9"/>
      <c r="FD82" s="9"/>
      <c r="FE82" s="9"/>
      <c r="FF82" s="9"/>
      <c r="FG82" s="9"/>
      <c r="FH82" s="9"/>
      <c r="FI82" s="9"/>
      <c r="FJ82" s="9"/>
      <c r="FK82" s="9"/>
      <c r="FL82" s="9"/>
      <c r="FM82" s="9"/>
      <c r="FN82" s="9"/>
      <c r="FO82" s="9"/>
      <c r="FP82" s="9"/>
      <c r="FQ82" s="9"/>
      <c r="FR82" s="9"/>
      <c r="FS82" s="9"/>
      <c r="FT82" s="9"/>
      <c r="FU82" s="9"/>
      <c r="FV82" s="9"/>
      <c r="FW82" s="9"/>
      <c r="FX82" s="9"/>
      <c r="FY82" s="9"/>
      <c r="FZ82" s="9"/>
      <c r="GA82" s="9"/>
      <c r="GB82" s="9"/>
      <c r="GC82" s="9"/>
      <c r="GD82" s="9"/>
      <c r="GE82" s="9"/>
      <c r="GF82" s="9"/>
      <c r="GG82" s="9"/>
      <c r="GH82" s="9"/>
      <c r="GI82" s="9"/>
      <c r="GJ82" s="9"/>
      <c r="GK82" s="9"/>
      <c r="GL82" s="9"/>
      <c r="GM82" s="9"/>
      <c r="GN82" s="9"/>
      <c r="GO82" s="9"/>
      <c r="GP82" s="9"/>
      <c r="GQ82" s="9"/>
      <c r="GR82" s="9"/>
      <c r="GS82" s="9"/>
      <c r="GT82" s="9"/>
      <c r="GU82" s="9"/>
      <c r="GV82" s="9"/>
      <c r="GW82" s="9"/>
      <c r="GX82" s="9"/>
      <c r="GY82" s="9"/>
      <c r="GZ82" s="9"/>
      <c r="HA82" s="9"/>
      <c r="HB82" s="9"/>
      <c r="HC82" s="9"/>
    </row>
    <row r="83" spans="1:211" x14ac:dyDescent="0.2">
      <c r="C83" s="21"/>
      <c r="D83" s="21"/>
      <c r="E83" s="21"/>
    </row>
    <row r="84" spans="1:211" x14ac:dyDescent="0.2">
      <c r="C84" s="21"/>
      <c r="D84" s="21"/>
      <c r="E84" s="21"/>
    </row>
    <row r="85" spans="1:211" x14ac:dyDescent="0.2">
      <c r="C85" s="21"/>
      <c r="D85" s="21"/>
      <c r="E85" s="21"/>
    </row>
    <row r="86" spans="1:211" x14ac:dyDescent="0.2">
      <c r="C86" s="21"/>
      <c r="D86" s="21"/>
      <c r="E86" s="21"/>
    </row>
    <row r="87" spans="1:211" s="23" customFormat="1" x14ac:dyDescent="0.2">
      <c r="A87" s="24"/>
      <c r="B87" s="20"/>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2"/>
      <c r="DT87" s="22"/>
      <c r="DU87" s="9"/>
      <c r="DV87" s="9"/>
      <c r="DW87" s="9"/>
      <c r="DX87" s="9"/>
      <c r="DY87" s="9"/>
      <c r="DZ87" s="9"/>
      <c r="EA87" s="9"/>
      <c r="EB87" s="9"/>
      <c r="EC87" s="9"/>
      <c r="ED87" s="9"/>
      <c r="EE87" s="9"/>
      <c r="EF87" s="9"/>
      <c r="EG87" s="9"/>
      <c r="EH87" s="9"/>
      <c r="EI87" s="9"/>
      <c r="EJ87" s="9"/>
      <c r="EK87" s="9"/>
      <c r="EL87" s="9"/>
      <c r="EM87" s="9"/>
      <c r="EN87" s="9"/>
      <c r="EO87" s="9"/>
      <c r="EP87" s="9"/>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9"/>
      <c r="FU87" s="9"/>
      <c r="FV87" s="9"/>
      <c r="FW87" s="9"/>
      <c r="FX87" s="9"/>
      <c r="FY87" s="9"/>
      <c r="FZ87" s="9"/>
      <c r="GA87" s="9"/>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9"/>
      <c r="HC87" s="9"/>
    </row>
    <row r="88" spans="1:211" s="23" customFormat="1" x14ac:dyDescent="0.2">
      <c r="A88" s="24"/>
      <c r="B88" s="20"/>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2"/>
      <c r="DT88" s="22"/>
      <c r="DU88" s="9"/>
      <c r="DV88" s="9"/>
      <c r="DW88" s="9"/>
      <c r="DX88" s="9"/>
      <c r="DY88" s="9"/>
      <c r="DZ88" s="9"/>
      <c r="EA88" s="9"/>
      <c r="EB88" s="9"/>
      <c r="EC88" s="9"/>
      <c r="ED88" s="9"/>
      <c r="EE88" s="9"/>
      <c r="EF88" s="9"/>
      <c r="EG88" s="9"/>
      <c r="EH88" s="9"/>
      <c r="EI88" s="9"/>
      <c r="EJ88" s="9"/>
      <c r="EK88" s="9"/>
      <c r="EL88" s="9"/>
      <c r="EM88" s="9"/>
      <c r="EN88" s="9"/>
      <c r="EO88" s="9"/>
      <c r="EP88" s="9"/>
      <c r="EQ88" s="9"/>
      <c r="ER88" s="9"/>
      <c r="ES88" s="9"/>
      <c r="ET88" s="9"/>
      <c r="EU88" s="9"/>
      <c r="EV88" s="9"/>
      <c r="EW88" s="9"/>
      <c r="EX88" s="9"/>
      <c r="EY88" s="9"/>
      <c r="EZ88" s="9"/>
      <c r="FA88" s="9"/>
      <c r="FB88" s="9"/>
      <c r="FC88" s="9"/>
      <c r="FD88" s="9"/>
      <c r="FE88" s="9"/>
      <c r="FF88" s="9"/>
      <c r="FG88" s="9"/>
      <c r="FH88" s="9"/>
      <c r="FI88" s="9"/>
      <c r="FJ88" s="9"/>
      <c r="FK88" s="9"/>
      <c r="FL88" s="9"/>
      <c r="FM88" s="9"/>
      <c r="FN88" s="9"/>
      <c r="FO88" s="9"/>
      <c r="FP88" s="9"/>
      <c r="FQ88" s="9"/>
      <c r="FR88" s="9"/>
      <c r="FS88" s="9"/>
      <c r="FT88" s="9"/>
      <c r="FU88" s="9"/>
      <c r="FV88" s="9"/>
      <c r="FW88" s="9"/>
      <c r="FX88" s="9"/>
      <c r="FY88" s="9"/>
      <c r="FZ88" s="9"/>
      <c r="GA88" s="9"/>
      <c r="GB88" s="9"/>
      <c r="GC88" s="9"/>
      <c r="GD88" s="9"/>
      <c r="GE88" s="9"/>
      <c r="GF88" s="9"/>
      <c r="GG88" s="9"/>
      <c r="GH88" s="9"/>
      <c r="GI88" s="9"/>
      <c r="GJ88" s="9"/>
      <c r="GK88" s="9"/>
      <c r="GL88" s="9"/>
      <c r="GM88" s="9"/>
      <c r="GN88" s="9"/>
      <c r="GO88" s="9"/>
      <c r="GP88" s="9"/>
      <c r="GQ88" s="9"/>
      <c r="GR88" s="9"/>
      <c r="GS88" s="9"/>
      <c r="GT88" s="9"/>
      <c r="GU88" s="9"/>
      <c r="GV88" s="9"/>
      <c r="GW88" s="9"/>
      <c r="GX88" s="9"/>
      <c r="GY88" s="9"/>
      <c r="GZ88" s="9"/>
      <c r="HA88" s="9"/>
      <c r="HB88" s="9"/>
      <c r="HC88" s="9"/>
    </row>
    <row r="89" spans="1:211" x14ac:dyDescent="0.2">
      <c r="C89" s="21"/>
      <c r="D89" s="21"/>
      <c r="E89" s="21"/>
    </row>
    <row r="90" spans="1:211" x14ac:dyDescent="0.2">
      <c r="C90" s="21"/>
      <c r="D90" s="21"/>
      <c r="E90" s="21"/>
    </row>
    <row r="91" spans="1:211" x14ac:dyDescent="0.2">
      <c r="C91" s="21"/>
      <c r="D91" s="21"/>
      <c r="E91" s="21"/>
    </row>
    <row r="92" spans="1:211" x14ac:dyDescent="0.2">
      <c r="C92" s="21"/>
      <c r="D92" s="21"/>
      <c r="E92" s="21"/>
    </row>
    <row r="93" spans="1:211" x14ac:dyDescent="0.2">
      <c r="C93" s="21"/>
      <c r="D93" s="21"/>
      <c r="E93" s="21"/>
    </row>
    <row r="94" spans="1:211" x14ac:dyDescent="0.2">
      <c r="C94" s="21"/>
      <c r="D94" s="21"/>
      <c r="E94" s="21"/>
    </row>
    <row r="95" spans="1:211" x14ac:dyDescent="0.2">
      <c r="C95" s="21"/>
      <c r="D95" s="21"/>
      <c r="E95" s="21"/>
    </row>
    <row r="96" spans="1:211" x14ac:dyDescent="0.2">
      <c r="C96" s="21"/>
      <c r="D96" s="21"/>
      <c r="E96" s="21"/>
    </row>
    <row r="97" spans="1:124" x14ac:dyDescent="0.2">
      <c r="C97" s="21"/>
      <c r="D97" s="21"/>
      <c r="E97" s="21"/>
    </row>
    <row r="98" spans="1:124" s="23" customFormat="1" x14ac:dyDescent="0.2">
      <c r="A98" s="24"/>
      <c r="B98" s="24"/>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6"/>
      <c r="DT98" s="26"/>
    </row>
    <row r="99" spans="1:124" x14ac:dyDescent="0.2">
      <c r="C99" s="21"/>
      <c r="D99" s="21"/>
      <c r="E99" s="21"/>
    </row>
    <row r="100" spans="1:124" x14ac:dyDescent="0.2">
      <c r="C100" s="21"/>
      <c r="D100" s="21"/>
      <c r="E100" s="21"/>
    </row>
    <row r="101" spans="1:124" s="21" customFormat="1" x14ac:dyDescent="0.2">
      <c r="A101" s="20"/>
      <c r="B101" s="20"/>
      <c r="DS101" s="22"/>
      <c r="DT101" s="22"/>
    </row>
    <row r="102" spans="1:124" s="21" customFormat="1" x14ac:dyDescent="0.2">
      <c r="A102" s="20"/>
      <c r="B102" s="20"/>
      <c r="DS102" s="22"/>
      <c r="DT102" s="22"/>
    </row>
    <row r="103" spans="1:124" s="21" customFormat="1" x14ac:dyDescent="0.2">
      <c r="A103" s="20"/>
      <c r="B103" s="20"/>
      <c r="DS103" s="22"/>
      <c r="DT103" s="22"/>
    </row>
    <row r="104" spans="1:124" s="21" customFormat="1" x14ac:dyDescent="0.2">
      <c r="A104" s="20"/>
      <c r="B104" s="20"/>
      <c r="DS104" s="22"/>
      <c r="DT104" s="22"/>
    </row>
    <row r="105" spans="1:124" s="21" customFormat="1" x14ac:dyDescent="0.2">
      <c r="A105" s="20"/>
      <c r="B105" s="20"/>
      <c r="DS105" s="22"/>
      <c r="DT105" s="22"/>
    </row>
    <row r="106" spans="1:124" s="21" customFormat="1" x14ac:dyDescent="0.2">
      <c r="A106" s="20"/>
      <c r="B106" s="20"/>
      <c r="DS106" s="22"/>
      <c r="DT106" s="22"/>
    </row>
    <row r="107" spans="1:124" s="21" customFormat="1" x14ac:dyDescent="0.2">
      <c r="A107" s="20"/>
      <c r="B107" s="20"/>
      <c r="DS107" s="22"/>
      <c r="DT107" s="22"/>
    </row>
    <row r="108" spans="1:124" s="21" customFormat="1" x14ac:dyDescent="0.2">
      <c r="A108" s="20"/>
      <c r="B108" s="20"/>
      <c r="DS108" s="22"/>
      <c r="DT108" s="22"/>
    </row>
    <row r="109" spans="1:124" s="21" customFormat="1" x14ac:dyDescent="0.2">
      <c r="A109" s="20"/>
      <c r="B109" s="20"/>
      <c r="DS109" s="22"/>
      <c r="DT109" s="22"/>
    </row>
    <row r="110" spans="1:124" s="21" customFormat="1" x14ac:dyDescent="0.2">
      <c r="A110" s="20"/>
      <c r="B110" s="20"/>
      <c r="DS110" s="22"/>
      <c r="DT110" s="22"/>
    </row>
    <row r="111" spans="1:124" s="21" customFormat="1" x14ac:dyDescent="0.2">
      <c r="A111" s="20"/>
      <c r="B111" s="20"/>
      <c r="DS111" s="22"/>
      <c r="DT111" s="22"/>
    </row>
    <row r="112" spans="1:124" s="21" customFormat="1" x14ac:dyDescent="0.2">
      <c r="A112" s="20"/>
      <c r="B112" s="20"/>
      <c r="DS112" s="22"/>
      <c r="DT112" s="22"/>
    </row>
    <row r="113" spans="1:124" s="21" customFormat="1" x14ac:dyDescent="0.2">
      <c r="A113" s="20"/>
      <c r="B113" s="20"/>
      <c r="DS113" s="22"/>
      <c r="DT113" s="22"/>
    </row>
    <row r="114" spans="1:124" s="21" customFormat="1" x14ac:dyDescent="0.2">
      <c r="A114" s="20"/>
      <c r="B114" s="20"/>
      <c r="DS114" s="22"/>
      <c r="DT114" s="22"/>
    </row>
    <row r="115" spans="1:124" s="21" customFormat="1" x14ac:dyDescent="0.2">
      <c r="A115" s="20"/>
      <c r="B115" s="20"/>
      <c r="DS115" s="22"/>
      <c r="DT115" s="22"/>
    </row>
    <row r="116" spans="1:124" s="21" customFormat="1" x14ac:dyDescent="0.2">
      <c r="A116" s="20"/>
      <c r="B116" s="20"/>
      <c r="DS116" s="22"/>
      <c r="DT116" s="22"/>
    </row>
    <row r="117" spans="1:124" s="21" customFormat="1" x14ac:dyDescent="0.2">
      <c r="A117" s="20"/>
      <c r="B117" s="20"/>
      <c r="DS117" s="22"/>
      <c r="DT117" s="22"/>
    </row>
    <row r="118" spans="1:124" s="21" customFormat="1" x14ac:dyDescent="0.2">
      <c r="A118" s="20"/>
      <c r="B118" s="20"/>
      <c r="DS118" s="22"/>
      <c r="DT118" s="22"/>
    </row>
    <row r="119" spans="1:124" s="21" customFormat="1" x14ac:dyDescent="0.2">
      <c r="A119" s="20"/>
      <c r="B119" s="20"/>
      <c r="DS119" s="22"/>
      <c r="DT119" s="22"/>
    </row>
    <row r="120" spans="1:124" s="21" customFormat="1" x14ac:dyDescent="0.2">
      <c r="A120" s="20"/>
      <c r="B120" s="20"/>
      <c r="DS120" s="22"/>
      <c r="DT120" s="22"/>
    </row>
    <row r="121" spans="1:124" s="21" customFormat="1" x14ac:dyDescent="0.2">
      <c r="A121" s="20"/>
      <c r="B121" s="20"/>
      <c r="DS121" s="22"/>
      <c r="DT121" s="22"/>
    </row>
    <row r="122" spans="1:124" s="21" customFormat="1" x14ac:dyDescent="0.2">
      <c r="A122" s="20"/>
      <c r="B122" s="20"/>
      <c r="DS122" s="22"/>
      <c r="DT122" s="22"/>
    </row>
    <row r="123" spans="1:124" s="21" customFormat="1" x14ac:dyDescent="0.2">
      <c r="A123" s="20"/>
      <c r="B123" s="20"/>
      <c r="DS123" s="22"/>
      <c r="DT123" s="22"/>
    </row>
    <row r="124" spans="1:124" s="21" customFormat="1" x14ac:dyDescent="0.2">
      <c r="A124" s="20"/>
      <c r="B124" s="20"/>
      <c r="DS124" s="22"/>
      <c r="DT124" s="22"/>
    </row>
    <row r="125" spans="1:124" s="21" customFormat="1" x14ac:dyDescent="0.2">
      <c r="A125" s="20"/>
      <c r="B125" s="20"/>
      <c r="DS125" s="22"/>
      <c r="DT125" s="22"/>
    </row>
    <row r="126" spans="1:124" s="21" customFormat="1" x14ac:dyDescent="0.2">
      <c r="A126" s="20"/>
      <c r="B126" s="20"/>
      <c r="DS126" s="22"/>
      <c r="DT126" s="22"/>
    </row>
    <row r="127" spans="1:124" s="21" customFormat="1" x14ac:dyDescent="0.2">
      <c r="A127" s="20"/>
      <c r="B127" s="20"/>
      <c r="DS127" s="22"/>
      <c r="DT127" s="22"/>
    </row>
    <row r="128" spans="1:124" s="21" customFormat="1" x14ac:dyDescent="0.2">
      <c r="A128" s="20"/>
      <c r="B128" s="20"/>
      <c r="DS128" s="22"/>
      <c r="DT128" s="22"/>
    </row>
    <row r="129" spans="1:124" s="21" customFormat="1" x14ac:dyDescent="0.2">
      <c r="A129" s="20"/>
      <c r="B129" s="20"/>
      <c r="DS129" s="22"/>
      <c r="DT129" s="22"/>
    </row>
    <row r="130" spans="1:124" s="21" customFormat="1" x14ac:dyDescent="0.2">
      <c r="A130" s="20"/>
      <c r="B130" s="20"/>
      <c r="DS130" s="22"/>
      <c r="DT130" s="22"/>
    </row>
    <row r="131" spans="1:124" s="21" customFormat="1" x14ac:dyDescent="0.2">
      <c r="A131" s="20"/>
      <c r="B131" s="20"/>
      <c r="DS131" s="22"/>
      <c r="DT131" s="22"/>
    </row>
    <row r="132" spans="1:124" s="21" customFormat="1" x14ac:dyDescent="0.2">
      <c r="A132" s="20"/>
      <c r="B132" s="20"/>
      <c r="DS132" s="22"/>
      <c r="DT132" s="22"/>
    </row>
    <row r="133" spans="1:124" s="21" customFormat="1" x14ac:dyDescent="0.2">
      <c r="A133" s="20"/>
      <c r="B133" s="20"/>
      <c r="DS133" s="22"/>
      <c r="DT133" s="22"/>
    </row>
    <row r="134" spans="1:124" s="21" customFormat="1" x14ac:dyDescent="0.2">
      <c r="A134" s="20"/>
      <c r="B134" s="20"/>
      <c r="DS134" s="22"/>
      <c r="DT134" s="22"/>
    </row>
    <row r="135" spans="1:124" s="21" customFormat="1" x14ac:dyDescent="0.2">
      <c r="A135" s="20"/>
      <c r="B135" s="20"/>
      <c r="DS135" s="22"/>
      <c r="DT135" s="22"/>
    </row>
    <row r="136" spans="1:124" s="21" customFormat="1" x14ac:dyDescent="0.2">
      <c r="A136" s="20"/>
      <c r="B136" s="20"/>
      <c r="DS136" s="22"/>
      <c r="DT136" s="22"/>
    </row>
    <row r="137" spans="1:124" s="21" customFormat="1" x14ac:dyDescent="0.2">
      <c r="A137" s="20"/>
      <c r="B137" s="20"/>
      <c r="DS137" s="22"/>
      <c r="DT137" s="22"/>
    </row>
    <row r="138" spans="1:124" s="21" customFormat="1" x14ac:dyDescent="0.2">
      <c r="A138" s="20"/>
      <c r="B138" s="20"/>
      <c r="DS138" s="22"/>
      <c r="DT138" s="22"/>
    </row>
    <row r="139" spans="1:124" s="21" customFormat="1" x14ac:dyDescent="0.2">
      <c r="A139" s="20"/>
      <c r="B139" s="20"/>
      <c r="DS139" s="22"/>
      <c r="DT139" s="22"/>
    </row>
    <row r="140" spans="1:124" s="21" customFormat="1" x14ac:dyDescent="0.2">
      <c r="A140" s="20"/>
      <c r="B140" s="20"/>
      <c r="DS140" s="22"/>
      <c r="DT140" s="22"/>
    </row>
    <row r="141" spans="1:124" s="21" customFormat="1" x14ac:dyDescent="0.2">
      <c r="A141" s="20"/>
      <c r="B141" s="20"/>
      <c r="DS141" s="22"/>
      <c r="DT141" s="22"/>
    </row>
    <row r="142" spans="1:124" s="21" customFormat="1" x14ac:dyDescent="0.2">
      <c r="A142" s="20"/>
      <c r="B142" s="20"/>
      <c r="DS142" s="22"/>
      <c r="DT142" s="22"/>
    </row>
    <row r="143" spans="1:124" s="21" customFormat="1" x14ac:dyDescent="0.2">
      <c r="A143" s="20"/>
      <c r="B143" s="20"/>
      <c r="DS143" s="22"/>
      <c r="DT143" s="22"/>
    </row>
    <row r="144" spans="1:124" s="21" customFormat="1" x14ac:dyDescent="0.2">
      <c r="A144" s="20"/>
      <c r="B144" s="20"/>
      <c r="DS144" s="22"/>
      <c r="DT144" s="22"/>
    </row>
    <row r="145" spans="1:124" s="21" customFormat="1" x14ac:dyDescent="0.2">
      <c r="A145" s="20"/>
      <c r="B145" s="20"/>
      <c r="DS145" s="22"/>
      <c r="DT145" s="22"/>
    </row>
    <row r="146" spans="1:124" s="21" customFormat="1" x14ac:dyDescent="0.2">
      <c r="A146" s="20"/>
      <c r="B146" s="20"/>
      <c r="DS146" s="22"/>
      <c r="DT146" s="22"/>
    </row>
    <row r="147" spans="1:124" s="21" customFormat="1" x14ac:dyDescent="0.2">
      <c r="A147" s="20"/>
      <c r="B147" s="20"/>
      <c r="DS147" s="22"/>
      <c r="DT147" s="22"/>
    </row>
    <row r="148" spans="1:124" s="21" customFormat="1" x14ac:dyDescent="0.2">
      <c r="A148" s="20"/>
      <c r="B148" s="20"/>
      <c r="DS148" s="22"/>
      <c r="DT148" s="22"/>
    </row>
    <row r="149" spans="1:124" s="21" customFormat="1" x14ac:dyDescent="0.2">
      <c r="A149" s="20"/>
      <c r="B149" s="20"/>
      <c r="DS149" s="22"/>
      <c r="DT149" s="22"/>
    </row>
    <row r="150" spans="1:124" s="21" customFormat="1" x14ac:dyDescent="0.2">
      <c r="A150" s="20"/>
      <c r="B150" s="20"/>
      <c r="DS150" s="22"/>
      <c r="DT150" s="22"/>
    </row>
    <row r="151" spans="1:124" s="21" customFormat="1" x14ac:dyDescent="0.2">
      <c r="A151" s="20"/>
      <c r="B151" s="20"/>
      <c r="DS151" s="22"/>
      <c r="DT151" s="22"/>
    </row>
    <row r="152" spans="1:124" s="21" customFormat="1" x14ac:dyDescent="0.2">
      <c r="A152" s="20"/>
      <c r="B152" s="20"/>
      <c r="DS152" s="22"/>
      <c r="DT152" s="22"/>
    </row>
    <row r="153" spans="1:124" s="21" customFormat="1" x14ac:dyDescent="0.2">
      <c r="A153" s="20"/>
      <c r="B153" s="20"/>
      <c r="DS153" s="22"/>
      <c r="DT153" s="22"/>
    </row>
    <row r="154" spans="1:124" s="21" customFormat="1" x14ac:dyDescent="0.2">
      <c r="A154" s="20"/>
      <c r="B154" s="20"/>
      <c r="DS154" s="22"/>
      <c r="DT154" s="22"/>
    </row>
    <row r="155" spans="1:124" s="21" customFormat="1" x14ac:dyDescent="0.2">
      <c r="A155" s="20"/>
      <c r="B155" s="20"/>
      <c r="DS155" s="22"/>
      <c r="DT155" s="22"/>
    </row>
    <row r="156" spans="1:124" s="21" customFormat="1" x14ac:dyDescent="0.2">
      <c r="A156" s="20"/>
      <c r="B156" s="20"/>
      <c r="DS156" s="22"/>
      <c r="DT156" s="22"/>
    </row>
    <row r="157" spans="1:124" s="21" customFormat="1" x14ac:dyDescent="0.2">
      <c r="A157" s="20"/>
      <c r="B157" s="20"/>
      <c r="DS157" s="22"/>
      <c r="DT157" s="22"/>
    </row>
    <row r="158" spans="1:124" s="21" customFormat="1" x14ac:dyDescent="0.2">
      <c r="A158" s="20"/>
      <c r="B158" s="20"/>
      <c r="DS158" s="22"/>
      <c r="DT158" s="22"/>
    </row>
    <row r="159" spans="1:124" s="21" customFormat="1" x14ac:dyDescent="0.2">
      <c r="A159" s="20"/>
      <c r="B159" s="20"/>
      <c r="DS159" s="22"/>
      <c r="DT159" s="22"/>
    </row>
    <row r="160" spans="1:124" s="21" customFormat="1" x14ac:dyDescent="0.2">
      <c r="A160" s="20"/>
      <c r="B160" s="20"/>
      <c r="DS160" s="22"/>
      <c r="DT160" s="22"/>
    </row>
    <row r="161" spans="1:124" s="21" customFormat="1" x14ac:dyDescent="0.2">
      <c r="A161" s="20"/>
      <c r="B161" s="20"/>
      <c r="DS161" s="22"/>
      <c r="DT161" s="22"/>
    </row>
    <row r="162" spans="1:124" s="21" customFormat="1" x14ac:dyDescent="0.2">
      <c r="A162" s="20"/>
      <c r="B162" s="20"/>
      <c r="DS162" s="22"/>
      <c r="DT162" s="22"/>
    </row>
    <row r="163" spans="1:124" s="21" customFormat="1" x14ac:dyDescent="0.2">
      <c r="A163" s="20"/>
      <c r="B163" s="20"/>
      <c r="DS163" s="22"/>
      <c r="DT163" s="22"/>
    </row>
    <row r="164" spans="1:124" s="21" customFormat="1" x14ac:dyDescent="0.2">
      <c r="A164" s="20"/>
      <c r="B164" s="20"/>
      <c r="DS164" s="22"/>
      <c r="DT164" s="22"/>
    </row>
    <row r="165" spans="1:124" s="21" customFormat="1" x14ac:dyDescent="0.2">
      <c r="A165" s="20"/>
      <c r="B165" s="20"/>
      <c r="DS165" s="22"/>
      <c r="DT165" s="22"/>
    </row>
    <row r="166" spans="1:124" s="21" customFormat="1" x14ac:dyDescent="0.2">
      <c r="A166" s="20"/>
      <c r="B166" s="20"/>
      <c r="DS166" s="22"/>
      <c r="DT166" s="22"/>
    </row>
    <row r="167" spans="1:124" s="21" customFormat="1" x14ac:dyDescent="0.2">
      <c r="A167" s="20"/>
      <c r="B167" s="20"/>
      <c r="DS167" s="22"/>
      <c r="DT167" s="22"/>
    </row>
    <row r="168" spans="1:124" s="21" customFormat="1" x14ac:dyDescent="0.2">
      <c r="A168" s="20"/>
      <c r="B168" s="20"/>
      <c r="DS168" s="22"/>
      <c r="DT168" s="22"/>
    </row>
    <row r="169" spans="1:124" s="21" customFormat="1" x14ac:dyDescent="0.2">
      <c r="A169" s="20"/>
      <c r="B169" s="20"/>
      <c r="DS169" s="22"/>
      <c r="DT169" s="22"/>
    </row>
    <row r="170" spans="1:124" s="21" customFormat="1" x14ac:dyDescent="0.2">
      <c r="A170" s="20"/>
      <c r="B170" s="20"/>
      <c r="DS170" s="22"/>
      <c r="DT170" s="22"/>
    </row>
    <row r="171" spans="1:124" s="21" customFormat="1" x14ac:dyDescent="0.2">
      <c r="A171" s="20"/>
      <c r="B171" s="20"/>
      <c r="DS171" s="22"/>
      <c r="DT171" s="22"/>
    </row>
    <row r="172" spans="1:124" s="21" customFormat="1" x14ac:dyDescent="0.2">
      <c r="A172" s="20"/>
      <c r="B172" s="20"/>
      <c r="DS172" s="22"/>
      <c r="DT172" s="22"/>
    </row>
    <row r="173" spans="1:124" s="21" customFormat="1" x14ac:dyDescent="0.2">
      <c r="A173" s="20"/>
      <c r="B173" s="20"/>
      <c r="DS173" s="22"/>
      <c r="DT173" s="22"/>
    </row>
    <row r="174" spans="1:124" s="21" customFormat="1" x14ac:dyDescent="0.2">
      <c r="A174" s="20"/>
      <c r="B174" s="20"/>
      <c r="DS174" s="22"/>
      <c r="DT174" s="22"/>
    </row>
    <row r="175" spans="1:124" s="21" customFormat="1" x14ac:dyDescent="0.2">
      <c r="A175" s="20"/>
      <c r="B175" s="20"/>
      <c r="DS175" s="22"/>
      <c r="DT175" s="22"/>
    </row>
    <row r="176" spans="1:124" s="21" customFormat="1" x14ac:dyDescent="0.2">
      <c r="A176" s="20"/>
      <c r="B176" s="20"/>
      <c r="DS176" s="22"/>
      <c r="DT176" s="22"/>
    </row>
    <row r="177" spans="1:124" s="21" customFormat="1" x14ac:dyDescent="0.2">
      <c r="A177" s="20"/>
      <c r="B177" s="20"/>
      <c r="DS177" s="22"/>
      <c r="DT177" s="22"/>
    </row>
    <row r="178" spans="1:124" s="21" customFormat="1" x14ac:dyDescent="0.2">
      <c r="A178" s="20"/>
      <c r="B178" s="20"/>
      <c r="DS178" s="22"/>
      <c r="DT178" s="22"/>
    </row>
    <row r="179" spans="1:124" s="21" customFormat="1" x14ac:dyDescent="0.2">
      <c r="A179" s="20"/>
      <c r="B179" s="20"/>
      <c r="DS179" s="22"/>
      <c r="DT179" s="22"/>
    </row>
    <row r="180" spans="1:124" s="21" customFormat="1" x14ac:dyDescent="0.2">
      <c r="A180" s="20"/>
      <c r="B180" s="20"/>
      <c r="DS180" s="22"/>
      <c r="DT180" s="22"/>
    </row>
    <row r="181" spans="1:124" s="21" customFormat="1" x14ac:dyDescent="0.2">
      <c r="A181" s="20"/>
      <c r="B181" s="20"/>
      <c r="DS181" s="22"/>
      <c r="DT181" s="22"/>
    </row>
    <row r="182" spans="1:124" s="21" customFormat="1" x14ac:dyDescent="0.2">
      <c r="A182" s="20"/>
      <c r="B182" s="20"/>
      <c r="DS182" s="22"/>
      <c r="DT182" s="22"/>
    </row>
    <row r="183" spans="1:124" s="21" customFormat="1" x14ac:dyDescent="0.2">
      <c r="A183" s="20"/>
      <c r="B183" s="20"/>
      <c r="DS183" s="22"/>
      <c r="DT183" s="22"/>
    </row>
    <row r="184" spans="1:124" s="21" customFormat="1" x14ac:dyDescent="0.2">
      <c r="A184" s="20"/>
      <c r="B184" s="20"/>
      <c r="DS184" s="22"/>
      <c r="DT184" s="22"/>
    </row>
    <row r="185" spans="1:124" s="21" customFormat="1" x14ac:dyDescent="0.2">
      <c r="A185" s="20"/>
      <c r="B185" s="20"/>
      <c r="DS185" s="22"/>
      <c r="DT185" s="22"/>
    </row>
    <row r="186" spans="1:124" s="21" customFormat="1" x14ac:dyDescent="0.2">
      <c r="A186" s="20"/>
      <c r="B186" s="20"/>
      <c r="DS186" s="22"/>
      <c r="DT186" s="22"/>
    </row>
    <row r="187" spans="1:124" s="21" customFormat="1" x14ac:dyDescent="0.2">
      <c r="A187" s="20"/>
      <c r="B187" s="20"/>
      <c r="DS187" s="22"/>
      <c r="DT187" s="22"/>
    </row>
    <row r="188" spans="1:124" s="21" customFormat="1" x14ac:dyDescent="0.2">
      <c r="A188" s="20"/>
      <c r="B188" s="20"/>
      <c r="DS188" s="22"/>
      <c r="DT188" s="22"/>
    </row>
    <row r="189" spans="1:124" s="21" customFormat="1" x14ac:dyDescent="0.2">
      <c r="A189" s="20"/>
      <c r="B189" s="20"/>
      <c r="DS189" s="22"/>
      <c r="DT189" s="22"/>
    </row>
    <row r="190" spans="1:124" s="21" customFormat="1" x14ac:dyDescent="0.2">
      <c r="A190" s="20"/>
      <c r="B190" s="20"/>
      <c r="DS190" s="22"/>
      <c r="DT190" s="22"/>
    </row>
    <row r="191" spans="1:124" s="21" customFormat="1" x14ac:dyDescent="0.2">
      <c r="A191" s="20"/>
      <c r="B191" s="20"/>
      <c r="DS191" s="22"/>
      <c r="DT191" s="22"/>
    </row>
    <row r="192" spans="1:124" s="21" customFormat="1" x14ac:dyDescent="0.2">
      <c r="A192" s="20"/>
      <c r="B192" s="20"/>
      <c r="DS192" s="22"/>
      <c r="DT192" s="22"/>
    </row>
    <row r="193" spans="1:124" s="21" customFormat="1" x14ac:dyDescent="0.2">
      <c r="A193" s="20"/>
      <c r="B193" s="20"/>
      <c r="DS193" s="22"/>
      <c r="DT193" s="22"/>
    </row>
    <row r="194" spans="1:124" s="21" customFormat="1" x14ac:dyDescent="0.2">
      <c r="A194" s="20"/>
      <c r="B194" s="20"/>
      <c r="DS194" s="22"/>
      <c r="DT194" s="22"/>
    </row>
    <row r="195" spans="1:124" s="21" customFormat="1" x14ac:dyDescent="0.2">
      <c r="A195" s="20"/>
      <c r="B195" s="20"/>
      <c r="DS195" s="22"/>
      <c r="DT195" s="22"/>
    </row>
    <row r="196" spans="1:124" s="21" customFormat="1" x14ac:dyDescent="0.2">
      <c r="A196" s="20"/>
      <c r="B196" s="20"/>
      <c r="DS196" s="22"/>
      <c r="DT196" s="22"/>
    </row>
    <row r="197" spans="1:124" s="21" customFormat="1" x14ac:dyDescent="0.2">
      <c r="A197" s="20"/>
      <c r="B197" s="20"/>
      <c r="DS197" s="22"/>
      <c r="DT197" s="22"/>
    </row>
    <row r="198" spans="1:124" s="21" customFormat="1" x14ac:dyDescent="0.2">
      <c r="A198" s="20"/>
      <c r="B198" s="20"/>
      <c r="DS198" s="22"/>
      <c r="DT198" s="22"/>
    </row>
    <row r="199" spans="1:124" s="21" customFormat="1" x14ac:dyDescent="0.2">
      <c r="A199" s="20"/>
      <c r="B199" s="20"/>
      <c r="DS199" s="22"/>
      <c r="DT199" s="22"/>
    </row>
    <row r="200" spans="1:124" s="21" customFormat="1" x14ac:dyDescent="0.2">
      <c r="A200" s="20"/>
      <c r="B200" s="20"/>
      <c r="DS200" s="22"/>
      <c r="DT200" s="22"/>
    </row>
    <row r="201" spans="1:124" s="21" customFormat="1" x14ac:dyDescent="0.2">
      <c r="A201" s="20"/>
      <c r="B201" s="20"/>
      <c r="DS201" s="22"/>
      <c r="DT201" s="22"/>
    </row>
    <row r="202" spans="1:124" s="21" customFormat="1" x14ac:dyDescent="0.2">
      <c r="A202" s="20"/>
      <c r="B202" s="20"/>
      <c r="DS202" s="22"/>
      <c r="DT202" s="22"/>
    </row>
    <row r="203" spans="1:124" s="21" customFormat="1" x14ac:dyDescent="0.2">
      <c r="A203" s="20"/>
      <c r="B203" s="20"/>
      <c r="DS203" s="22"/>
      <c r="DT203" s="22"/>
    </row>
    <row r="204" spans="1:124" s="21" customFormat="1" x14ac:dyDescent="0.2">
      <c r="A204" s="20"/>
      <c r="B204" s="20"/>
      <c r="DS204" s="22"/>
      <c r="DT204" s="22"/>
    </row>
    <row r="205" spans="1:124" s="21" customFormat="1" x14ac:dyDescent="0.2">
      <c r="A205" s="20"/>
      <c r="B205" s="20"/>
      <c r="DS205" s="22"/>
      <c r="DT205" s="22"/>
    </row>
    <row r="206" spans="1:124" s="21" customFormat="1" x14ac:dyDescent="0.2">
      <c r="A206" s="20"/>
      <c r="B206" s="20"/>
      <c r="DS206" s="22"/>
      <c r="DT206" s="22"/>
    </row>
    <row r="207" spans="1:124" s="21" customFormat="1" x14ac:dyDescent="0.2">
      <c r="A207" s="20"/>
      <c r="B207" s="20"/>
      <c r="DS207" s="22"/>
      <c r="DT207" s="22"/>
    </row>
    <row r="208" spans="1:124" s="21" customFormat="1" x14ac:dyDescent="0.2">
      <c r="A208" s="20"/>
      <c r="B208" s="20"/>
      <c r="DS208" s="22"/>
      <c r="DT208" s="22"/>
    </row>
    <row r="209" spans="1:124" s="21" customFormat="1" x14ac:dyDescent="0.2">
      <c r="A209" s="20"/>
      <c r="B209" s="20"/>
      <c r="DS209" s="22"/>
      <c r="DT209" s="22"/>
    </row>
    <row r="210" spans="1:124" s="21" customFormat="1" x14ac:dyDescent="0.2">
      <c r="A210" s="20"/>
      <c r="B210" s="20"/>
      <c r="DS210" s="22"/>
      <c r="DT210" s="22"/>
    </row>
    <row r="211" spans="1:124" s="21" customFormat="1" x14ac:dyDescent="0.2">
      <c r="A211" s="20"/>
      <c r="B211" s="20"/>
      <c r="DS211" s="22"/>
      <c r="DT211" s="22"/>
    </row>
    <row r="212" spans="1:124" s="21" customFormat="1" x14ac:dyDescent="0.2">
      <c r="A212" s="20"/>
      <c r="B212" s="20"/>
      <c r="DS212" s="22"/>
      <c r="DT212" s="22"/>
    </row>
    <row r="213" spans="1:124" s="21" customFormat="1" x14ac:dyDescent="0.2">
      <c r="A213" s="20"/>
      <c r="B213" s="20"/>
      <c r="DS213" s="22"/>
      <c r="DT213" s="22"/>
    </row>
    <row r="214" spans="1:124" s="21" customFormat="1" x14ac:dyDescent="0.2">
      <c r="A214" s="20"/>
      <c r="B214" s="20"/>
      <c r="DS214" s="22"/>
      <c r="DT214" s="22"/>
    </row>
    <row r="215" spans="1:124" s="21" customFormat="1" x14ac:dyDescent="0.2">
      <c r="A215" s="20"/>
      <c r="B215" s="20"/>
      <c r="DS215" s="22"/>
      <c r="DT215" s="22"/>
    </row>
    <row r="216" spans="1:124" s="21" customFormat="1" x14ac:dyDescent="0.2">
      <c r="A216" s="20"/>
      <c r="B216" s="20"/>
      <c r="DS216" s="22"/>
      <c r="DT216" s="22"/>
    </row>
    <row r="217" spans="1:124" s="21" customFormat="1" x14ac:dyDescent="0.2">
      <c r="A217" s="20"/>
      <c r="B217" s="20"/>
      <c r="DS217" s="22"/>
      <c r="DT217" s="22"/>
    </row>
    <row r="218" spans="1:124" s="21" customFormat="1" x14ac:dyDescent="0.2">
      <c r="A218" s="20"/>
      <c r="B218" s="20"/>
      <c r="DS218" s="22"/>
      <c r="DT218" s="22"/>
    </row>
    <row r="219" spans="1:124" s="21" customFormat="1" x14ac:dyDescent="0.2">
      <c r="A219" s="20"/>
      <c r="B219" s="20"/>
      <c r="DS219" s="22"/>
      <c r="DT219" s="22"/>
    </row>
    <row r="220" spans="1:124" s="21" customFormat="1" x14ac:dyDescent="0.2">
      <c r="A220" s="20"/>
      <c r="B220" s="20"/>
      <c r="DS220" s="22"/>
      <c r="DT220" s="22"/>
    </row>
    <row r="221" spans="1:124" s="21" customFormat="1" x14ac:dyDescent="0.2">
      <c r="A221" s="20"/>
      <c r="B221" s="20"/>
      <c r="DS221" s="22"/>
      <c r="DT221" s="22"/>
    </row>
    <row r="222" spans="1:124" s="21" customFormat="1" x14ac:dyDescent="0.2">
      <c r="A222" s="20"/>
      <c r="B222" s="20"/>
      <c r="DS222" s="22"/>
      <c r="DT222" s="22"/>
    </row>
    <row r="223" spans="1:124" s="21" customFormat="1" x14ac:dyDescent="0.2">
      <c r="A223" s="20"/>
      <c r="B223" s="20"/>
      <c r="DS223" s="22"/>
      <c r="DT223" s="22"/>
    </row>
    <row r="224" spans="1:124" s="21" customFormat="1" x14ac:dyDescent="0.2">
      <c r="A224" s="20"/>
      <c r="B224" s="20"/>
      <c r="DS224" s="22"/>
      <c r="DT224" s="22"/>
    </row>
    <row r="225" spans="1:124" s="21" customFormat="1" x14ac:dyDescent="0.2">
      <c r="A225" s="20"/>
      <c r="B225" s="20"/>
      <c r="DS225" s="22"/>
      <c r="DT225" s="22"/>
    </row>
    <row r="226" spans="1:124" s="21" customFormat="1" x14ac:dyDescent="0.2">
      <c r="A226" s="20"/>
      <c r="B226" s="20"/>
      <c r="DS226" s="22"/>
      <c r="DT226" s="22"/>
    </row>
    <row r="227" spans="1:124" s="21" customFormat="1" x14ac:dyDescent="0.2">
      <c r="A227" s="20"/>
      <c r="B227" s="20"/>
      <c r="DS227" s="22"/>
      <c r="DT227" s="22"/>
    </row>
    <row r="228" spans="1:124" s="21" customFormat="1" x14ac:dyDescent="0.2">
      <c r="A228" s="20"/>
      <c r="B228" s="20"/>
      <c r="DS228" s="22"/>
      <c r="DT228" s="22"/>
    </row>
    <row r="229" spans="1:124" s="21" customFormat="1" x14ac:dyDescent="0.2">
      <c r="A229" s="20"/>
      <c r="B229" s="20"/>
      <c r="DS229" s="22"/>
      <c r="DT229" s="22"/>
    </row>
    <row r="230" spans="1:124" s="21" customFormat="1" x14ac:dyDescent="0.2">
      <c r="A230" s="20"/>
      <c r="B230" s="20"/>
      <c r="DS230" s="22"/>
      <c r="DT230" s="22"/>
    </row>
    <row r="231" spans="1:124" s="21" customFormat="1" x14ac:dyDescent="0.2">
      <c r="A231" s="20"/>
      <c r="B231" s="20"/>
      <c r="DS231" s="22"/>
      <c r="DT231" s="22"/>
    </row>
    <row r="232" spans="1:124" s="21" customFormat="1" x14ac:dyDescent="0.2">
      <c r="A232" s="20"/>
      <c r="B232" s="20"/>
      <c r="DS232" s="22"/>
      <c r="DT232" s="22"/>
    </row>
    <row r="233" spans="1:124" s="21" customFormat="1" x14ac:dyDescent="0.2">
      <c r="A233" s="20"/>
      <c r="B233" s="20"/>
      <c r="DS233" s="22"/>
      <c r="DT233" s="22"/>
    </row>
    <row r="234" spans="1:124" s="21" customFormat="1" x14ac:dyDescent="0.2">
      <c r="A234" s="20"/>
      <c r="B234" s="20"/>
      <c r="DS234" s="22"/>
      <c r="DT234" s="22"/>
    </row>
    <row r="235" spans="1:124" s="21" customFormat="1" x14ac:dyDescent="0.2">
      <c r="A235" s="20"/>
      <c r="B235" s="20"/>
      <c r="DS235" s="22"/>
      <c r="DT235" s="22"/>
    </row>
    <row r="236" spans="1:124" s="21" customFormat="1" x14ac:dyDescent="0.2">
      <c r="A236" s="20"/>
      <c r="B236" s="20"/>
      <c r="DS236" s="22"/>
      <c r="DT236" s="22"/>
    </row>
    <row r="237" spans="1:124" s="21" customFormat="1" x14ac:dyDescent="0.2">
      <c r="A237" s="20"/>
      <c r="B237" s="20"/>
      <c r="DS237" s="22"/>
      <c r="DT237" s="22"/>
    </row>
    <row r="238" spans="1:124" s="21" customFormat="1" x14ac:dyDescent="0.2">
      <c r="A238" s="20"/>
      <c r="B238" s="20"/>
      <c r="DS238" s="22"/>
      <c r="DT238" s="22"/>
    </row>
    <row r="239" spans="1:124" s="21" customFormat="1" x14ac:dyDescent="0.2">
      <c r="A239" s="20"/>
      <c r="B239" s="20"/>
      <c r="DS239" s="22"/>
      <c r="DT239" s="22"/>
    </row>
    <row r="240" spans="1:124" s="21" customFormat="1" x14ac:dyDescent="0.2">
      <c r="A240" s="20"/>
      <c r="B240" s="20"/>
      <c r="DS240" s="22"/>
      <c r="DT240" s="22"/>
    </row>
    <row r="241" spans="1:124" s="21" customFormat="1" x14ac:dyDescent="0.2">
      <c r="A241" s="20"/>
      <c r="B241" s="20"/>
      <c r="DS241" s="22"/>
      <c r="DT241" s="22"/>
    </row>
    <row r="242" spans="1:124" s="21" customFormat="1" x14ac:dyDescent="0.2">
      <c r="A242" s="20"/>
      <c r="B242" s="20"/>
      <c r="DS242" s="22"/>
      <c r="DT242" s="22"/>
    </row>
    <row r="243" spans="1:124" s="21" customFormat="1" x14ac:dyDescent="0.2">
      <c r="A243" s="20"/>
      <c r="B243" s="20"/>
      <c r="DS243" s="22"/>
      <c r="DT243" s="22"/>
    </row>
    <row r="244" spans="1:124" s="21" customFormat="1" x14ac:dyDescent="0.2">
      <c r="A244" s="20"/>
      <c r="B244" s="20"/>
      <c r="DS244" s="22"/>
      <c r="DT244" s="22"/>
    </row>
    <row r="245" spans="1:124" s="21" customFormat="1" x14ac:dyDescent="0.2">
      <c r="A245" s="20"/>
      <c r="B245" s="20"/>
      <c r="DS245" s="22"/>
      <c r="DT245" s="22"/>
    </row>
    <row r="246" spans="1:124" s="21" customFormat="1" x14ac:dyDescent="0.2">
      <c r="A246" s="20"/>
      <c r="B246" s="20"/>
      <c r="DS246" s="22"/>
      <c r="DT246" s="22"/>
    </row>
    <row r="247" spans="1:124" s="21" customFormat="1" x14ac:dyDescent="0.2">
      <c r="A247" s="20"/>
      <c r="B247" s="20"/>
      <c r="DS247" s="22"/>
      <c r="DT247" s="22"/>
    </row>
    <row r="248" spans="1:124" s="21" customFormat="1" x14ac:dyDescent="0.2">
      <c r="A248" s="20"/>
      <c r="B248" s="20"/>
      <c r="DS248" s="22"/>
      <c r="DT248" s="22"/>
    </row>
    <row r="249" spans="1:124" s="21" customFormat="1" x14ac:dyDescent="0.2">
      <c r="A249" s="20"/>
      <c r="B249" s="20"/>
      <c r="DS249" s="22"/>
      <c r="DT249" s="22"/>
    </row>
    <row r="250" spans="1:124" s="21" customFormat="1" x14ac:dyDescent="0.2">
      <c r="A250" s="20"/>
      <c r="B250" s="20"/>
      <c r="DS250" s="22"/>
      <c r="DT250" s="22"/>
    </row>
    <row r="251" spans="1:124" s="21" customFormat="1" x14ac:dyDescent="0.2">
      <c r="A251" s="20"/>
      <c r="B251" s="20"/>
      <c r="DS251" s="22"/>
      <c r="DT251" s="22"/>
    </row>
    <row r="252" spans="1:124" s="21" customFormat="1" x14ac:dyDescent="0.2">
      <c r="A252" s="20"/>
      <c r="B252" s="20"/>
      <c r="DS252" s="22"/>
      <c r="DT252" s="22"/>
    </row>
    <row r="253" spans="1:124" s="21" customFormat="1" x14ac:dyDescent="0.2">
      <c r="A253" s="20"/>
      <c r="B253" s="20"/>
      <c r="DS253" s="22"/>
      <c r="DT253" s="22"/>
    </row>
    <row r="254" spans="1:124" s="21" customFormat="1" x14ac:dyDescent="0.2">
      <c r="A254" s="20"/>
      <c r="B254" s="20"/>
      <c r="DS254" s="22"/>
      <c r="DT254" s="22"/>
    </row>
    <row r="255" spans="1:124" s="21" customFormat="1" x14ac:dyDescent="0.2">
      <c r="A255" s="20"/>
      <c r="B255" s="20"/>
      <c r="DS255" s="22"/>
      <c r="DT255" s="22"/>
    </row>
    <row r="256" spans="1:124" s="21" customFormat="1" x14ac:dyDescent="0.2">
      <c r="A256" s="20"/>
      <c r="B256" s="20"/>
      <c r="DS256" s="22"/>
      <c r="DT256" s="22"/>
    </row>
    <row r="257" spans="1:124" s="21" customFormat="1" x14ac:dyDescent="0.2">
      <c r="A257" s="20"/>
      <c r="B257" s="20"/>
      <c r="DS257" s="22"/>
      <c r="DT257" s="22"/>
    </row>
    <row r="258" spans="1:124" s="21" customFormat="1" x14ac:dyDescent="0.2">
      <c r="A258" s="20"/>
      <c r="B258" s="20"/>
      <c r="DS258" s="22"/>
      <c r="DT258" s="22"/>
    </row>
    <row r="259" spans="1:124" s="21" customFormat="1" x14ac:dyDescent="0.2">
      <c r="A259" s="20"/>
      <c r="B259" s="20"/>
      <c r="DS259" s="22"/>
      <c r="DT259" s="22"/>
    </row>
    <row r="260" spans="1:124" s="21" customFormat="1" x14ac:dyDescent="0.2">
      <c r="A260" s="20"/>
      <c r="B260" s="20"/>
      <c r="DS260" s="22"/>
      <c r="DT260" s="22"/>
    </row>
    <row r="261" spans="1:124" s="21" customFormat="1" x14ac:dyDescent="0.2">
      <c r="A261" s="20"/>
      <c r="B261" s="20"/>
      <c r="DS261" s="22"/>
      <c r="DT261" s="22"/>
    </row>
    <row r="262" spans="1:124" s="21" customFormat="1" x14ac:dyDescent="0.2">
      <c r="A262" s="20"/>
      <c r="B262" s="20"/>
      <c r="DS262" s="22"/>
      <c r="DT262" s="22"/>
    </row>
    <row r="263" spans="1:124" s="21" customFormat="1" x14ac:dyDescent="0.2">
      <c r="A263" s="20"/>
      <c r="B263" s="20"/>
      <c r="DS263" s="22"/>
      <c r="DT263" s="22"/>
    </row>
    <row r="264" spans="1:124" s="21" customFormat="1" x14ac:dyDescent="0.2">
      <c r="A264" s="20"/>
      <c r="B264" s="20"/>
      <c r="DS264" s="22"/>
      <c r="DT264" s="22"/>
    </row>
    <row r="265" spans="1:124" s="21" customFormat="1" x14ac:dyDescent="0.2">
      <c r="A265" s="20"/>
      <c r="B265" s="20"/>
      <c r="DS265" s="22"/>
      <c r="DT265" s="22"/>
    </row>
    <row r="266" spans="1:124" s="21" customFormat="1" x14ac:dyDescent="0.2">
      <c r="A266" s="20"/>
      <c r="B266" s="20"/>
      <c r="DS266" s="22"/>
      <c r="DT266" s="22"/>
    </row>
    <row r="267" spans="1:124" s="21" customFormat="1" x14ac:dyDescent="0.2">
      <c r="A267" s="20"/>
      <c r="B267" s="20"/>
      <c r="DS267" s="22"/>
      <c r="DT267" s="22"/>
    </row>
    <row r="268" spans="1:124" s="21" customFormat="1" x14ac:dyDescent="0.2">
      <c r="A268" s="20"/>
      <c r="B268" s="20"/>
      <c r="DS268" s="22"/>
      <c r="DT268" s="22"/>
    </row>
    <row r="269" spans="1:124" s="21" customFormat="1" x14ac:dyDescent="0.2">
      <c r="A269" s="20"/>
      <c r="B269" s="20"/>
      <c r="DS269" s="22"/>
      <c r="DT269" s="22"/>
    </row>
    <row r="270" spans="1:124" s="21" customFormat="1" x14ac:dyDescent="0.2">
      <c r="A270" s="20"/>
      <c r="B270" s="20"/>
      <c r="DS270" s="22"/>
      <c r="DT270" s="22"/>
    </row>
    <row r="271" spans="1:124" s="21" customFormat="1" x14ac:dyDescent="0.2">
      <c r="A271" s="20"/>
      <c r="B271" s="20"/>
      <c r="DS271" s="22"/>
      <c r="DT271" s="22"/>
    </row>
    <row r="272" spans="1:124" s="21" customFormat="1" x14ac:dyDescent="0.2">
      <c r="A272" s="20"/>
      <c r="B272" s="20"/>
      <c r="DS272" s="22"/>
      <c r="DT272" s="22"/>
    </row>
    <row r="273" spans="1:124" s="21" customFormat="1" x14ac:dyDescent="0.2">
      <c r="A273" s="20"/>
      <c r="B273" s="20"/>
      <c r="DS273" s="22"/>
      <c r="DT273" s="22"/>
    </row>
    <row r="274" spans="1:124" s="21" customFormat="1" x14ac:dyDescent="0.2">
      <c r="A274" s="20"/>
      <c r="B274" s="20"/>
      <c r="DS274" s="22"/>
      <c r="DT274" s="22"/>
    </row>
    <row r="275" spans="1:124" s="21" customFormat="1" x14ac:dyDescent="0.2">
      <c r="A275" s="20"/>
      <c r="B275" s="20"/>
      <c r="DS275" s="22"/>
      <c r="DT275" s="22"/>
    </row>
    <row r="276" spans="1:124" s="21" customFormat="1" x14ac:dyDescent="0.2">
      <c r="A276" s="20"/>
      <c r="B276" s="20"/>
      <c r="DS276" s="22"/>
      <c r="DT276" s="22"/>
    </row>
    <row r="277" spans="1:124" s="21" customFormat="1" x14ac:dyDescent="0.2">
      <c r="A277" s="20"/>
      <c r="B277" s="20"/>
      <c r="DS277" s="22"/>
      <c r="DT277" s="22"/>
    </row>
    <row r="278" spans="1:124" s="21" customFormat="1" x14ac:dyDescent="0.2">
      <c r="A278" s="20"/>
      <c r="B278" s="20"/>
      <c r="DS278" s="22"/>
      <c r="DT278" s="22"/>
    </row>
    <row r="279" spans="1:124" s="21" customFormat="1" x14ac:dyDescent="0.2">
      <c r="A279" s="20"/>
      <c r="B279" s="20"/>
      <c r="DS279" s="22"/>
      <c r="DT279" s="22"/>
    </row>
    <row r="280" spans="1:124" s="21" customFormat="1" x14ac:dyDescent="0.2">
      <c r="A280" s="20"/>
      <c r="B280" s="20"/>
      <c r="DS280" s="22"/>
      <c r="DT280" s="22"/>
    </row>
    <row r="281" spans="1:124" s="21" customFormat="1" x14ac:dyDescent="0.2">
      <c r="A281" s="20"/>
      <c r="B281" s="20"/>
      <c r="DS281" s="22"/>
      <c r="DT281" s="22"/>
    </row>
    <row r="282" spans="1:124" s="21" customFormat="1" x14ac:dyDescent="0.2">
      <c r="A282" s="20"/>
      <c r="B282" s="20"/>
      <c r="DS282" s="22"/>
      <c r="DT282" s="22"/>
    </row>
    <row r="283" spans="1:124" s="21" customFormat="1" x14ac:dyDescent="0.2">
      <c r="A283" s="20"/>
      <c r="B283" s="20"/>
      <c r="DS283" s="22"/>
      <c r="DT283" s="22"/>
    </row>
    <row r="284" spans="1:124" s="21" customFormat="1" x14ac:dyDescent="0.2">
      <c r="A284" s="20"/>
      <c r="B284" s="20"/>
      <c r="DS284" s="22"/>
      <c r="DT284" s="22"/>
    </row>
    <row r="285" spans="1:124" s="21" customFormat="1" x14ac:dyDescent="0.2">
      <c r="A285" s="20"/>
      <c r="B285" s="20"/>
      <c r="DS285" s="22"/>
      <c r="DT285" s="22"/>
    </row>
    <row r="286" spans="1:124" s="21" customFormat="1" x14ac:dyDescent="0.2">
      <c r="A286" s="20"/>
      <c r="B286" s="20"/>
      <c r="DS286" s="22"/>
      <c r="DT286" s="22"/>
    </row>
    <row r="287" spans="1:124" s="21" customFormat="1" x14ac:dyDescent="0.2">
      <c r="A287" s="20"/>
      <c r="B287" s="20"/>
      <c r="DS287" s="22"/>
      <c r="DT287" s="22"/>
    </row>
    <row r="288" spans="1:124" s="21" customFormat="1" x14ac:dyDescent="0.2">
      <c r="A288" s="20"/>
      <c r="B288" s="20"/>
      <c r="DS288" s="22"/>
      <c r="DT288" s="22"/>
    </row>
    <row r="289" spans="1:124" s="21" customFormat="1" x14ac:dyDescent="0.2">
      <c r="A289" s="20"/>
      <c r="B289" s="20"/>
      <c r="DS289" s="22"/>
      <c r="DT289" s="22"/>
    </row>
    <row r="290" spans="1:124" s="21" customFormat="1" x14ac:dyDescent="0.2">
      <c r="A290" s="20"/>
      <c r="B290" s="20"/>
      <c r="DS290" s="22"/>
      <c r="DT290" s="22"/>
    </row>
    <row r="291" spans="1:124" s="21" customFormat="1" x14ac:dyDescent="0.2">
      <c r="A291" s="20"/>
      <c r="B291" s="20"/>
      <c r="DS291" s="22"/>
      <c r="DT291" s="22"/>
    </row>
    <row r="292" spans="1:124" s="21" customFormat="1" x14ac:dyDescent="0.2">
      <c r="A292" s="20"/>
      <c r="B292" s="20"/>
      <c r="DS292" s="22"/>
      <c r="DT292" s="22"/>
    </row>
    <row r="293" spans="1:124" s="21" customFormat="1" x14ac:dyDescent="0.2">
      <c r="A293" s="20"/>
      <c r="B293" s="20"/>
      <c r="DS293" s="22"/>
      <c r="DT293" s="22"/>
    </row>
    <row r="294" spans="1:124" s="21" customFormat="1" x14ac:dyDescent="0.2">
      <c r="A294" s="20"/>
      <c r="B294" s="20"/>
      <c r="DS294" s="22"/>
      <c r="DT294" s="22"/>
    </row>
    <row r="295" spans="1:124" s="21" customFormat="1" x14ac:dyDescent="0.2">
      <c r="A295" s="20"/>
      <c r="B295" s="20"/>
      <c r="DS295" s="22"/>
      <c r="DT295" s="22"/>
    </row>
    <row r="296" spans="1:124" s="21" customFormat="1" x14ac:dyDescent="0.2">
      <c r="A296" s="20"/>
      <c r="B296" s="20"/>
      <c r="DS296" s="22"/>
      <c r="DT296" s="22"/>
    </row>
    <row r="297" spans="1:124" s="21" customFormat="1" x14ac:dyDescent="0.2">
      <c r="A297" s="20"/>
      <c r="B297" s="20"/>
      <c r="DS297" s="22"/>
      <c r="DT297" s="22"/>
    </row>
    <row r="298" spans="1:124" s="21" customFormat="1" x14ac:dyDescent="0.2">
      <c r="A298" s="20"/>
      <c r="B298" s="20"/>
      <c r="DS298" s="22"/>
      <c r="DT298" s="22"/>
    </row>
    <row r="299" spans="1:124" s="21" customFormat="1" x14ac:dyDescent="0.2">
      <c r="A299" s="20"/>
      <c r="B299" s="20"/>
      <c r="DS299" s="22"/>
      <c r="DT299" s="22"/>
    </row>
    <row r="300" spans="1:124" s="21" customFormat="1" x14ac:dyDescent="0.2">
      <c r="A300" s="20"/>
      <c r="B300" s="20"/>
      <c r="DS300" s="22"/>
      <c r="DT300" s="22"/>
    </row>
    <row r="301" spans="1:124" s="21" customFormat="1" x14ac:dyDescent="0.2">
      <c r="A301" s="20"/>
      <c r="B301" s="20"/>
      <c r="DS301" s="22"/>
      <c r="DT301" s="22"/>
    </row>
    <row r="302" spans="1:124" s="21" customFormat="1" x14ac:dyDescent="0.2">
      <c r="A302" s="20"/>
      <c r="B302" s="20"/>
      <c r="DS302" s="22"/>
      <c r="DT302" s="22"/>
    </row>
    <row r="303" spans="1:124" s="21" customFormat="1" x14ac:dyDescent="0.2">
      <c r="A303" s="20"/>
      <c r="B303" s="20"/>
      <c r="DS303" s="22"/>
      <c r="DT303" s="22"/>
    </row>
    <row r="304" spans="1:124" s="21" customFormat="1" x14ac:dyDescent="0.2">
      <c r="A304" s="20"/>
      <c r="B304" s="20"/>
      <c r="DS304" s="22"/>
      <c r="DT304" s="22"/>
    </row>
    <row r="305" spans="1:124" s="21" customFormat="1" x14ac:dyDescent="0.2">
      <c r="A305" s="20"/>
      <c r="B305" s="20"/>
      <c r="DS305" s="22"/>
      <c r="DT305" s="22"/>
    </row>
    <row r="306" spans="1:124" s="21" customFormat="1" x14ac:dyDescent="0.2">
      <c r="A306" s="20"/>
      <c r="B306" s="20"/>
      <c r="DS306" s="22"/>
      <c r="DT306" s="22"/>
    </row>
    <row r="307" spans="1:124" s="21" customFormat="1" x14ac:dyDescent="0.2">
      <c r="A307" s="20"/>
      <c r="B307" s="20"/>
      <c r="DS307" s="22"/>
      <c r="DT307" s="22"/>
    </row>
    <row r="308" spans="1:124" s="21" customFormat="1" x14ac:dyDescent="0.2">
      <c r="A308" s="20"/>
      <c r="B308" s="20"/>
      <c r="DS308" s="22"/>
      <c r="DT308" s="22"/>
    </row>
    <row r="309" spans="1:124" s="21" customFormat="1" x14ac:dyDescent="0.2">
      <c r="A309" s="20"/>
      <c r="B309" s="20"/>
      <c r="DS309" s="22"/>
      <c r="DT309" s="22"/>
    </row>
    <row r="310" spans="1:124" s="21" customFormat="1" x14ac:dyDescent="0.2">
      <c r="A310" s="20"/>
      <c r="B310" s="20"/>
      <c r="DS310" s="22"/>
      <c r="DT310" s="22"/>
    </row>
    <row r="311" spans="1:124" s="21" customFormat="1" x14ac:dyDescent="0.2">
      <c r="A311" s="20"/>
      <c r="B311" s="20"/>
      <c r="DS311" s="22"/>
      <c r="DT311" s="22"/>
    </row>
    <row r="312" spans="1:124" s="21" customFormat="1" x14ac:dyDescent="0.2">
      <c r="A312" s="20"/>
      <c r="B312" s="20"/>
      <c r="DS312" s="22"/>
      <c r="DT312" s="22"/>
    </row>
    <row r="313" spans="1:124" s="21" customFormat="1" x14ac:dyDescent="0.2">
      <c r="A313" s="20"/>
      <c r="B313" s="20"/>
      <c r="DS313" s="22"/>
      <c r="DT313" s="22"/>
    </row>
    <row r="314" spans="1:124" s="21" customFormat="1" x14ac:dyDescent="0.2">
      <c r="A314" s="20"/>
      <c r="B314" s="20"/>
      <c r="DS314" s="22"/>
      <c r="DT314" s="22"/>
    </row>
    <row r="315" spans="1:124" s="21" customFormat="1" x14ac:dyDescent="0.2">
      <c r="A315" s="20"/>
      <c r="B315" s="20"/>
      <c r="DS315" s="22"/>
      <c r="DT315" s="22"/>
    </row>
    <row r="316" spans="1:124" s="21" customFormat="1" x14ac:dyDescent="0.2">
      <c r="A316" s="20"/>
      <c r="B316" s="20"/>
      <c r="DS316" s="22"/>
      <c r="DT316" s="22"/>
    </row>
    <row r="317" spans="1:124" s="21" customFormat="1" x14ac:dyDescent="0.2">
      <c r="A317" s="20"/>
      <c r="B317" s="20"/>
      <c r="DS317" s="22"/>
      <c r="DT317" s="22"/>
    </row>
    <row r="318" spans="1:124" s="21" customFormat="1" x14ac:dyDescent="0.2">
      <c r="A318" s="20"/>
      <c r="B318" s="20"/>
      <c r="DS318" s="22"/>
      <c r="DT318" s="22"/>
    </row>
    <row r="319" spans="1:124" s="21" customFormat="1" x14ac:dyDescent="0.2">
      <c r="A319" s="20"/>
      <c r="B319" s="20"/>
      <c r="DS319" s="22"/>
      <c r="DT319" s="22"/>
    </row>
    <row r="320" spans="1:124" s="21" customFormat="1" x14ac:dyDescent="0.2">
      <c r="A320" s="20"/>
      <c r="B320" s="20"/>
      <c r="DS320" s="22"/>
      <c r="DT320" s="22"/>
    </row>
    <row r="321" spans="1:124" s="21" customFormat="1" x14ac:dyDescent="0.2">
      <c r="A321" s="20"/>
      <c r="B321" s="20"/>
      <c r="DS321" s="22"/>
      <c r="DT321" s="22"/>
    </row>
    <row r="322" spans="1:124" s="21" customFormat="1" x14ac:dyDescent="0.2">
      <c r="A322" s="20"/>
      <c r="B322" s="20"/>
      <c r="DS322" s="22"/>
      <c r="DT322" s="22"/>
    </row>
    <row r="323" spans="1:124" s="21" customFormat="1" x14ac:dyDescent="0.2">
      <c r="A323" s="20"/>
      <c r="B323" s="20"/>
      <c r="DS323" s="22"/>
      <c r="DT323" s="22"/>
    </row>
    <row r="324" spans="1:124" s="21" customFormat="1" x14ac:dyDescent="0.2">
      <c r="A324" s="20"/>
      <c r="B324" s="20"/>
      <c r="DS324" s="22"/>
      <c r="DT324" s="22"/>
    </row>
    <row r="325" spans="1:124" s="21" customFormat="1" x14ac:dyDescent="0.2">
      <c r="A325" s="20"/>
      <c r="B325" s="20"/>
      <c r="DS325" s="22"/>
      <c r="DT325" s="22"/>
    </row>
    <row r="326" spans="1:124" s="21" customFormat="1" x14ac:dyDescent="0.2">
      <c r="A326" s="20"/>
      <c r="B326" s="20"/>
      <c r="DS326" s="22"/>
      <c r="DT326" s="22"/>
    </row>
    <row r="327" spans="1:124" s="21" customFormat="1" x14ac:dyDescent="0.2">
      <c r="A327" s="20"/>
      <c r="B327" s="20"/>
      <c r="DS327" s="22"/>
      <c r="DT327" s="22"/>
    </row>
    <row r="328" spans="1:124" s="21" customFormat="1" x14ac:dyDescent="0.2">
      <c r="A328" s="20"/>
      <c r="B328" s="20"/>
      <c r="DS328" s="22"/>
      <c r="DT328" s="22"/>
    </row>
    <row r="329" spans="1:124" s="21" customFormat="1" x14ac:dyDescent="0.2">
      <c r="A329" s="20"/>
      <c r="B329" s="20"/>
      <c r="DS329" s="22"/>
      <c r="DT329" s="22"/>
    </row>
    <row r="330" spans="1:124" s="21" customFormat="1" x14ac:dyDescent="0.2">
      <c r="A330" s="20"/>
      <c r="B330" s="20"/>
      <c r="DS330" s="22"/>
      <c r="DT330" s="22"/>
    </row>
    <row r="331" spans="1:124" s="21" customFormat="1" x14ac:dyDescent="0.2">
      <c r="A331" s="20"/>
      <c r="B331" s="20"/>
      <c r="DS331" s="22"/>
      <c r="DT331" s="22"/>
    </row>
    <row r="332" spans="1:124" s="21" customFormat="1" x14ac:dyDescent="0.2">
      <c r="A332" s="20"/>
      <c r="B332" s="20"/>
      <c r="DS332" s="22"/>
      <c r="DT332" s="22"/>
    </row>
    <row r="333" spans="1:124" s="21" customFormat="1" x14ac:dyDescent="0.2">
      <c r="A333" s="20"/>
      <c r="B333" s="20"/>
      <c r="DS333" s="22"/>
      <c r="DT333" s="22"/>
    </row>
    <row r="334" spans="1:124" s="21" customFormat="1" x14ac:dyDescent="0.2">
      <c r="A334" s="20"/>
      <c r="B334" s="20"/>
      <c r="DS334" s="22"/>
      <c r="DT334" s="22"/>
    </row>
    <row r="335" spans="1:124" s="21" customFormat="1" x14ac:dyDescent="0.2">
      <c r="A335" s="20"/>
      <c r="B335" s="20"/>
      <c r="DS335" s="22"/>
      <c r="DT335" s="22"/>
    </row>
    <row r="336" spans="1:124" s="21" customFormat="1" x14ac:dyDescent="0.2">
      <c r="A336" s="20"/>
      <c r="B336" s="20"/>
      <c r="DS336" s="22"/>
      <c r="DT336" s="22"/>
    </row>
    <row r="337" spans="1:124" s="21" customFormat="1" x14ac:dyDescent="0.2">
      <c r="A337" s="20"/>
      <c r="B337" s="20"/>
      <c r="DS337" s="22"/>
      <c r="DT337" s="22"/>
    </row>
    <row r="338" spans="1:124" s="21" customFormat="1" x14ac:dyDescent="0.2">
      <c r="A338" s="20"/>
      <c r="B338" s="20"/>
      <c r="DS338" s="22"/>
      <c r="DT338" s="22"/>
    </row>
    <row r="339" spans="1:124" s="21" customFormat="1" x14ac:dyDescent="0.2">
      <c r="A339" s="20"/>
      <c r="B339" s="20"/>
      <c r="DS339" s="22"/>
      <c r="DT339" s="22"/>
    </row>
    <row r="340" spans="1:124" s="21" customFormat="1" x14ac:dyDescent="0.2">
      <c r="A340" s="20"/>
      <c r="B340" s="20"/>
      <c r="DS340" s="22"/>
      <c r="DT340" s="22"/>
    </row>
    <row r="341" spans="1:124" s="21" customFormat="1" x14ac:dyDescent="0.2">
      <c r="A341" s="20"/>
      <c r="B341" s="20"/>
      <c r="DS341" s="22"/>
      <c r="DT341" s="22"/>
    </row>
    <row r="342" spans="1:124" s="21" customFormat="1" x14ac:dyDescent="0.2">
      <c r="A342" s="20"/>
      <c r="B342" s="20"/>
      <c r="DS342" s="22"/>
      <c r="DT342" s="22"/>
    </row>
    <row r="343" spans="1:124" s="21" customFormat="1" x14ac:dyDescent="0.2">
      <c r="A343" s="20"/>
      <c r="B343" s="20"/>
      <c r="DS343" s="22"/>
      <c r="DT343" s="22"/>
    </row>
    <row r="344" spans="1:124" s="21" customFormat="1" x14ac:dyDescent="0.2">
      <c r="A344" s="20"/>
      <c r="B344" s="20"/>
      <c r="DS344" s="22"/>
      <c r="DT344" s="22"/>
    </row>
    <row r="345" spans="1:124" s="21" customFormat="1" x14ac:dyDescent="0.2">
      <c r="A345" s="20"/>
      <c r="B345" s="20"/>
      <c r="DS345" s="22"/>
      <c r="DT345" s="22"/>
    </row>
    <row r="346" spans="1:124" s="21" customFormat="1" x14ac:dyDescent="0.2">
      <c r="A346" s="20"/>
      <c r="B346" s="20"/>
      <c r="DS346" s="22"/>
      <c r="DT346" s="22"/>
    </row>
    <row r="347" spans="1:124" s="21" customFormat="1" x14ac:dyDescent="0.2">
      <c r="A347" s="20"/>
      <c r="B347" s="20"/>
      <c r="DS347" s="22"/>
      <c r="DT347" s="22"/>
    </row>
    <row r="348" spans="1:124" s="21" customFormat="1" x14ac:dyDescent="0.2">
      <c r="A348" s="20"/>
      <c r="B348" s="20"/>
      <c r="DS348" s="22"/>
      <c r="DT348" s="22"/>
    </row>
    <row r="349" spans="1:124" s="21" customFormat="1" x14ac:dyDescent="0.2">
      <c r="A349" s="20"/>
      <c r="B349" s="20"/>
      <c r="DS349" s="22"/>
      <c r="DT349" s="22"/>
    </row>
    <row r="350" spans="1:124" s="21" customFormat="1" x14ac:dyDescent="0.2">
      <c r="A350" s="20"/>
      <c r="B350" s="20"/>
      <c r="DS350" s="22"/>
      <c r="DT350" s="22"/>
    </row>
    <row r="351" spans="1:124" s="21" customFormat="1" x14ac:dyDescent="0.2">
      <c r="A351" s="20"/>
      <c r="B351" s="20"/>
      <c r="DS351" s="22"/>
      <c r="DT351" s="22"/>
    </row>
    <row r="352" spans="1:124" s="21" customFormat="1" x14ac:dyDescent="0.2">
      <c r="A352" s="20"/>
      <c r="B352" s="20"/>
      <c r="DS352" s="22"/>
      <c r="DT352" s="22"/>
    </row>
    <row r="353" spans="1:124" s="21" customFormat="1" x14ac:dyDescent="0.2">
      <c r="A353" s="20"/>
      <c r="B353" s="20"/>
      <c r="DS353" s="22"/>
      <c r="DT353" s="22"/>
    </row>
    <row r="354" spans="1:124" s="21" customFormat="1" x14ac:dyDescent="0.2">
      <c r="A354" s="20"/>
      <c r="B354" s="20"/>
      <c r="DS354" s="22"/>
      <c r="DT354" s="22"/>
    </row>
    <row r="355" spans="1:124" s="21" customFormat="1" x14ac:dyDescent="0.2">
      <c r="A355" s="20"/>
      <c r="B355" s="20"/>
      <c r="DS355" s="22"/>
      <c r="DT355" s="22"/>
    </row>
    <row r="356" spans="1:124" s="21" customFormat="1" x14ac:dyDescent="0.2">
      <c r="A356" s="20"/>
      <c r="B356" s="20"/>
      <c r="DS356" s="22"/>
      <c r="DT356" s="22"/>
    </row>
    <row r="357" spans="1:124" s="21" customFormat="1" x14ac:dyDescent="0.2">
      <c r="A357" s="20"/>
      <c r="B357" s="20"/>
      <c r="DS357" s="22"/>
      <c r="DT357" s="22"/>
    </row>
    <row r="358" spans="1:124" s="21" customFormat="1" x14ac:dyDescent="0.2">
      <c r="A358" s="20"/>
      <c r="B358" s="20"/>
      <c r="DS358" s="22"/>
      <c r="DT358" s="22"/>
    </row>
    <row r="359" spans="1:124" s="21" customFormat="1" x14ac:dyDescent="0.2">
      <c r="A359" s="20"/>
      <c r="B359" s="20"/>
      <c r="DS359" s="22"/>
      <c r="DT359" s="22"/>
    </row>
    <row r="360" spans="1:124" s="21" customFormat="1" x14ac:dyDescent="0.2">
      <c r="A360" s="20"/>
      <c r="B360" s="20"/>
      <c r="DS360" s="22"/>
      <c r="DT360" s="22"/>
    </row>
    <row r="361" spans="1:124" s="21" customFormat="1" x14ac:dyDescent="0.2">
      <c r="A361" s="20"/>
      <c r="B361" s="20"/>
      <c r="DS361" s="22"/>
      <c r="DT361" s="22"/>
    </row>
    <row r="362" spans="1:124" s="21" customFormat="1" x14ac:dyDescent="0.2">
      <c r="A362" s="20"/>
      <c r="B362" s="20"/>
      <c r="DS362" s="22"/>
      <c r="DT362" s="22"/>
    </row>
    <row r="363" spans="1:124" s="21" customFormat="1" x14ac:dyDescent="0.2">
      <c r="A363" s="20"/>
      <c r="B363" s="20"/>
      <c r="DS363" s="22"/>
      <c r="DT363" s="22"/>
    </row>
    <row r="364" spans="1:124" s="21" customFormat="1" x14ac:dyDescent="0.2">
      <c r="A364" s="20"/>
      <c r="B364" s="20"/>
      <c r="DS364" s="22"/>
      <c r="DT364" s="22"/>
    </row>
    <row r="365" spans="1:124" s="21" customFormat="1" x14ac:dyDescent="0.2">
      <c r="A365" s="20"/>
      <c r="B365" s="20"/>
      <c r="DS365" s="22"/>
      <c r="DT365" s="22"/>
    </row>
    <row r="366" spans="1:124" s="21" customFormat="1" x14ac:dyDescent="0.2">
      <c r="A366" s="20"/>
      <c r="B366" s="20"/>
      <c r="DS366" s="22"/>
      <c r="DT366" s="22"/>
    </row>
    <row r="367" spans="1:124" s="21" customFormat="1" x14ac:dyDescent="0.2">
      <c r="A367" s="20"/>
      <c r="B367" s="20"/>
      <c r="DS367" s="22"/>
      <c r="DT367" s="22"/>
    </row>
    <row r="368" spans="1:124" s="21" customFormat="1" x14ac:dyDescent="0.2">
      <c r="A368" s="20"/>
      <c r="B368" s="20"/>
      <c r="DS368" s="22"/>
      <c r="DT368" s="22"/>
    </row>
    <row r="369" spans="1:124" s="21" customFormat="1" x14ac:dyDescent="0.2">
      <c r="A369" s="20"/>
      <c r="B369" s="20"/>
      <c r="DS369" s="22"/>
      <c r="DT369" s="22"/>
    </row>
    <row r="370" spans="1:124" s="21" customFormat="1" x14ac:dyDescent="0.2">
      <c r="A370" s="20"/>
      <c r="B370" s="20"/>
      <c r="DS370" s="22"/>
      <c r="DT370" s="22"/>
    </row>
    <row r="371" spans="1:124" s="21" customFormat="1" x14ac:dyDescent="0.2">
      <c r="A371" s="20"/>
      <c r="B371" s="20"/>
      <c r="DS371" s="22"/>
      <c r="DT371" s="22"/>
    </row>
    <row r="372" spans="1:124" s="21" customFormat="1" x14ac:dyDescent="0.2">
      <c r="A372" s="20"/>
      <c r="B372" s="20"/>
      <c r="DS372" s="22"/>
      <c r="DT372" s="22"/>
    </row>
    <row r="373" spans="1:124" s="21" customFormat="1" x14ac:dyDescent="0.2">
      <c r="A373" s="20"/>
      <c r="B373" s="20"/>
      <c r="DS373" s="22"/>
      <c r="DT373" s="22"/>
    </row>
    <row r="374" spans="1:124" s="21" customFormat="1" x14ac:dyDescent="0.2">
      <c r="A374" s="20"/>
      <c r="B374" s="20"/>
      <c r="DS374" s="22"/>
      <c r="DT374" s="22"/>
    </row>
    <row r="375" spans="1:124" s="21" customFormat="1" x14ac:dyDescent="0.2">
      <c r="A375" s="20"/>
      <c r="B375" s="20"/>
      <c r="DS375" s="22"/>
      <c r="DT375" s="22"/>
    </row>
    <row r="376" spans="1:124" s="21" customFormat="1" x14ac:dyDescent="0.2">
      <c r="A376" s="20"/>
      <c r="B376" s="20"/>
      <c r="DS376" s="22"/>
      <c r="DT376" s="22"/>
    </row>
    <row r="377" spans="1:124" s="21" customFormat="1" x14ac:dyDescent="0.2">
      <c r="A377" s="20"/>
      <c r="B377" s="20"/>
      <c r="DS377" s="22"/>
      <c r="DT377" s="22"/>
    </row>
    <row r="378" spans="1:124" s="21" customFormat="1" x14ac:dyDescent="0.2">
      <c r="A378" s="20"/>
      <c r="B378" s="20"/>
      <c r="DS378" s="22"/>
      <c r="DT378" s="22"/>
    </row>
    <row r="379" spans="1:124" s="21" customFormat="1" x14ac:dyDescent="0.2">
      <c r="A379" s="20"/>
      <c r="B379" s="20"/>
      <c r="DS379" s="22"/>
      <c r="DT379" s="22"/>
    </row>
    <row r="380" spans="1:124" s="21" customFormat="1" x14ac:dyDescent="0.2">
      <c r="A380" s="20"/>
      <c r="B380" s="20"/>
      <c r="DS380" s="22"/>
      <c r="DT380" s="22"/>
    </row>
    <row r="381" spans="1:124" s="21" customFormat="1" x14ac:dyDescent="0.2">
      <c r="A381" s="20"/>
      <c r="B381" s="20"/>
      <c r="DS381" s="22"/>
      <c r="DT381" s="22"/>
    </row>
    <row r="382" spans="1:124" s="21" customFormat="1" x14ac:dyDescent="0.2">
      <c r="A382" s="20"/>
      <c r="B382" s="20"/>
      <c r="DS382" s="22"/>
      <c r="DT382" s="22"/>
    </row>
    <row r="383" spans="1:124" s="21" customFormat="1" x14ac:dyDescent="0.2">
      <c r="A383" s="20"/>
      <c r="B383" s="20"/>
      <c r="DS383" s="22"/>
      <c r="DT383" s="22"/>
    </row>
    <row r="384" spans="1:124" s="21" customFormat="1" x14ac:dyDescent="0.2">
      <c r="A384" s="20"/>
      <c r="B384" s="20"/>
      <c r="DS384" s="22"/>
      <c r="DT384" s="22"/>
    </row>
    <row r="385" spans="1:124" s="21" customFormat="1" x14ac:dyDescent="0.2">
      <c r="A385" s="20"/>
      <c r="B385" s="20"/>
      <c r="DS385" s="22"/>
      <c r="DT385" s="22"/>
    </row>
    <row r="386" spans="1:124" s="21" customFormat="1" x14ac:dyDescent="0.2">
      <c r="A386" s="20"/>
      <c r="B386" s="20"/>
      <c r="DS386" s="22"/>
      <c r="DT386" s="22"/>
    </row>
    <row r="387" spans="1:124" s="21" customFormat="1" x14ac:dyDescent="0.2">
      <c r="A387" s="20"/>
      <c r="B387" s="20"/>
      <c r="DS387" s="22"/>
      <c r="DT387" s="22"/>
    </row>
    <row r="388" spans="1:124" s="21" customFormat="1" x14ac:dyDescent="0.2">
      <c r="A388" s="20"/>
      <c r="B388" s="20"/>
      <c r="DS388" s="22"/>
      <c r="DT388" s="22"/>
    </row>
    <row r="389" spans="1:124" s="21" customFormat="1" x14ac:dyDescent="0.2">
      <c r="A389" s="20"/>
      <c r="B389" s="20"/>
      <c r="DS389" s="22"/>
      <c r="DT389" s="22"/>
    </row>
    <row r="390" spans="1:124" s="21" customFormat="1" x14ac:dyDescent="0.2">
      <c r="A390" s="20"/>
      <c r="B390" s="20"/>
      <c r="DS390" s="22"/>
      <c r="DT390" s="22"/>
    </row>
    <row r="391" spans="1:124" s="21" customFormat="1" x14ac:dyDescent="0.2">
      <c r="A391" s="20"/>
      <c r="B391" s="20"/>
      <c r="DS391" s="22"/>
      <c r="DT391" s="22"/>
    </row>
    <row r="392" spans="1:124" s="21" customFormat="1" x14ac:dyDescent="0.2">
      <c r="A392" s="20"/>
      <c r="B392" s="20"/>
      <c r="DS392" s="22"/>
      <c r="DT392" s="22"/>
    </row>
    <row r="393" spans="1:124" s="21" customFormat="1" x14ac:dyDescent="0.2">
      <c r="A393" s="20"/>
      <c r="B393" s="20"/>
      <c r="DS393" s="22"/>
      <c r="DT393" s="22"/>
    </row>
    <row r="394" spans="1:124" s="21" customFormat="1" x14ac:dyDescent="0.2">
      <c r="A394" s="20"/>
      <c r="B394" s="20"/>
      <c r="DS394" s="22"/>
      <c r="DT394" s="22"/>
    </row>
    <row r="395" spans="1:124" s="21" customFormat="1" x14ac:dyDescent="0.2">
      <c r="A395" s="20"/>
      <c r="B395" s="20"/>
      <c r="DS395" s="22"/>
      <c r="DT395" s="22"/>
    </row>
    <row r="396" spans="1:124" s="21" customFormat="1" x14ac:dyDescent="0.2">
      <c r="A396" s="20"/>
      <c r="B396" s="20"/>
      <c r="DS396" s="22"/>
      <c r="DT396" s="22"/>
    </row>
    <row r="397" spans="1:124" s="21" customFormat="1" x14ac:dyDescent="0.2">
      <c r="A397" s="20"/>
      <c r="B397" s="20"/>
      <c r="DS397" s="22"/>
      <c r="DT397" s="22"/>
    </row>
    <row r="398" spans="1:124" s="21" customFormat="1" x14ac:dyDescent="0.2">
      <c r="A398" s="20"/>
      <c r="B398" s="20"/>
      <c r="DS398" s="22"/>
      <c r="DT398" s="22"/>
    </row>
    <row r="399" spans="1:124" s="21" customFormat="1" x14ac:dyDescent="0.2">
      <c r="A399" s="20"/>
      <c r="B399" s="20"/>
      <c r="DS399" s="22"/>
      <c r="DT399" s="22"/>
    </row>
    <row r="400" spans="1:124" s="21" customFormat="1" x14ac:dyDescent="0.2">
      <c r="A400" s="20"/>
      <c r="B400" s="20"/>
      <c r="DS400" s="22"/>
      <c r="DT400" s="22"/>
    </row>
    <row r="401" spans="1:124" s="21" customFormat="1" x14ac:dyDescent="0.2">
      <c r="A401" s="20"/>
      <c r="B401" s="20"/>
      <c r="DS401" s="22"/>
      <c r="DT401" s="22"/>
    </row>
    <row r="402" spans="1:124" s="21" customFormat="1" x14ac:dyDescent="0.2">
      <c r="A402" s="20"/>
      <c r="B402" s="20"/>
      <c r="DS402" s="22"/>
      <c r="DT402" s="22"/>
    </row>
    <row r="403" spans="1:124" s="21" customFormat="1" x14ac:dyDescent="0.2">
      <c r="A403" s="20"/>
      <c r="B403" s="20"/>
      <c r="DS403" s="22"/>
      <c r="DT403" s="22"/>
    </row>
    <row r="404" spans="1:124" s="21" customFormat="1" x14ac:dyDescent="0.2">
      <c r="A404" s="20"/>
      <c r="B404" s="20"/>
      <c r="DS404" s="22"/>
      <c r="DT404" s="22"/>
    </row>
    <row r="405" spans="1:124" s="21" customFormat="1" x14ac:dyDescent="0.2">
      <c r="A405" s="20"/>
      <c r="B405" s="20"/>
      <c r="DS405" s="22"/>
      <c r="DT405" s="22"/>
    </row>
    <row r="406" spans="1:124" s="21" customFormat="1" x14ac:dyDescent="0.2">
      <c r="A406" s="20"/>
      <c r="B406" s="20"/>
      <c r="DS406" s="22"/>
      <c r="DT406" s="22"/>
    </row>
    <row r="407" spans="1:124" s="21" customFormat="1" x14ac:dyDescent="0.2">
      <c r="A407" s="20"/>
      <c r="B407" s="20"/>
      <c r="DS407" s="22"/>
      <c r="DT407" s="22"/>
    </row>
    <row r="408" spans="1:124" s="21" customFormat="1" x14ac:dyDescent="0.2">
      <c r="A408" s="20"/>
      <c r="B408" s="20"/>
      <c r="DS408" s="22"/>
      <c r="DT408" s="22"/>
    </row>
    <row r="409" spans="1:124" s="21" customFormat="1" x14ac:dyDescent="0.2">
      <c r="A409" s="20"/>
      <c r="B409" s="20"/>
      <c r="DS409" s="22"/>
      <c r="DT409" s="22"/>
    </row>
    <row r="410" spans="1:124" s="21" customFormat="1" x14ac:dyDescent="0.2">
      <c r="A410" s="20"/>
      <c r="B410" s="20"/>
      <c r="DS410" s="22"/>
      <c r="DT410" s="22"/>
    </row>
    <row r="411" spans="1:124" s="21" customFormat="1" x14ac:dyDescent="0.2">
      <c r="A411" s="20"/>
      <c r="B411" s="20"/>
      <c r="DS411" s="22"/>
      <c r="DT411" s="22"/>
    </row>
    <row r="412" spans="1:124" s="21" customFormat="1" x14ac:dyDescent="0.2">
      <c r="A412" s="20"/>
      <c r="B412" s="20"/>
      <c r="DS412" s="22"/>
      <c r="DT412" s="22"/>
    </row>
    <row r="413" spans="1:124" s="21" customFormat="1" x14ac:dyDescent="0.2">
      <c r="A413" s="20"/>
      <c r="B413" s="20"/>
      <c r="DS413" s="22"/>
      <c r="DT413" s="22"/>
    </row>
    <row r="414" spans="1:124" s="21" customFormat="1" x14ac:dyDescent="0.2">
      <c r="A414" s="20"/>
      <c r="B414" s="20"/>
      <c r="DS414" s="22"/>
      <c r="DT414" s="22"/>
    </row>
    <row r="415" spans="1:124" s="21" customFormat="1" x14ac:dyDescent="0.2">
      <c r="A415" s="20"/>
      <c r="B415" s="20"/>
      <c r="DS415" s="22"/>
      <c r="DT415" s="22"/>
    </row>
    <row r="416" spans="1:124" s="21" customFormat="1" x14ac:dyDescent="0.2">
      <c r="A416" s="20"/>
      <c r="B416" s="20"/>
      <c r="DS416" s="22"/>
      <c r="DT416" s="22"/>
    </row>
    <row r="417" spans="1:124" s="21" customFormat="1" x14ac:dyDescent="0.2">
      <c r="A417" s="20"/>
      <c r="B417" s="20"/>
      <c r="DS417" s="22"/>
      <c r="DT417" s="22"/>
    </row>
    <row r="418" spans="1:124" s="21" customFormat="1" x14ac:dyDescent="0.2">
      <c r="A418" s="20"/>
      <c r="B418" s="20"/>
      <c r="DS418" s="22"/>
      <c r="DT418" s="22"/>
    </row>
    <row r="419" spans="1:124" s="21" customFormat="1" x14ac:dyDescent="0.2">
      <c r="A419" s="20"/>
      <c r="B419" s="20"/>
      <c r="DS419" s="22"/>
      <c r="DT419" s="22"/>
    </row>
    <row r="420" spans="1:124" s="21" customFormat="1" x14ac:dyDescent="0.2">
      <c r="A420" s="20"/>
      <c r="B420" s="20"/>
      <c r="DS420" s="22"/>
      <c r="DT420" s="22"/>
    </row>
    <row r="421" spans="1:124" s="21" customFormat="1" x14ac:dyDescent="0.2">
      <c r="A421" s="20"/>
      <c r="B421" s="20"/>
      <c r="DS421" s="22"/>
      <c r="DT421" s="22"/>
    </row>
    <row r="422" spans="1:124" s="21" customFormat="1" x14ac:dyDescent="0.2">
      <c r="A422" s="20"/>
      <c r="B422" s="20"/>
      <c r="DS422" s="22"/>
      <c r="DT422" s="22"/>
    </row>
    <row r="423" spans="1:124" s="21" customFormat="1" x14ac:dyDescent="0.2">
      <c r="A423" s="20"/>
      <c r="B423" s="20"/>
      <c r="DS423" s="22"/>
      <c r="DT423" s="22"/>
    </row>
    <row r="424" spans="1:124" s="21" customFormat="1" x14ac:dyDescent="0.2">
      <c r="A424" s="20"/>
      <c r="B424" s="20"/>
      <c r="DS424" s="22"/>
      <c r="DT424" s="22"/>
    </row>
    <row r="425" spans="1:124" s="21" customFormat="1" x14ac:dyDescent="0.2">
      <c r="A425" s="20"/>
      <c r="B425" s="20"/>
      <c r="DS425" s="22"/>
      <c r="DT425" s="22"/>
    </row>
    <row r="426" spans="1:124" s="21" customFormat="1" x14ac:dyDescent="0.2">
      <c r="A426" s="20"/>
      <c r="B426" s="20"/>
      <c r="DS426" s="22"/>
      <c r="DT426" s="22"/>
    </row>
    <row r="427" spans="1:124" s="21" customFormat="1" x14ac:dyDescent="0.2">
      <c r="A427" s="20"/>
      <c r="B427" s="20"/>
      <c r="DS427" s="22"/>
      <c r="DT427" s="22"/>
    </row>
    <row r="428" spans="1:124" s="21" customFormat="1" x14ac:dyDescent="0.2">
      <c r="A428" s="20"/>
      <c r="B428" s="20"/>
      <c r="DS428" s="22"/>
      <c r="DT428" s="22"/>
    </row>
    <row r="429" spans="1:124" s="21" customFormat="1" x14ac:dyDescent="0.2">
      <c r="A429" s="20"/>
      <c r="B429" s="20"/>
      <c r="DS429" s="22"/>
      <c r="DT429" s="22"/>
    </row>
    <row r="430" spans="1:124" s="21" customFormat="1" x14ac:dyDescent="0.2">
      <c r="A430" s="20"/>
      <c r="B430" s="20"/>
      <c r="DS430" s="22"/>
      <c r="DT430" s="22"/>
    </row>
    <row r="431" spans="1:124" s="21" customFormat="1" x14ac:dyDescent="0.2">
      <c r="A431" s="20"/>
      <c r="B431" s="20"/>
      <c r="DS431" s="22"/>
      <c r="DT431" s="22"/>
    </row>
    <row r="432" spans="1:124" s="21" customFormat="1" x14ac:dyDescent="0.2">
      <c r="A432" s="20"/>
      <c r="B432" s="20"/>
      <c r="DS432" s="22"/>
      <c r="DT432" s="22"/>
    </row>
    <row r="433" spans="1:124" s="21" customFormat="1" x14ac:dyDescent="0.2">
      <c r="A433" s="20"/>
      <c r="B433" s="20"/>
      <c r="DS433" s="22"/>
      <c r="DT433" s="22"/>
    </row>
    <row r="434" spans="1:124" s="21" customFormat="1" x14ac:dyDescent="0.2">
      <c r="A434" s="20"/>
      <c r="B434" s="20"/>
      <c r="DS434" s="22"/>
      <c r="DT434" s="22"/>
    </row>
    <row r="435" spans="1:124" s="21" customFormat="1" x14ac:dyDescent="0.2">
      <c r="A435" s="20"/>
      <c r="B435" s="20"/>
      <c r="DS435" s="22"/>
      <c r="DT435" s="22"/>
    </row>
    <row r="436" spans="1:124" s="21" customFormat="1" x14ac:dyDescent="0.2">
      <c r="A436" s="20"/>
      <c r="B436" s="20"/>
      <c r="DS436" s="22"/>
      <c r="DT436" s="22"/>
    </row>
    <row r="437" spans="1:124" s="21" customFormat="1" x14ac:dyDescent="0.2">
      <c r="A437" s="20"/>
      <c r="B437" s="20"/>
      <c r="DS437" s="22"/>
      <c r="DT437" s="22"/>
    </row>
    <row r="438" spans="1:124" s="21" customFormat="1" x14ac:dyDescent="0.2">
      <c r="A438" s="20"/>
      <c r="B438" s="20"/>
      <c r="DS438" s="22"/>
      <c r="DT438" s="22"/>
    </row>
    <row r="439" spans="1:124" s="21" customFormat="1" x14ac:dyDescent="0.2">
      <c r="A439" s="20"/>
      <c r="B439" s="20"/>
      <c r="DS439" s="22"/>
      <c r="DT439" s="22"/>
    </row>
    <row r="440" spans="1:124" s="21" customFormat="1" x14ac:dyDescent="0.2">
      <c r="A440" s="20"/>
      <c r="B440" s="20"/>
      <c r="DS440" s="22"/>
      <c r="DT440" s="22"/>
    </row>
    <row r="441" spans="1:124" s="21" customFormat="1" x14ac:dyDescent="0.2">
      <c r="A441" s="20"/>
      <c r="B441" s="20"/>
      <c r="DS441" s="22"/>
      <c r="DT441" s="22"/>
    </row>
    <row r="442" spans="1:124" s="21" customFormat="1" x14ac:dyDescent="0.2">
      <c r="A442" s="20"/>
      <c r="B442" s="20"/>
      <c r="DS442" s="22"/>
      <c r="DT442" s="22"/>
    </row>
    <row r="443" spans="1:124" s="21" customFormat="1" x14ac:dyDescent="0.2">
      <c r="A443" s="20"/>
      <c r="B443" s="20"/>
      <c r="DS443" s="22"/>
      <c r="DT443" s="22"/>
    </row>
    <row r="444" spans="1:124" s="21" customFormat="1" x14ac:dyDescent="0.2">
      <c r="A444" s="20"/>
      <c r="B444" s="20"/>
      <c r="DS444" s="22"/>
      <c r="DT444" s="22"/>
    </row>
    <row r="445" spans="1:124" s="21" customFormat="1" x14ac:dyDescent="0.2">
      <c r="A445" s="20"/>
      <c r="B445" s="20"/>
      <c r="DS445" s="22"/>
      <c r="DT445" s="22"/>
    </row>
    <row r="446" spans="1:124" s="21" customFormat="1" x14ac:dyDescent="0.2">
      <c r="A446" s="20"/>
      <c r="B446" s="20"/>
      <c r="DS446" s="22"/>
      <c r="DT446" s="22"/>
    </row>
    <row r="447" spans="1:124" s="21" customFormat="1" x14ac:dyDescent="0.2">
      <c r="A447" s="20"/>
      <c r="B447" s="20"/>
      <c r="DS447" s="22"/>
      <c r="DT447" s="22"/>
    </row>
    <row r="448" spans="1:124" s="21" customFormat="1" x14ac:dyDescent="0.2">
      <c r="A448" s="20"/>
      <c r="B448" s="20"/>
      <c r="DS448" s="22"/>
      <c r="DT448" s="22"/>
    </row>
    <row r="449" spans="1:124" s="21" customFormat="1" x14ac:dyDescent="0.2">
      <c r="A449" s="20"/>
      <c r="B449" s="20"/>
      <c r="DS449" s="22"/>
      <c r="DT449" s="22"/>
    </row>
    <row r="450" spans="1:124" s="21" customFormat="1" x14ac:dyDescent="0.2">
      <c r="A450" s="20"/>
      <c r="B450" s="20"/>
      <c r="DS450" s="22"/>
      <c r="DT450" s="22"/>
    </row>
    <row r="451" spans="1:124" s="21" customFormat="1" x14ac:dyDescent="0.2">
      <c r="A451" s="20"/>
      <c r="B451" s="20"/>
      <c r="DS451" s="22"/>
      <c r="DT451" s="22"/>
    </row>
    <row r="452" spans="1:124" s="21" customFormat="1" x14ac:dyDescent="0.2">
      <c r="A452" s="20"/>
      <c r="B452" s="20"/>
      <c r="DS452" s="22"/>
      <c r="DT452" s="22"/>
    </row>
    <row r="453" spans="1:124" s="21" customFormat="1" x14ac:dyDescent="0.2">
      <c r="A453" s="20"/>
      <c r="B453" s="20"/>
      <c r="DS453" s="22"/>
      <c r="DT453" s="22"/>
    </row>
    <row r="454" spans="1:124" s="21" customFormat="1" x14ac:dyDescent="0.2">
      <c r="A454" s="20"/>
      <c r="B454" s="20"/>
      <c r="DS454" s="22"/>
      <c r="DT454" s="22"/>
    </row>
    <row r="455" spans="1:124" s="21" customFormat="1" x14ac:dyDescent="0.2">
      <c r="A455" s="20"/>
      <c r="B455" s="20"/>
      <c r="DS455" s="22"/>
      <c r="DT455" s="22"/>
    </row>
    <row r="456" spans="1:124" s="21" customFormat="1" x14ac:dyDescent="0.2">
      <c r="A456" s="20"/>
      <c r="B456" s="20"/>
      <c r="DS456" s="22"/>
      <c r="DT456" s="22"/>
    </row>
    <row r="457" spans="1:124" s="21" customFormat="1" x14ac:dyDescent="0.2">
      <c r="A457" s="20"/>
      <c r="B457" s="20"/>
      <c r="DS457" s="22"/>
      <c r="DT457" s="22"/>
    </row>
    <row r="458" spans="1:124" s="21" customFormat="1" x14ac:dyDescent="0.2">
      <c r="A458" s="20"/>
      <c r="B458" s="20"/>
      <c r="DS458" s="22"/>
      <c r="DT458" s="22"/>
    </row>
    <row r="459" spans="1:124" s="21" customFormat="1" x14ac:dyDescent="0.2">
      <c r="A459" s="20"/>
      <c r="B459" s="20"/>
      <c r="DS459" s="22"/>
      <c r="DT459" s="22"/>
    </row>
    <row r="460" spans="1:124" s="21" customFormat="1" x14ac:dyDescent="0.2">
      <c r="A460" s="20"/>
      <c r="B460" s="20"/>
      <c r="DS460" s="22"/>
      <c r="DT460" s="22"/>
    </row>
    <row r="461" spans="1:124" s="21" customFormat="1" x14ac:dyDescent="0.2">
      <c r="A461" s="20"/>
      <c r="B461" s="20"/>
      <c r="DS461" s="22"/>
      <c r="DT461" s="22"/>
    </row>
    <row r="462" spans="1:124" s="21" customFormat="1" x14ac:dyDescent="0.2">
      <c r="A462" s="20"/>
      <c r="B462" s="20"/>
      <c r="DS462" s="22"/>
      <c r="DT462" s="22"/>
    </row>
    <row r="463" spans="1:124" s="21" customFormat="1" x14ac:dyDescent="0.2">
      <c r="A463" s="20"/>
      <c r="B463" s="20"/>
      <c r="DS463" s="22"/>
      <c r="DT463" s="22"/>
    </row>
    <row r="464" spans="1:124" s="21" customFormat="1" x14ac:dyDescent="0.2">
      <c r="A464" s="20"/>
      <c r="B464" s="20"/>
      <c r="DS464" s="22"/>
      <c r="DT464" s="22"/>
    </row>
    <row r="465" spans="1:124" s="21" customFormat="1" x14ac:dyDescent="0.2">
      <c r="A465" s="20"/>
      <c r="B465" s="20"/>
      <c r="DS465" s="22"/>
      <c r="DT465" s="22"/>
    </row>
    <row r="466" spans="1:124" s="21" customFormat="1" x14ac:dyDescent="0.2">
      <c r="A466" s="20"/>
      <c r="B466" s="20"/>
      <c r="DS466" s="22"/>
      <c r="DT466" s="22"/>
    </row>
    <row r="467" spans="1:124" s="21" customFormat="1" x14ac:dyDescent="0.2">
      <c r="A467" s="20"/>
      <c r="B467" s="20"/>
      <c r="DS467" s="22"/>
      <c r="DT467" s="22"/>
    </row>
    <row r="468" spans="1:124" s="21" customFormat="1" x14ac:dyDescent="0.2">
      <c r="A468" s="20"/>
      <c r="B468" s="20"/>
      <c r="DS468" s="22"/>
      <c r="DT468" s="22"/>
    </row>
    <row r="469" spans="1:124" s="21" customFormat="1" x14ac:dyDescent="0.2">
      <c r="A469" s="20"/>
      <c r="B469" s="20"/>
      <c r="DS469" s="22"/>
      <c r="DT469" s="22"/>
    </row>
    <row r="470" spans="1:124" s="21" customFormat="1" x14ac:dyDescent="0.2">
      <c r="A470" s="20"/>
      <c r="B470" s="20"/>
      <c r="DS470" s="22"/>
      <c r="DT470" s="22"/>
    </row>
    <row r="471" spans="1:124" s="21" customFormat="1" x14ac:dyDescent="0.2">
      <c r="A471" s="20"/>
      <c r="B471" s="20"/>
      <c r="DS471" s="22"/>
      <c r="DT471" s="22"/>
    </row>
    <row r="472" spans="1:124" s="21" customFormat="1" x14ac:dyDescent="0.2">
      <c r="A472" s="20"/>
      <c r="B472" s="20"/>
      <c r="DS472" s="22"/>
      <c r="DT472" s="22"/>
    </row>
    <row r="473" spans="1:124" s="21" customFormat="1" x14ac:dyDescent="0.2">
      <c r="A473" s="20"/>
      <c r="B473" s="20"/>
      <c r="DS473" s="22"/>
      <c r="DT473" s="22"/>
    </row>
    <row r="474" spans="1:124" s="21" customFormat="1" x14ac:dyDescent="0.2">
      <c r="A474" s="20"/>
      <c r="B474" s="20"/>
      <c r="DS474" s="22"/>
      <c r="DT474" s="22"/>
    </row>
    <row r="475" spans="1:124" s="21" customFormat="1" x14ac:dyDescent="0.2">
      <c r="A475" s="20"/>
      <c r="B475" s="20"/>
      <c r="DS475" s="22"/>
      <c r="DT475" s="22"/>
    </row>
    <row r="476" spans="1:124" s="21" customFormat="1" x14ac:dyDescent="0.2">
      <c r="A476" s="20"/>
      <c r="B476" s="20"/>
      <c r="DS476" s="22"/>
      <c r="DT476" s="22"/>
    </row>
    <row r="477" spans="1:124" s="21" customFormat="1" x14ac:dyDescent="0.2">
      <c r="A477" s="20"/>
      <c r="B477" s="20"/>
      <c r="DS477" s="22"/>
      <c r="DT477" s="22"/>
    </row>
    <row r="478" spans="1:124" s="21" customFormat="1" x14ac:dyDescent="0.2">
      <c r="A478" s="20"/>
      <c r="B478" s="20"/>
      <c r="DS478" s="22"/>
      <c r="DT478" s="22"/>
    </row>
    <row r="479" spans="1:124" s="21" customFormat="1" x14ac:dyDescent="0.2">
      <c r="A479" s="20"/>
      <c r="B479" s="20"/>
      <c r="DS479" s="22"/>
      <c r="DT479" s="22"/>
    </row>
    <row r="480" spans="1:124" s="21" customFormat="1" x14ac:dyDescent="0.2">
      <c r="A480" s="20"/>
      <c r="B480" s="20"/>
      <c r="DS480" s="22"/>
      <c r="DT480" s="22"/>
    </row>
    <row r="481" spans="1:124" s="21" customFormat="1" x14ac:dyDescent="0.2">
      <c r="A481" s="20"/>
      <c r="B481" s="20"/>
      <c r="DS481" s="22"/>
      <c r="DT481" s="22"/>
    </row>
    <row r="482" spans="1:124" s="21" customFormat="1" x14ac:dyDescent="0.2">
      <c r="A482" s="20"/>
      <c r="B482" s="20"/>
      <c r="DS482" s="22"/>
      <c r="DT482" s="22"/>
    </row>
    <row r="483" spans="1:124" s="21" customFormat="1" x14ac:dyDescent="0.2">
      <c r="A483" s="20"/>
      <c r="B483" s="20"/>
      <c r="DS483" s="22"/>
      <c r="DT483" s="22"/>
    </row>
    <row r="484" spans="1:124" s="21" customFormat="1" x14ac:dyDescent="0.2">
      <c r="A484" s="20"/>
      <c r="B484" s="20"/>
      <c r="DS484" s="22"/>
      <c r="DT484" s="22"/>
    </row>
    <row r="485" spans="1:124" s="21" customFormat="1" x14ac:dyDescent="0.2">
      <c r="A485" s="20"/>
      <c r="B485" s="20"/>
      <c r="DS485" s="22"/>
      <c r="DT485" s="22"/>
    </row>
    <row r="486" spans="1:124" s="21" customFormat="1" x14ac:dyDescent="0.2">
      <c r="A486" s="20"/>
      <c r="B486" s="20"/>
      <c r="DS486" s="22"/>
      <c r="DT486" s="22"/>
    </row>
    <row r="487" spans="1:124" s="21" customFormat="1" x14ac:dyDescent="0.2">
      <c r="A487" s="20"/>
      <c r="B487" s="20"/>
      <c r="DS487" s="22"/>
      <c r="DT487" s="22"/>
    </row>
    <row r="488" spans="1:124" s="21" customFormat="1" x14ac:dyDescent="0.2">
      <c r="A488" s="20"/>
      <c r="B488" s="20"/>
      <c r="DS488" s="22"/>
      <c r="DT488" s="22"/>
    </row>
    <row r="489" spans="1:124" s="21" customFormat="1" x14ac:dyDescent="0.2">
      <c r="A489" s="20"/>
      <c r="B489" s="20"/>
      <c r="DS489" s="22"/>
      <c r="DT489" s="22"/>
    </row>
    <row r="490" spans="1:124" s="21" customFormat="1" x14ac:dyDescent="0.2">
      <c r="A490" s="20"/>
      <c r="B490" s="20"/>
      <c r="DS490" s="22"/>
      <c r="DT490" s="22"/>
    </row>
    <row r="491" spans="1:124" s="21" customFormat="1" x14ac:dyDescent="0.2">
      <c r="A491" s="20"/>
      <c r="B491" s="20"/>
      <c r="DS491" s="22"/>
      <c r="DT491" s="22"/>
    </row>
    <row r="492" spans="1:124" s="21" customFormat="1" x14ac:dyDescent="0.2">
      <c r="A492" s="20"/>
      <c r="B492" s="20"/>
      <c r="DS492" s="22"/>
      <c r="DT492" s="22"/>
    </row>
    <row r="493" spans="1:124" s="21" customFormat="1" x14ac:dyDescent="0.2">
      <c r="A493" s="20"/>
      <c r="B493" s="20"/>
      <c r="DS493" s="22"/>
      <c r="DT493" s="22"/>
    </row>
    <row r="494" spans="1:124" s="21" customFormat="1" x14ac:dyDescent="0.2">
      <c r="A494" s="20"/>
      <c r="B494" s="20"/>
      <c r="DS494" s="22"/>
      <c r="DT494" s="22"/>
    </row>
    <row r="495" spans="1:124" s="21" customFormat="1" x14ac:dyDescent="0.2">
      <c r="A495" s="20"/>
      <c r="B495" s="20"/>
      <c r="DS495" s="22"/>
      <c r="DT495" s="22"/>
    </row>
    <row r="496" spans="1:124" s="21" customFormat="1" x14ac:dyDescent="0.2">
      <c r="A496" s="20"/>
      <c r="B496" s="20"/>
      <c r="DS496" s="22"/>
      <c r="DT496" s="22"/>
    </row>
    <row r="497" spans="1:124" s="21" customFormat="1" x14ac:dyDescent="0.2">
      <c r="A497" s="20"/>
      <c r="B497" s="20"/>
      <c r="DS497" s="22"/>
      <c r="DT497" s="22"/>
    </row>
    <row r="498" spans="1:124" s="21" customFormat="1" x14ac:dyDescent="0.2">
      <c r="A498" s="20"/>
      <c r="B498" s="20"/>
      <c r="DS498" s="22"/>
      <c r="DT498" s="22"/>
    </row>
    <row r="499" spans="1:124" s="21" customFormat="1" x14ac:dyDescent="0.2">
      <c r="A499" s="20"/>
      <c r="B499" s="20"/>
      <c r="DS499" s="22"/>
      <c r="DT499" s="22"/>
    </row>
    <row r="500" spans="1:124" s="21" customFormat="1" x14ac:dyDescent="0.2">
      <c r="A500" s="20"/>
      <c r="B500" s="20"/>
      <c r="DS500" s="22"/>
      <c r="DT500" s="22"/>
    </row>
    <row r="501" spans="1:124" s="21" customFormat="1" x14ac:dyDescent="0.2">
      <c r="A501" s="20"/>
      <c r="B501" s="20"/>
      <c r="DS501" s="22"/>
      <c r="DT501" s="22"/>
    </row>
    <row r="502" spans="1:124" s="21" customFormat="1" x14ac:dyDescent="0.2">
      <c r="A502" s="20"/>
      <c r="B502" s="20"/>
      <c r="DS502" s="22"/>
      <c r="DT502" s="22"/>
    </row>
    <row r="503" spans="1:124" s="21" customFormat="1" x14ac:dyDescent="0.2">
      <c r="A503" s="20"/>
      <c r="B503" s="20"/>
      <c r="DS503" s="22"/>
      <c r="DT503" s="22"/>
    </row>
    <row r="504" spans="1:124" s="21" customFormat="1" x14ac:dyDescent="0.2">
      <c r="A504" s="20"/>
      <c r="B504" s="20"/>
      <c r="DS504" s="22"/>
      <c r="DT504" s="22"/>
    </row>
    <row r="505" spans="1:124" s="21" customFormat="1" x14ac:dyDescent="0.2">
      <c r="A505" s="20"/>
      <c r="B505" s="20"/>
      <c r="DS505" s="22"/>
      <c r="DT505" s="22"/>
    </row>
    <row r="506" spans="1:124" s="21" customFormat="1" x14ac:dyDescent="0.2">
      <c r="A506" s="20"/>
      <c r="B506" s="20"/>
      <c r="DS506" s="22"/>
      <c r="DT506" s="22"/>
    </row>
    <row r="507" spans="1:124" s="21" customFormat="1" x14ac:dyDescent="0.2">
      <c r="A507" s="20"/>
      <c r="B507" s="20"/>
      <c r="DS507" s="22"/>
      <c r="DT507" s="22"/>
    </row>
    <row r="508" spans="1:124" s="21" customFormat="1" x14ac:dyDescent="0.2">
      <c r="A508" s="20"/>
      <c r="B508" s="20"/>
      <c r="DS508" s="22"/>
      <c r="DT508" s="22"/>
    </row>
    <row r="509" spans="1:124" s="21" customFormat="1" x14ac:dyDescent="0.2">
      <c r="A509" s="20"/>
      <c r="B509" s="20"/>
      <c r="DS509" s="22"/>
      <c r="DT509" s="22"/>
    </row>
    <row r="510" spans="1:124" s="21" customFormat="1" x14ac:dyDescent="0.2">
      <c r="A510" s="20"/>
      <c r="B510" s="20"/>
      <c r="DS510" s="22"/>
      <c r="DT510" s="22"/>
    </row>
    <row r="511" spans="1:124" s="21" customFormat="1" x14ac:dyDescent="0.2">
      <c r="A511" s="20"/>
      <c r="B511" s="20"/>
      <c r="DS511" s="22"/>
      <c r="DT511" s="22"/>
    </row>
    <row r="512" spans="1:124" s="21" customFormat="1" x14ac:dyDescent="0.2">
      <c r="A512" s="20"/>
      <c r="B512" s="20"/>
      <c r="DS512" s="22"/>
      <c r="DT512" s="22"/>
    </row>
    <row r="513" spans="1:124" s="21" customFormat="1" x14ac:dyDescent="0.2">
      <c r="A513" s="20"/>
      <c r="B513" s="20"/>
      <c r="DS513" s="22"/>
      <c r="DT513" s="22"/>
    </row>
    <row r="514" spans="1:124" s="21" customFormat="1" x14ac:dyDescent="0.2">
      <c r="A514" s="20"/>
      <c r="B514" s="20"/>
      <c r="DS514" s="22"/>
      <c r="DT514" s="22"/>
    </row>
    <row r="515" spans="1:124" s="21" customFormat="1" x14ac:dyDescent="0.2">
      <c r="A515" s="20"/>
      <c r="B515" s="20"/>
      <c r="DS515" s="22"/>
      <c r="DT515" s="22"/>
    </row>
    <row r="516" spans="1:124" s="21" customFormat="1" x14ac:dyDescent="0.2">
      <c r="A516" s="20"/>
      <c r="B516" s="20"/>
      <c r="DS516" s="22"/>
      <c r="DT516" s="22"/>
    </row>
    <row r="517" spans="1:124" s="21" customFormat="1" x14ac:dyDescent="0.2">
      <c r="A517" s="20"/>
      <c r="B517" s="20"/>
      <c r="DS517" s="22"/>
      <c r="DT517" s="22"/>
    </row>
    <row r="518" spans="1:124" s="21" customFormat="1" x14ac:dyDescent="0.2">
      <c r="A518" s="20"/>
      <c r="B518" s="20"/>
      <c r="DS518" s="22"/>
      <c r="DT518" s="22"/>
    </row>
    <row r="519" spans="1:124" s="21" customFormat="1" x14ac:dyDescent="0.2">
      <c r="A519" s="20"/>
      <c r="B519" s="20"/>
      <c r="DS519" s="22"/>
      <c r="DT519" s="22"/>
    </row>
    <row r="520" spans="1:124" s="21" customFormat="1" x14ac:dyDescent="0.2">
      <c r="A520" s="20"/>
      <c r="B520" s="20"/>
      <c r="DS520" s="22"/>
      <c r="DT520" s="22"/>
    </row>
    <row r="521" spans="1:124" s="21" customFormat="1" x14ac:dyDescent="0.2">
      <c r="A521" s="20"/>
      <c r="B521" s="20"/>
      <c r="DS521" s="22"/>
      <c r="DT521" s="22"/>
    </row>
    <row r="522" spans="1:124" s="21" customFormat="1" x14ac:dyDescent="0.2">
      <c r="A522" s="20"/>
      <c r="B522" s="20"/>
      <c r="DS522" s="22"/>
      <c r="DT522" s="22"/>
    </row>
    <row r="523" spans="1:124" s="21" customFormat="1" x14ac:dyDescent="0.2">
      <c r="A523" s="20"/>
      <c r="B523" s="20"/>
      <c r="DS523" s="22"/>
      <c r="DT523" s="22"/>
    </row>
    <row r="524" spans="1:124" s="21" customFormat="1" x14ac:dyDescent="0.2">
      <c r="A524" s="20"/>
      <c r="B524" s="20"/>
      <c r="DS524" s="22"/>
      <c r="DT524" s="22"/>
    </row>
    <row r="525" spans="1:124" s="21" customFormat="1" x14ac:dyDescent="0.2">
      <c r="A525" s="20"/>
      <c r="B525" s="20"/>
      <c r="DS525" s="22"/>
      <c r="DT525" s="22"/>
    </row>
    <row r="526" spans="1:124" s="21" customFormat="1" x14ac:dyDescent="0.2">
      <c r="A526" s="20"/>
      <c r="B526" s="20"/>
      <c r="DS526" s="22"/>
      <c r="DT526" s="22"/>
    </row>
    <row r="527" spans="1:124" s="21" customFormat="1" x14ac:dyDescent="0.2">
      <c r="A527" s="20"/>
      <c r="B527" s="20"/>
      <c r="DS527" s="22"/>
      <c r="DT527" s="22"/>
    </row>
    <row r="528" spans="1:124" s="21" customFormat="1" x14ac:dyDescent="0.2">
      <c r="A528" s="20"/>
      <c r="B528" s="20"/>
      <c r="DS528" s="22"/>
      <c r="DT528" s="22"/>
    </row>
    <row r="529" spans="1:124" s="21" customFormat="1" x14ac:dyDescent="0.2">
      <c r="A529" s="20"/>
      <c r="B529" s="20"/>
      <c r="DS529" s="22"/>
      <c r="DT529" s="22"/>
    </row>
    <row r="530" spans="1:124" s="21" customFormat="1" x14ac:dyDescent="0.2">
      <c r="A530" s="20"/>
      <c r="B530" s="20"/>
      <c r="DS530" s="22"/>
      <c r="DT530" s="22"/>
    </row>
    <row r="531" spans="1:124" s="21" customFormat="1" x14ac:dyDescent="0.2">
      <c r="A531" s="20"/>
      <c r="B531" s="20"/>
      <c r="DS531" s="22"/>
      <c r="DT531" s="22"/>
    </row>
    <row r="532" spans="1:124" s="21" customFormat="1" x14ac:dyDescent="0.2">
      <c r="A532" s="20"/>
      <c r="B532" s="20"/>
      <c r="DS532" s="22"/>
      <c r="DT532" s="22"/>
    </row>
    <row r="533" spans="1:124" s="21" customFormat="1" x14ac:dyDescent="0.2">
      <c r="A533" s="20"/>
      <c r="B533" s="20"/>
      <c r="DS533" s="22"/>
      <c r="DT533" s="22"/>
    </row>
    <row r="534" spans="1:124" s="21" customFormat="1" x14ac:dyDescent="0.2">
      <c r="A534" s="20"/>
      <c r="B534" s="20"/>
      <c r="DS534" s="22"/>
      <c r="DT534" s="22"/>
    </row>
    <row r="535" spans="1:124" s="21" customFormat="1" x14ac:dyDescent="0.2">
      <c r="A535" s="20"/>
      <c r="B535" s="20"/>
      <c r="DS535" s="22"/>
      <c r="DT535" s="22"/>
    </row>
    <row r="536" spans="1:124" s="21" customFormat="1" x14ac:dyDescent="0.2">
      <c r="A536" s="20"/>
      <c r="B536" s="20"/>
      <c r="DS536" s="22"/>
      <c r="DT536" s="22"/>
    </row>
    <row r="537" spans="1:124" s="21" customFormat="1" x14ac:dyDescent="0.2">
      <c r="A537" s="20"/>
      <c r="B537" s="20"/>
      <c r="DS537" s="22"/>
      <c r="DT537" s="22"/>
    </row>
    <row r="538" spans="1:124" s="21" customFormat="1" x14ac:dyDescent="0.2">
      <c r="A538" s="20"/>
      <c r="B538" s="20"/>
      <c r="DS538" s="22"/>
      <c r="DT538" s="22"/>
    </row>
    <row r="539" spans="1:124" s="21" customFormat="1" x14ac:dyDescent="0.2">
      <c r="A539" s="20"/>
      <c r="B539" s="20"/>
      <c r="DS539" s="22"/>
      <c r="DT539" s="22"/>
    </row>
    <row r="540" spans="1:124" s="21" customFormat="1" x14ac:dyDescent="0.2">
      <c r="A540" s="20"/>
      <c r="B540" s="20"/>
      <c r="DS540" s="22"/>
      <c r="DT540" s="22"/>
    </row>
    <row r="541" spans="1:124" s="21" customFormat="1" x14ac:dyDescent="0.2">
      <c r="A541" s="20"/>
      <c r="B541" s="20"/>
      <c r="DS541" s="22"/>
      <c r="DT541" s="22"/>
    </row>
    <row r="542" spans="1:124" s="21" customFormat="1" x14ac:dyDescent="0.2">
      <c r="A542" s="20"/>
      <c r="B542" s="20"/>
      <c r="DS542" s="22"/>
      <c r="DT542" s="22"/>
    </row>
    <row r="543" spans="1:124" s="21" customFormat="1" x14ac:dyDescent="0.2">
      <c r="A543" s="20"/>
      <c r="B543" s="20"/>
      <c r="DS543" s="22"/>
      <c r="DT543" s="22"/>
    </row>
    <row r="544" spans="1:124" s="21" customFormat="1" x14ac:dyDescent="0.2">
      <c r="A544" s="20"/>
      <c r="B544" s="20"/>
      <c r="DS544" s="22"/>
      <c r="DT544" s="22"/>
    </row>
    <row r="545" spans="1:124" s="21" customFormat="1" x14ac:dyDescent="0.2">
      <c r="A545" s="20"/>
      <c r="B545" s="20"/>
      <c r="DS545" s="22"/>
      <c r="DT545" s="22"/>
    </row>
    <row r="546" spans="1:124" s="21" customFormat="1" x14ac:dyDescent="0.2">
      <c r="A546" s="20"/>
      <c r="B546" s="20"/>
      <c r="DS546" s="22"/>
      <c r="DT546" s="22"/>
    </row>
    <row r="547" spans="1:124" s="21" customFormat="1" x14ac:dyDescent="0.2">
      <c r="A547" s="20"/>
      <c r="B547" s="20"/>
      <c r="DS547" s="22"/>
      <c r="DT547" s="22"/>
    </row>
    <row r="548" spans="1:124" s="21" customFormat="1" x14ac:dyDescent="0.2">
      <c r="A548" s="20"/>
      <c r="B548" s="20"/>
      <c r="DS548" s="22"/>
      <c r="DT548" s="22"/>
    </row>
    <row r="549" spans="1:124" s="21" customFormat="1" x14ac:dyDescent="0.2">
      <c r="A549" s="20"/>
      <c r="B549" s="20"/>
      <c r="DS549" s="22"/>
      <c r="DT549" s="22"/>
    </row>
    <row r="550" spans="1:124" s="21" customFormat="1" x14ac:dyDescent="0.2">
      <c r="A550" s="20"/>
      <c r="B550" s="20"/>
      <c r="DS550" s="22"/>
      <c r="DT550" s="22"/>
    </row>
    <row r="551" spans="1:124" s="21" customFormat="1" x14ac:dyDescent="0.2">
      <c r="A551" s="20"/>
      <c r="B551" s="20"/>
      <c r="DS551" s="22"/>
      <c r="DT551" s="22"/>
    </row>
    <row r="552" spans="1:124" s="21" customFormat="1" x14ac:dyDescent="0.2">
      <c r="A552" s="20"/>
      <c r="B552" s="20"/>
      <c r="DS552" s="22"/>
      <c r="DT552" s="22"/>
    </row>
    <row r="553" spans="1:124" s="21" customFormat="1" x14ac:dyDescent="0.2">
      <c r="A553" s="20"/>
      <c r="B553" s="20"/>
      <c r="DS553" s="22"/>
      <c r="DT553" s="22"/>
    </row>
    <row r="554" spans="1:124" s="21" customFormat="1" x14ac:dyDescent="0.2">
      <c r="A554" s="20"/>
      <c r="B554" s="20"/>
      <c r="DS554" s="22"/>
      <c r="DT554" s="22"/>
    </row>
    <row r="555" spans="1:124" s="21" customFormat="1" x14ac:dyDescent="0.2">
      <c r="A555" s="20"/>
      <c r="B555" s="20"/>
      <c r="DS555" s="22"/>
      <c r="DT555" s="22"/>
    </row>
    <row r="556" spans="1:124" s="21" customFormat="1" x14ac:dyDescent="0.2">
      <c r="A556" s="20"/>
      <c r="B556" s="20"/>
      <c r="DS556" s="22"/>
      <c r="DT556" s="22"/>
    </row>
    <row r="557" spans="1:124" s="21" customFormat="1" x14ac:dyDescent="0.2">
      <c r="A557" s="20"/>
      <c r="B557" s="20"/>
      <c r="DS557" s="22"/>
      <c r="DT557" s="22"/>
    </row>
    <row r="558" spans="1:124" s="21" customFormat="1" x14ac:dyDescent="0.2">
      <c r="A558" s="20"/>
      <c r="B558" s="20"/>
      <c r="DS558" s="22"/>
      <c r="DT558" s="22"/>
    </row>
    <row r="559" spans="1:124" s="21" customFormat="1" x14ac:dyDescent="0.2">
      <c r="A559" s="20"/>
      <c r="B559" s="20"/>
      <c r="DS559" s="22"/>
      <c r="DT559" s="22"/>
    </row>
    <row r="560" spans="1:124" s="21" customFormat="1" x14ac:dyDescent="0.2">
      <c r="A560" s="20"/>
      <c r="B560" s="20"/>
      <c r="DS560" s="22"/>
      <c r="DT560" s="22"/>
    </row>
    <row r="561" spans="1:124" s="21" customFormat="1" x14ac:dyDescent="0.2">
      <c r="A561" s="20"/>
      <c r="B561" s="20"/>
      <c r="DS561" s="22"/>
      <c r="DT561" s="22"/>
    </row>
    <row r="562" spans="1:124" s="21" customFormat="1" x14ac:dyDescent="0.2">
      <c r="A562" s="20"/>
      <c r="B562" s="20"/>
      <c r="DS562" s="22"/>
      <c r="DT562" s="22"/>
    </row>
    <row r="563" spans="1:124" s="21" customFormat="1" x14ac:dyDescent="0.2">
      <c r="A563" s="20"/>
      <c r="B563" s="20"/>
      <c r="DS563" s="22"/>
      <c r="DT563" s="22"/>
    </row>
    <row r="564" spans="1:124" s="21" customFormat="1" x14ac:dyDescent="0.2">
      <c r="A564" s="20"/>
      <c r="B564" s="20"/>
      <c r="DS564" s="22"/>
      <c r="DT564" s="22"/>
    </row>
    <row r="565" spans="1:124" s="21" customFormat="1" x14ac:dyDescent="0.2">
      <c r="A565" s="20"/>
      <c r="B565" s="20"/>
      <c r="DS565" s="22"/>
      <c r="DT565" s="22"/>
    </row>
    <row r="566" spans="1:124" s="21" customFormat="1" x14ac:dyDescent="0.2">
      <c r="A566" s="20"/>
      <c r="B566" s="20"/>
      <c r="DS566" s="22"/>
      <c r="DT566" s="22"/>
    </row>
    <row r="567" spans="1:124" s="21" customFormat="1" x14ac:dyDescent="0.2">
      <c r="A567" s="20"/>
      <c r="B567" s="20"/>
      <c r="DS567" s="22"/>
      <c r="DT567" s="22"/>
    </row>
    <row r="568" spans="1:124" s="21" customFormat="1" x14ac:dyDescent="0.2">
      <c r="A568" s="20"/>
      <c r="B568" s="20"/>
      <c r="DS568" s="22"/>
      <c r="DT568" s="22"/>
    </row>
    <row r="569" spans="1:124" s="21" customFormat="1" x14ac:dyDescent="0.2">
      <c r="A569" s="20"/>
      <c r="B569" s="20"/>
      <c r="DS569" s="22"/>
      <c r="DT569" s="22"/>
    </row>
    <row r="570" spans="1:124" s="21" customFormat="1" x14ac:dyDescent="0.2">
      <c r="A570" s="20"/>
      <c r="B570" s="20"/>
      <c r="DS570" s="22"/>
      <c r="DT570" s="22"/>
    </row>
    <row r="571" spans="1:124" s="21" customFormat="1" x14ac:dyDescent="0.2">
      <c r="A571" s="20"/>
      <c r="B571" s="20"/>
      <c r="DS571" s="22"/>
      <c r="DT571" s="22"/>
    </row>
    <row r="572" spans="1:124" s="21" customFormat="1" x14ac:dyDescent="0.2">
      <c r="A572" s="20"/>
      <c r="B572" s="20"/>
      <c r="DS572" s="22"/>
      <c r="DT572" s="22"/>
    </row>
    <row r="573" spans="1:124" s="21" customFormat="1" x14ac:dyDescent="0.2">
      <c r="A573" s="20"/>
      <c r="B573" s="20"/>
      <c r="DS573" s="22"/>
      <c r="DT573" s="22"/>
    </row>
    <row r="574" spans="1:124" s="21" customFormat="1" x14ac:dyDescent="0.2">
      <c r="A574" s="20"/>
      <c r="B574" s="20"/>
      <c r="DS574" s="22"/>
      <c r="DT574" s="22"/>
    </row>
    <row r="575" spans="1:124" s="21" customFormat="1" x14ac:dyDescent="0.2">
      <c r="A575" s="20"/>
      <c r="B575" s="20"/>
      <c r="DS575" s="22"/>
      <c r="DT575" s="22"/>
    </row>
    <row r="576" spans="1:124" s="21" customFormat="1" x14ac:dyDescent="0.2">
      <c r="A576" s="20"/>
      <c r="B576" s="20"/>
      <c r="DS576" s="22"/>
      <c r="DT576" s="22"/>
    </row>
    <row r="577" spans="1:124" s="21" customFormat="1" x14ac:dyDescent="0.2">
      <c r="A577" s="20"/>
      <c r="B577" s="20"/>
      <c r="DS577" s="22"/>
      <c r="DT577" s="22"/>
    </row>
    <row r="578" spans="1:124" s="21" customFormat="1" x14ac:dyDescent="0.2">
      <c r="A578" s="20"/>
      <c r="B578" s="20"/>
      <c r="DS578" s="22"/>
      <c r="DT578" s="22"/>
    </row>
    <row r="579" spans="1:124" s="21" customFormat="1" x14ac:dyDescent="0.2">
      <c r="A579" s="20"/>
      <c r="B579" s="20"/>
      <c r="DS579" s="22"/>
      <c r="DT579" s="22"/>
    </row>
    <row r="580" spans="1:124" s="21" customFormat="1" x14ac:dyDescent="0.2">
      <c r="A580" s="20"/>
      <c r="B580" s="20"/>
      <c r="DS580" s="22"/>
      <c r="DT580" s="22"/>
    </row>
    <row r="581" spans="1:124" s="21" customFormat="1" x14ac:dyDescent="0.2">
      <c r="A581" s="20"/>
      <c r="B581" s="20"/>
      <c r="DS581" s="22"/>
      <c r="DT581" s="22"/>
    </row>
    <row r="582" spans="1:124" s="21" customFormat="1" x14ac:dyDescent="0.2">
      <c r="A582" s="20"/>
      <c r="B582" s="20"/>
      <c r="DS582" s="22"/>
      <c r="DT582" s="22"/>
    </row>
    <row r="583" spans="1:124" s="21" customFormat="1" x14ac:dyDescent="0.2">
      <c r="A583" s="20"/>
      <c r="B583" s="20"/>
      <c r="DS583" s="22"/>
      <c r="DT583" s="22"/>
    </row>
    <row r="584" spans="1:124" s="21" customFormat="1" x14ac:dyDescent="0.2">
      <c r="A584" s="20"/>
      <c r="B584" s="20"/>
      <c r="DS584" s="22"/>
      <c r="DT584" s="22"/>
    </row>
    <row r="585" spans="1:124" s="21" customFormat="1" x14ac:dyDescent="0.2">
      <c r="A585" s="20"/>
      <c r="B585" s="20"/>
      <c r="DS585" s="22"/>
      <c r="DT585" s="22"/>
    </row>
    <row r="586" spans="1:124" s="21" customFormat="1" x14ac:dyDescent="0.2">
      <c r="A586" s="20"/>
      <c r="B586" s="20"/>
      <c r="DS586" s="22"/>
      <c r="DT586" s="22"/>
    </row>
    <row r="587" spans="1:124" s="21" customFormat="1" x14ac:dyDescent="0.2">
      <c r="A587" s="20"/>
      <c r="B587" s="20"/>
      <c r="DS587" s="22"/>
      <c r="DT587" s="22"/>
    </row>
    <row r="588" spans="1:124" s="21" customFormat="1" x14ac:dyDescent="0.2">
      <c r="A588" s="20"/>
      <c r="B588" s="20"/>
      <c r="DS588" s="22"/>
      <c r="DT588" s="22"/>
    </row>
    <row r="589" spans="1:124" s="21" customFormat="1" x14ac:dyDescent="0.2">
      <c r="A589" s="20"/>
      <c r="B589" s="20"/>
      <c r="DS589" s="22"/>
      <c r="DT589" s="22"/>
    </row>
    <row r="590" spans="1:124" s="21" customFormat="1" x14ac:dyDescent="0.2">
      <c r="A590" s="20"/>
      <c r="B590" s="20"/>
      <c r="DS590" s="22"/>
      <c r="DT590" s="22"/>
    </row>
    <row r="591" spans="1:124" s="21" customFormat="1" x14ac:dyDescent="0.2">
      <c r="A591" s="20"/>
      <c r="B591" s="20"/>
      <c r="DS591" s="22"/>
      <c r="DT591" s="22"/>
    </row>
    <row r="592" spans="1:124" s="21" customFormat="1" x14ac:dyDescent="0.2">
      <c r="A592" s="20"/>
      <c r="B592" s="20"/>
      <c r="DS592" s="22"/>
      <c r="DT592" s="22"/>
    </row>
    <row r="593" spans="1:124" s="21" customFormat="1" x14ac:dyDescent="0.2">
      <c r="A593" s="20"/>
      <c r="B593" s="20"/>
      <c r="DS593" s="22"/>
      <c r="DT593" s="22"/>
    </row>
    <row r="594" spans="1:124" s="21" customFormat="1" x14ac:dyDescent="0.2">
      <c r="A594" s="20"/>
      <c r="B594" s="20"/>
      <c r="DS594" s="22"/>
      <c r="DT594" s="22"/>
    </row>
    <row r="595" spans="1:124" s="21" customFormat="1" x14ac:dyDescent="0.2">
      <c r="A595" s="20"/>
      <c r="B595" s="20"/>
      <c r="DS595" s="22"/>
      <c r="DT595" s="22"/>
    </row>
    <row r="596" spans="1:124" s="21" customFormat="1" x14ac:dyDescent="0.2">
      <c r="A596" s="20"/>
      <c r="B596" s="20"/>
      <c r="DS596" s="22"/>
      <c r="DT596" s="22"/>
    </row>
    <row r="597" spans="1:124" s="21" customFormat="1" x14ac:dyDescent="0.2">
      <c r="A597" s="20"/>
      <c r="B597" s="20"/>
      <c r="DS597" s="22"/>
      <c r="DT597" s="22"/>
    </row>
    <row r="598" spans="1:124" s="21" customFormat="1" x14ac:dyDescent="0.2">
      <c r="A598" s="20"/>
      <c r="B598" s="20"/>
      <c r="DS598" s="22"/>
      <c r="DT598" s="22"/>
    </row>
    <row r="599" spans="1:124" s="21" customFormat="1" x14ac:dyDescent="0.2">
      <c r="A599" s="20"/>
      <c r="B599" s="20"/>
      <c r="DS599" s="22"/>
      <c r="DT599" s="22"/>
    </row>
    <row r="600" spans="1:124" s="21" customFormat="1" x14ac:dyDescent="0.2">
      <c r="A600" s="20"/>
      <c r="B600" s="20"/>
      <c r="DS600" s="22"/>
      <c r="DT600" s="22"/>
    </row>
    <row r="601" spans="1:124" s="21" customFormat="1" x14ac:dyDescent="0.2">
      <c r="A601" s="20"/>
      <c r="B601" s="20"/>
      <c r="DS601" s="22"/>
      <c r="DT601" s="22"/>
    </row>
    <row r="602" spans="1:124" s="21" customFormat="1" x14ac:dyDescent="0.2">
      <c r="A602" s="20"/>
      <c r="B602" s="20"/>
      <c r="DS602" s="22"/>
      <c r="DT602" s="22"/>
    </row>
    <row r="603" spans="1:124" s="21" customFormat="1" x14ac:dyDescent="0.2">
      <c r="A603" s="20"/>
      <c r="B603" s="20"/>
      <c r="DS603" s="22"/>
      <c r="DT603" s="22"/>
    </row>
    <row r="604" spans="1:124" s="21" customFormat="1" x14ac:dyDescent="0.2">
      <c r="A604" s="20"/>
      <c r="B604" s="20"/>
      <c r="DS604" s="22"/>
      <c r="DT604" s="22"/>
    </row>
    <row r="605" spans="1:124" s="21" customFormat="1" x14ac:dyDescent="0.2">
      <c r="A605" s="20"/>
      <c r="B605" s="20"/>
      <c r="DS605" s="22"/>
      <c r="DT605" s="22"/>
    </row>
    <row r="606" spans="1:124" s="21" customFormat="1" x14ac:dyDescent="0.2">
      <c r="A606" s="20"/>
      <c r="B606" s="20"/>
      <c r="DS606" s="22"/>
      <c r="DT606" s="22"/>
    </row>
    <row r="607" spans="1:124" s="21" customFormat="1" x14ac:dyDescent="0.2">
      <c r="A607" s="20"/>
      <c r="B607" s="20"/>
      <c r="DS607" s="22"/>
      <c r="DT607" s="22"/>
    </row>
    <row r="608" spans="1:124" s="21" customFormat="1" x14ac:dyDescent="0.2">
      <c r="A608" s="20"/>
      <c r="B608" s="20"/>
      <c r="DS608" s="22"/>
      <c r="DT608" s="22"/>
    </row>
    <row r="609" spans="1:124" s="21" customFormat="1" x14ac:dyDescent="0.2">
      <c r="A609" s="20"/>
      <c r="B609" s="20"/>
      <c r="DS609" s="22"/>
      <c r="DT609" s="22"/>
    </row>
    <row r="610" spans="1:124" s="21" customFormat="1" x14ac:dyDescent="0.2">
      <c r="A610" s="20"/>
      <c r="B610" s="20"/>
      <c r="DS610" s="22"/>
      <c r="DT610" s="22"/>
    </row>
    <row r="611" spans="1:124" s="21" customFormat="1" x14ac:dyDescent="0.2">
      <c r="A611" s="20"/>
      <c r="B611" s="20"/>
      <c r="DS611" s="22"/>
      <c r="DT611" s="22"/>
    </row>
    <row r="612" spans="1:124" s="21" customFormat="1" x14ac:dyDescent="0.2">
      <c r="A612" s="20"/>
      <c r="B612" s="20"/>
      <c r="DS612" s="22"/>
      <c r="DT612" s="22"/>
    </row>
    <row r="613" spans="1:124" s="21" customFormat="1" x14ac:dyDescent="0.2">
      <c r="A613" s="20"/>
      <c r="B613" s="20"/>
      <c r="DS613" s="22"/>
      <c r="DT613" s="22"/>
    </row>
    <row r="614" spans="1:124" s="21" customFormat="1" x14ac:dyDescent="0.2">
      <c r="A614" s="20"/>
      <c r="B614" s="20"/>
      <c r="DS614" s="22"/>
      <c r="DT614" s="22"/>
    </row>
    <row r="615" spans="1:124" s="21" customFormat="1" x14ac:dyDescent="0.2">
      <c r="A615" s="20"/>
      <c r="B615" s="20"/>
      <c r="DS615" s="22"/>
      <c r="DT615" s="22"/>
    </row>
    <row r="616" spans="1:124" s="21" customFormat="1" x14ac:dyDescent="0.2">
      <c r="A616" s="20"/>
      <c r="B616" s="20"/>
      <c r="DS616" s="22"/>
      <c r="DT616" s="22"/>
    </row>
    <row r="617" spans="1:124" s="21" customFormat="1" x14ac:dyDescent="0.2">
      <c r="A617" s="20"/>
      <c r="B617" s="20"/>
      <c r="DS617" s="22"/>
      <c r="DT617" s="22"/>
    </row>
    <row r="618" spans="1:124" s="21" customFormat="1" x14ac:dyDescent="0.2">
      <c r="A618" s="20"/>
      <c r="B618" s="20"/>
      <c r="DS618" s="22"/>
      <c r="DT618" s="22"/>
    </row>
    <row r="619" spans="1:124" s="21" customFormat="1" x14ac:dyDescent="0.2">
      <c r="A619" s="20"/>
      <c r="B619" s="20"/>
      <c r="DS619" s="22"/>
      <c r="DT619" s="22"/>
    </row>
    <row r="620" spans="1:124" s="21" customFormat="1" x14ac:dyDescent="0.2">
      <c r="A620" s="20"/>
      <c r="B620" s="20"/>
      <c r="DS620" s="22"/>
      <c r="DT620" s="22"/>
    </row>
    <row r="621" spans="1:124" s="21" customFormat="1" x14ac:dyDescent="0.2">
      <c r="A621" s="20"/>
      <c r="B621" s="20"/>
      <c r="DS621" s="22"/>
      <c r="DT621" s="22"/>
    </row>
    <row r="622" spans="1:124" s="21" customFormat="1" x14ac:dyDescent="0.2">
      <c r="A622" s="20"/>
      <c r="B622" s="20"/>
      <c r="DS622" s="22"/>
      <c r="DT622" s="22"/>
    </row>
    <row r="623" spans="1:124" s="21" customFormat="1" x14ac:dyDescent="0.2">
      <c r="A623" s="20"/>
      <c r="B623" s="20"/>
      <c r="DS623" s="22"/>
      <c r="DT623" s="22"/>
    </row>
    <row r="624" spans="1:124" s="21" customFormat="1" x14ac:dyDescent="0.2">
      <c r="A624" s="20"/>
      <c r="B624" s="20"/>
      <c r="DS624" s="22"/>
      <c r="DT624" s="22"/>
    </row>
    <row r="625" spans="1:124" s="21" customFormat="1" x14ac:dyDescent="0.2">
      <c r="A625" s="20"/>
      <c r="B625" s="20"/>
      <c r="DS625" s="22"/>
      <c r="DT625" s="22"/>
    </row>
    <row r="626" spans="1:124" s="21" customFormat="1" x14ac:dyDescent="0.2">
      <c r="A626" s="20"/>
      <c r="B626" s="20"/>
      <c r="DS626" s="22"/>
      <c r="DT626" s="22"/>
    </row>
    <row r="627" spans="1:124" s="21" customFormat="1" x14ac:dyDescent="0.2">
      <c r="A627" s="20"/>
      <c r="B627" s="20"/>
      <c r="DS627" s="22"/>
      <c r="DT627" s="22"/>
    </row>
    <row r="628" spans="1:124" s="21" customFormat="1" x14ac:dyDescent="0.2">
      <c r="A628" s="20"/>
      <c r="B628" s="20"/>
      <c r="DS628" s="22"/>
      <c r="DT628" s="22"/>
    </row>
    <row r="629" spans="1:124" s="21" customFormat="1" x14ac:dyDescent="0.2">
      <c r="A629" s="20"/>
      <c r="B629" s="20"/>
      <c r="DS629" s="22"/>
      <c r="DT629" s="22"/>
    </row>
    <row r="630" spans="1:124" s="21" customFormat="1" x14ac:dyDescent="0.2">
      <c r="A630" s="20"/>
      <c r="B630" s="20"/>
      <c r="DS630" s="22"/>
      <c r="DT630" s="22"/>
    </row>
    <row r="631" spans="1:124" s="21" customFormat="1" x14ac:dyDescent="0.2">
      <c r="A631" s="20"/>
      <c r="B631" s="20"/>
      <c r="DS631" s="22"/>
      <c r="DT631" s="22"/>
    </row>
    <row r="632" spans="1:124" s="21" customFormat="1" x14ac:dyDescent="0.2">
      <c r="A632" s="20"/>
      <c r="B632" s="20"/>
      <c r="DS632" s="22"/>
      <c r="DT632" s="22"/>
    </row>
    <row r="633" spans="1:124" s="21" customFormat="1" x14ac:dyDescent="0.2">
      <c r="A633" s="20"/>
      <c r="B633" s="20"/>
      <c r="DS633" s="22"/>
      <c r="DT633" s="22"/>
    </row>
    <row r="634" spans="1:124" s="21" customFormat="1" x14ac:dyDescent="0.2">
      <c r="A634" s="20"/>
      <c r="B634" s="20"/>
      <c r="DS634" s="22"/>
      <c r="DT634" s="22"/>
    </row>
    <row r="635" spans="1:124" s="21" customFormat="1" x14ac:dyDescent="0.2">
      <c r="A635" s="20"/>
      <c r="B635" s="20"/>
      <c r="DS635" s="22"/>
      <c r="DT635" s="22"/>
    </row>
    <row r="636" spans="1:124" s="21" customFormat="1" x14ac:dyDescent="0.2">
      <c r="A636" s="20"/>
      <c r="B636" s="20"/>
      <c r="DS636" s="22"/>
      <c r="DT636" s="22"/>
    </row>
    <row r="637" spans="1:124" s="21" customFormat="1" x14ac:dyDescent="0.2">
      <c r="A637" s="20"/>
      <c r="B637" s="20"/>
      <c r="DS637" s="22"/>
      <c r="DT637" s="22"/>
    </row>
    <row r="638" spans="1:124" s="21" customFormat="1" x14ac:dyDescent="0.2">
      <c r="A638" s="20"/>
      <c r="B638" s="20"/>
      <c r="DS638" s="22"/>
      <c r="DT638" s="22"/>
    </row>
    <row r="639" spans="1:124" s="21" customFormat="1" x14ac:dyDescent="0.2">
      <c r="A639" s="20"/>
      <c r="B639" s="20"/>
      <c r="DS639" s="22"/>
      <c r="DT639" s="22"/>
    </row>
    <row r="640" spans="1:124" s="21" customFormat="1" x14ac:dyDescent="0.2">
      <c r="A640" s="20"/>
      <c r="B640" s="20"/>
      <c r="DS640" s="22"/>
      <c r="DT640" s="22"/>
    </row>
    <row r="641" spans="1:124" s="21" customFormat="1" x14ac:dyDescent="0.2">
      <c r="A641" s="20"/>
      <c r="B641" s="20"/>
      <c r="DS641" s="22"/>
      <c r="DT641" s="22"/>
    </row>
    <row r="642" spans="1:124" s="21" customFormat="1" x14ac:dyDescent="0.2">
      <c r="A642" s="20"/>
      <c r="B642" s="20"/>
      <c r="DS642" s="22"/>
      <c r="DT642" s="22"/>
    </row>
    <row r="643" spans="1:124" s="21" customFormat="1" x14ac:dyDescent="0.2">
      <c r="A643" s="20"/>
      <c r="B643" s="20"/>
      <c r="DS643" s="22"/>
      <c r="DT643" s="22"/>
    </row>
    <row r="644" spans="1:124" s="21" customFormat="1" x14ac:dyDescent="0.2">
      <c r="A644" s="20"/>
      <c r="B644" s="20"/>
      <c r="DS644" s="22"/>
      <c r="DT644" s="22"/>
    </row>
    <row r="645" spans="1:124" s="21" customFormat="1" x14ac:dyDescent="0.2">
      <c r="A645" s="20"/>
      <c r="B645" s="20"/>
      <c r="DS645" s="22"/>
      <c r="DT645" s="22"/>
    </row>
    <row r="646" spans="1:124" s="21" customFormat="1" x14ac:dyDescent="0.2">
      <c r="A646" s="20"/>
      <c r="B646" s="20"/>
      <c r="DS646" s="22"/>
      <c r="DT646" s="22"/>
    </row>
    <row r="647" spans="1:124" s="21" customFormat="1" x14ac:dyDescent="0.2">
      <c r="A647" s="20"/>
      <c r="B647" s="20"/>
      <c r="DS647" s="22"/>
      <c r="DT647" s="22"/>
    </row>
    <row r="648" spans="1:124" s="21" customFormat="1" x14ac:dyDescent="0.2">
      <c r="A648" s="20"/>
      <c r="B648" s="20"/>
      <c r="DS648" s="22"/>
      <c r="DT648" s="22"/>
    </row>
    <row r="649" spans="1:124" s="21" customFormat="1" x14ac:dyDescent="0.2">
      <c r="A649" s="20"/>
      <c r="B649" s="20"/>
      <c r="DS649" s="22"/>
      <c r="DT649" s="22"/>
    </row>
    <row r="650" spans="1:124" s="21" customFormat="1" x14ac:dyDescent="0.2">
      <c r="A650" s="20"/>
      <c r="B650" s="20"/>
      <c r="DS650" s="22"/>
      <c r="DT650" s="22"/>
    </row>
    <row r="651" spans="1:124" s="21" customFormat="1" x14ac:dyDescent="0.2">
      <c r="A651" s="20"/>
      <c r="B651" s="20"/>
      <c r="DS651" s="22"/>
      <c r="DT651" s="22"/>
    </row>
    <row r="652" spans="1:124" s="21" customFormat="1" x14ac:dyDescent="0.2">
      <c r="A652" s="20"/>
      <c r="B652" s="20"/>
      <c r="DS652" s="22"/>
      <c r="DT652" s="22"/>
    </row>
    <row r="653" spans="1:124" s="21" customFormat="1" x14ac:dyDescent="0.2">
      <c r="A653" s="20"/>
      <c r="B653" s="20"/>
      <c r="DS653" s="22"/>
      <c r="DT653" s="22"/>
    </row>
    <row r="654" spans="1:124" s="21" customFormat="1" x14ac:dyDescent="0.2">
      <c r="A654" s="20"/>
      <c r="B654" s="20"/>
      <c r="DS654" s="22"/>
      <c r="DT654" s="22"/>
    </row>
    <row r="655" spans="1:124" s="21" customFormat="1" x14ac:dyDescent="0.2">
      <c r="A655" s="20"/>
      <c r="B655" s="20"/>
      <c r="DS655" s="22"/>
      <c r="DT655" s="22"/>
    </row>
    <row r="656" spans="1:124" s="21" customFormat="1" x14ac:dyDescent="0.2">
      <c r="A656" s="20"/>
      <c r="B656" s="20"/>
      <c r="DS656" s="22"/>
      <c r="DT656" s="22"/>
    </row>
    <row r="657" spans="1:124" s="21" customFormat="1" x14ac:dyDescent="0.2">
      <c r="A657" s="20"/>
      <c r="B657" s="20"/>
      <c r="DS657" s="22"/>
      <c r="DT657" s="22"/>
    </row>
    <row r="658" spans="1:124" s="21" customFormat="1" x14ac:dyDescent="0.2">
      <c r="A658" s="20"/>
      <c r="B658" s="20"/>
      <c r="DS658" s="22"/>
      <c r="DT658" s="22"/>
    </row>
    <row r="659" spans="1:124" s="21" customFormat="1" x14ac:dyDescent="0.2">
      <c r="A659" s="20"/>
      <c r="B659" s="20"/>
      <c r="DS659" s="22"/>
      <c r="DT659" s="22"/>
    </row>
    <row r="660" spans="1:124" s="21" customFormat="1" x14ac:dyDescent="0.2">
      <c r="A660" s="20"/>
      <c r="B660" s="20"/>
      <c r="DS660" s="22"/>
      <c r="DT660" s="22"/>
    </row>
    <row r="661" spans="1:124" s="21" customFormat="1" x14ac:dyDescent="0.2">
      <c r="A661" s="20"/>
      <c r="B661" s="20"/>
      <c r="DS661" s="22"/>
      <c r="DT661" s="22"/>
    </row>
    <row r="662" spans="1:124" s="21" customFormat="1" x14ac:dyDescent="0.2">
      <c r="A662" s="20"/>
      <c r="B662" s="20"/>
      <c r="DS662" s="22"/>
      <c r="DT662" s="22"/>
    </row>
    <row r="663" spans="1:124" s="21" customFormat="1" x14ac:dyDescent="0.2">
      <c r="A663" s="20"/>
      <c r="B663" s="20"/>
      <c r="DS663" s="22"/>
      <c r="DT663" s="22"/>
    </row>
    <row r="664" spans="1:124" s="21" customFormat="1" x14ac:dyDescent="0.2">
      <c r="A664" s="20"/>
      <c r="B664" s="20"/>
      <c r="DS664" s="22"/>
      <c r="DT664" s="22"/>
    </row>
    <row r="665" spans="1:124" s="21" customFormat="1" x14ac:dyDescent="0.2">
      <c r="A665" s="20"/>
      <c r="B665" s="20"/>
      <c r="DS665" s="22"/>
      <c r="DT665" s="22"/>
    </row>
    <row r="666" spans="1:124" s="21" customFormat="1" x14ac:dyDescent="0.2">
      <c r="A666" s="20"/>
      <c r="B666" s="20"/>
      <c r="DS666" s="22"/>
      <c r="DT666" s="22"/>
    </row>
    <row r="667" spans="1:124" s="21" customFormat="1" x14ac:dyDescent="0.2">
      <c r="A667" s="20"/>
      <c r="B667" s="20"/>
      <c r="DS667" s="22"/>
      <c r="DT667" s="22"/>
    </row>
    <row r="668" spans="1:124" s="21" customFormat="1" x14ac:dyDescent="0.2">
      <c r="A668" s="20"/>
      <c r="B668" s="20"/>
      <c r="DS668" s="22"/>
      <c r="DT668" s="22"/>
    </row>
    <row r="669" spans="1:124" s="21" customFormat="1" x14ac:dyDescent="0.2">
      <c r="A669" s="20"/>
      <c r="B669" s="20"/>
      <c r="DS669" s="22"/>
      <c r="DT669" s="22"/>
    </row>
    <row r="670" spans="1:124" s="21" customFormat="1" x14ac:dyDescent="0.2">
      <c r="A670" s="20"/>
      <c r="B670" s="20"/>
      <c r="DS670" s="22"/>
      <c r="DT670" s="22"/>
    </row>
    <row r="671" spans="1:124" s="21" customFormat="1" x14ac:dyDescent="0.2">
      <c r="A671" s="20"/>
      <c r="B671" s="20"/>
      <c r="DS671" s="22"/>
      <c r="DT671" s="22"/>
    </row>
    <row r="672" spans="1:124" s="21" customFormat="1" x14ac:dyDescent="0.2">
      <c r="A672" s="20"/>
      <c r="B672" s="20"/>
      <c r="DS672" s="22"/>
      <c r="DT672" s="22"/>
    </row>
    <row r="673" spans="1:124" s="21" customFormat="1" x14ac:dyDescent="0.2">
      <c r="A673" s="20"/>
      <c r="B673" s="20"/>
      <c r="DS673" s="22"/>
      <c r="DT673" s="22"/>
    </row>
    <row r="674" spans="1:124" s="21" customFormat="1" x14ac:dyDescent="0.2">
      <c r="A674" s="20"/>
      <c r="B674" s="20"/>
      <c r="DS674" s="22"/>
      <c r="DT674" s="22"/>
    </row>
    <row r="675" spans="1:124" s="21" customFormat="1" x14ac:dyDescent="0.2">
      <c r="A675" s="20"/>
      <c r="B675" s="20"/>
      <c r="DS675" s="22"/>
      <c r="DT675" s="22"/>
    </row>
    <row r="676" spans="1:124" s="21" customFormat="1" x14ac:dyDescent="0.2">
      <c r="A676" s="20"/>
      <c r="B676" s="20"/>
      <c r="DS676" s="22"/>
      <c r="DT676" s="22"/>
    </row>
    <row r="677" spans="1:124" s="21" customFormat="1" x14ac:dyDescent="0.2">
      <c r="A677" s="20"/>
      <c r="B677" s="20"/>
      <c r="DS677" s="22"/>
      <c r="DT677" s="22"/>
    </row>
    <row r="678" spans="1:124" s="21" customFormat="1" x14ac:dyDescent="0.2">
      <c r="A678" s="20"/>
      <c r="B678" s="20"/>
      <c r="DS678" s="22"/>
      <c r="DT678" s="22"/>
    </row>
    <row r="679" spans="1:124" s="21" customFormat="1" x14ac:dyDescent="0.2">
      <c r="A679" s="20"/>
      <c r="B679" s="20"/>
      <c r="DS679" s="22"/>
      <c r="DT679" s="22"/>
    </row>
    <row r="680" spans="1:124" s="21" customFormat="1" x14ac:dyDescent="0.2">
      <c r="A680" s="20"/>
      <c r="B680" s="20"/>
      <c r="DS680" s="22"/>
      <c r="DT680" s="22"/>
    </row>
    <row r="681" spans="1:124" s="21" customFormat="1" x14ac:dyDescent="0.2">
      <c r="A681" s="20"/>
      <c r="B681" s="20"/>
      <c r="DS681" s="22"/>
      <c r="DT681" s="22"/>
    </row>
    <row r="682" spans="1:124" s="21" customFormat="1" x14ac:dyDescent="0.2">
      <c r="A682" s="20"/>
      <c r="B682" s="20"/>
      <c r="DS682" s="22"/>
      <c r="DT682" s="22"/>
    </row>
    <row r="683" spans="1:124" s="21" customFormat="1" x14ac:dyDescent="0.2">
      <c r="A683" s="20"/>
      <c r="B683" s="20"/>
      <c r="DS683" s="22"/>
      <c r="DT683" s="22"/>
    </row>
    <row r="684" spans="1:124" s="21" customFormat="1" x14ac:dyDescent="0.2">
      <c r="A684" s="20"/>
      <c r="B684" s="20"/>
      <c r="DS684" s="22"/>
      <c r="DT684" s="22"/>
    </row>
    <row r="685" spans="1:124" s="21" customFormat="1" x14ac:dyDescent="0.2">
      <c r="A685" s="20"/>
      <c r="B685" s="20"/>
      <c r="DS685" s="22"/>
      <c r="DT685" s="22"/>
    </row>
    <row r="686" spans="1:124" s="21" customFormat="1" x14ac:dyDescent="0.2">
      <c r="A686" s="20"/>
      <c r="B686" s="20"/>
      <c r="DS686" s="22"/>
      <c r="DT686" s="22"/>
    </row>
    <row r="687" spans="1:124" s="21" customFormat="1" x14ac:dyDescent="0.2">
      <c r="A687" s="20"/>
      <c r="B687" s="20"/>
      <c r="DS687" s="22"/>
      <c r="DT687" s="22"/>
    </row>
    <row r="688" spans="1:124" s="21" customFormat="1" x14ac:dyDescent="0.2">
      <c r="A688" s="20"/>
      <c r="B688" s="20"/>
      <c r="DS688" s="22"/>
      <c r="DT688" s="22"/>
    </row>
    <row r="689" spans="1:124" s="21" customFormat="1" x14ac:dyDescent="0.2">
      <c r="A689" s="20"/>
      <c r="B689" s="20"/>
      <c r="DS689" s="22"/>
      <c r="DT689" s="22"/>
    </row>
    <row r="690" spans="1:124" s="21" customFormat="1" x14ac:dyDescent="0.2">
      <c r="A690" s="20"/>
      <c r="B690" s="20"/>
      <c r="DS690" s="22"/>
      <c r="DT690" s="22"/>
    </row>
    <row r="691" spans="1:124" s="21" customFormat="1" x14ac:dyDescent="0.2">
      <c r="A691" s="20"/>
      <c r="B691" s="20"/>
      <c r="DS691" s="22"/>
      <c r="DT691" s="22"/>
    </row>
    <row r="692" spans="1:124" s="21" customFormat="1" x14ac:dyDescent="0.2">
      <c r="A692" s="20"/>
      <c r="B692" s="20"/>
      <c r="DS692" s="22"/>
      <c r="DT692" s="22"/>
    </row>
    <row r="693" spans="1:124" s="21" customFormat="1" x14ac:dyDescent="0.2">
      <c r="A693" s="20"/>
      <c r="B693" s="20"/>
      <c r="DS693" s="22"/>
      <c r="DT693" s="22"/>
    </row>
    <row r="694" spans="1:124" s="21" customFormat="1" x14ac:dyDescent="0.2">
      <c r="A694" s="20"/>
      <c r="B694" s="20"/>
      <c r="DS694" s="22"/>
      <c r="DT694" s="22"/>
    </row>
    <row r="695" spans="1:124" s="21" customFormat="1" x14ac:dyDescent="0.2">
      <c r="A695" s="20"/>
      <c r="B695" s="20"/>
      <c r="DS695" s="22"/>
      <c r="DT695" s="22"/>
    </row>
    <row r="696" spans="1:124" s="21" customFormat="1" x14ac:dyDescent="0.2">
      <c r="A696" s="20"/>
      <c r="B696" s="20"/>
      <c r="DS696" s="22"/>
      <c r="DT696" s="22"/>
    </row>
    <row r="697" spans="1:124" s="21" customFormat="1" x14ac:dyDescent="0.2">
      <c r="A697" s="20"/>
      <c r="B697" s="20"/>
      <c r="DS697" s="22"/>
      <c r="DT697" s="22"/>
    </row>
    <row r="698" spans="1:124" s="21" customFormat="1" x14ac:dyDescent="0.2">
      <c r="A698" s="20"/>
      <c r="B698" s="20"/>
      <c r="DS698" s="22"/>
      <c r="DT698" s="22"/>
    </row>
    <row r="699" spans="1:124" s="21" customFormat="1" x14ac:dyDescent="0.2">
      <c r="A699" s="20"/>
      <c r="B699" s="20"/>
      <c r="DS699" s="22"/>
      <c r="DT699" s="22"/>
    </row>
    <row r="700" spans="1:124" s="21" customFormat="1" x14ac:dyDescent="0.2">
      <c r="A700" s="20"/>
      <c r="B700" s="20"/>
      <c r="DS700" s="22"/>
      <c r="DT700" s="22"/>
    </row>
    <row r="701" spans="1:124" s="21" customFormat="1" x14ac:dyDescent="0.2">
      <c r="A701" s="20"/>
      <c r="B701" s="20"/>
      <c r="DS701" s="22"/>
      <c r="DT701" s="22"/>
    </row>
    <row r="702" spans="1:124" s="21" customFormat="1" x14ac:dyDescent="0.2">
      <c r="A702" s="20"/>
      <c r="B702" s="20"/>
      <c r="DS702" s="22"/>
      <c r="DT702" s="22"/>
    </row>
    <row r="703" spans="1:124" s="21" customFormat="1" x14ac:dyDescent="0.2">
      <c r="A703" s="20"/>
      <c r="B703" s="20"/>
      <c r="DS703" s="22"/>
      <c r="DT703" s="22"/>
    </row>
    <row r="704" spans="1:124" s="21" customFormat="1" x14ac:dyDescent="0.2">
      <c r="A704" s="20"/>
      <c r="B704" s="20"/>
      <c r="DS704" s="22"/>
      <c r="DT704" s="22"/>
    </row>
    <row r="705" spans="1:124" s="21" customFormat="1" x14ac:dyDescent="0.2">
      <c r="A705" s="20"/>
      <c r="B705" s="20"/>
      <c r="DS705" s="22"/>
      <c r="DT705" s="22"/>
    </row>
    <row r="706" spans="1:124" s="21" customFormat="1" x14ac:dyDescent="0.2">
      <c r="A706" s="20"/>
      <c r="B706" s="20"/>
      <c r="DS706" s="22"/>
      <c r="DT706" s="22"/>
    </row>
    <row r="707" spans="1:124" s="21" customFormat="1" x14ac:dyDescent="0.2">
      <c r="A707" s="20"/>
      <c r="B707" s="20"/>
      <c r="DS707" s="22"/>
      <c r="DT707" s="22"/>
    </row>
    <row r="708" spans="1:124" s="21" customFormat="1" x14ac:dyDescent="0.2">
      <c r="A708" s="20"/>
      <c r="B708" s="20"/>
      <c r="DS708" s="22"/>
      <c r="DT708" s="22"/>
    </row>
    <row r="709" spans="1:124" s="21" customFormat="1" x14ac:dyDescent="0.2">
      <c r="A709" s="20"/>
      <c r="B709" s="20"/>
      <c r="DS709" s="22"/>
      <c r="DT709" s="22"/>
    </row>
    <row r="710" spans="1:124" s="21" customFormat="1" x14ac:dyDescent="0.2">
      <c r="A710" s="20"/>
      <c r="B710" s="20"/>
      <c r="DS710" s="22"/>
      <c r="DT710" s="22"/>
    </row>
    <row r="711" spans="1:124" s="21" customFormat="1" x14ac:dyDescent="0.2">
      <c r="A711" s="20"/>
      <c r="B711" s="20"/>
      <c r="DS711" s="22"/>
      <c r="DT711" s="22"/>
    </row>
    <row r="712" spans="1:124" s="21" customFormat="1" x14ac:dyDescent="0.2">
      <c r="A712" s="20"/>
      <c r="B712" s="20"/>
      <c r="DS712" s="22"/>
      <c r="DT712" s="22"/>
    </row>
    <row r="713" spans="1:124" s="21" customFormat="1" x14ac:dyDescent="0.2">
      <c r="A713" s="20"/>
      <c r="B713" s="20"/>
      <c r="DS713" s="22"/>
      <c r="DT713" s="22"/>
    </row>
    <row r="714" spans="1:124" s="21" customFormat="1" x14ac:dyDescent="0.2">
      <c r="A714" s="20"/>
      <c r="B714" s="20"/>
      <c r="DS714" s="22"/>
      <c r="DT714" s="22"/>
    </row>
    <row r="715" spans="1:124" s="21" customFormat="1" x14ac:dyDescent="0.2">
      <c r="A715" s="20"/>
      <c r="B715" s="20"/>
      <c r="DS715" s="22"/>
      <c r="DT715" s="22"/>
    </row>
    <row r="716" spans="1:124" s="21" customFormat="1" x14ac:dyDescent="0.2">
      <c r="A716" s="20"/>
      <c r="B716" s="20"/>
      <c r="DS716" s="22"/>
      <c r="DT716" s="22"/>
    </row>
    <row r="717" spans="1:124" s="21" customFormat="1" x14ac:dyDescent="0.2">
      <c r="A717" s="20"/>
      <c r="B717" s="20"/>
      <c r="DS717" s="22"/>
      <c r="DT717" s="22"/>
    </row>
    <row r="718" spans="1:124" s="21" customFormat="1" x14ac:dyDescent="0.2">
      <c r="A718" s="20"/>
      <c r="B718" s="20"/>
      <c r="DS718" s="22"/>
      <c r="DT718" s="22"/>
    </row>
    <row r="719" spans="1:124" s="21" customFormat="1" x14ac:dyDescent="0.2">
      <c r="A719" s="20"/>
      <c r="B719" s="20"/>
      <c r="DS719" s="22"/>
      <c r="DT719" s="22"/>
    </row>
    <row r="720" spans="1:124" s="21" customFormat="1" x14ac:dyDescent="0.2">
      <c r="A720" s="20"/>
      <c r="B720" s="20"/>
      <c r="DS720" s="22"/>
      <c r="DT720" s="22"/>
    </row>
    <row r="721" spans="1:124" s="21" customFormat="1" x14ac:dyDescent="0.2">
      <c r="A721" s="20"/>
      <c r="B721" s="20"/>
      <c r="DS721" s="22"/>
      <c r="DT721" s="22"/>
    </row>
    <row r="722" spans="1:124" s="21" customFormat="1" x14ac:dyDescent="0.2">
      <c r="A722" s="20"/>
      <c r="B722" s="20"/>
      <c r="DS722" s="22"/>
      <c r="DT722" s="22"/>
    </row>
    <row r="723" spans="1:124" s="21" customFormat="1" x14ac:dyDescent="0.2">
      <c r="A723" s="20"/>
      <c r="B723" s="20"/>
      <c r="DS723" s="22"/>
      <c r="DT723" s="22"/>
    </row>
    <row r="724" spans="1:124" s="21" customFormat="1" x14ac:dyDescent="0.2">
      <c r="A724" s="20"/>
      <c r="B724" s="20"/>
      <c r="DS724" s="22"/>
      <c r="DT724" s="22"/>
    </row>
    <row r="725" spans="1:124" s="21" customFormat="1" x14ac:dyDescent="0.2">
      <c r="A725" s="20"/>
      <c r="B725" s="20"/>
      <c r="DS725" s="22"/>
      <c r="DT725" s="22"/>
    </row>
    <row r="726" spans="1:124" s="21" customFormat="1" x14ac:dyDescent="0.2">
      <c r="A726" s="20"/>
      <c r="B726" s="20"/>
      <c r="DS726" s="22"/>
      <c r="DT726" s="22"/>
    </row>
    <row r="727" spans="1:124" s="21" customFormat="1" x14ac:dyDescent="0.2">
      <c r="A727" s="20"/>
      <c r="B727" s="20"/>
      <c r="DS727" s="22"/>
      <c r="DT727" s="22"/>
    </row>
    <row r="728" spans="1:124" s="21" customFormat="1" x14ac:dyDescent="0.2">
      <c r="A728" s="20"/>
      <c r="B728" s="20"/>
      <c r="DS728" s="22"/>
      <c r="DT728" s="22"/>
    </row>
    <row r="729" spans="1:124" s="21" customFormat="1" x14ac:dyDescent="0.2">
      <c r="A729" s="20"/>
      <c r="B729" s="20"/>
      <c r="DS729" s="22"/>
      <c r="DT729" s="22"/>
    </row>
    <row r="730" spans="1:124" s="21" customFormat="1" x14ac:dyDescent="0.2">
      <c r="A730" s="20"/>
      <c r="B730" s="20"/>
      <c r="DS730" s="22"/>
      <c r="DT730" s="22"/>
    </row>
    <row r="731" spans="1:124" s="21" customFormat="1" x14ac:dyDescent="0.2">
      <c r="A731" s="20"/>
      <c r="B731" s="20"/>
      <c r="DS731" s="22"/>
      <c r="DT731" s="22"/>
    </row>
    <row r="732" spans="1:124" s="21" customFormat="1" x14ac:dyDescent="0.2">
      <c r="A732" s="20"/>
      <c r="B732" s="20"/>
      <c r="DS732" s="22"/>
      <c r="DT732" s="22"/>
    </row>
    <row r="733" spans="1:124" s="21" customFormat="1" x14ac:dyDescent="0.2">
      <c r="A733" s="20"/>
      <c r="B733" s="20"/>
      <c r="DS733" s="22"/>
      <c r="DT733" s="22"/>
    </row>
    <row r="734" spans="1:124" s="21" customFormat="1" x14ac:dyDescent="0.2">
      <c r="A734" s="20"/>
      <c r="B734" s="20"/>
      <c r="DS734" s="22"/>
      <c r="DT734" s="22"/>
    </row>
    <row r="735" spans="1:124" s="21" customFormat="1" x14ac:dyDescent="0.2">
      <c r="A735" s="20"/>
      <c r="B735" s="20"/>
      <c r="DS735" s="22"/>
      <c r="DT735" s="22"/>
    </row>
    <row r="736" spans="1:124" s="21" customFormat="1" x14ac:dyDescent="0.2">
      <c r="A736" s="20"/>
      <c r="B736" s="20"/>
      <c r="DS736" s="22"/>
      <c r="DT736" s="22"/>
    </row>
    <row r="737" spans="1:124" s="21" customFormat="1" x14ac:dyDescent="0.2">
      <c r="A737" s="20"/>
      <c r="B737" s="20"/>
      <c r="DS737" s="22"/>
      <c r="DT737" s="22"/>
    </row>
    <row r="738" spans="1:124" s="21" customFormat="1" x14ac:dyDescent="0.2">
      <c r="A738" s="20"/>
      <c r="B738" s="20"/>
      <c r="DS738" s="22"/>
      <c r="DT738" s="22"/>
    </row>
    <row r="739" spans="1:124" s="21" customFormat="1" x14ac:dyDescent="0.2">
      <c r="A739" s="20"/>
      <c r="B739" s="20"/>
      <c r="DS739" s="22"/>
      <c r="DT739" s="22"/>
    </row>
    <row r="740" spans="1:124" s="21" customFormat="1" x14ac:dyDescent="0.2">
      <c r="A740" s="20"/>
      <c r="B740" s="20"/>
      <c r="DS740" s="22"/>
      <c r="DT740" s="22"/>
    </row>
    <row r="741" spans="1:124" s="21" customFormat="1" x14ac:dyDescent="0.2">
      <c r="A741" s="20"/>
      <c r="B741" s="20"/>
      <c r="DS741" s="22"/>
      <c r="DT741" s="22"/>
    </row>
    <row r="742" spans="1:124" s="21" customFormat="1" x14ac:dyDescent="0.2">
      <c r="A742" s="20"/>
      <c r="B742" s="20"/>
      <c r="DS742" s="22"/>
      <c r="DT742" s="22"/>
    </row>
    <row r="743" spans="1:124" s="21" customFormat="1" x14ac:dyDescent="0.2">
      <c r="A743" s="20"/>
      <c r="B743" s="20"/>
      <c r="DS743" s="22"/>
      <c r="DT743" s="22"/>
    </row>
    <row r="744" spans="1:124" s="21" customFormat="1" x14ac:dyDescent="0.2">
      <c r="A744" s="20"/>
      <c r="B744" s="20"/>
      <c r="DS744" s="22"/>
      <c r="DT744" s="22"/>
    </row>
    <row r="745" spans="1:124" s="21" customFormat="1" x14ac:dyDescent="0.2">
      <c r="A745" s="20"/>
      <c r="B745" s="20"/>
      <c r="DS745" s="22"/>
      <c r="DT745" s="22"/>
    </row>
    <row r="746" spans="1:124" s="21" customFormat="1" x14ac:dyDescent="0.2">
      <c r="A746" s="20"/>
      <c r="B746" s="20"/>
      <c r="DS746" s="22"/>
      <c r="DT746" s="22"/>
    </row>
    <row r="747" spans="1:124" s="21" customFormat="1" x14ac:dyDescent="0.2">
      <c r="A747" s="20"/>
      <c r="B747" s="20"/>
      <c r="DS747" s="22"/>
      <c r="DT747" s="22"/>
    </row>
    <row r="748" spans="1:124" s="21" customFormat="1" x14ac:dyDescent="0.2">
      <c r="A748" s="20"/>
      <c r="B748" s="20"/>
      <c r="DS748" s="22"/>
      <c r="DT748" s="22"/>
    </row>
    <row r="749" spans="1:124" s="21" customFormat="1" x14ac:dyDescent="0.2">
      <c r="A749" s="20"/>
      <c r="B749" s="20"/>
      <c r="DS749" s="22"/>
      <c r="DT749" s="22"/>
    </row>
    <row r="750" spans="1:124" s="21" customFormat="1" x14ac:dyDescent="0.2">
      <c r="A750" s="20"/>
      <c r="B750" s="20"/>
      <c r="DS750" s="22"/>
      <c r="DT750" s="22"/>
    </row>
    <row r="751" spans="1:124" s="21" customFormat="1" x14ac:dyDescent="0.2">
      <c r="A751" s="20"/>
      <c r="B751" s="20"/>
      <c r="DS751" s="22"/>
      <c r="DT751" s="22"/>
    </row>
    <row r="752" spans="1:124" s="21" customFormat="1" x14ac:dyDescent="0.2">
      <c r="A752" s="20"/>
      <c r="B752" s="20"/>
      <c r="DS752" s="22"/>
      <c r="DT752" s="22"/>
    </row>
    <row r="753" spans="1:124" s="21" customFormat="1" x14ac:dyDescent="0.2">
      <c r="A753" s="20"/>
      <c r="B753" s="20"/>
      <c r="DS753" s="22"/>
      <c r="DT753" s="22"/>
    </row>
    <row r="754" spans="1:124" s="21" customFormat="1" x14ac:dyDescent="0.2">
      <c r="A754" s="20"/>
      <c r="B754" s="20"/>
      <c r="DS754" s="22"/>
      <c r="DT754" s="22"/>
    </row>
    <row r="755" spans="1:124" s="21" customFormat="1" x14ac:dyDescent="0.2">
      <c r="A755" s="20"/>
      <c r="B755" s="20"/>
      <c r="DS755" s="22"/>
      <c r="DT755" s="22"/>
    </row>
    <row r="756" spans="1:124" s="21" customFormat="1" x14ac:dyDescent="0.2">
      <c r="A756" s="20"/>
      <c r="B756" s="20"/>
      <c r="DS756" s="22"/>
      <c r="DT756" s="22"/>
    </row>
    <row r="757" spans="1:124" s="21" customFormat="1" x14ac:dyDescent="0.2">
      <c r="A757" s="20"/>
      <c r="B757" s="20"/>
      <c r="DS757" s="22"/>
      <c r="DT757" s="22"/>
    </row>
    <row r="758" spans="1:124" s="21" customFormat="1" x14ac:dyDescent="0.2">
      <c r="A758" s="20"/>
      <c r="B758" s="20"/>
      <c r="DS758" s="22"/>
      <c r="DT758" s="22"/>
    </row>
    <row r="759" spans="1:124" s="21" customFormat="1" x14ac:dyDescent="0.2">
      <c r="A759" s="20"/>
      <c r="B759" s="20"/>
      <c r="DS759" s="22"/>
      <c r="DT759" s="22"/>
    </row>
    <row r="760" spans="1:124" s="21" customFormat="1" x14ac:dyDescent="0.2">
      <c r="A760" s="20"/>
      <c r="B760" s="20"/>
      <c r="DS760" s="22"/>
      <c r="DT760" s="22"/>
    </row>
    <row r="761" spans="1:124" s="21" customFormat="1" x14ac:dyDescent="0.2">
      <c r="A761" s="20"/>
      <c r="B761" s="20"/>
      <c r="DS761" s="22"/>
      <c r="DT761" s="22"/>
    </row>
    <row r="762" spans="1:124" s="21" customFormat="1" x14ac:dyDescent="0.2">
      <c r="A762" s="20"/>
      <c r="B762" s="20"/>
      <c r="DS762" s="22"/>
      <c r="DT762" s="22"/>
    </row>
    <row r="763" spans="1:124" s="21" customFormat="1" x14ac:dyDescent="0.2">
      <c r="A763" s="20"/>
      <c r="B763" s="20"/>
      <c r="DS763" s="22"/>
      <c r="DT763" s="22"/>
    </row>
    <row r="764" spans="1:124" s="21" customFormat="1" x14ac:dyDescent="0.2">
      <c r="A764" s="20"/>
      <c r="B764" s="20"/>
      <c r="DS764" s="22"/>
      <c r="DT764" s="22"/>
    </row>
    <row r="765" spans="1:124" s="21" customFormat="1" x14ac:dyDescent="0.2">
      <c r="A765" s="20"/>
      <c r="B765" s="20"/>
      <c r="DS765" s="22"/>
      <c r="DT765" s="22"/>
    </row>
    <row r="766" spans="1:124" s="21" customFormat="1" x14ac:dyDescent="0.2">
      <c r="A766" s="20"/>
      <c r="B766" s="20"/>
      <c r="DS766" s="22"/>
      <c r="DT766" s="22"/>
    </row>
    <row r="767" spans="1:124" s="21" customFormat="1" x14ac:dyDescent="0.2">
      <c r="A767" s="20"/>
      <c r="B767" s="20"/>
      <c r="DS767" s="22"/>
      <c r="DT767" s="22"/>
    </row>
    <row r="768" spans="1:124" s="21" customFormat="1" x14ac:dyDescent="0.2">
      <c r="A768" s="20"/>
      <c r="B768" s="20"/>
      <c r="DS768" s="22"/>
      <c r="DT768" s="22"/>
    </row>
    <row r="769" spans="1:124" s="21" customFormat="1" x14ac:dyDescent="0.2">
      <c r="A769" s="20"/>
      <c r="B769" s="20"/>
      <c r="DS769" s="22"/>
      <c r="DT769" s="22"/>
    </row>
    <row r="770" spans="1:124" s="21" customFormat="1" x14ac:dyDescent="0.2">
      <c r="A770" s="20"/>
      <c r="B770" s="20"/>
      <c r="DS770" s="22"/>
      <c r="DT770" s="22"/>
    </row>
    <row r="771" spans="1:124" s="21" customFormat="1" x14ac:dyDescent="0.2">
      <c r="A771" s="20"/>
      <c r="B771" s="20"/>
      <c r="DS771" s="22"/>
      <c r="DT771" s="22"/>
    </row>
    <row r="772" spans="1:124" s="21" customFormat="1" x14ac:dyDescent="0.2">
      <c r="A772" s="20"/>
      <c r="B772" s="20"/>
      <c r="DS772" s="22"/>
      <c r="DT772" s="22"/>
    </row>
    <row r="773" spans="1:124" s="21" customFormat="1" x14ac:dyDescent="0.2">
      <c r="A773" s="20"/>
      <c r="B773" s="20"/>
      <c r="DS773" s="22"/>
      <c r="DT773" s="22"/>
    </row>
    <row r="774" spans="1:124" s="21" customFormat="1" x14ac:dyDescent="0.2">
      <c r="A774" s="20"/>
      <c r="B774" s="20"/>
      <c r="DS774" s="22"/>
      <c r="DT774" s="22"/>
    </row>
    <row r="775" spans="1:124" s="21" customFormat="1" x14ac:dyDescent="0.2">
      <c r="A775" s="20"/>
      <c r="B775" s="20"/>
      <c r="DS775" s="22"/>
      <c r="DT775" s="22"/>
    </row>
    <row r="776" spans="1:124" s="21" customFormat="1" x14ac:dyDescent="0.2">
      <c r="A776" s="20"/>
      <c r="B776" s="20"/>
      <c r="DS776" s="22"/>
      <c r="DT776" s="22"/>
    </row>
    <row r="777" spans="1:124" s="21" customFormat="1" x14ac:dyDescent="0.2">
      <c r="A777" s="20"/>
      <c r="B777" s="20"/>
      <c r="DS777" s="22"/>
      <c r="DT777" s="22"/>
    </row>
    <row r="778" spans="1:124" s="21" customFormat="1" x14ac:dyDescent="0.2">
      <c r="A778" s="20"/>
      <c r="B778" s="20"/>
      <c r="DS778" s="22"/>
      <c r="DT778" s="22"/>
    </row>
    <row r="779" spans="1:124" s="21" customFormat="1" x14ac:dyDescent="0.2">
      <c r="A779" s="20"/>
      <c r="B779" s="20"/>
      <c r="DS779" s="22"/>
      <c r="DT779" s="22"/>
    </row>
    <row r="780" spans="1:124" s="21" customFormat="1" x14ac:dyDescent="0.2">
      <c r="A780" s="20"/>
      <c r="B780" s="20"/>
      <c r="DS780" s="22"/>
      <c r="DT780" s="22"/>
    </row>
    <row r="781" spans="1:124" s="21" customFormat="1" x14ac:dyDescent="0.2">
      <c r="A781" s="20"/>
      <c r="B781" s="20"/>
      <c r="DS781" s="22"/>
      <c r="DT781" s="22"/>
    </row>
    <row r="782" spans="1:124" s="21" customFormat="1" x14ac:dyDescent="0.2">
      <c r="A782" s="20"/>
      <c r="B782" s="20"/>
      <c r="DS782" s="22"/>
      <c r="DT782" s="22"/>
    </row>
    <row r="783" spans="1:124" s="21" customFormat="1" x14ac:dyDescent="0.2">
      <c r="A783" s="20"/>
      <c r="B783" s="20"/>
      <c r="DS783" s="22"/>
      <c r="DT783" s="22"/>
    </row>
    <row r="784" spans="1:124" s="21" customFormat="1" x14ac:dyDescent="0.2">
      <c r="A784" s="20"/>
      <c r="B784" s="20"/>
      <c r="DS784" s="22"/>
      <c r="DT784" s="22"/>
    </row>
    <row r="785" spans="1:124" s="21" customFormat="1" x14ac:dyDescent="0.2">
      <c r="A785" s="20"/>
      <c r="B785" s="20"/>
      <c r="DS785" s="22"/>
      <c r="DT785" s="22"/>
    </row>
    <row r="786" spans="1:124" s="21" customFormat="1" x14ac:dyDescent="0.2">
      <c r="A786" s="20"/>
      <c r="B786" s="20"/>
      <c r="DS786" s="22"/>
      <c r="DT786" s="22"/>
    </row>
    <row r="787" spans="1:124" s="21" customFormat="1" x14ac:dyDescent="0.2">
      <c r="A787" s="20"/>
      <c r="B787" s="20"/>
      <c r="DS787" s="22"/>
      <c r="DT787" s="22"/>
    </row>
    <row r="788" spans="1:124" s="21" customFormat="1" x14ac:dyDescent="0.2">
      <c r="A788" s="20"/>
      <c r="B788" s="20"/>
      <c r="DS788" s="22"/>
      <c r="DT788" s="22"/>
    </row>
    <row r="789" spans="1:124" s="21" customFormat="1" x14ac:dyDescent="0.2">
      <c r="A789" s="20"/>
      <c r="B789" s="20"/>
      <c r="DS789" s="22"/>
      <c r="DT789" s="22"/>
    </row>
    <row r="790" spans="1:124" s="21" customFormat="1" x14ac:dyDescent="0.2">
      <c r="A790" s="20"/>
      <c r="B790" s="20"/>
      <c r="DS790" s="22"/>
      <c r="DT790" s="22"/>
    </row>
    <row r="791" spans="1:124" s="21" customFormat="1" x14ac:dyDescent="0.2">
      <c r="A791" s="20"/>
      <c r="B791" s="20"/>
      <c r="DS791" s="22"/>
      <c r="DT791" s="22"/>
    </row>
    <row r="792" spans="1:124" s="21" customFormat="1" x14ac:dyDescent="0.2">
      <c r="A792" s="20"/>
      <c r="B792" s="20"/>
      <c r="DS792" s="22"/>
      <c r="DT792" s="22"/>
    </row>
    <row r="793" spans="1:124" s="21" customFormat="1" x14ac:dyDescent="0.2">
      <c r="A793" s="20"/>
      <c r="B793" s="20"/>
      <c r="DS793" s="22"/>
      <c r="DT793" s="22"/>
    </row>
    <row r="794" spans="1:124" s="21" customFormat="1" x14ac:dyDescent="0.2">
      <c r="A794" s="20"/>
      <c r="B794" s="20"/>
      <c r="DS794" s="22"/>
      <c r="DT794" s="22"/>
    </row>
    <row r="795" spans="1:124" s="21" customFormat="1" x14ac:dyDescent="0.2">
      <c r="A795" s="20"/>
      <c r="B795" s="20"/>
      <c r="DS795" s="22"/>
      <c r="DT795" s="22"/>
    </row>
    <row r="796" spans="1:124" s="21" customFormat="1" x14ac:dyDescent="0.2">
      <c r="A796" s="20"/>
      <c r="B796" s="20"/>
      <c r="DS796" s="22"/>
      <c r="DT796" s="22"/>
    </row>
    <row r="797" spans="1:124" s="21" customFormat="1" x14ac:dyDescent="0.2">
      <c r="A797" s="20"/>
      <c r="B797" s="20"/>
      <c r="DS797" s="22"/>
      <c r="DT797" s="22"/>
    </row>
    <row r="798" spans="1:124" s="21" customFormat="1" x14ac:dyDescent="0.2">
      <c r="A798" s="20"/>
      <c r="B798" s="20"/>
      <c r="DS798" s="22"/>
      <c r="DT798" s="22"/>
    </row>
    <row r="799" spans="1:124" s="21" customFormat="1" x14ac:dyDescent="0.2">
      <c r="A799" s="20"/>
      <c r="B799" s="20"/>
      <c r="DS799" s="22"/>
      <c r="DT799" s="22"/>
    </row>
    <row r="800" spans="1:124" s="21" customFormat="1" x14ac:dyDescent="0.2">
      <c r="A800" s="20"/>
      <c r="B800" s="20"/>
      <c r="DS800" s="22"/>
      <c r="DT800" s="22"/>
    </row>
    <row r="801" spans="1:124" s="21" customFormat="1" x14ac:dyDescent="0.2">
      <c r="A801" s="20"/>
      <c r="B801" s="20"/>
      <c r="DS801" s="22"/>
      <c r="DT801" s="22"/>
    </row>
    <row r="802" spans="1:124" s="21" customFormat="1" x14ac:dyDescent="0.2">
      <c r="A802" s="20"/>
      <c r="B802" s="20"/>
      <c r="DS802" s="22"/>
      <c r="DT802" s="22"/>
    </row>
    <row r="803" spans="1:124" s="21" customFormat="1" x14ac:dyDescent="0.2">
      <c r="A803" s="20"/>
      <c r="B803" s="20"/>
      <c r="DS803" s="22"/>
      <c r="DT803" s="22"/>
    </row>
    <row r="804" spans="1:124" s="21" customFormat="1" x14ac:dyDescent="0.2">
      <c r="A804" s="20"/>
      <c r="B804" s="20"/>
      <c r="DS804" s="22"/>
      <c r="DT804" s="22"/>
    </row>
    <row r="805" spans="1:124" s="21" customFormat="1" x14ac:dyDescent="0.2">
      <c r="A805" s="20"/>
      <c r="B805" s="20"/>
      <c r="DS805" s="22"/>
      <c r="DT805" s="22"/>
    </row>
    <row r="806" spans="1:124" s="21" customFormat="1" x14ac:dyDescent="0.2">
      <c r="A806" s="20"/>
      <c r="B806" s="20"/>
      <c r="DS806" s="22"/>
      <c r="DT806" s="22"/>
    </row>
    <row r="807" spans="1:124" s="21" customFormat="1" x14ac:dyDescent="0.2">
      <c r="A807" s="20"/>
      <c r="B807" s="20"/>
      <c r="DS807" s="22"/>
      <c r="DT807" s="22"/>
    </row>
    <row r="808" spans="1:124" s="21" customFormat="1" x14ac:dyDescent="0.2">
      <c r="A808" s="20"/>
      <c r="B808" s="20"/>
      <c r="DS808" s="22"/>
      <c r="DT808" s="22"/>
    </row>
    <row r="809" spans="1:124" s="21" customFormat="1" x14ac:dyDescent="0.2">
      <c r="A809" s="20"/>
      <c r="B809" s="20"/>
      <c r="DS809" s="22"/>
      <c r="DT809" s="22"/>
    </row>
    <row r="810" spans="1:124" s="21" customFormat="1" x14ac:dyDescent="0.2">
      <c r="A810" s="20"/>
      <c r="B810" s="20"/>
      <c r="DS810" s="22"/>
      <c r="DT810" s="22"/>
    </row>
    <row r="811" spans="1:124" s="21" customFormat="1" x14ac:dyDescent="0.2">
      <c r="A811" s="20"/>
      <c r="B811" s="20"/>
      <c r="DS811" s="22"/>
      <c r="DT811" s="22"/>
    </row>
    <row r="812" spans="1:124" s="21" customFormat="1" x14ac:dyDescent="0.2">
      <c r="A812" s="20"/>
      <c r="B812" s="20"/>
      <c r="DS812" s="22"/>
      <c r="DT812" s="22"/>
    </row>
    <row r="813" spans="1:124" s="21" customFormat="1" x14ac:dyDescent="0.2">
      <c r="A813" s="20"/>
      <c r="B813" s="20"/>
      <c r="DS813" s="22"/>
      <c r="DT813" s="22"/>
    </row>
    <row r="814" spans="1:124" s="21" customFormat="1" x14ac:dyDescent="0.2">
      <c r="A814" s="20"/>
      <c r="B814" s="20"/>
      <c r="DS814" s="22"/>
      <c r="DT814" s="22"/>
    </row>
    <row r="815" spans="1:124" s="21" customFormat="1" x14ac:dyDescent="0.2">
      <c r="A815" s="20"/>
      <c r="B815" s="20"/>
      <c r="DS815" s="22"/>
      <c r="DT815" s="22"/>
    </row>
    <row r="816" spans="1:124" s="21" customFormat="1" x14ac:dyDescent="0.2">
      <c r="A816" s="20"/>
      <c r="B816" s="20"/>
      <c r="DS816" s="22"/>
      <c r="DT816" s="22"/>
    </row>
    <row r="817" spans="1:124" s="21" customFormat="1" x14ac:dyDescent="0.2">
      <c r="A817" s="20"/>
      <c r="B817" s="20"/>
      <c r="DS817" s="22"/>
      <c r="DT817" s="22"/>
    </row>
    <row r="818" spans="1:124" s="21" customFormat="1" x14ac:dyDescent="0.2">
      <c r="A818" s="20"/>
      <c r="B818" s="20"/>
      <c r="DS818" s="22"/>
      <c r="DT818" s="22"/>
    </row>
    <row r="819" spans="1:124" s="21" customFormat="1" x14ac:dyDescent="0.2">
      <c r="A819" s="20"/>
      <c r="B819" s="20"/>
      <c r="DS819" s="22"/>
      <c r="DT819" s="22"/>
    </row>
    <row r="820" spans="1:124" s="21" customFormat="1" x14ac:dyDescent="0.2">
      <c r="A820" s="20"/>
      <c r="B820" s="20"/>
      <c r="DS820" s="22"/>
      <c r="DT820" s="22"/>
    </row>
    <row r="821" spans="1:124" s="21" customFormat="1" x14ac:dyDescent="0.2">
      <c r="A821" s="20"/>
      <c r="B821" s="20"/>
      <c r="DS821" s="22"/>
      <c r="DT821" s="22"/>
    </row>
    <row r="822" spans="1:124" s="21" customFormat="1" x14ac:dyDescent="0.2">
      <c r="A822" s="20"/>
      <c r="B822" s="20"/>
      <c r="DS822" s="22"/>
      <c r="DT822" s="22"/>
    </row>
    <row r="823" spans="1:124" s="21" customFormat="1" x14ac:dyDescent="0.2">
      <c r="A823" s="20"/>
      <c r="B823" s="20"/>
      <c r="DS823" s="22"/>
      <c r="DT823" s="22"/>
    </row>
    <row r="824" spans="1:124" s="21" customFormat="1" x14ac:dyDescent="0.2">
      <c r="A824" s="20"/>
      <c r="B824" s="20"/>
      <c r="DS824" s="22"/>
      <c r="DT824" s="22"/>
    </row>
    <row r="825" spans="1:124" s="21" customFormat="1" x14ac:dyDescent="0.2">
      <c r="A825" s="20"/>
      <c r="B825" s="20"/>
      <c r="DS825" s="22"/>
      <c r="DT825" s="22"/>
    </row>
    <row r="826" spans="1:124" s="21" customFormat="1" x14ac:dyDescent="0.2">
      <c r="A826" s="20"/>
      <c r="B826" s="20"/>
      <c r="DS826" s="22"/>
      <c r="DT826" s="22"/>
    </row>
    <row r="827" spans="1:124" s="21" customFormat="1" x14ac:dyDescent="0.2">
      <c r="A827" s="20"/>
      <c r="B827" s="20"/>
      <c r="DS827" s="22"/>
      <c r="DT827" s="22"/>
    </row>
    <row r="828" spans="1:124" s="21" customFormat="1" x14ac:dyDescent="0.2">
      <c r="A828" s="20"/>
      <c r="B828" s="20"/>
      <c r="DS828" s="22"/>
      <c r="DT828" s="22"/>
    </row>
    <row r="829" spans="1:124" s="21" customFormat="1" x14ac:dyDescent="0.2">
      <c r="A829" s="20"/>
      <c r="B829" s="20"/>
      <c r="DS829" s="22"/>
      <c r="DT829" s="22"/>
    </row>
    <row r="830" spans="1:124" s="21" customFormat="1" x14ac:dyDescent="0.2">
      <c r="A830" s="20"/>
      <c r="B830" s="20"/>
      <c r="DS830" s="22"/>
      <c r="DT830" s="22"/>
    </row>
    <row r="831" spans="1:124" s="21" customFormat="1" x14ac:dyDescent="0.2">
      <c r="A831" s="20"/>
      <c r="B831" s="20"/>
      <c r="DS831" s="22"/>
      <c r="DT831" s="22"/>
    </row>
    <row r="832" spans="1:124" s="21" customFormat="1" x14ac:dyDescent="0.2">
      <c r="A832" s="20"/>
      <c r="B832" s="20"/>
      <c r="DS832" s="22"/>
      <c r="DT832" s="22"/>
    </row>
    <row r="833" spans="1:124" s="21" customFormat="1" x14ac:dyDescent="0.2">
      <c r="A833" s="20"/>
      <c r="B833" s="20"/>
      <c r="DS833" s="22"/>
      <c r="DT833" s="22"/>
    </row>
    <row r="834" spans="1:124" s="21" customFormat="1" x14ac:dyDescent="0.2">
      <c r="A834" s="20"/>
      <c r="B834" s="20"/>
      <c r="DS834" s="22"/>
      <c r="DT834" s="22"/>
    </row>
    <row r="835" spans="1:124" s="21" customFormat="1" x14ac:dyDescent="0.2">
      <c r="A835" s="20"/>
      <c r="B835" s="20"/>
      <c r="DS835" s="22"/>
      <c r="DT835" s="22"/>
    </row>
    <row r="836" spans="1:124" s="21" customFormat="1" x14ac:dyDescent="0.2">
      <c r="A836" s="20"/>
      <c r="B836" s="20"/>
      <c r="DS836" s="22"/>
      <c r="DT836" s="22"/>
    </row>
    <row r="837" spans="1:124" s="21" customFormat="1" x14ac:dyDescent="0.2">
      <c r="A837" s="20"/>
      <c r="B837" s="20"/>
      <c r="DS837" s="22"/>
      <c r="DT837" s="22"/>
    </row>
    <row r="838" spans="1:124" s="21" customFormat="1" x14ac:dyDescent="0.2">
      <c r="A838" s="20"/>
      <c r="B838" s="20"/>
      <c r="DS838" s="22"/>
      <c r="DT838" s="22"/>
    </row>
    <row r="839" spans="1:124" s="21" customFormat="1" x14ac:dyDescent="0.2">
      <c r="A839" s="20"/>
      <c r="B839" s="20"/>
      <c r="DS839" s="22"/>
      <c r="DT839" s="22"/>
    </row>
    <row r="840" spans="1:124" s="21" customFormat="1" x14ac:dyDescent="0.2">
      <c r="A840" s="20"/>
      <c r="B840" s="20"/>
      <c r="DS840" s="22"/>
      <c r="DT840" s="22"/>
    </row>
    <row r="841" spans="1:124" s="21" customFormat="1" x14ac:dyDescent="0.2">
      <c r="A841" s="20"/>
      <c r="B841" s="20"/>
      <c r="DS841" s="22"/>
      <c r="DT841" s="22"/>
    </row>
    <row r="842" spans="1:124" s="21" customFormat="1" x14ac:dyDescent="0.2">
      <c r="A842" s="20"/>
      <c r="B842" s="20"/>
      <c r="DS842" s="22"/>
      <c r="DT842" s="22"/>
    </row>
    <row r="843" spans="1:124" s="21" customFormat="1" x14ac:dyDescent="0.2">
      <c r="A843" s="20"/>
      <c r="B843" s="20"/>
      <c r="DS843" s="22"/>
      <c r="DT843" s="22"/>
    </row>
    <row r="844" spans="1:124" s="21" customFormat="1" x14ac:dyDescent="0.2">
      <c r="A844" s="20"/>
      <c r="B844" s="20"/>
      <c r="DS844" s="22"/>
      <c r="DT844" s="22"/>
    </row>
    <row r="845" spans="1:124" s="21" customFormat="1" x14ac:dyDescent="0.2">
      <c r="A845" s="20"/>
      <c r="B845" s="20"/>
      <c r="DS845" s="22"/>
      <c r="DT845" s="22"/>
    </row>
    <row r="846" spans="1:124" s="21" customFormat="1" x14ac:dyDescent="0.2">
      <c r="A846" s="20"/>
      <c r="B846" s="20"/>
      <c r="DS846" s="22"/>
      <c r="DT846" s="22"/>
    </row>
    <row r="847" spans="1:124" s="21" customFormat="1" x14ac:dyDescent="0.2">
      <c r="A847" s="20"/>
      <c r="B847" s="20"/>
      <c r="DS847" s="22"/>
      <c r="DT847" s="22"/>
    </row>
    <row r="848" spans="1:124" s="21" customFormat="1" x14ac:dyDescent="0.2">
      <c r="A848" s="20"/>
      <c r="B848" s="20"/>
      <c r="DS848" s="22"/>
      <c r="DT848" s="22"/>
    </row>
    <row r="849" spans="1:124" s="21" customFormat="1" x14ac:dyDescent="0.2">
      <c r="A849" s="20"/>
      <c r="B849" s="20"/>
      <c r="DS849" s="22"/>
      <c r="DT849" s="22"/>
    </row>
    <row r="850" spans="1:124" s="21" customFormat="1" x14ac:dyDescent="0.2">
      <c r="A850" s="20"/>
      <c r="B850" s="20"/>
      <c r="DS850" s="22"/>
      <c r="DT850" s="22"/>
    </row>
    <row r="851" spans="1:124" s="21" customFormat="1" x14ac:dyDescent="0.2">
      <c r="A851" s="20"/>
      <c r="B851" s="20"/>
      <c r="DS851" s="22"/>
      <c r="DT851" s="22"/>
    </row>
    <row r="852" spans="1:124" s="21" customFormat="1" x14ac:dyDescent="0.2">
      <c r="A852" s="20"/>
      <c r="B852" s="20"/>
      <c r="DS852" s="22"/>
      <c r="DT852" s="22"/>
    </row>
    <row r="853" spans="1:124" s="21" customFormat="1" x14ac:dyDescent="0.2">
      <c r="A853" s="20"/>
      <c r="B853" s="20"/>
      <c r="DS853" s="22"/>
      <c r="DT853" s="22"/>
    </row>
    <row r="854" spans="1:124" s="21" customFormat="1" x14ac:dyDescent="0.2">
      <c r="A854" s="20"/>
      <c r="B854" s="20"/>
      <c r="DS854" s="22"/>
      <c r="DT854" s="22"/>
    </row>
    <row r="855" spans="1:124" s="21" customFormat="1" x14ac:dyDescent="0.2">
      <c r="A855" s="20"/>
      <c r="B855" s="20"/>
      <c r="DS855" s="22"/>
      <c r="DT855" s="22"/>
    </row>
    <row r="856" spans="1:124" s="21" customFormat="1" x14ac:dyDescent="0.2">
      <c r="A856" s="20"/>
      <c r="B856" s="20"/>
      <c r="DS856" s="22"/>
      <c r="DT856" s="22"/>
    </row>
    <row r="857" spans="1:124" s="21" customFormat="1" x14ac:dyDescent="0.2">
      <c r="A857" s="20"/>
      <c r="B857" s="20"/>
      <c r="DS857" s="22"/>
      <c r="DT857" s="22"/>
    </row>
    <row r="858" spans="1:124" s="21" customFormat="1" x14ac:dyDescent="0.2">
      <c r="A858" s="20"/>
      <c r="B858" s="20"/>
      <c r="DS858" s="22"/>
      <c r="DT858" s="22"/>
    </row>
    <row r="859" spans="1:124" s="21" customFormat="1" x14ac:dyDescent="0.2">
      <c r="A859" s="20"/>
      <c r="B859" s="20"/>
      <c r="DS859" s="22"/>
      <c r="DT859" s="22"/>
    </row>
    <row r="860" spans="1:124" s="21" customFormat="1" x14ac:dyDescent="0.2">
      <c r="A860" s="20"/>
      <c r="B860" s="20"/>
      <c r="DS860" s="22"/>
      <c r="DT860" s="22"/>
    </row>
    <row r="861" spans="1:124" s="21" customFormat="1" x14ac:dyDescent="0.2">
      <c r="A861" s="20"/>
      <c r="B861" s="20"/>
      <c r="DS861" s="22"/>
      <c r="DT861" s="22"/>
    </row>
    <row r="862" spans="1:124" s="21" customFormat="1" x14ac:dyDescent="0.2">
      <c r="A862" s="20"/>
      <c r="B862" s="20"/>
      <c r="DS862" s="22"/>
      <c r="DT862" s="22"/>
    </row>
    <row r="863" spans="1:124" s="21" customFormat="1" x14ac:dyDescent="0.2">
      <c r="A863" s="20"/>
      <c r="B863" s="20"/>
      <c r="DS863" s="22"/>
      <c r="DT863" s="22"/>
    </row>
    <row r="864" spans="1:124" s="21" customFormat="1" x14ac:dyDescent="0.2">
      <c r="A864" s="20"/>
      <c r="B864" s="20"/>
      <c r="DS864" s="22"/>
      <c r="DT864" s="22"/>
    </row>
    <row r="865" spans="1:124" s="21" customFormat="1" x14ac:dyDescent="0.2">
      <c r="A865" s="20"/>
      <c r="B865" s="20"/>
      <c r="DS865" s="22"/>
      <c r="DT865" s="22"/>
    </row>
    <row r="866" spans="1:124" s="21" customFormat="1" x14ac:dyDescent="0.2">
      <c r="A866" s="20"/>
      <c r="B866" s="20"/>
      <c r="DS866" s="22"/>
      <c r="DT866" s="22"/>
    </row>
    <row r="867" spans="1:124" s="21" customFormat="1" x14ac:dyDescent="0.2">
      <c r="A867" s="20"/>
      <c r="B867" s="20"/>
      <c r="DS867" s="22"/>
      <c r="DT867" s="22"/>
    </row>
    <row r="868" spans="1:124" s="21" customFormat="1" x14ac:dyDescent="0.2">
      <c r="A868" s="20"/>
      <c r="B868" s="20"/>
      <c r="DS868" s="22"/>
      <c r="DT868" s="22"/>
    </row>
    <row r="869" spans="1:124" s="21" customFormat="1" x14ac:dyDescent="0.2">
      <c r="A869" s="20"/>
      <c r="B869" s="20"/>
      <c r="DS869" s="22"/>
      <c r="DT869" s="22"/>
    </row>
    <row r="870" spans="1:124" s="21" customFormat="1" x14ac:dyDescent="0.2">
      <c r="A870" s="20"/>
      <c r="B870" s="20"/>
      <c r="DS870" s="22"/>
      <c r="DT870" s="22"/>
    </row>
    <row r="871" spans="1:124" s="21" customFormat="1" x14ac:dyDescent="0.2">
      <c r="A871" s="20"/>
      <c r="B871" s="20"/>
      <c r="DS871" s="22"/>
      <c r="DT871" s="22"/>
    </row>
    <row r="872" spans="1:124" s="21" customFormat="1" x14ac:dyDescent="0.2">
      <c r="A872" s="20"/>
      <c r="B872" s="20"/>
      <c r="DS872" s="22"/>
      <c r="DT872" s="22"/>
    </row>
    <row r="873" spans="1:124" s="21" customFormat="1" x14ac:dyDescent="0.2">
      <c r="A873" s="20"/>
      <c r="B873" s="20"/>
      <c r="DS873" s="22"/>
      <c r="DT873" s="22"/>
    </row>
    <row r="874" spans="1:124" s="21" customFormat="1" x14ac:dyDescent="0.2">
      <c r="A874" s="20"/>
      <c r="B874" s="20"/>
      <c r="DS874" s="22"/>
      <c r="DT874" s="22"/>
    </row>
    <row r="875" spans="1:124" s="21" customFormat="1" x14ac:dyDescent="0.2">
      <c r="A875" s="20"/>
      <c r="B875" s="20"/>
      <c r="DS875" s="22"/>
      <c r="DT875" s="22"/>
    </row>
    <row r="876" spans="1:124" s="21" customFormat="1" x14ac:dyDescent="0.2">
      <c r="A876" s="20"/>
      <c r="B876" s="20"/>
      <c r="DS876" s="22"/>
      <c r="DT876" s="22"/>
    </row>
    <row r="877" spans="1:124" s="21" customFormat="1" x14ac:dyDescent="0.2">
      <c r="A877" s="20"/>
      <c r="B877" s="20"/>
      <c r="DS877" s="22"/>
      <c r="DT877" s="22"/>
    </row>
    <row r="878" spans="1:124" s="21" customFormat="1" x14ac:dyDescent="0.2">
      <c r="A878" s="20"/>
      <c r="B878" s="20"/>
      <c r="DS878" s="22"/>
      <c r="DT878" s="22"/>
    </row>
    <row r="879" spans="1:124" s="21" customFormat="1" x14ac:dyDescent="0.2">
      <c r="A879" s="20"/>
      <c r="B879" s="20"/>
      <c r="DS879" s="22"/>
      <c r="DT879" s="22"/>
    </row>
    <row r="880" spans="1:124" s="21" customFormat="1" x14ac:dyDescent="0.2">
      <c r="A880" s="20"/>
      <c r="B880" s="20"/>
      <c r="DS880" s="22"/>
      <c r="DT880" s="22"/>
    </row>
    <row r="881" spans="1:124" s="21" customFormat="1" x14ac:dyDescent="0.2">
      <c r="A881" s="20"/>
      <c r="B881" s="20"/>
      <c r="DS881" s="22"/>
      <c r="DT881" s="22"/>
    </row>
    <row r="882" spans="1:124" s="21" customFormat="1" x14ac:dyDescent="0.2">
      <c r="A882" s="20"/>
      <c r="B882" s="20"/>
      <c r="DS882" s="22"/>
      <c r="DT882" s="22"/>
    </row>
    <row r="883" spans="1:124" s="21" customFormat="1" x14ac:dyDescent="0.2">
      <c r="A883" s="20"/>
      <c r="B883" s="20"/>
      <c r="DS883" s="22"/>
      <c r="DT883" s="22"/>
    </row>
    <row r="884" spans="1:124" s="21" customFormat="1" x14ac:dyDescent="0.2">
      <c r="A884" s="20"/>
      <c r="B884" s="20"/>
      <c r="DS884" s="22"/>
      <c r="DT884" s="22"/>
    </row>
    <row r="885" spans="1:124" s="21" customFormat="1" x14ac:dyDescent="0.2">
      <c r="A885" s="20"/>
      <c r="B885" s="20"/>
      <c r="DS885" s="22"/>
      <c r="DT885" s="22"/>
    </row>
    <row r="886" spans="1:124" s="21" customFormat="1" x14ac:dyDescent="0.2">
      <c r="A886" s="20"/>
      <c r="B886" s="20"/>
      <c r="DS886" s="22"/>
      <c r="DT886" s="22"/>
    </row>
    <row r="887" spans="1:124" s="21" customFormat="1" x14ac:dyDescent="0.2">
      <c r="A887" s="20"/>
      <c r="B887" s="20"/>
      <c r="DS887" s="22"/>
      <c r="DT887" s="22"/>
    </row>
    <row r="888" spans="1:124" s="21" customFormat="1" x14ac:dyDescent="0.2">
      <c r="A888" s="20"/>
      <c r="B888" s="20"/>
      <c r="DS888" s="22"/>
      <c r="DT888" s="22"/>
    </row>
    <row r="889" spans="1:124" s="21" customFormat="1" x14ac:dyDescent="0.2">
      <c r="A889" s="20"/>
      <c r="B889" s="20"/>
      <c r="DS889" s="22"/>
      <c r="DT889" s="22"/>
    </row>
    <row r="890" spans="1:124" s="21" customFormat="1" x14ac:dyDescent="0.2">
      <c r="A890" s="20"/>
      <c r="B890" s="20"/>
      <c r="DS890" s="22"/>
      <c r="DT890" s="22"/>
    </row>
    <row r="891" spans="1:124" s="21" customFormat="1" x14ac:dyDescent="0.2">
      <c r="A891" s="20"/>
      <c r="B891" s="20"/>
      <c r="DS891" s="22"/>
      <c r="DT891" s="22"/>
    </row>
    <row r="892" spans="1:124" s="21" customFormat="1" x14ac:dyDescent="0.2">
      <c r="A892" s="20"/>
      <c r="B892" s="20"/>
      <c r="DS892" s="22"/>
      <c r="DT892" s="22"/>
    </row>
    <row r="893" spans="1:124" s="21" customFormat="1" x14ac:dyDescent="0.2">
      <c r="A893" s="20"/>
      <c r="B893" s="20"/>
      <c r="DS893" s="22"/>
      <c r="DT893" s="22"/>
    </row>
    <row r="894" spans="1:124" s="21" customFormat="1" x14ac:dyDescent="0.2">
      <c r="A894" s="20"/>
      <c r="B894" s="20"/>
      <c r="DS894" s="22"/>
      <c r="DT894" s="22"/>
    </row>
    <row r="895" spans="1:124" s="21" customFormat="1" x14ac:dyDescent="0.2">
      <c r="A895" s="20"/>
      <c r="B895" s="20"/>
      <c r="DS895" s="22"/>
      <c r="DT895" s="22"/>
    </row>
    <row r="896" spans="1:124" s="21" customFormat="1" x14ac:dyDescent="0.2">
      <c r="A896" s="20"/>
      <c r="B896" s="20"/>
      <c r="DS896" s="22"/>
      <c r="DT896" s="22"/>
    </row>
    <row r="897" spans="1:124" s="21" customFormat="1" x14ac:dyDescent="0.2">
      <c r="A897" s="20"/>
      <c r="B897" s="20"/>
      <c r="DS897" s="22"/>
      <c r="DT897" s="22"/>
    </row>
    <row r="898" spans="1:124" s="21" customFormat="1" x14ac:dyDescent="0.2">
      <c r="A898" s="20"/>
      <c r="B898" s="20"/>
      <c r="DS898" s="22"/>
      <c r="DT898" s="22"/>
    </row>
    <row r="899" spans="1:124" s="21" customFormat="1" x14ac:dyDescent="0.2">
      <c r="A899" s="20"/>
      <c r="B899" s="20"/>
      <c r="DS899" s="22"/>
      <c r="DT899" s="22"/>
    </row>
    <row r="900" spans="1:124" s="21" customFormat="1" x14ac:dyDescent="0.2">
      <c r="A900" s="20"/>
      <c r="B900" s="20"/>
      <c r="DS900" s="22"/>
      <c r="DT900" s="22"/>
    </row>
    <row r="901" spans="1:124" s="21" customFormat="1" x14ac:dyDescent="0.2">
      <c r="A901" s="20"/>
      <c r="B901" s="20"/>
      <c r="DS901" s="22"/>
      <c r="DT901" s="22"/>
    </row>
    <row r="902" spans="1:124" s="21" customFormat="1" x14ac:dyDescent="0.2">
      <c r="A902" s="20"/>
      <c r="B902" s="20"/>
      <c r="DS902" s="22"/>
      <c r="DT902" s="22"/>
    </row>
    <row r="903" spans="1:124" s="21" customFormat="1" x14ac:dyDescent="0.2">
      <c r="A903" s="20"/>
      <c r="B903" s="20"/>
      <c r="DS903" s="22"/>
      <c r="DT903" s="22"/>
    </row>
    <row r="904" spans="1:124" s="21" customFormat="1" x14ac:dyDescent="0.2">
      <c r="A904" s="20"/>
      <c r="B904" s="20"/>
      <c r="DS904" s="22"/>
      <c r="DT904" s="22"/>
    </row>
    <row r="905" spans="1:124" s="21" customFormat="1" x14ac:dyDescent="0.2">
      <c r="A905" s="20"/>
      <c r="B905" s="20"/>
      <c r="DS905" s="22"/>
      <c r="DT905" s="22"/>
    </row>
    <row r="906" spans="1:124" s="21" customFormat="1" x14ac:dyDescent="0.2">
      <c r="A906" s="20"/>
      <c r="B906" s="20"/>
      <c r="DS906" s="22"/>
      <c r="DT906" s="22"/>
    </row>
    <row r="907" spans="1:124" s="21" customFormat="1" x14ac:dyDescent="0.2">
      <c r="A907" s="20"/>
      <c r="B907" s="20"/>
      <c r="DS907" s="22"/>
      <c r="DT907" s="22"/>
    </row>
    <row r="908" spans="1:124" s="21" customFormat="1" x14ac:dyDescent="0.2">
      <c r="A908" s="20"/>
      <c r="B908" s="20"/>
      <c r="DS908" s="22"/>
      <c r="DT908" s="22"/>
    </row>
    <row r="909" spans="1:124" s="21" customFormat="1" x14ac:dyDescent="0.2">
      <c r="A909" s="20"/>
      <c r="B909" s="20"/>
      <c r="DS909" s="22"/>
      <c r="DT909" s="22"/>
    </row>
    <row r="910" spans="1:124" s="21" customFormat="1" x14ac:dyDescent="0.2">
      <c r="A910" s="20"/>
      <c r="B910" s="20"/>
      <c r="DS910" s="22"/>
      <c r="DT910" s="22"/>
    </row>
    <row r="911" spans="1:124" s="21" customFormat="1" x14ac:dyDescent="0.2">
      <c r="A911" s="20"/>
      <c r="B911" s="20"/>
      <c r="DS911" s="22"/>
      <c r="DT911" s="22"/>
    </row>
    <row r="912" spans="1:124" s="21" customFormat="1" x14ac:dyDescent="0.2">
      <c r="A912" s="20"/>
      <c r="B912" s="20"/>
      <c r="DS912" s="22"/>
      <c r="DT912" s="22"/>
    </row>
    <row r="913" spans="1:124" s="21" customFormat="1" x14ac:dyDescent="0.2">
      <c r="A913" s="20"/>
      <c r="B913" s="20"/>
      <c r="DS913" s="22"/>
      <c r="DT913" s="22"/>
    </row>
    <row r="914" spans="1:124" s="21" customFormat="1" x14ac:dyDescent="0.2">
      <c r="A914" s="20"/>
      <c r="B914" s="20"/>
      <c r="DS914" s="22"/>
      <c r="DT914" s="22"/>
    </row>
    <row r="915" spans="1:124" s="21" customFormat="1" x14ac:dyDescent="0.2">
      <c r="A915" s="20"/>
      <c r="B915" s="20"/>
      <c r="DS915" s="22"/>
      <c r="DT915" s="22"/>
    </row>
    <row r="916" spans="1:124" s="21" customFormat="1" x14ac:dyDescent="0.2">
      <c r="A916" s="20"/>
      <c r="B916" s="20"/>
      <c r="DS916" s="22"/>
      <c r="DT916" s="22"/>
    </row>
    <row r="917" spans="1:124" s="21" customFormat="1" x14ac:dyDescent="0.2">
      <c r="A917" s="20"/>
      <c r="B917" s="20"/>
      <c r="DS917" s="22"/>
      <c r="DT917" s="22"/>
    </row>
    <row r="918" spans="1:124" s="21" customFormat="1" x14ac:dyDescent="0.2">
      <c r="A918" s="20"/>
      <c r="B918" s="20"/>
      <c r="DS918" s="22"/>
      <c r="DT918" s="22"/>
    </row>
    <row r="919" spans="1:124" s="21" customFormat="1" x14ac:dyDescent="0.2">
      <c r="A919" s="20"/>
      <c r="B919" s="20"/>
      <c r="DS919" s="22"/>
      <c r="DT919" s="22"/>
    </row>
    <row r="920" spans="1:124" s="21" customFormat="1" x14ac:dyDescent="0.2">
      <c r="A920" s="20"/>
      <c r="B920" s="20"/>
      <c r="DS920" s="22"/>
      <c r="DT920" s="22"/>
    </row>
    <row r="921" spans="1:124" s="21" customFormat="1" x14ac:dyDescent="0.2">
      <c r="A921" s="20"/>
      <c r="B921" s="20"/>
      <c r="DS921" s="22"/>
      <c r="DT921" s="22"/>
    </row>
    <row r="922" spans="1:124" s="21" customFormat="1" x14ac:dyDescent="0.2">
      <c r="A922" s="20"/>
      <c r="B922" s="20"/>
      <c r="DS922" s="22"/>
      <c r="DT922" s="22"/>
    </row>
    <row r="923" spans="1:124" s="21" customFormat="1" x14ac:dyDescent="0.2">
      <c r="A923" s="20"/>
      <c r="B923" s="20"/>
      <c r="DS923" s="22"/>
      <c r="DT923" s="22"/>
    </row>
    <row r="924" spans="1:124" s="21" customFormat="1" x14ac:dyDescent="0.2">
      <c r="A924" s="20"/>
      <c r="B924" s="20"/>
      <c r="DS924" s="22"/>
      <c r="DT924" s="22"/>
    </row>
    <row r="925" spans="1:124" s="21" customFormat="1" x14ac:dyDescent="0.2">
      <c r="A925" s="20"/>
      <c r="B925" s="20"/>
      <c r="DS925" s="22"/>
      <c r="DT925" s="22"/>
    </row>
    <row r="926" spans="1:124" s="21" customFormat="1" x14ac:dyDescent="0.2">
      <c r="A926" s="20"/>
      <c r="B926" s="20"/>
      <c r="DS926" s="22"/>
      <c r="DT926" s="22"/>
    </row>
    <row r="927" spans="1:124" s="21" customFormat="1" x14ac:dyDescent="0.2">
      <c r="A927" s="20"/>
      <c r="B927" s="20"/>
      <c r="DS927" s="22"/>
      <c r="DT927" s="22"/>
    </row>
    <row r="928" spans="1:124" s="21" customFormat="1" x14ac:dyDescent="0.2">
      <c r="A928" s="20"/>
      <c r="B928" s="20"/>
      <c r="DS928" s="22"/>
      <c r="DT928" s="22"/>
    </row>
    <row r="929" spans="1:124" s="21" customFormat="1" x14ac:dyDescent="0.2">
      <c r="A929" s="20"/>
      <c r="B929" s="20"/>
      <c r="DS929" s="22"/>
      <c r="DT929" s="22"/>
    </row>
    <row r="930" spans="1:124" s="21" customFormat="1" x14ac:dyDescent="0.2">
      <c r="A930" s="20"/>
      <c r="B930" s="20"/>
      <c r="DS930" s="22"/>
      <c r="DT930" s="22"/>
    </row>
    <row r="931" spans="1:124" s="21" customFormat="1" x14ac:dyDescent="0.2">
      <c r="A931" s="20"/>
      <c r="B931" s="20"/>
      <c r="DS931" s="22"/>
      <c r="DT931" s="22"/>
    </row>
    <row r="932" spans="1:124" s="21" customFormat="1" x14ac:dyDescent="0.2">
      <c r="A932" s="20"/>
      <c r="B932" s="20"/>
      <c r="DS932" s="22"/>
      <c r="DT932" s="22"/>
    </row>
    <row r="933" spans="1:124" s="21" customFormat="1" x14ac:dyDescent="0.2">
      <c r="A933" s="20"/>
      <c r="B933" s="20"/>
      <c r="DS933" s="22"/>
      <c r="DT933" s="22"/>
    </row>
    <row r="934" spans="1:124" s="21" customFormat="1" x14ac:dyDescent="0.2">
      <c r="A934" s="20"/>
      <c r="B934" s="20"/>
      <c r="DS934" s="22"/>
      <c r="DT934" s="22"/>
    </row>
    <row r="935" spans="1:124" s="21" customFormat="1" x14ac:dyDescent="0.2">
      <c r="A935" s="20"/>
      <c r="B935" s="20"/>
      <c r="DS935" s="22"/>
      <c r="DT935" s="22"/>
    </row>
    <row r="936" spans="1:124" s="21" customFormat="1" x14ac:dyDescent="0.2">
      <c r="A936" s="20"/>
      <c r="B936" s="20"/>
      <c r="DS936" s="22"/>
      <c r="DT936" s="22"/>
    </row>
    <row r="937" spans="1:124" s="21" customFormat="1" x14ac:dyDescent="0.2">
      <c r="A937" s="20"/>
      <c r="B937" s="20"/>
      <c r="DS937" s="22"/>
      <c r="DT937" s="22"/>
    </row>
    <row r="938" spans="1:124" s="21" customFormat="1" x14ac:dyDescent="0.2">
      <c r="A938" s="20"/>
      <c r="B938" s="20"/>
      <c r="DS938" s="22"/>
      <c r="DT938" s="22"/>
    </row>
    <row r="939" spans="1:124" s="21" customFormat="1" x14ac:dyDescent="0.2">
      <c r="A939" s="20"/>
      <c r="B939" s="20"/>
      <c r="DS939" s="22"/>
      <c r="DT939" s="22"/>
    </row>
    <row r="940" spans="1:124" s="21" customFormat="1" x14ac:dyDescent="0.2">
      <c r="A940" s="20"/>
      <c r="B940" s="20"/>
      <c r="DS940" s="22"/>
      <c r="DT940" s="22"/>
    </row>
    <row r="941" spans="1:124" s="21" customFormat="1" x14ac:dyDescent="0.2">
      <c r="A941" s="20"/>
      <c r="B941" s="20"/>
      <c r="DS941" s="22"/>
      <c r="DT941" s="22"/>
    </row>
    <row r="942" spans="1:124" s="21" customFormat="1" x14ac:dyDescent="0.2">
      <c r="A942" s="20"/>
      <c r="B942" s="20"/>
      <c r="DS942" s="22"/>
      <c r="DT942" s="22"/>
    </row>
    <row r="943" spans="1:124" s="21" customFormat="1" x14ac:dyDescent="0.2">
      <c r="A943" s="20"/>
      <c r="B943" s="20"/>
      <c r="DS943" s="22"/>
      <c r="DT943" s="22"/>
    </row>
    <row r="944" spans="1:124" s="21" customFormat="1" x14ac:dyDescent="0.2">
      <c r="A944" s="20"/>
      <c r="B944" s="20"/>
      <c r="DS944" s="22"/>
      <c r="DT944" s="22"/>
    </row>
    <row r="945" spans="1:124" s="21" customFormat="1" x14ac:dyDescent="0.2">
      <c r="A945" s="20"/>
      <c r="B945" s="20"/>
      <c r="DS945" s="22"/>
      <c r="DT945" s="22"/>
    </row>
    <row r="946" spans="1:124" s="21" customFormat="1" x14ac:dyDescent="0.2">
      <c r="A946" s="20"/>
      <c r="B946" s="20"/>
      <c r="DS946" s="22"/>
      <c r="DT946" s="22"/>
    </row>
    <row r="947" spans="1:124" s="21" customFormat="1" x14ac:dyDescent="0.2">
      <c r="A947" s="20"/>
      <c r="B947" s="20"/>
      <c r="DS947" s="22"/>
      <c r="DT947" s="22"/>
    </row>
    <row r="948" spans="1:124" s="21" customFormat="1" x14ac:dyDescent="0.2">
      <c r="A948" s="20"/>
      <c r="B948" s="20"/>
      <c r="DS948" s="22"/>
      <c r="DT948" s="22"/>
    </row>
    <row r="949" spans="1:124" s="21" customFormat="1" x14ac:dyDescent="0.2">
      <c r="A949" s="20"/>
      <c r="B949" s="20"/>
      <c r="DS949" s="22"/>
      <c r="DT949" s="22"/>
    </row>
    <row r="950" spans="1:124" s="21" customFormat="1" x14ac:dyDescent="0.2">
      <c r="A950" s="20"/>
      <c r="B950" s="20"/>
      <c r="DS950" s="22"/>
      <c r="DT950" s="22"/>
    </row>
    <row r="951" spans="1:124" s="21" customFormat="1" x14ac:dyDescent="0.2">
      <c r="A951" s="20"/>
      <c r="B951" s="20"/>
      <c r="DS951" s="22"/>
      <c r="DT951" s="22"/>
    </row>
    <row r="952" spans="1:124" s="21" customFormat="1" x14ac:dyDescent="0.2">
      <c r="A952" s="20"/>
      <c r="B952" s="20"/>
      <c r="DS952" s="22"/>
      <c r="DT952" s="22"/>
    </row>
    <row r="953" spans="1:124" s="21" customFormat="1" x14ac:dyDescent="0.2">
      <c r="A953" s="20"/>
      <c r="B953" s="20"/>
      <c r="DS953" s="22"/>
      <c r="DT953" s="22"/>
    </row>
    <row r="954" spans="1:124" s="21" customFormat="1" x14ac:dyDescent="0.2">
      <c r="A954" s="20"/>
      <c r="B954" s="20"/>
      <c r="DS954" s="22"/>
      <c r="DT954" s="22"/>
    </row>
    <row r="955" spans="1:124" s="21" customFormat="1" x14ac:dyDescent="0.2">
      <c r="A955" s="20"/>
      <c r="B955" s="20"/>
      <c r="DS955" s="22"/>
      <c r="DT955" s="22"/>
    </row>
    <row r="956" spans="1:124" s="21" customFormat="1" x14ac:dyDescent="0.2">
      <c r="A956" s="20"/>
      <c r="B956" s="20"/>
      <c r="DS956" s="22"/>
      <c r="DT956" s="22"/>
    </row>
    <row r="957" spans="1:124" s="21" customFormat="1" x14ac:dyDescent="0.2">
      <c r="A957" s="20"/>
      <c r="B957" s="20"/>
      <c r="DS957" s="22"/>
      <c r="DT957" s="22"/>
    </row>
    <row r="958" spans="1:124" s="21" customFormat="1" x14ac:dyDescent="0.2">
      <c r="A958" s="20"/>
      <c r="B958" s="20"/>
      <c r="DS958" s="22"/>
      <c r="DT958" s="22"/>
    </row>
    <row r="959" spans="1:124" s="21" customFormat="1" x14ac:dyDescent="0.2">
      <c r="A959" s="20"/>
      <c r="B959" s="20"/>
      <c r="DS959" s="22"/>
      <c r="DT959" s="22"/>
    </row>
    <row r="960" spans="1:124" s="21" customFormat="1" x14ac:dyDescent="0.2">
      <c r="A960" s="20"/>
      <c r="B960" s="20"/>
      <c r="DS960" s="22"/>
      <c r="DT960" s="22"/>
    </row>
    <row r="961" spans="1:124" s="21" customFormat="1" x14ac:dyDescent="0.2">
      <c r="A961" s="20"/>
      <c r="B961" s="20"/>
      <c r="DS961" s="22"/>
      <c r="DT961" s="22"/>
    </row>
    <row r="962" spans="1:124" s="21" customFormat="1" x14ac:dyDescent="0.2">
      <c r="A962" s="20"/>
      <c r="B962" s="20"/>
      <c r="DS962" s="22"/>
      <c r="DT962" s="22"/>
    </row>
    <row r="963" spans="1:124" s="21" customFormat="1" x14ac:dyDescent="0.2">
      <c r="A963" s="20"/>
      <c r="B963" s="20"/>
      <c r="DS963" s="22"/>
      <c r="DT963" s="22"/>
    </row>
    <row r="964" spans="1:124" s="21" customFormat="1" x14ac:dyDescent="0.2">
      <c r="A964" s="20"/>
      <c r="B964" s="20"/>
      <c r="DS964" s="22"/>
      <c r="DT964" s="22"/>
    </row>
    <row r="965" spans="1:124" s="21" customFormat="1" x14ac:dyDescent="0.2">
      <c r="A965" s="20"/>
      <c r="B965" s="20"/>
      <c r="DS965" s="22"/>
      <c r="DT965" s="22"/>
    </row>
    <row r="966" spans="1:124" s="21" customFormat="1" x14ac:dyDescent="0.2">
      <c r="A966" s="20"/>
      <c r="B966" s="20"/>
      <c r="DS966" s="22"/>
      <c r="DT966" s="22"/>
    </row>
    <row r="967" spans="1:124" s="21" customFormat="1" x14ac:dyDescent="0.2">
      <c r="A967" s="20"/>
      <c r="B967" s="20"/>
      <c r="DS967" s="22"/>
      <c r="DT967" s="22"/>
    </row>
    <row r="968" spans="1:124" s="21" customFormat="1" x14ac:dyDescent="0.2">
      <c r="A968" s="20"/>
      <c r="B968" s="20"/>
      <c r="DS968" s="22"/>
      <c r="DT968" s="22"/>
    </row>
    <row r="969" spans="1:124" s="21" customFormat="1" x14ac:dyDescent="0.2">
      <c r="A969" s="20"/>
      <c r="B969" s="20"/>
      <c r="DS969" s="22"/>
      <c r="DT969" s="22"/>
    </row>
    <row r="970" spans="1:124" s="21" customFormat="1" x14ac:dyDescent="0.2">
      <c r="A970" s="20"/>
      <c r="B970" s="20"/>
      <c r="DS970" s="22"/>
      <c r="DT970" s="22"/>
    </row>
    <row r="971" spans="1:124" s="21" customFormat="1" x14ac:dyDescent="0.2">
      <c r="A971" s="20"/>
      <c r="B971" s="20"/>
      <c r="DS971" s="22"/>
      <c r="DT971" s="22"/>
    </row>
    <row r="972" spans="1:124" s="21" customFormat="1" x14ac:dyDescent="0.2">
      <c r="A972" s="20"/>
      <c r="B972" s="20"/>
      <c r="DS972" s="22"/>
      <c r="DT972" s="22"/>
    </row>
    <row r="973" spans="1:124" s="21" customFormat="1" x14ac:dyDescent="0.2">
      <c r="A973" s="20"/>
      <c r="B973" s="20"/>
      <c r="DS973" s="22"/>
      <c r="DT973" s="22"/>
    </row>
    <row r="974" spans="1:124" s="21" customFormat="1" x14ac:dyDescent="0.2">
      <c r="A974" s="20"/>
      <c r="B974" s="20"/>
      <c r="DS974" s="22"/>
      <c r="DT974" s="22"/>
    </row>
    <row r="975" spans="1:124" s="21" customFormat="1" x14ac:dyDescent="0.2">
      <c r="A975" s="20"/>
      <c r="B975" s="20"/>
      <c r="DS975" s="22"/>
      <c r="DT975" s="22"/>
    </row>
    <row r="976" spans="1:124" s="21" customFormat="1" x14ac:dyDescent="0.2">
      <c r="A976" s="20"/>
      <c r="B976" s="20"/>
      <c r="DS976" s="22"/>
      <c r="DT976" s="22"/>
    </row>
    <row r="977" spans="1:124" s="21" customFormat="1" x14ac:dyDescent="0.2">
      <c r="A977" s="20"/>
      <c r="B977" s="20"/>
      <c r="DS977" s="22"/>
      <c r="DT977" s="22"/>
    </row>
    <row r="978" spans="1:124" s="21" customFormat="1" x14ac:dyDescent="0.2">
      <c r="A978" s="20"/>
      <c r="B978" s="20"/>
      <c r="DS978" s="22"/>
      <c r="DT978" s="22"/>
    </row>
    <row r="979" spans="1:124" s="21" customFormat="1" x14ac:dyDescent="0.2">
      <c r="A979" s="20"/>
      <c r="B979" s="20"/>
      <c r="DS979" s="22"/>
      <c r="DT979" s="22"/>
    </row>
    <row r="980" spans="1:124" s="21" customFormat="1" x14ac:dyDescent="0.2">
      <c r="A980" s="20"/>
      <c r="B980" s="20"/>
      <c r="DS980" s="22"/>
      <c r="DT980" s="22"/>
    </row>
    <row r="981" spans="1:124" s="21" customFormat="1" x14ac:dyDescent="0.2">
      <c r="A981" s="20"/>
      <c r="B981" s="20"/>
      <c r="DS981" s="22"/>
      <c r="DT981" s="22"/>
    </row>
    <row r="982" spans="1:124" s="21" customFormat="1" x14ac:dyDescent="0.2">
      <c r="A982" s="20"/>
      <c r="B982" s="20"/>
      <c r="DS982" s="22"/>
      <c r="DT982" s="22"/>
    </row>
    <row r="983" spans="1:124" s="21" customFormat="1" x14ac:dyDescent="0.2">
      <c r="A983" s="20"/>
      <c r="B983" s="20"/>
      <c r="DS983" s="22"/>
      <c r="DT983" s="22"/>
    </row>
    <row r="984" spans="1:124" s="21" customFormat="1" x14ac:dyDescent="0.2">
      <c r="A984" s="20"/>
      <c r="B984" s="20"/>
      <c r="DS984" s="22"/>
      <c r="DT984" s="22"/>
    </row>
    <row r="985" spans="1:124" s="21" customFormat="1" x14ac:dyDescent="0.2">
      <c r="A985" s="20"/>
      <c r="B985" s="20"/>
      <c r="DS985" s="22"/>
      <c r="DT985" s="22"/>
    </row>
    <row r="986" spans="1:124" s="21" customFormat="1" x14ac:dyDescent="0.2">
      <c r="A986" s="20"/>
      <c r="B986" s="20"/>
      <c r="DS986" s="22"/>
      <c r="DT986" s="22"/>
    </row>
    <row r="987" spans="1:124" s="21" customFormat="1" x14ac:dyDescent="0.2">
      <c r="A987" s="20"/>
      <c r="B987" s="20"/>
      <c r="DS987" s="22"/>
      <c r="DT987" s="22"/>
    </row>
    <row r="988" spans="1:124" s="21" customFormat="1" x14ac:dyDescent="0.2">
      <c r="A988" s="20"/>
      <c r="B988" s="20"/>
      <c r="DS988" s="22"/>
      <c r="DT988" s="22"/>
    </row>
    <row r="989" spans="1:124" s="21" customFormat="1" x14ac:dyDescent="0.2">
      <c r="A989" s="20"/>
      <c r="B989" s="20"/>
      <c r="DS989" s="22"/>
      <c r="DT989" s="22"/>
    </row>
    <row r="990" spans="1:124" s="21" customFormat="1" x14ac:dyDescent="0.2">
      <c r="A990" s="20"/>
      <c r="B990" s="20"/>
      <c r="DS990" s="22"/>
      <c r="DT990" s="22"/>
    </row>
    <row r="991" spans="1:124" s="21" customFormat="1" x14ac:dyDescent="0.2">
      <c r="A991" s="20"/>
      <c r="B991" s="20"/>
      <c r="DS991" s="22"/>
      <c r="DT991" s="22"/>
    </row>
    <row r="992" spans="1:124" s="21" customFormat="1" x14ac:dyDescent="0.2">
      <c r="A992" s="20"/>
      <c r="B992" s="20"/>
      <c r="DS992" s="22"/>
      <c r="DT992" s="22"/>
    </row>
    <row r="993" spans="1:124" s="21" customFormat="1" x14ac:dyDescent="0.2">
      <c r="A993" s="20"/>
      <c r="B993" s="20"/>
      <c r="DS993" s="22"/>
      <c r="DT993" s="22"/>
    </row>
    <row r="994" spans="1:124" s="21" customFormat="1" x14ac:dyDescent="0.2">
      <c r="A994" s="20"/>
      <c r="B994" s="20"/>
      <c r="DS994" s="22"/>
      <c r="DT994" s="22"/>
    </row>
    <row r="995" spans="1:124" s="21" customFormat="1" x14ac:dyDescent="0.2">
      <c r="A995" s="20"/>
      <c r="B995" s="20"/>
      <c r="DS995" s="22"/>
      <c r="DT995" s="22"/>
    </row>
    <row r="996" spans="1:124" s="21" customFormat="1" x14ac:dyDescent="0.2">
      <c r="A996" s="20"/>
      <c r="B996" s="20"/>
      <c r="DS996" s="22"/>
      <c r="DT996" s="22"/>
    </row>
    <row r="997" spans="1:124" s="21" customFormat="1" x14ac:dyDescent="0.2">
      <c r="A997" s="20"/>
      <c r="B997" s="20"/>
      <c r="DS997" s="22"/>
      <c r="DT997" s="22"/>
    </row>
    <row r="998" spans="1:124" s="21" customFormat="1" x14ac:dyDescent="0.2">
      <c r="A998" s="20"/>
      <c r="B998" s="20"/>
      <c r="DS998" s="22"/>
      <c r="DT998" s="22"/>
    </row>
    <row r="999" spans="1:124" s="21" customFormat="1" x14ac:dyDescent="0.2">
      <c r="A999" s="20"/>
      <c r="B999" s="20"/>
      <c r="DS999" s="22"/>
      <c r="DT999" s="22"/>
    </row>
    <row r="1000" spans="1:124" s="21" customFormat="1" x14ac:dyDescent="0.2">
      <c r="A1000" s="20"/>
      <c r="B1000" s="20"/>
      <c r="DS1000" s="22"/>
      <c r="DT1000" s="22"/>
    </row>
    <row r="1001" spans="1:124" s="21" customFormat="1" x14ac:dyDescent="0.2">
      <c r="A1001" s="20"/>
      <c r="B1001" s="20"/>
      <c r="DS1001" s="22"/>
      <c r="DT1001" s="22"/>
    </row>
    <row r="1002" spans="1:124" s="21" customFormat="1" x14ac:dyDescent="0.2">
      <c r="A1002" s="20"/>
      <c r="B1002" s="20"/>
      <c r="DS1002" s="22"/>
      <c r="DT1002" s="22"/>
    </row>
    <row r="1003" spans="1:124" s="21" customFormat="1" x14ac:dyDescent="0.2">
      <c r="A1003" s="20"/>
      <c r="B1003" s="20"/>
      <c r="DS1003" s="22"/>
      <c r="DT1003" s="22"/>
    </row>
    <row r="1004" spans="1:124" s="21" customFormat="1" x14ac:dyDescent="0.2">
      <c r="A1004" s="20"/>
      <c r="B1004" s="20"/>
      <c r="DS1004" s="22"/>
      <c r="DT1004" s="22"/>
    </row>
    <row r="1005" spans="1:124" s="21" customFormat="1" x14ac:dyDescent="0.2">
      <c r="A1005" s="20"/>
      <c r="B1005" s="20"/>
      <c r="DS1005" s="22"/>
      <c r="DT1005" s="22"/>
    </row>
    <row r="1006" spans="1:124" s="21" customFormat="1" x14ac:dyDescent="0.2">
      <c r="A1006" s="20"/>
      <c r="B1006" s="20"/>
      <c r="DS1006" s="22"/>
      <c r="DT1006" s="22"/>
    </row>
    <row r="1007" spans="1:124" s="21" customFormat="1" x14ac:dyDescent="0.2">
      <c r="A1007" s="20"/>
      <c r="B1007" s="20"/>
      <c r="DS1007" s="22"/>
      <c r="DT1007" s="22"/>
    </row>
    <row r="1008" spans="1:124" s="21" customFormat="1" x14ac:dyDescent="0.2">
      <c r="A1008" s="20"/>
      <c r="B1008" s="20"/>
      <c r="DS1008" s="22"/>
      <c r="DT1008" s="22"/>
    </row>
    <row r="1009" spans="1:124" s="21" customFormat="1" x14ac:dyDescent="0.2">
      <c r="A1009" s="20"/>
      <c r="B1009" s="20"/>
      <c r="DS1009" s="22"/>
      <c r="DT1009" s="22"/>
    </row>
    <row r="1010" spans="1:124" s="21" customFormat="1" x14ac:dyDescent="0.2">
      <c r="A1010" s="20"/>
      <c r="B1010" s="20"/>
      <c r="DS1010" s="22"/>
      <c r="DT1010" s="22"/>
    </row>
    <row r="1011" spans="1:124" s="21" customFormat="1" x14ac:dyDescent="0.2">
      <c r="A1011" s="20"/>
      <c r="B1011" s="20"/>
      <c r="DS1011" s="22"/>
      <c r="DT1011" s="22"/>
    </row>
    <row r="1012" spans="1:124" s="21" customFormat="1" x14ac:dyDescent="0.2">
      <c r="A1012" s="20"/>
      <c r="B1012" s="20"/>
      <c r="DS1012" s="22"/>
      <c r="DT1012" s="22"/>
    </row>
    <row r="1013" spans="1:124" s="21" customFormat="1" x14ac:dyDescent="0.2">
      <c r="A1013" s="20"/>
      <c r="B1013" s="20"/>
      <c r="DS1013" s="22"/>
      <c r="DT1013" s="22"/>
    </row>
    <row r="1014" spans="1:124" s="21" customFormat="1" x14ac:dyDescent="0.2">
      <c r="A1014" s="20"/>
      <c r="B1014" s="20"/>
      <c r="DS1014" s="22"/>
      <c r="DT1014" s="22"/>
    </row>
    <row r="1015" spans="1:124" s="21" customFormat="1" x14ac:dyDescent="0.2">
      <c r="A1015" s="20"/>
      <c r="B1015" s="20"/>
      <c r="DS1015" s="22"/>
      <c r="DT1015" s="22"/>
    </row>
    <row r="1016" spans="1:124" s="21" customFormat="1" x14ac:dyDescent="0.2">
      <c r="A1016" s="20"/>
      <c r="B1016" s="20"/>
      <c r="DS1016" s="22"/>
      <c r="DT1016" s="22"/>
    </row>
    <row r="1017" spans="1:124" s="21" customFormat="1" x14ac:dyDescent="0.2">
      <c r="A1017" s="20"/>
      <c r="B1017" s="20"/>
      <c r="DS1017" s="22"/>
      <c r="DT1017" s="22"/>
    </row>
    <row r="1018" spans="1:124" s="21" customFormat="1" x14ac:dyDescent="0.2">
      <c r="A1018" s="20"/>
      <c r="B1018" s="20"/>
      <c r="DS1018" s="22"/>
      <c r="DT1018" s="22"/>
    </row>
    <row r="1019" spans="1:124" s="21" customFormat="1" x14ac:dyDescent="0.2">
      <c r="A1019" s="20"/>
      <c r="B1019" s="20"/>
      <c r="DS1019" s="22"/>
      <c r="DT1019" s="22"/>
    </row>
    <row r="1020" spans="1:124" s="21" customFormat="1" x14ac:dyDescent="0.2">
      <c r="A1020" s="20"/>
      <c r="B1020" s="20"/>
      <c r="DS1020" s="22"/>
      <c r="DT1020" s="22"/>
    </row>
    <row r="1021" spans="1:124" s="21" customFormat="1" x14ac:dyDescent="0.2">
      <c r="A1021" s="20"/>
      <c r="B1021" s="20"/>
      <c r="DS1021" s="22"/>
      <c r="DT1021" s="22"/>
    </row>
    <row r="1022" spans="1:124" s="21" customFormat="1" x14ac:dyDescent="0.2">
      <c r="A1022" s="20"/>
      <c r="B1022" s="20"/>
      <c r="DS1022" s="22"/>
      <c r="DT1022" s="22"/>
    </row>
    <row r="1023" spans="1:124" s="21" customFormat="1" x14ac:dyDescent="0.2">
      <c r="A1023" s="20"/>
      <c r="B1023" s="20"/>
      <c r="DS1023" s="22"/>
      <c r="DT1023" s="22"/>
    </row>
    <row r="1024" spans="1:124" s="21" customFormat="1" x14ac:dyDescent="0.2">
      <c r="A1024" s="20"/>
      <c r="B1024" s="20"/>
      <c r="DS1024" s="22"/>
      <c r="DT1024" s="22"/>
    </row>
    <row r="1025" spans="1:124" s="21" customFormat="1" x14ac:dyDescent="0.2">
      <c r="A1025" s="20"/>
      <c r="B1025" s="20"/>
      <c r="DS1025" s="22"/>
      <c r="DT1025" s="22"/>
    </row>
    <row r="1026" spans="1:124" s="21" customFormat="1" x14ac:dyDescent="0.2">
      <c r="A1026" s="20"/>
      <c r="B1026" s="20"/>
      <c r="DS1026" s="22"/>
      <c r="DT1026" s="22"/>
    </row>
    <row r="1027" spans="1:124" s="21" customFormat="1" x14ac:dyDescent="0.2">
      <c r="A1027" s="20"/>
      <c r="B1027" s="20"/>
      <c r="DS1027" s="22"/>
      <c r="DT1027" s="22"/>
    </row>
    <row r="1028" spans="1:124" s="21" customFormat="1" x14ac:dyDescent="0.2">
      <c r="A1028" s="20"/>
      <c r="B1028" s="20"/>
      <c r="DS1028" s="22"/>
      <c r="DT1028" s="22"/>
    </row>
    <row r="1029" spans="1:124" s="21" customFormat="1" x14ac:dyDescent="0.2">
      <c r="A1029" s="20"/>
      <c r="B1029" s="20"/>
      <c r="DS1029" s="22"/>
      <c r="DT1029" s="22"/>
    </row>
    <row r="1030" spans="1:124" s="21" customFormat="1" x14ac:dyDescent="0.2">
      <c r="A1030" s="20"/>
      <c r="B1030" s="20"/>
      <c r="DS1030" s="22"/>
      <c r="DT1030" s="22"/>
    </row>
    <row r="1031" spans="1:124" s="21" customFormat="1" x14ac:dyDescent="0.2">
      <c r="A1031" s="20"/>
      <c r="B1031" s="20"/>
      <c r="DS1031" s="22"/>
      <c r="DT1031" s="22"/>
    </row>
    <row r="1032" spans="1:124" s="21" customFormat="1" x14ac:dyDescent="0.2">
      <c r="A1032" s="20"/>
      <c r="B1032" s="20"/>
      <c r="DS1032" s="22"/>
      <c r="DT1032" s="22"/>
    </row>
    <row r="1033" spans="1:124" s="21" customFormat="1" x14ac:dyDescent="0.2">
      <c r="A1033" s="20"/>
      <c r="B1033" s="20"/>
      <c r="DS1033" s="22"/>
      <c r="DT1033" s="22"/>
    </row>
    <row r="1034" spans="1:124" s="21" customFormat="1" x14ac:dyDescent="0.2">
      <c r="A1034" s="20"/>
      <c r="B1034" s="20"/>
      <c r="DS1034" s="22"/>
      <c r="DT1034" s="22"/>
    </row>
    <row r="1035" spans="1:124" s="21" customFormat="1" x14ac:dyDescent="0.2">
      <c r="A1035" s="20"/>
      <c r="B1035" s="20"/>
      <c r="DS1035" s="22"/>
      <c r="DT1035" s="22"/>
    </row>
    <row r="1036" spans="1:124" s="21" customFormat="1" x14ac:dyDescent="0.2">
      <c r="A1036" s="20"/>
      <c r="B1036" s="20"/>
      <c r="DS1036" s="22"/>
      <c r="DT1036" s="22"/>
    </row>
    <row r="1037" spans="1:124" s="21" customFormat="1" x14ac:dyDescent="0.2">
      <c r="A1037" s="20"/>
      <c r="B1037" s="20"/>
      <c r="DS1037" s="22"/>
      <c r="DT1037" s="22"/>
    </row>
    <row r="1038" spans="1:124" s="21" customFormat="1" x14ac:dyDescent="0.2">
      <c r="A1038" s="20"/>
      <c r="B1038" s="20"/>
      <c r="DS1038" s="22"/>
      <c r="DT1038" s="22"/>
    </row>
    <row r="1039" spans="1:124" s="21" customFormat="1" x14ac:dyDescent="0.2">
      <c r="A1039" s="20"/>
      <c r="B1039" s="20"/>
      <c r="DS1039" s="22"/>
      <c r="DT1039" s="22"/>
    </row>
    <row r="1040" spans="1:124" s="21" customFormat="1" x14ac:dyDescent="0.2">
      <c r="A1040" s="20"/>
      <c r="B1040" s="20"/>
      <c r="DS1040" s="22"/>
      <c r="DT1040" s="22"/>
    </row>
    <row r="1041" spans="1:124" s="21" customFormat="1" x14ac:dyDescent="0.2">
      <c r="A1041" s="20"/>
      <c r="B1041" s="20"/>
      <c r="DS1041" s="22"/>
      <c r="DT1041" s="22"/>
    </row>
    <row r="1042" spans="1:124" s="21" customFormat="1" x14ac:dyDescent="0.2">
      <c r="A1042" s="20"/>
      <c r="B1042" s="20"/>
      <c r="DS1042" s="22"/>
      <c r="DT1042" s="22"/>
    </row>
    <row r="1043" spans="1:124" s="21" customFormat="1" x14ac:dyDescent="0.2">
      <c r="A1043" s="20"/>
      <c r="B1043" s="20"/>
      <c r="DS1043" s="22"/>
      <c r="DT1043" s="22"/>
    </row>
    <row r="1044" spans="1:124" s="21" customFormat="1" x14ac:dyDescent="0.2">
      <c r="A1044" s="20"/>
      <c r="B1044" s="20"/>
      <c r="DS1044" s="22"/>
      <c r="DT1044" s="22"/>
    </row>
    <row r="1045" spans="1:124" s="21" customFormat="1" x14ac:dyDescent="0.2">
      <c r="A1045" s="20"/>
      <c r="B1045" s="20"/>
      <c r="DS1045" s="22"/>
      <c r="DT1045" s="22"/>
    </row>
    <row r="1046" spans="1:124" s="21" customFormat="1" x14ac:dyDescent="0.2">
      <c r="A1046" s="20"/>
      <c r="B1046" s="20"/>
      <c r="DS1046" s="22"/>
      <c r="DT1046" s="22"/>
    </row>
    <row r="1047" spans="1:124" s="21" customFormat="1" x14ac:dyDescent="0.2">
      <c r="A1047" s="20"/>
      <c r="B1047" s="20"/>
      <c r="DS1047" s="22"/>
      <c r="DT1047" s="22"/>
    </row>
    <row r="1048" spans="1:124" s="21" customFormat="1" x14ac:dyDescent="0.2">
      <c r="A1048" s="20"/>
      <c r="B1048" s="20"/>
      <c r="DS1048" s="22"/>
      <c r="DT1048" s="22"/>
    </row>
    <row r="1049" spans="1:124" s="21" customFormat="1" x14ac:dyDescent="0.2">
      <c r="A1049" s="20"/>
      <c r="B1049" s="20"/>
      <c r="DS1049" s="22"/>
      <c r="DT1049" s="22"/>
    </row>
    <row r="1050" spans="1:124" s="21" customFormat="1" x14ac:dyDescent="0.2">
      <c r="A1050" s="20"/>
      <c r="B1050" s="20"/>
      <c r="DS1050" s="22"/>
      <c r="DT1050" s="22"/>
    </row>
    <row r="1051" spans="1:124" s="21" customFormat="1" x14ac:dyDescent="0.2">
      <c r="A1051" s="20"/>
      <c r="B1051" s="20"/>
      <c r="DS1051" s="22"/>
      <c r="DT1051" s="22"/>
    </row>
    <row r="1052" spans="1:124" s="21" customFormat="1" x14ac:dyDescent="0.2">
      <c r="A1052" s="20"/>
      <c r="B1052" s="20"/>
      <c r="DS1052" s="22"/>
      <c r="DT1052" s="22"/>
    </row>
    <row r="1053" spans="1:124" s="21" customFormat="1" x14ac:dyDescent="0.2">
      <c r="A1053" s="20"/>
      <c r="B1053" s="20"/>
      <c r="DS1053" s="22"/>
      <c r="DT1053" s="22"/>
    </row>
    <row r="1054" spans="1:124" s="21" customFormat="1" x14ac:dyDescent="0.2">
      <c r="A1054" s="20"/>
      <c r="B1054" s="20"/>
      <c r="DS1054" s="22"/>
      <c r="DT1054" s="22"/>
    </row>
    <row r="1055" spans="1:124" s="21" customFormat="1" x14ac:dyDescent="0.2">
      <c r="A1055" s="20"/>
      <c r="B1055" s="20"/>
      <c r="DS1055" s="22"/>
      <c r="DT1055" s="22"/>
    </row>
    <row r="1056" spans="1:124" s="21" customFormat="1" x14ac:dyDescent="0.2">
      <c r="A1056" s="20"/>
      <c r="B1056" s="20"/>
      <c r="DS1056" s="22"/>
      <c r="DT1056" s="22"/>
    </row>
    <row r="1057" spans="1:124" s="21" customFormat="1" x14ac:dyDescent="0.2">
      <c r="A1057" s="20"/>
      <c r="B1057" s="20"/>
      <c r="DS1057" s="22"/>
      <c r="DT1057" s="22"/>
    </row>
    <row r="1058" spans="1:124" s="21" customFormat="1" x14ac:dyDescent="0.2">
      <c r="A1058" s="20"/>
      <c r="B1058" s="20"/>
      <c r="DS1058" s="22"/>
      <c r="DT1058" s="22"/>
    </row>
    <row r="1059" spans="1:124" s="21" customFormat="1" x14ac:dyDescent="0.2">
      <c r="A1059" s="20"/>
      <c r="B1059" s="20"/>
      <c r="DS1059" s="22"/>
      <c r="DT1059" s="22"/>
    </row>
    <row r="1060" spans="1:124" s="21" customFormat="1" x14ac:dyDescent="0.2">
      <c r="A1060" s="20"/>
      <c r="B1060" s="20"/>
      <c r="DS1060" s="22"/>
      <c r="DT1060" s="22"/>
    </row>
    <row r="1061" spans="1:124" s="21" customFormat="1" x14ac:dyDescent="0.2">
      <c r="A1061" s="20"/>
      <c r="B1061" s="20"/>
      <c r="DS1061" s="22"/>
      <c r="DT1061" s="22"/>
    </row>
    <row r="1062" spans="1:124" s="21" customFormat="1" x14ac:dyDescent="0.2">
      <c r="A1062" s="20"/>
      <c r="B1062" s="20"/>
      <c r="DS1062" s="22"/>
      <c r="DT1062" s="22"/>
    </row>
    <row r="1063" spans="1:124" s="21" customFormat="1" x14ac:dyDescent="0.2">
      <c r="A1063" s="20"/>
      <c r="B1063" s="20"/>
      <c r="DS1063" s="22"/>
      <c r="DT1063" s="22"/>
    </row>
    <row r="1064" spans="1:124" s="21" customFormat="1" x14ac:dyDescent="0.2">
      <c r="A1064" s="20"/>
      <c r="B1064" s="20"/>
      <c r="DS1064" s="22"/>
      <c r="DT1064" s="22"/>
    </row>
    <row r="1065" spans="1:124" s="21" customFormat="1" x14ac:dyDescent="0.2">
      <c r="A1065" s="20"/>
      <c r="B1065" s="20"/>
      <c r="DS1065" s="22"/>
      <c r="DT1065" s="22"/>
    </row>
    <row r="1066" spans="1:124" s="21" customFormat="1" x14ac:dyDescent="0.2">
      <c r="A1066" s="20"/>
      <c r="B1066" s="20"/>
      <c r="DS1066" s="22"/>
      <c r="DT1066" s="22"/>
    </row>
    <row r="1067" spans="1:124" s="21" customFormat="1" x14ac:dyDescent="0.2">
      <c r="A1067" s="20"/>
      <c r="B1067" s="20"/>
      <c r="DS1067" s="22"/>
      <c r="DT1067" s="22"/>
    </row>
    <row r="1068" spans="1:124" s="21" customFormat="1" x14ac:dyDescent="0.2">
      <c r="A1068" s="20"/>
      <c r="B1068" s="20"/>
      <c r="DS1068" s="22"/>
      <c r="DT1068" s="22"/>
    </row>
    <row r="1069" spans="1:124" s="21" customFormat="1" x14ac:dyDescent="0.2">
      <c r="A1069" s="20"/>
      <c r="B1069" s="20"/>
      <c r="DS1069" s="22"/>
      <c r="DT1069" s="22"/>
    </row>
    <row r="1070" spans="1:124" s="21" customFormat="1" x14ac:dyDescent="0.2">
      <c r="A1070" s="20"/>
      <c r="B1070" s="20"/>
      <c r="DS1070" s="22"/>
      <c r="DT1070" s="22"/>
    </row>
    <row r="1071" spans="1:124" s="21" customFormat="1" x14ac:dyDescent="0.2">
      <c r="A1071" s="20"/>
      <c r="B1071" s="20"/>
      <c r="DS1071" s="22"/>
      <c r="DT1071" s="22"/>
    </row>
    <row r="1072" spans="1:124" s="21" customFormat="1" x14ac:dyDescent="0.2">
      <c r="A1072" s="20"/>
      <c r="B1072" s="20"/>
      <c r="DS1072" s="22"/>
      <c r="DT1072" s="22"/>
    </row>
    <row r="1073" spans="1:124" s="21" customFormat="1" x14ac:dyDescent="0.2">
      <c r="A1073" s="20"/>
      <c r="B1073" s="20"/>
      <c r="DS1073" s="22"/>
      <c r="DT1073" s="22"/>
    </row>
    <row r="1074" spans="1:124" s="21" customFormat="1" x14ac:dyDescent="0.2">
      <c r="A1074" s="20"/>
      <c r="B1074" s="20"/>
      <c r="DS1074" s="22"/>
      <c r="DT1074" s="22"/>
    </row>
    <row r="1075" spans="1:124" s="21" customFormat="1" x14ac:dyDescent="0.2">
      <c r="A1075" s="20"/>
      <c r="B1075" s="20"/>
      <c r="DS1075" s="22"/>
      <c r="DT1075" s="22"/>
    </row>
    <row r="1076" spans="1:124" s="21" customFormat="1" x14ac:dyDescent="0.2">
      <c r="A1076" s="20"/>
      <c r="B1076" s="20"/>
      <c r="DS1076" s="22"/>
      <c r="DT1076" s="22"/>
    </row>
    <row r="1077" spans="1:124" s="21" customFormat="1" x14ac:dyDescent="0.2">
      <c r="A1077" s="20"/>
      <c r="B1077" s="20"/>
      <c r="DS1077" s="22"/>
      <c r="DT1077" s="22"/>
    </row>
    <row r="1078" spans="1:124" s="21" customFormat="1" x14ac:dyDescent="0.2">
      <c r="A1078" s="20"/>
      <c r="B1078" s="20"/>
      <c r="DS1078" s="22"/>
      <c r="DT1078" s="22"/>
    </row>
    <row r="1079" spans="1:124" s="21" customFormat="1" x14ac:dyDescent="0.2">
      <c r="A1079" s="20"/>
      <c r="B1079" s="20"/>
      <c r="DS1079" s="22"/>
      <c r="DT1079" s="22"/>
    </row>
    <row r="1080" spans="1:124" s="21" customFormat="1" x14ac:dyDescent="0.2">
      <c r="A1080" s="20"/>
      <c r="B1080" s="20"/>
      <c r="DS1080" s="22"/>
      <c r="DT1080" s="22"/>
    </row>
    <row r="1081" spans="1:124" s="21" customFormat="1" x14ac:dyDescent="0.2">
      <c r="A1081" s="20"/>
      <c r="B1081" s="20"/>
      <c r="DS1081" s="22"/>
      <c r="DT1081" s="22"/>
    </row>
    <row r="1082" spans="1:124" s="21" customFormat="1" x14ac:dyDescent="0.2">
      <c r="A1082" s="20"/>
      <c r="B1082" s="20"/>
      <c r="DS1082" s="22"/>
      <c r="DT1082" s="22"/>
    </row>
    <row r="1083" spans="1:124" s="21" customFormat="1" x14ac:dyDescent="0.2">
      <c r="A1083" s="20"/>
      <c r="B1083" s="20"/>
      <c r="DS1083" s="22"/>
      <c r="DT1083" s="22"/>
    </row>
    <row r="1084" spans="1:124" s="21" customFormat="1" x14ac:dyDescent="0.2">
      <c r="A1084" s="20"/>
      <c r="B1084" s="20"/>
      <c r="DS1084" s="22"/>
      <c r="DT1084" s="22"/>
    </row>
    <row r="1085" spans="1:124" s="21" customFormat="1" x14ac:dyDescent="0.2">
      <c r="A1085" s="20"/>
      <c r="B1085" s="20"/>
      <c r="DS1085" s="22"/>
      <c r="DT1085" s="22"/>
    </row>
    <row r="1086" spans="1:124" s="21" customFormat="1" x14ac:dyDescent="0.2">
      <c r="A1086" s="20"/>
      <c r="B1086" s="20"/>
      <c r="DS1086" s="22"/>
      <c r="DT1086" s="22"/>
    </row>
    <row r="1087" spans="1:124" s="21" customFormat="1" x14ac:dyDescent="0.2">
      <c r="A1087" s="20"/>
      <c r="B1087" s="20"/>
      <c r="DS1087" s="22"/>
      <c r="DT1087" s="22"/>
    </row>
    <row r="1088" spans="1:124" s="21" customFormat="1" x14ac:dyDescent="0.2">
      <c r="A1088" s="20"/>
      <c r="B1088" s="20"/>
      <c r="DS1088" s="22"/>
      <c r="DT1088" s="22"/>
    </row>
    <row r="1089" spans="1:124" s="21" customFormat="1" x14ac:dyDescent="0.2">
      <c r="A1089" s="20"/>
      <c r="B1089" s="20"/>
      <c r="DS1089" s="22"/>
      <c r="DT1089" s="22"/>
    </row>
    <row r="1090" spans="1:124" s="21" customFormat="1" x14ac:dyDescent="0.2">
      <c r="A1090" s="20"/>
      <c r="B1090" s="20"/>
      <c r="DS1090" s="22"/>
      <c r="DT1090" s="22"/>
    </row>
    <row r="1091" spans="1:124" s="21" customFormat="1" x14ac:dyDescent="0.2">
      <c r="A1091" s="20"/>
      <c r="B1091" s="20"/>
      <c r="DS1091" s="22"/>
      <c r="DT1091" s="22"/>
    </row>
    <row r="1092" spans="1:124" s="21" customFormat="1" x14ac:dyDescent="0.2">
      <c r="A1092" s="20"/>
      <c r="B1092" s="20"/>
      <c r="DS1092" s="22"/>
      <c r="DT1092" s="22"/>
    </row>
    <row r="1093" spans="1:124" s="21" customFormat="1" x14ac:dyDescent="0.2">
      <c r="A1093" s="20"/>
      <c r="B1093" s="20"/>
      <c r="DS1093" s="22"/>
      <c r="DT1093" s="22"/>
    </row>
    <row r="1094" spans="1:124" s="21" customFormat="1" x14ac:dyDescent="0.2">
      <c r="A1094" s="20"/>
      <c r="B1094" s="20"/>
      <c r="DS1094" s="22"/>
      <c r="DT1094" s="22"/>
    </row>
    <row r="1095" spans="1:124" s="21" customFormat="1" x14ac:dyDescent="0.2">
      <c r="A1095" s="20"/>
      <c r="B1095" s="20"/>
      <c r="DS1095" s="22"/>
      <c r="DT1095" s="22"/>
    </row>
    <row r="1096" spans="1:124" s="21" customFormat="1" x14ac:dyDescent="0.2">
      <c r="A1096" s="20"/>
      <c r="B1096" s="20"/>
      <c r="DS1096" s="22"/>
      <c r="DT1096" s="22"/>
    </row>
    <row r="1097" spans="1:124" s="21" customFormat="1" x14ac:dyDescent="0.2">
      <c r="A1097" s="20"/>
      <c r="B1097" s="20"/>
      <c r="DS1097" s="22"/>
      <c r="DT1097" s="22"/>
    </row>
    <row r="1098" spans="1:124" s="21" customFormat="1" x14ac:dyDescent="0.2">
      <c r="A1098" s="20"/>
      <c r="B1098" s="20"/>
      <c r="DS1098" s="22"/>
      <c r="DT1098" s="22"/>
    </row>
    <row r="1099" spans="1:124" s="21" customFormat="1" x14ac:dyDescent="0.2">
      <c r="A1099" s="20"/>
      <c r="B1099" s="20"/>
      <c r="DS1099" s="22"/>
      <c r="DT1099" s="22"/>
    </row>
    <row r="1100" spans="1:124" s="21" customFormat="1" x14ac:dyDescent="0.2">
      <c r="A1100" s="20"/>
      <c r="B1100" s="20"/>
      <c r="DS1100" s="22"/>
      <c r="DT1100" s="22"/>
    </row>
    <row r="1101" spans="1:124" s="21" customFormat="1" x14ac:dyDescent="0.2">
      <c r="A1101" s="20"/>
      <c r="B1101" s="20"/>
      <c r="DS1101" s="22"/>
      <c r="DT1101" s="22"/>
    </row>
    <row r="1102" spans="1:124" s="21" customFormat="1" x14ac:dyDescent="0.2">
      <c r="A1102" s="20"/>
      <c r="B1102" s="20"/>
      <c r="DS1102" s="22"/>
      <c r="DT1102" s="22"/>
    </row>
    <row r="1103" spans="1:124" s="21" customFormat="1" x14ac:dyDescent="0.2">
      <c r="A1103" s="20"/>
      <c r="B1103" s="20"/>
      <c r="DS1103" s="22"/>
      <c r="DT1103" s="22"/>
    </row>
    <row r="1104" spans="1:124" s="21" customFormat="1" x14ac:dyDescent="0.2">
      <c r="A1104" s="20"/>
      <c r="B1104" s="20"/>
      <c r="DS1104" s="22"/>
      <c r="DT1104" s="22"/>
    </row>
    <row r="1105" spans="1:124" s="21" customFormat="1" x14ac:dyDescent="0.2">
      <c r="A1105" s="20"/>
      <c r="B1105" s="20"/>
      <c r="DS1105" s="22"/>
      <c r="DT1105" s="22"/>
    </row>
    <row r="1106" spans="1:124" s="21" customFormat="1" x14ac:dyDescent="0.2">
      <c r="A1106" s="20"/>
      <c r="B1106" s="20"/>
      <c r="DS1106" s="22"/>
      <c r="DT1106" s="22"/>
    </row>
    <row r="1107" spans="1:124" s="21" customFormat="1" x14ac:dyDescent="0.2">
      <c r="A1107" s="20"/>
      <c r="B1107" s="20"/>
      <c r="DS1107" s="22"/>
      <c r="DT1107" s="22"/>
    </row>
    <row r="1108" spans="1:124" s="21" customFormat="1" x14ac:dyDescent="0.2">
      <c r="A1108" s="20"/>
      <c r="B1108" s="20"/>
      <c r="DS1108" s="22"/>
      <c r="DT1108" s="22"/>
    </row>
    <row r="1109" spans="1:124" s="21" customFormat="1" x14ac:dyDescent="0.2">
      <c r="A1109" s="20"/>
      <c r="B1109" s="20"/>
      <c r="DS1109" s="22"/>
      <c r="DT1109" s="22"/>
    </row>
    <row r="1110" spans="1:124" s="21" customFormat="1" x14ac:dyDescent="0.2">
      <c r="A1110" s="20"/>
      <c r="B1110" s="20"/>
      <c r="DS1110" s="22"/>
      <c r="DT1110" s="22"/>
    </row>
    <row r="1111" spans="1:124" s="21" customFormat="1" x14ac:dyDescent="0.2">
      <c r="A1111" s="20"/>
      <c r="B1111" s="20"/>
      <c r="DS1111" s="22"/>
      <c r="DT1111" s="22"/>
    </row>
    <row r="1112" spans="1:124" s="21" customFormat="1" x14ac:dyDescent="0.2">
      <c r="A1112" s="20"/>
      <c r="B1112" s="20"/>
      <c r="DS1112" s="22"/>
      <c r="DT1112" s="22"/>
    </row>
    <row r="1113" spans="1:124" s="21" customFormat="1" x14ac:dyDescent="0.2">
      <c r="A1113" s="20"/>
      <c r="B1113" s="20"/>
      <c r="DS1113" s="22"/>
      <c r="DT1113" s="22"/>
    </row>
    <row r="1114" spans="1:124" s="21" customFormat="1" x14ac:dyDescent="0.2">
      <c r="A1114" s="20"/>
      <c r="B1114" s="20"/>
      <c r="DS1114" s="22"/>
      <c r="DT1114" s="22"/>
    </row>
    <row r="1115" spans="1:124" s="21" customFormat="1" x14ac:dyDescent="0.2">
      <c r="A1115" s="20"/>
      <c r="B1115" s="20"/>
      <c r="DS1115" s="22"/>
      <c r="DT1115" s="22"/>
    </row>
    <row r="1116" spans="1:124" s="21" customFormat="1" x14ac:dyDescent="0.2">
      <c r="A1116" s="20"/>
      <c r="B1116" s="20"/>
      <c r="DS1116" s="22"/>
      <c r="DT1116" s="22"/>
    </row>
    <row r="1117" spans="1:124" s="21" customFormat="1" x14ac:dyDescent="0.2">
      <c r="A1117" s="20"/>
      <c r="B1117" s="20"/>
      <c r="DS1117" s="22"/>
      <c r="DT1117" s="22"/>
    </row>
    <row r="1118" spans="1:124" s="21" customFormat="1" x14ac:dyDescent="0.2">
      <c r="A1118" s="20"/>
      <c r="B1118" s="20"/>
      <c r="DS1118" s="22"/>
      <c r="DT1118" s="22"/>
    </row>
    <row r="1119" spans="1:124" s="21" customFormat="1" x14ac:dyDescent="0.2">
      <c r="A1119" s="20"/>
      <c r="B1119" s="20"/>
      <c r="DS1119" s="22"/>
      <c r="DT1119" s="22"/>
    </row>
    <row r="1120" spans="1:124" s="21" customFormat="1" x14ac:dyDescent="0.2">
      <c r="A1120" s="20"/>
      <c r="B1120" s="20"/>
      <c r="DS1120" s="22"/>
      <c r="DT1120" s="22"/>
    </row>
    <row r="1121" spans="1:124" s="21" customFormat="1" x14ac:dyDescent="0.2">
      <c r="A1121" s="20"/>
      <c r="B1121" s="20"/>
      <c r="DS1121" s="22"/>
      <c r="DT1121" s="22"/>
    </row>
    <row r="1122" spans="1:124" s="21" customFormat="1" x14ac:dyDescent="0.2">
      <c r="A1122" s="20"/>
      <c r="B1122" s="20"/>
      <c r="DS1122" s="22"/>
      <c r="DT1122" s="22"/>
    </row>
    <row r="1123" spans="1:124" s="21" customFormat="1" x14ac:dyDescent="0.2">
      <c r="A1123" s="20"/>
      <c r="B1123" s="20"/>
      <c r="DS1123" s="22"/>
      <c r="DT1123" s="22"/>
    </row>
    <row r="1124" spans="1:124" s="21" customFormat="1" x14ac:dyDescent="0.2">
      <c r="A1124" s="20"/>
      <c r="B1124" s="20"/>
      <c r="DS1124" s="22"/>
      <c r="DT1124" s="22"/>
    </row>
    <row r="1125" spans="1:124" s="21" customFormat="1" x14ac:dyDescent="0.2">
      <c r="A1125" s="20"/>
      <c r="B1125" s="20"/>
      <c r="DS1125" s="22"/>
      <c r="DT1125" s="22"/>
    </row>
    <row r="1126" spans="1:124" s="21" customFormat="1" x14ac:dyDescent="0.2">
      <c r="A1126" s="20"/>
      <c r="B1126" s="20"/>
      <c r="DS1126" s="22"/>
      <c r="DT1126" s="22"/>
    </row>
    <row r="1127" spans="1:124" s="21" customFormat="1" x14ac:dyDescent="0.2">
      <c r="A1127" s="20"/>
      <c r="B1127" s="20"/>
      <c r="DS1127" s="22"/>
      <c r="DT1127" s="22"/>
    </row>
    <row r="1128" spans="1:124" s="21" customFormat="1" x14ac:dyDescent="0.2">
      <c r="A1128" s="20"/>
      <c r="B1128" s="20"/>
      <c r="DS1128" s="22"/>
      <c r="DT1128" s="22"/>
    </row>
    <row r="1129" spans="1:124" s="21" customFormat="1" x14ac:dyDescent="0.2">
      <c r="A1129" s="20"/>
      <c r="B1129" s="20"/>
      <c r="DS1129" s="22"/>
      <c r="DT1129" s="22"/>
    </row>
    <row r="1130" spans="1:124" s="21" customFormat="1" x14ac:dyDescent="0.2">
      <c r="A1130" s="20"/>
      <c r="B1130" s="20"/>
      <c r="DS1130" s="22"/>
      <c r="DT1130" s="22"/>
    </row>
    <row r="1131" spans="1:124" s="21" customFormat="1" x14ac:dyDescent="0.2">
      <c r="A1131" s="20"/>
      <c r="B1131" s="20"/>
      <c r="DS1131" s="22"/>
      <c r="DT1131" s="22"/>
    </row>
    <row r="1132" spans="1:124" s="21" customFormat="1" x14ac:dyDescent="0.2">
      <c r="A1132" s="20"/>
      <c r="B1132" s="20"/>
      <c r="DS1132" s="22"/>
      <c r="DT1132" s="22"/>
    </row>
    <row r="1133" spans="1:124" s="21" customFormat="1" x14ac:dyDescent="0.2">
      <c r="A1133" s="20"/>
      <c r="B1133" s="20"/>
      <c r="DS1133" s="22"/>
      <c r="DT1133" s="22"/>
    </row>
    <row r="1134" spans="1:124" s="21" customFormat="1" x14ac:dyDescent="0.2">
      <c r="A1134" s="20"/>
      <c r="B1134" s="20"/>
      <c r="DS1134" s="22"/>
      <c r="DT1134" s="22"/>
    </row>
    <row r="1135" spans="1:124" s="21" customFormat="1" x14ac:dyDescent="0.2">
      <c r="A1135" s="20"/>
      <c r="B1135" s="20"/>
      <c r="DS1135" s="22"/>
      <c r="DT1135" s="22"/>
    </row>
    <row r="1136" spans="1:124" s="21" customFormat="1" x14ac:dyDescent="0.2">
      <c r="A1136" s="20"/>
      <c r="B1136" s="20"/>
      <c r="DS1136" s="22"/>
      <c r="DT1136" s="22"/>
    </row>
    <row r="1137" spans="1:124" s="21" customFormat="1" x14ac:dyDescent="0.2">
      <c r="A1137" s="20"/>
      <c r="B1137" s="20"/>
      <c r="DS1137" s="22"/>
      <c r="DT1137" s="22"/>
    </row>
    <row r="1138" spans="1:124" s="21" customFormat="1" x14ac:dyDescent="0.2">
      <c r="A1138" s="20"/>
      <c r="B1138" s="20"/>
      <c r="DS1138" s="22"/>
      <c r="DT1138" s="22"/>
    </row>
    <row r="1139" spans="1:124" s="21" customFormat="1" x14ac:dyDescent="0.2">
      <c r="A1139" s="20"/>
      <c r="B1139" s="20"/>
      <c r="DS1139" s="22"/>
      <c r="DT1139" s="22"/>
    </row>
    <row r="1140" spans="1:124" s="21" customFormat="1" x14ac:dyDescent="0.2">
      <c r="A1140" s="20"/>
      <c r="B1140" s="20"/>
      <c r="DS1140" s="22"/>
      <c r="DT1140" s="22"/>
    </row>
    <row r="1141" spans="1:124" s="21" customFormat="1" x14ac:dyDescent="0.2">
      <c r="A1141" s="20"/>
      <c r="B1141" s="20"/>
      <c r="DS1141" s="22"/>
      <c r="DT1141" s="22"/>
    </row>
    <row r="1142" spans="1:124" s="21" customFormat="1" x14ac:dyDescent="0.2">
      <c r="A1142" s="20"/>
      <c r="B1142" s="20"/>
      <c r="DS1142" s="22"/>
      <c r="DT1142" s="22"/>
    </row>
    <row r="1143" spans="1:124" s="21" customFormat="1" x14ac:dyDescent="0.2">
      <c r="A1143" s="20"/>
      <c r="B1143" s="20"/>
      <c r="DS1143" s="22"/>
      <c r="DT1143" s="22"/>
    </row>
    <row r="1144" spans="1:124" s="21" customFormat="1" x14ac:dyDescent="0.2">
      <c r="A1144" s="20"/>
      <c r="B1144" s="20"/>
      <c r="DS1144" s="22"/>
      <c r="DT1144" s="22"/>
    </row>
    <row r="1145" spans="1:124" s="21" customFormat="1" x14ac:dyDescent="0.2">
      <c r="A1145" s="20"/>
      <c r="B1145" s="20"/>
      <c r="DS1145" s="22"/>
      <c r="DT1145" s="22"/>
    </row>
    <row r="1146" spans="1:124" s="21" customFormat="1" x14ac:dyDescent="0.2">
      <c r="A1146" s="20"/>
      <c r="B1146" s="20"/>
      <c r="DS1146" s="22"/>
      <c r="DT1146" s="22"/>
    </row>
    <row r="1147" spans="1:124" s="21" customFormat="1" x14ac:dyDescent="0.2">
      <c r="A1147" s="20"/>
      <c r="B1147" s="20"/>
      <c r="DS1147" s="22"/>
      <c r="DT1147" s="22"/>
    </row>
    <row r="1148" spans="1:124" s="21" customFormat="1" x14ac:dyDescent="0.2">
      <c r="A1148" s="20"/>
      <c r="B1148" s="20"/>
      <c r="DS1148" s="22"/>
      <c r="DT1148" s="22"/>
    </row>
    <row r="1149" spans="1:124" s="21" customFormat="1" x14ac:dyDescent="0.2">
      <c r="A1149" s="20"/>
      <c r="B1149" s="20"/>
      <c r="DS1149" s="22"/>
      <c r="DT1149" s="22"/>
    </row>
    <row r="1150" spans="1:124" s="21" customFormat="1" x14ac:dyDescent="0.2">
      <c r="A1150" s="20"/>
      <c r="B1150" s="20"/>
      <c r="DS1150" s="22"/>
      <c r="DT1150" s="22"/>
    </row>
    <row r="1151" spans="1:124" s="21" customFormat="1" x14ac:dyDescent="0.2">
      <c r="A1151" s="20"/>
      <c r="B1151" s="20"/>
      <c r="DS1151" s="22"/>
      <c r="DT1151" s="22"/>
    </row>
    <row r="1152" spans="1:124" s="21" customFormat="1" x14ac:dyDescent="0.2">
      <c r="A1152" s="20"/>
      <c r="B1152" s="20"/>
      <c r="DS1152" s="22"/>
      <c r="DT1152" s="22"/>
    </row>
    <row r="1153" spans="1:124" s="21" customFormat="1" x14ac:dyDescent="0.2">
      <c r="A1153" s="20"/>
      <c r="B1153" s="20"/>
      <c r="DS1153" s="22"/>
      <c r="DT1153" s="22"/>
    </row>
    <row r="1154" spans="1:124" s="21" customFormat="1" x14ac:dyDescent="0.2">
      <c r="A1154" s="20"/>
      <c r="B1154" s="20"/>
      <c r="DS1154" s="22"/>
      <c r="DT1154" s="22"/>
    </row>
    <row r="1155" spans="1:124" s="21" customFormat="1" x14ac:dyDescent="0.2">
      <c r="A1155" s="20"/>
      <c r="B1155" s="20"/>
      <c r="DS1155" s="22"/>
      <c r="DT1155" s="22"/>
    </row>
    <row r="1156" spans="1:124" s="21" customFormat="1" x14ac:dyDescent="0.2">
      <c r="A1156" s="20"/>
      <c r="B1156" s="20"/>
      <c r="DS1156" s="22"/>
      <c r="DT1156" s="22"/>
    </row>
    <row r="1157" spans="1:124" s="21" customFormat="1" x14ac:dyDescent="0.2">
      <c r="A1157" s="20"/>
      <c r="B1157" s="20"/>
      <c r="DS1157" s="22"/>
      <c r="DT1157" s="22"/>
    </row>
    <row r="1158" spans="1:124" s="21" customFormat="1" x14ac:dyDescent="0.2">
      <c r="A1158" s="20"/>
      <c r="B1158" s="20"/>
      <c r="DS1158" s="22"/>
      <c r="DT1158" s="22"/>
    </row>
    <row r="1159" spans="1:124" s="21" customFormat="1" x14ac:dyDescent="0.2">
      <c r="A1159" s="20"/>
      <c r="B1159" s="20"/>
      <c r="DS1159" s="22"/>
      <c r="DT1159" s="22"/>
    </row>
    <row r="1160" spans="1:124" s="21" customFormat="1" x14ac:dyDescent="0.2">
      <c r="A1160" s="20"/>
      <c r="B1160" s="20"/>
      <c r="DS1160" s="22"/>
      <c r="DT1160" s="22"/>
    </row>
    <row r="1161" spans="1:124" s="21" customFormat="1" x14ac:dyDescent="0.2">
      <c r="A1161" s="20"/>
      <c r="B1161" s="20"/>
      <c r="DS1161" s="22"/>
      <c r="DT1161" s="22"/>
    </row>
    <row r="1162" spans="1:124" s="21" customFormat="1" x14ac:dyDescent="0.2">
      <c r="A1162" s="20"/>
      <c r="B1162" s="20"/>
      <c r="DS1162" s="22"/>
      <c r="DT1162" s="22"/>
    </row>
    <row r="1163" spans="1:124" s="21" customFormat="1" x14ac:dyDescent="0.2">
      <c r="A1163" s="20"/>
      <c r="B1163" s="20"/>
      <c r="DS1163" s="22"/>
      <c r="DT1163" s="22"/>
    </row>
    <row r="1164" spans="1:124" s="21" customFormat="1" x14ac:dyDescent="0.2">
      <c r="A1164" s="20"/>
      <c r="B1164" s="20"/>
      <c r="DS1164" s="22"/>
      <c r="DT1164" s="22"/>
    </row>
    <row r="1165" spans="1:124" s="21" customFormat="1" x14ac:dyDescent="0.2">
      <c r="A1165" s="20"/>
      <c r="B1165" s="20"/>
      <c r="DS1165" s="22"/>
      <c r="DT1165" s="22"/>
    </row>
    <row r="1166" spans="1:124" s="21" customFormat="1" x14ac:dyDescent="0.2">
      <c r="A1166" s="20"/>
      <c r="B1166" s="20"/>
      <c r="DS1166" s="22"/>
      <c r="DT1166" s="22"/>
    </row>
    <row r="1167" spans="1:124" s="21" customFormat="1" x14ac:dyDescent="0.2">
      <c r="A1167" s="20"/>
      <c r="B1167" s="20"/>
      <c r="DS1167" s="22"/>
      <c r="DT1167" s="22"/>
    </row>
    <row r="1168" spans="1:124" s="21" customFormat="1" x14ac:dyDescent="0.2">
      <c r="A1168" s="20"/>
      <c r="B1168" s="20"/>
      <c r="DS1168" s="22"/>
      <c r="DT1168" s="22"/>
    </row>
    <row r="1169" spans="1:124" s="21" customFormat="1" x14ac:dyDescent="0.2">
      <c r="A1169" s="20"/>
      <c r="B1169" s="20"/>
      <c r="DS1169" s="22"/>
      <c r="DT1169" s="22"/>
    </row>
    <row r="1170" spans="1:124" s="21" customFormat="1" x14ac:dyDescent="0.2">
      <c r="A1170" s="20"/>
      <c r="B1170" s="20"/>
      <c r="DS1170" s="22"/>
      <c r="DT1170" s="22"/>
    </row>
    <row r="1171" spans="1:124" s="21" customFormat="1" x14ac:dyDescent="0.2">
      <c r="A1171" s="20"/>
      <c r="B1171" s="20"/>
      <c r="DS1171" s="22"/>
      <c r="DT1171" s="22"/>
    </row>
    <row r="1172" spans="1:124" s="21" customFormat="1" x14ac:dyDescent="0.2">
      <c r="A1172" s="20"/>
      <c r="B1172" s="20"/>
      <c r="DS1172" s="22"/>
      <c r="DT1172" s="22"/>
    </row>
    <row r="1173" spans="1:124" s="21" customFormat="1" x14ac:dyDescent="0.2">
      <c r="A1173" s="20"/>
      <c r="B1173" s="20"/>
      <c r="DS1173" s="22"/>
      <c r="DT1173" s="22"/>
    </row>
    <row r="1174" spans="1:124" s="21" customFormat="1" x14ac:dyDescent="0.2">
      <c r="A1174" s="20"/>
      <c r="B1174" s="20"/>
      <c r="DS1174" s="22"/>
      <c r="DT1174" s="22"/>
    </row>
    <row r="1175" spans="1:124" s="21" customFormat="1" x14ac:dyDescent="0.2">
      <c r="A1175" s="20"/>
      <c r="B1175" s="20"/>
      <c r="DS1175" s="22"/>
      <c r="DT1175" s="22"/>
    </row>
    <row r="1176" spans="1:124" s="21" customFormat="1" x14ac:dyDescent="0.2">
      <c r="A1176" s="20"/>
      <c r="B1176" s="20"/>
      <c r="DS1176" s="22"/>
      <c r="DT1176" s="22"/>
    </row>
    <row r="1177" spans="1:124" s="21" customFormat="1" x14ac:dyDescent="0.2">
      <c r="A1177" s="20"/>
      <c r="B1177" s="20"/>
      <c r="DS1177" s="22"/>
      <c r="DT1177" s="22"/>
    </row>
    <row r="1178" spans="1:124" s="21" customFormat="1" x14ac:dyDescent="0.2">
      <c r="A1178" s="20"/>
      <c r="B1178" s="20"/>
      <c r="DS1178" s="22"/>
      <c r="DT1178" s="22"/>
    </row>
    <row r="1179" spans="1:124" s="21" customFormat="1" x14ac:dyDescent="0.2">
      <c r="A1179" s="20"/>
      <c r="B1179" s="20"/>
      <c r="DS1179" s="22"/>
      <c r="DT1179" s="22"/>
    </row>
    <row r="1180" spans="1:124" s="21" customFormat="1" x14ac:dyDescent="0.2">
      <c r="A1180" s="20"/>
      <c r="B1180" s="20"/>
      <c r="DS1180" s="22"/>
      <c r="DT1180" s="22"/>
    </row>
    <row r="1181" spans="1:124" s="21" customFormat="1" x14ac:dyDescent="0.2">
      <c r="A1181" s="20"/>
      <c r="B1181" s="20"/>
      <c r="DS1181" s="22"/>
      <c r="DT1181" s="22"/>
    </row>
    <row r="1182" spans="1:124" s="21" customFormat="1" x14ac:dyDescent="0.2">
      <c r="A1182" s="20"/>
      <c r="B1182" s="20"/>
      <c r="DS1182" s="22"/>
      <c r="DT1182" s="22"/>
    </row>
    <row r="1183" spans="1:124" s="21" customFormat="1" x14ac:dyDescent="0.2">
      <c r="A1183" s="20"/>
      <c r="B1183" s="20"/>
      <c r="DS1183" s="22"/>
      <c r="DT1183" s="22"/>
    </row>
    <row r="1184" spans="1:124" s="21" customFormat="1" x14ac:dyDescent="0.2">
      <c r="A1184" s="20"/>
      <c r="B1184" s="20"/>
      <c r="DS1184" s="22"/>
      <c r="DT1184" s="22"/>
    </row>
    <row r="1185" spans="1:124" s="21" customFormat="1" x14ac:dyDescent="0.2">
      <c r="A1185" s="20"/>
      <c r="B1185" s="20"/>
      <c r="DS1185" s="22"/>
      <c r="DT1185" s="22"/>
    </row>
    <row r="1186" spans="1:124" s="21" customFormat="1" x14ac:dyDescent="0.2">
      <c r="A1186" s="20"/>
      <c r="B1186" s="20"/>
      <c r="DS1186" s="22"/>
      <c r="DT1186" s="22"/>
    </row>
    <row r="1187" spans="1:124" s="21" customFormat="1" x14ac:dyDescent="0.2">
      <c r="A1187" s="20"/>
      <c r="B1187" s="20"/>
      <c r="DS1187" s="22"/>
      <c r="DT1187" s="22"/>
    </row>
    <row r="1188" spans="1:124" s="21" customFormat="1" x14ac:dyDescent="0.2">
      <c r="A1188" s="20"/>
      <c r="B1188" s="20"/>
      <c r="DS1188" s="22"/>
      <c r="DT1188" s="22"/>
    </row>
    <row r="1189" spans="1:124" s="21" customFormat="1" x14ac:dyDescent="0.2">
      <c r="A1189" s="20"/>
      <c r="B1189" s="20"/>
      <c r="DS1189" s="22"/>
      <c r="DT1189" s="22"/>
    </row>
    <row r="1190" spans="1:124" s="21" customFormat="1" x14ac:dyDescent="0.2">
      <c r="A1190" s="20"/>
      <c r="B1190" s="20"/>
      <c r="DS1190" s="22"/>
      <c r="DT1190" s="22"/>
    </row>
    <row r="1191" spans="1:124" s="21" customFormat="1" x14ac:dyDescent="0.2">
      <c r="A1191" s="20"/>
      <c r="B1191" s="20"/>
      <c r="DS1191" s="22"/>
      <c r="DT1191" s="22"/>
    </row>
    <row r="1192" spans="1:124" s="21" customFormat="1" x14ac:dyDescent="0.2">
      <c r="A1192" s="20"/>
      <c r="B1192" s="20"/>
      <c r="DS1192" s="22"/>
      <c r="DT1192" s="22"/>
    </row>
    <row r="1193" spans="1:124" s="21" customFormat="1" x14ac:dyDescent="0.2">
      <c r="A1193" s="20"/>
      <c r="B1193" s="20"/>
      <c r="DS1193" s="22"/>
      <c r="DT1193" s="22"/>
    </row>
    <row r="1194" spans="1:124" s="21" customFormat="1" x14ac:dyDescent="0.2">
      <c r="A1194" s="20"/>
      <c r="B1194" s="20"/>
      <c r="DS1194" s="22"/>
      <c r="DT1194" s="22"/>
    </row>
    <row r="1195" spans="1:124" s="21" customFormat="1" x14ac:dyDescent="0.2">
      <c r="A1195" s="20"/>
      <c r="B1195" s="20"/>
      <c r="DS1195" s="22"/>
      <c r="DT1195" s="22"/>
    </row>
    <row r="1196" spans="1:124" s="21" customFormat="1" x14ac:dyDescent="0.2">
      <c r="A1196" s="20"/>
      <c r="B1196" s="20"/>
      <c r="DS1196" s="22"/>
      <c r="DT1196" s="22"/>
    </row>
    <row r="1197" spans="1:124" s="21" customFormat="1" x14ac:dyDescent="0.2">
      <c r="A1197" s="20"/>
      <c r="B1197" s="20"/>
      <c r="DS1197" s="22"/>
      <c r="DT1197" s="22"/>
    </row>
    <row r="1198" spans="1:124" s="21" customFormat="1" x14ac:dyDescent="0.2">
      <c r="A1198" s="20"/>
      <c r="B1198" s="20"/>
      <c r="DS1198" s="22"/>
      <c r="DT1198" s="22"/>
    </row>
    <row r="1199" spans="1:124" s="21" customFormat="1" x14ac:dyDescent="0.2">
      <c r="A1199" s="20"/>
      <c r="B1199" s="20"/>
      <c r="DS1199" s="22"/>
      <c r="DT1199" s="22"/>
    </row>
    <row r="1200" spans="1:124" s="21" customFormat="1" x14ac:dyDescent="0.2">
      <c r="A1200" s="20"/>
      <c r="B1200" s="20"/>
      <c r="DS1200" s="22"/>
      <c r="DT1200" s="22"/>
    </row>
    <row r="1201" spans="1:124" s="21" customFormat="1" x14ac:dyDescent="0.2">
      <c r="A1201" s="20"/>
      <c r="B1201" s="20"/>
      <c r="DS1201" s="22"/>
      <c r="DT1201" s="22"/>
    </row>
    <row r="1202" spans="1:124" s="21" customFormat="1" x14ac:dyDescent="0.2">
      <c r="A1202" s="20"/>
      <c r="B1202" s="20"/>
      <c r="DS1202" s="22"/>
      <c r="DT1202" s="22"/>
    </row>
    <row r="1203" spans="1:124" s="21" customFormat="1" x14ac:dyDescent="0.2">
      <c r="A1203" s="20"/>
      <c r="B1203" s="20"/>
      <c r="DS1203" s="22"/>
      <c r="DT1203" s="22"/>
    </row>
    <row r="1204" spans="1:124" s="21" customFormat="1" x14ac:dyDescent="0.2">
      <c r="A1204" s="20"/>
      <c r="B1204" s="20"/>
      <c r="DS1204" s="22"/>
      <c r="DT1204" s="22"/>
    </row>
    <row r="1205" spans="1:124" s="21" customFormat="1" x14ac:dyDescent="0.2">
      <c r="A1205" s="20"/>
      <c r="B1205" s="20"/>
      <c r="DS1205" s="22"/>
      <c r="DT1205" s="22"/>
    </row>
    <row r="1206" spans="1:124" s="21" customFormat="1" x14ac:dyDescent="0.2">
      <c r="A1206" s="20"/>
      <c r="B1206" s="20"/>
      <c r="DS1206" s="22"/>
      <c r="DT1206" s="22"/>
    </row>
    <row r="1207" spans="1:124" s="21" customFormat="1" x14ac:dyDescent="0.2">
      <c r="A1207" s="20"/>
      <c r="B1207" s="20"/>
      <c r="DS1207" s="22"/>
      <c r="DT1207" s="22"/>
    </row>
    <row r="1208" spans="1:124" s="21" customFormat="1" x14ac:dyDescent="0.2">
      <c r="A1208" s="20"/>
      <c r="B1208" s="20"/>
      <c r="DS1208" s="22"/>
      <c r="DT1208" s="22"/>
    </row>
    <row r="1209" spans="1:124" s="21" customFormat="1" x14ac:dyDescent="0.2">
      <c r="A1209" s="20"/>
      <c r="B1209" s="20"/>
      <c r="DS1209" s="22"/>
      <c r="DT1209" s="22"/>
    </row>
    <row r="1210" spans="1:124" s="21" customFormat="1" x14ac:dyDescent="0.2">
      <c r="A1210" s="20"/>
      <c r="B1210" s="20"/>
      <c r="DS1210" s="22"/>
      <c r="DT1210" s="22"/>
    </row>
    <row r="1211" spans="1:124" s="21" customFormat="1" x14ac:dyDescent="0.2">
      <c r="A1211" s="20"/>
      <c r="B1211" s="20"/>
      <c r="DS1211" s="22"/>
      <c r="DT1211" s="22"/>
    </row>
    <row r="1212" spans="1:124" s="21" customFormat="1" x14ac:dyDescent="0.2">
      <c r="A1212" s="20"/>
      <c r="B1212" s="20"/>
      <c r="DS1212" s="22"/>
      <c r="DT1212" s="22"/>
    </row>
    <row r="1213" spans="1:124" s="21" customFormat="1" x14ac:dyDescent="0.2">
      <c r="A1213" s="20"/>
      <c r="B1213" s="20"/>
      <c r="DS1213" s="22"/>
      <c r="DT1213" s="22"/>
    </row>
    <row r="1214" spans="1:124" s="21" customFormat="1" x14ac:dyDescent="0.2">
      <c r="A1214" s="20"/>
      <c r="B1214" s="20"/>
      <c r="DS1214" s="22"/>
      <c r="DT1214" s="22"/>
    </row>
    <row r="1215" spans="1:124" s="21" customFormat="1" x14ac:dyDescent="0.2">
      <c r="A1215" s="20"/>
      <c r="B1215" s="20"/>
      <c r="DS1215" s="22"/>
      <c r="DT1215" s="22"/>
    </row>
    <row r="1216" spans="1:124" s="21" customFormat="1" x14ac:dyDescent="0.2">
      <c r="A1216" s="20"/>
      <c r="B1216" s="20"/>
      <c r="DS1216" s="22"/>
      <c r="DT1216" s="22"/>
    </row>
    <row r="1217" spans="1:124" s="21" customFormat="1" x14ac:dyDescent="0.2">
      <c r="A1217" s="20"/>
      <c r="B1217" s="20"/>
      <c r="DS1217" s="22"/>
      <c r="DT1217" s="22"/>
    </row>
    <row r="1218" spans="1:124" s="21" customFormat="1" x14ac:dyDescent="0.2">
      <c r="A1218" s="20"/>
      <c r="B1218" s="20"/>
      <c r="DS1218" s="22"/>
      <c r="DT1218" s="22"/>
    </row>
    <row r="1219" spans="1:124" s="21" customFormat="1" x14ac:dyDescent="0.2">
      <c r="A1219" s="20"/>
      <c r="B1219" s="20"/>
      <c r="DS1219" s="22"/>
      <c r="DT1219" s="22"/>
    </row>
    <row r="1220" spans="1:124" s="21" customFormat="1" x14ac:dyDescent="0.2">
      <c r="A1220" s="20"/>
      <c r="B1220" s="20"/>
      <c r="DS1220" s="22"/>
      <c r="DT1220" s="22"/>
    </row>
    <row r="1221" spans="1:124" s="21" customFormat="1" x14ac:dyDescent="0.2">
      <c r="A1221" s="20"/>
      <c r="B1221" s="20"/>
      <c r="DS1221" s="22"/>
      <c r="DT1221" s="22"/>
    </row>
    <row r="1222" spans="1:124" s="21" customFormat="1" x14ac:dyDescent="0.2">
      <c r="A1222" s="20"/>
      <c r="B1222" s="20"/>
      <c r="DS1222" s="22"/>
      <c r="DT1222" s="22"/>
    </row>
    <row r="1223" spans="1:124" s="21" customFormat="1" x14ac:dyDescent="0.2">
      <c r="A1223" s="20"/>
      <c r="B1223" s="20"/>
      <c r="DS1223" s="22"/>
      <c r="DT1223" s="22"/>
    </row>
    <row r="1224" spans="1:124" s="21" customFormat="1" x14ac:dyDescent="0.2">
      <c r="A1224" s="20"/>
      <c r="B1224" s="20"/>
      <c r="DS1224" s="22"/>
      <c r="DT1224" s="22"/>
    </row>
    <row r="1225" spans="1:124" s="21" customFormat="1" x14ac:dyDescent="0.2">
      <c r="A1225" s="20"/>
      <c r="B1225" s="20"/>
      <c r="DS1225" s="22"/>
      <c r="DT1225" s="22"/>
    </row>
    <row r="1226" spans="1:124" s="21" customFormat="1" x14ac:dyDescent="0.2">
      <c r="A1226" s="20"/>
      <c r="B1226" s="20"/>
      <c r="DS1226" s="22"/>
      <c r="DT1226" s="22"/>
    </row>
    <row r="1227" spans="1:124" s="21" customFormat="1" x14ac:dyDescent="0.2">
      <c r="A1227" s="20"/>
      <c r="B1227" s="20"/>
      <c r="DS1227" s="22"/>
      <c r="DT1227" s="22"/>
    </row>
    <row r="1228" spans="1:124" s="21" customFormat="1" x14ac:dyDescent="0.2">
      <c r="A1228" s="20"/>
      <c r="B1228" s="20"/>
      <c r="DS1228" s="22"/>
      <c r="DT1228" s="22"/>
    </row>
    <row r="1229" spans="1:124" s="21" customFormat="1" x14ac:dyDescent="0.2">
      <c r="A1229" s="20"/>
      <c r="B1229" s="20"/>
      <c r="DS1229" s="22"/>
      <c r="DT1229" s="22"/>
    </row>
    <row r="1230" spans="1:124" s="21" customFormat="1" x14ac:dyDescent="0.2">
      <c r="A1230" s="20"/>
      <c r="B1230" s="20"/>
      <c r="DS1230" s="22"/>
      <c r="DT1230" s="22"/>
    </row>
    <row r="1231" spans="1:124" s="21" customFormat="1" x14ac:dyDescent="0.2">
      <c r="A1231" s="20"/>
      <c r="B1231" s="20"/>
      <c r="DS1231" s="22"/>
      <c r="DT1231" s="22"/>
    </row>
    <row r="1232" spans="1:124" s="21" customFormat="1" x14ac:dyDescent="0.2">
      <c r="A1232" s="20"/>
      <c r="B1232" s="20"/>
      <c r="DS1232" s="22"/>
      <c r="DT1232" s="22"/>
    </row>
    <row r="1233" spans="1:124" s="21" customFormat="1" x14ac:dyDescent="0.2">
      <c r="A1233" s="20"/>
      <c r="B1233" s="20"/>
      <c r="DS1233" s="22"/>
      <c r="DT1233" s="22"/>
    </row>
    <row r="1234" spans="1:124" s="21" customFormat="1" x14ac:dyDescent="0.2">
      <c r="A1234" s="20"/>
      <c r="B1234" s="20"/>
      <c r="DS1234" s="22"/>
      <c r="DT1234" s="22"/>
    </row>
    <row r="1235" spans="1:124" s="21" customFormat="1" x14ac:dyDescent="0.2">
      <c r="A1235" s="20"/>
      <c r="B1235" s="20"/>
      <c r="DS1235" s="22"/>
      <c r="DT1235" s="22"/>
    </row>
    <row r="1236" spans="1:124" s="21" customFormat="1" x14ac:dyDescent="0.2">
      <c r="A1236" s="20"/>
      <c r="B1236" s="20"/>
      <c r="DS1236" s="22"/>
      <c r="DT1236" s="22"/>
    </row>
    <row r="1237" spans="1:124" s="21" customFormat="1" x14ac:dyDescent="0.2">
      <c r="A1237" s="20"/>
      <c r="B1237" s="20"/>
      <c r="DS1237" s="22"/>
      <c r="DT1237" s="22"/>
    </row>
    <row r="1238" spans="1:124" s="21" customFormat="1" x14ac:dyDescent="0.2">
      <c r="A1238" s="20"/>
      <c r="B1238" s="20"/>
      <c r="DS1238" s="22"/>
      <c r="DT1238" s="22"/>
    </row>
    <row r="1239" spans="1:124" s="21" customFormat="1" x14ac:dyDescent="0.2">
      <c r="A1239" s="20"/>
      <c r="B1239" s="20"/>
      <c r="DS1239" s="22"/>
      <c r="DT1239" s="22"/>
    </row>
    <row r="1240" spans="1:124" s="21" customFormat="1" x14ac:dyDescent="0.2">
      <c r="A1240" s="20"/>
      <c r="B1240" s="20"/>
      <c r="DS1240" s="22"/>
      <c r="DT1240" s="22"/>
    </row>
    <row r="1241" spans="1:124" s="21" customFormat="1" x14ac:dyDescent="0.2">
      <c r="A1241" s="20"/>
      <c r="B1241" s="20"/>
      <c r="DS1241" s="22"/>
      <c r="DT1241" s="22"/>
    </row>
    <row r="1242" spans="1:124" s="21" customFormat="1" x14ac:dyDescent="0.2">
      <c r="A1242" s="20"/>
      <c r="B1242" s="20"/>
      <c r="DS1242" s="22"/>
      <c r="DT1242" s="22"/>
    </row>
    <row r="1243" spans="1:124" s="21" customFormat="1" x14ac:dyDescent="0.2">
      <c r="A1243" s="20"/>
      <c r="B1243" s="20"/>
      <c r="DS1243" s="22"/>
      <c r="DT1243" s="22"/>
    </row>
    <row r="1244" spans="1:124" s="21" customFormat="1" x14ac:dyDescent="0.2">
      <c r="A1244" s="20"/>
      <c r="B1244" s="20"/>
      <c r="DS1244" s="22"/>
      <c r="DT1244" s="22"/>
    </row>
    <row r="1245" spans="1:124" s="21" customFormat="1" x14ac:dyDescent="0.2">
      <c r="A1245" s="20"/>
      <c r="B1245" s="20"/>
      <c r="DS1245" s="22"/>
      <c r="DT1245" s="22"/>
    </row>
    <row r="1246" spans="1:124" s="21" customFormat="1" x14ac:dyDescent="0.2">
      <c r="A1246" s="20"/>
      <c r="B1246" s="20"/>
      <c r="DS1246" s="22"/>
      <c r="DT1246" s="22"/>
    </row>
    <row r="1247" spans="1:124" s="21" customFormat="1" x14ac:dyDescent="0.2">
      <c r="A1247" s="20"/>
      <c r="B1247" s="20"/>
      <c r="DS1247" s="22"/>
      <c r="DT1247" s="22"/>
    </row>
    <row r="1248" spans="1:124" s="21" customFormat="1" x14ac:dyDescent="0.2">
      <c r="A1248" s="20"/>
      <c r="B1248" s="20"/>
      <c r="DS1248" s="22"/>
      <c r="DT1248" s="22"/>
    </row>
    <row r="1249" spans="1:124" s="21" customFormat="1" x14ac:dyDescent="0.2">
      <c r="A1249" s="20"/>
      <c r="B1249" s="20"/>
      <c r="DS1249" s="22"/>
      <c r="DT1249" s="22"/>
    </row>
    <row r="1250" spans="1:124" s="21" customFormat="1" x14ac:dyDescent="0.2">
      <c r="A1250" s="20"/>
      <c r="B1250" s="20"/>
      <c r="DS1250" s="22"/>
      <c r="DT1250" s="22"/>
    </row>
    <row r="1251" spans="1:124" s="21" customFormat="1" x14ac:dyDescent="0.2">
      <c r="A1251" s="20"/>
      <c r="B1251" s="20"/>
      <c r="DS1251" s="22"/>
      <c r="DT1251" s="22"/>
    </row>
    <row r="1252" spans="1:124" s="21" customFormat="1" x14ac:dyDescent="0.2">
      <c r="A1252" s="20"/>
      <c r="B1252" s="20"/>
      <c r="DS1252" s="22"/>
      <c r="DT1252" s="22"/>
    </row>
    <row r="1253" spans="1:124" s="21" customFormat="1" x14ac:dyDescent="0.2">
      <c r="A1253" s="20"/>
      <c r="B1253" s="20"/>
      <c r="DS1253" s="22"/>
      <c r="DT1253" s="22"/>
    </row>
    <row r="1254" spans="1:124" s="21" customFormat="1" x14ac:dyDescent="0.2">
      <c r="A1254" s="20"/>
      <c r="B1254" s="20"/>
      <c r="DS1254" s="22"/>
      <c r="DT1254" s="22"/>
    </row>
    <row r="1255" spans="1:124" s="21" customFormat="1" x14ac:dyDescent="0.2">
      <c r="A1255" s="20"/>
      <c r="B1255" s="20"/>
      <c r="DS1255" s="22"/>
      <c r="DT1255" s="22"/>
    </row>
    <row r="1256" spans="1:124" s="21" customFormat="1" x14ac:dyDescent="0.2">
      <c r="A1256" s="20"/>
      <c r="B1256" s="20"/>
      <c r="DS1256" s="22"/>
      <c r="DT1256" s="22"/>
    </row>
    <row r="1257" spans="1:124" s="21" customFormat="1" x14ac:dyDescent="0.2">
      <c r="A1257" s="20"/>
      <c r="B1257" s="20"/>
      <c r="DS1257" s="22"/>
      <c r="DT1257" s="22"/>
    </row>
    <row r="1258" spans="1:124" s="21" customFormat="1" x14ac:dyDescent="0.2">
      <c r="A1258" s="20"/>
      <c r="B1258" s="20"/>
      <c r="DS1258" s="22"/>
      <c r="DT1258" s="22"/>
    </row>
    <row r="1259" spans="1:124" s="21" customFormat="1" x14ac:dyDescent="0.2">
      <c r="A1259" s="20"/>
      <c r="B1259" s="20"/>
      <c r="DS1259" s="22"/>
      <c r="DT1259" s="22"/>
    </row>
    <row r="1260" spans="1:124" s="21" customFormat="1" x14ac:dyDescent="0.2">
      <c r="A1260" s="20"/>
      <c r="B1260" s="20"/>
      <c r="DS1260" s="22"/>
      <c r="DT1260" s="22"/>
    </row>
    <row r="1261" spans="1:124" s="21" customFormat="1" x14ac:dyDescent="0.2">
      <c r="A1261" s="20"/>
      <c r="B1261" s="20"/>
      <c r="DS1261" s="22"/>
      <c r="DT1261" s="22"/>
    </row>
    <row r="1262" spans="1:124" s="21" customFormat="1" x14ac:dyDescent="0.2">
      <c r="A1262" s="20"/>
      <c r="B1262" s="20"/>
      <c r="DS1262" s="22"/>
      <c r="DT1262" s="22"/>
    </row>
    <row r="1263" spans="1:124" s="21" customFormat="1" x14ac:dyDescent="0.2">
      <c r="A1263" s="20"/>
      <c r="B1263" s="20"/>
      <c r="DS1263" s="22"/>
      <c r="DT1263" s="22"/>
    </row>
    <row r="1264" spans="1:124" s="21" customFormat="1" x14ac:dyDescent="0.2">
      <c r="A1264" s="20"/>
      <c r="B1264" s="20"/>
      <c r="DS1264" s="22"/>
      <c r="DT1264" s="22"/>
    </row>
    <row r="1265" spans="1:124" s="21" customFormat="1" x14ac:dyDescent="0.2">
      <c r="A1265" s="20"/>
      <c r="B1265" s="20"/>
      <c r="DS1265" s="22"/>
      <c r="DT1265" s="22"/>
    </row>
    <row r="1266" spans="1:124" s="21" customFormat="1" x14ac:dyDescent="0.2">
      <c r="A1266" s="20"/>
      <c r="B1266" s="20"/>
      <c r="DS1266" s="22"/>
      <c r="DT1266" s="22"/>
    </row>
    <row r="1267" spans="1:124" s="21" customFormat="1" x14ac:dyDescent="0.2">
      <c r="A1267" s="20"/>
      <c r="B1267" s="20"/>
      <c r="DS1267" s="22"/>
      <c r="DT1267" s="22"/>
    </row>
    <row r="1268" spans="1:124" s="21" customFormat="1" x14ac:dyDescent="0.2">
      <c r="A1268" s="20"/>
      <c r="B1268" s="20"/>
      <c r="DS1268" s="22"/>
      <c r="DT1268" s="22"/>
    </row>
    <row r="1269" spans="1:124" s="21" customFormat="1" x14ac:dyDescent="0.2">
      <c r="A1269" s="20"/>
      <c r="B1269" s="20"/>
      <c r="DS1269" s="22"/>
      <c r="DT1269" s="22"/>
    </row>
    <row r="1270" spans="1:124" s="21" customFormat="1" x14ac:dyDescent="0.2">
      <c r="A1270" s="20"/>
      <c r="B1270" s="20"/>
      <c r="DS1270" s="22"/>
      <c r="DT1270" s="22"/>
    </row>
    <row r="1271" spans="1:124" s="21" customFormat="1" x14ac:dyDescent="0.2">
      <c r="A1271" s="20"/>
      <c r="B1271" s="20"/>
      <c r="DS1271" s="22"/>
      <c r="DT1271" s="22"/>
    </row>
    <row r="1272" spans="1:124" s="21" customFormat="1" x14ac:dyDescent="0.2">
      <c r="A1272" s="20"/>
      <c r="B1272" s="20"/>
      <c r="DS1272" s="22"/>
      <c r="DT1272" s="22"/>
    </row>
    <row r="1273" spans="1:124" s="21" customFormat="1" x14ac:dyDescent="0.2">
      <c r="A1273" s="20"/>
      <c r="B1273" s="20"/>
      <c r="DS1273" s="22"/>
      <c r="DT1273" s="22"/>
    </row>
    <row r="1274" spans="1:124" s="21" customFormat="1" x14ac:dyDescent="0.2">
      <c r="A1274" s="20"/>
      <c r="B1274" s="20"/>
      <c r="DS1274" s="22"/>
      <c r="DT1274" s="22"/>
    </row>
    <row r="1275" spans="1:124" s="21" customFormat="1" x14ac:dyDescent="0.2">
      <c r="A1275" s="20"/>
      <c r="B1275" s="20"/>
      <c r="DS1275" s="22"/>
      <c r="DT1275" s="22"/>
    </row>
    <row r="1276" spans="1:124" s="21" customFormat="1" x14ac:dyDescent="0.2">
      <c r="A1276" s="20"/>
      <c r="B1276" s="20"/>
      <c r="DS1276" s="22"/>
      <c r="DT1276" s="22"/>
    </row>
    <row r="1277" spans="1:124" s="21" customFormat="1" x14ac:dyDescent="0.2">
      <c r="A1277" s="20"/>
      <c r="B1277" s="20"/>
      <c r="DS1277" s="22"/>
      <c r="DT1277" s="22"/>
    </row>
    <row r="1278" spans="1:124" s="21" customFormat="1" x14ac:dyDescent="0.2">
      <c r="A1278" s="20"/>
      <c r="B1278" s="20"/>
      <c r="DS1278" s="22"/>
      <c r="DT1278" s="22"/>
    </row>
    <row r="1279" spans="1:124" s="21" customFormat="1" x14ac:dyDescent="0.2">
      <c r="A1279" s="20"/>
      <c r="B1279" s="20"/>
      <c r="DS1279" s="22"/>
      <c r="DT1279" s="22"/>
    </row>
    <row r="1280" spans="1:124" s="21" customFormat="1" x14ac:dyDescent="0.2">
      <c r="A1280" s="20"/>
      <c r="B1280" s="20"/>
      <c r="DS1280" s="22"/>
      <c r="DT1280" s="22"/>
    </row>
    <row r="1281" spans="1:124" s="21" customFormat="1" x14ac:dyDescent="0.2">
      <c r="A1281" s="20"/>
      <c r="B1281" s="20"/>
      <c r="DS1281" s="22"/>
      <c r="DT1281" s="22"/>
    </row>
    <row r="1282" spans="1:124" s="21" customFormat="1" x14ac:dyDescent="0.2">
      <c r="A1282" s="20"/>
      <c r="B1282" s="20"/>
      <c r="DS1282" s="22"/>
      <c r="DT1282" s="22"/>
    </row>
    <row r="1283" spans="1:124" s="21" customFormat="1" x14ac:dyDescent="0.2">
      <c r="A1283" s="20"/>
      <c r="B1283" s="20"/>
      <c r="DS1283" s="22"/>
      <c r="DT1283" s="22"/>
    </row>
    <row r="1284" spans="1:124" s="21" customFormat="1" x14ac:dyDescent="0.2">
      <c r="A1284" s="20"/>
      <c r="B1284" s="20"/>
      <c r="DS1284" s="22"/>
      <c r="DT1284" s="22"/>
    </row>
    <row r="1285" spans="1:124" s="21" customFormat="1" x14ac:dyDescent="0.2">
      <c r="A1285" s="20"/>
      <c r="B1285" s="20"/>
      <c r="DS1285" s="22"/>
      <c r="DT1285" s="22"/>
    </row>
    <row r="1286" spans="1:124" s="21" customFormat="1" x14ac:dyDescent="0.2">
      <c r="A1286" s="20"/>
      <c r="B1286" s="20"/>
      <c r="DS1286" s="22"/>
      <c r="DT1286" s="22"/>
    </row>
    <row r="1287" spans="1:124" s="21" customFormat="1" x14ac:dyDescent="0.2">
      <c r="A1287" s="20"/>
      <c r="B1287" s="20"/>
      <c r="DS1287" s="22"/>
      <c r="DT1287" s="22"/>
    </row>
    <row r="1288" spans="1:124" s="21" customFormat="1" x14ac:dyDescent="0.2">
      <c r="A1288" s="20"/>
      <c r="B1288" s="20"/>
      <c r="DS1288" s="22"/>
      <c r="DT1288" s="22"/>
    </row>
    <row r="1289" spans="1:124" s="21" customFormat="1" x14ac:dyDescent="0.2">
      <c r="A1289" s="20"/>
      <c r="B1289" s="20"/>
      <c r="DS1289" s="22"/>
      <c r="DT1289" s="22"/>
    </row>
    <row r="1290" spans="1:124" s="21" customFormat="1" x14ac:dyDescent="0.2">
      <c r="A1290" s="20"/>
      <c r="B1290" s="20"/>
      <c r="DS1290" s="22"/>
      <c r="DT1290" s="22"/>
    </row>
    <row r="1291" spans="1:124" s="21" customFormat="1" x14ac:dyDescent="0.2">
      <c r="A1291" s="20"/>
      <c r="B1291" s="20"/>
      <c r="DS1291" s="22"/>
      <c r="DT1291" s="22"/>
    </row>
    <row r="1292" spans="1:124" s="21" customFormat="1" x14ac:dyDescent="0.2">
      <c r="A1292" s="20"/>
      <c r="B1292" s="20"/>
      <c r="DS1292" s="22"/>
      <c r="DT1292" s="22"/>
    </row>
    <row r="1293" spans="1:124" s="21" customFormat="1" x14ac:dyDescent="0.2">
      <c r="A1293" s="20"/>
      <c r="B1293" s="20"/>
      <c r="DS1293" s="22"/>
      <c r="DT1293" s="22"/>
    </row>
    <row r="1294" spans="1:124" s="21" customFormat="1" x14ac:dyDescent="0.2">
      <c r="A1294" s="20"/>
      <c r="B1294" s="20"/>
      <c r="DS1294" s="22"/>
      <c r="DT1294" s="22"/>
    </row>
    <row r="1295" spans="1:124" s="21" customFormat="1" x14ac:dyDescent="0.2">
      <c r="A1295" s="20"/>
      <c r="B1295" s="20"/>
      <c r="DS1295" s="22"/>
      <c r="DT1295" s="22"/>
    </row>
    <row r="1296" spans="1:124" s="21" customFormat="1" x14ac:dyDescent="0.2">
      <c r="A1296" s="20"/>
      <c r="B1296" s="20"/>
      <c r="DS1296" s="22"/>
      <c r="DT1296" s="22"/>
    </row>
    <row r="1297" spans="1:124" s="21" customFormat="1" x14ac:dyDescent="0.2">
      <c r="A1297" s="20"/>
      <c r="B1297" s="20"/>
      <c r="DS1297" s="22"/>
      <c r="DT1297" s="22"/>
    </row>
    <row r="1298" spans="1:124" s="21" customFormat="1" x14ac:dyDescent="0.2">
      <c r="A1298" s="20"/>
      <c r="B1298" s="20"/>
      <c r="DS1298" s="22"/>
      <c r="DT1298" s="22"/>
    </row>
    <row r="1299" spans="1:124" s="21" customFormat="1" x14ac:dyDescent="0.2">
      <c r="A1299" s="20"/>
      <c r="B1299" s="20"/>
      <c r="DS1299" s="22"/>
      <c r="DT1299" s="22"/>
    </row>
    <row r="1300" spans="1:124" s="21" customFormat="1" x14ac:dyDescent="0.2">
      <c r="A1300" s="20"/>
      <c r="B1300" s="20"/>
      <c r="DS1300" s="22"/>
      <c r="DT1300" s="22"/>
    </row>
    <row r="1301" spans="1:124" s="21" customFormat="1" x14ac:dyDescent="0.2">
      <c r="A1301" s="20"/>
      <c r="B1301" s="20"/>
      <c r="DS1301" s="22"/>
      <c r="DT1301" s="22"/>
    </row>
    <row r="1302" spans="1:124" s="21" customFormat="1" x14ac:dyDescent="0.2">
      <c r="A1302" s="20"/>
      <c r="B1302" s="20"/>
      <c r="DS1302" s="22"/>
      <c r="DT1302" s="22"/>
    </row>
    <row r="1303" spans="1:124" s="21" customFormat="1" x14ac:dyDescent="0.2">
      <c r="A1303" s="20"/>
      <c r="B1303" s="20"/>
      <c r="DS1303" s="22"/>
      <c r="DT1303" s="22"/>
    </row>
    <row r="1304" spans="1:124" s="21" customFormat="1" x14ac:dyDescent="0.2">
      <c r="A1304" s="20"/>
      <c r="B1304" s="20"/>
      <c r="DS1304" s="22"/>
      <c r="DT1304" s="22"/>
    </row>
    <row r="1305" spans="1:124" s="21" customFormat="1" x14ac:dyDescent="0.2">
      <c r="A1305" s="20"/>
      <c r="B1305" s="20"/>
      <c r="DS1305" s="22"/>
      <c r="DT1305" s="22"/>
    </row>
    <row r="1306" spans="1:124" s="21" customFormat="1" x14ac:dyDescent="0.2">
      <c r="A1306" s="20"/>
      <c r="B1306" s="20"/>
      <c r="DS1306" s="22"/>
      <c r="DT1306" s="22"/>
    </row>
    <row r="1307" spans="1:124" s="21" customFormat="1" x14ac:dyDescent="0.2">
      <c r="A1307" s="20"/>
      <c r="B1307" s="20"/>
      <c r="DS1307" s="22"/>
      <c r="DT1307" s="22"/>
    </row>
    <row r="1308" spans="1:124" s="21" customFormat="1" x14ac:dyDescent="0.2">
      <c r="A1308" s="20"/>
      <c r="B1308" s="20"/>
      <c r="DS1308" s="22"/>
      <c r="DT1308" s="22"/>
    </row>
    <row r="1309" spans="1:124" s="21" customFormat="1" x14ac:dyDescent="0.2">
      <c r="A1309" s="20"/>
      <c r="B1309" s="20"/>
      <c r="DS1309" s="22"/>
      <c r="DT1309" s="22"/>
    </row>
    <row r="1310" spans="1:124" s="21" customFormat="1" x14ac:dyDescent="0.2">
      <c r="A1310" s="20"/>
      <c r="B1310" s="20"/>
      <c r="DS1310" s="22"/>
      <c r="DT1310" s="22"/>
    </row>
    <row r="1311" spans="1:124" s="21" customFormat="1" x14ac:dyDescent="0.2">
      <c r="A1311" s="20"/>
      <c r="B1311" s="20"/>
      <c r="DS1311" s="22"/>
      <c r="DT1311" s="22"/>
    </row>
    <row r="1312" spans="1:124" s="21" customFormat="1" x14ac:dyDescent="0.2">
      <c r="A1312" s="20"/>
      <c r="B1312" s="20"/>
      <c r="DS1312" s="22"/>
      <c r="DT1312" s="22"/>
    </row>
    <row r="1313" spans="1:124" s="21" customFormat="1" x14ac:dyDescent="0.2">
      <c r="A1313" s="20"/>
      <c r="B1313" s="20"/>
      <c r="DS1313" s="22"/>
      <c r="DT1313" s="22"/>
    </row>
    <row r="1314" spans="1:124" s="21" customFormat="1" x14ac:dyDescent="0.2">
      <c r="A1314" s="20"/>
      <c r="B1314" s="20"/>
      <c r="DS1314" s="22"/>
      <c r="DT1314" s="22"/>
    </row>
    <row r="1315" spans="1:124" s="21" customFormat="1" x14ac:dyDescent="0.2">
      <c r="A1315" s="20"/>
      <c r="B1315" s="20"/>
      <c r="DS1315" s="22"/>
      <c r="DT1315" s="22"/>
    </row>
    <row r="1316" spans="1:124" s="21" customFormat="1" x14ac:dyDescent="0.2">
      <c r="A1316" s="20"/>
      <c r="B1316" s="20"/>
      <c r="DS1316" s="22"/>
      <c r="DT1316" s="22"/>
    </row>
    <row r="1317" spans="1:124" s="21" customFormat="1" x14ac:dyDescent="0.2">
      <c r="A1317" s="20"/>
      <c r="B1317" s="20"/>
      <c r="DS1317" s="22"/>
      <c r="DT1317" s="22"/>
    </row>
    <row r="1318" spans="1:124" s="21" customFormat="1" x14ac:dyDescent="0.2">
      <c r="A1318" s="20"/>
      <c r="B1318" s="20"/>
      <c r="DS1318" s="22"/>
      <c r="DT1318" s="22"/>
    </row>
    <row r="1319" spans="1:124" s="21" customFormat="1" x14ac:dyDescent="0.2">
      <c r="A1319" s="20"/>
      <c r="B1319" s="20"/>
      <c r="DS1319" s="22"/>
      <c r="DT1319" s="22"/>
    </row>
    <row r="1320" spans="1:124" s="21" customFormat="1" x14ac:dyDescent="0.2">
      <c r="A1320" s="20"/>
      <c r="B1320" s="20"/>
      <c r="DS1320" s="22"/>
      <c r="DT1320" s="22"/>
    </row>
    <row r="1321" spans="1:124" s="21" customFormat="1" x14ac:dyDescent="0.2">
      <c r="A1321" s="20"/>
      <c r="B1321" s="20"/>
      <c r="DS1321" s="22"/>
      <c r="DT1321" s="22"/>
    </row>
    <row r="1322" spans="1:124" s="21" customFormat="1" x14ac:dyDescent="0.2">
      <c r="A1322" s="20"/>
      <c r="B1322" s="20"/>
      <c r="DS1322" s="22"/>
      <c r="DT1322" s="22"/>
    </row>
    <row r="1323" spans="1:124" s="21" customFormat="1" x14ac:dyDescent="0.2">
      <c r="A1323" s="20"/>
      <c r="B1323" s="20"/>
      <c r="DS1323" s="22"/>
      <c r="DT1323" s="22"/>
    </row>
    <row r="1324" spans="1:124" s="21" customFormat="1" x14ac:dyDescent="0.2">
      <c r="A1324" s="20"/>
      <c r="B1324" s="20"/>
      <c r="DS1324" s="22"/>
      <c r="DT1324" s="22"/>
    </row>
    <row r="1325" spans="1:124" s="21" customFormat="1" x14ac:dyDescent="0.2">
      <c r="A1325" s="20"/>
      <c r="B1325" s="20"/>
      <c r="DS1325" s="22"/>
      <c r="DT1325" s="22"/>
    </row>
    <row r="1326" spans="1:124" s="21" customFormat="1" x14ac:dyDescent="0.2">
      <c r="A1326" s="20"/>
      <c r="B1326" s="20"/>
      <c r="DS1326" s="22"/>
      <c r="DT1326" s="22"/>
    </row>
    <row r="1327" spans="1:124" s="21" customFormat="1" x14ac:dyDescent="0.2">
      <c r="A1327" s="20"/>
      <c r="B1327" s="20"/>
      <c r="DS1327" s="22"/>
      <c r="DT1327" s="22"/>
    </row>
    <row r="1328" spans="1:124" s="21" customFormat="1" x14ac:dyDescent="0.2">
      <c r="A1328" s="20"/>
      <c r="B1328" s="20"/>
      <c r="DS1328" s="22"/>
      <c r="DT1328" s="22"/>
    </row>
    <row r="1329" spans="1:124" s="21" customFormat="1" x14ac:dyDescent="0.2">
      <c r="A1329" s="20"/>
      <c r="B1329" s="20"/>
      <c r="DS1329" s="22"/>
      <c r="DT1329" s="22"/>
    </row>
    <row r="1330" spans="1:124" s="21" customFormat="1" x14ac:dyDescent="0.2">
      <c r="A1330" s="20"/>
      <c r="B1330" s="20"/>
      <c r="DS1330" s="22"/>
      <c r="DT1330" s="22"/>
    </row>
    <row r="1331" spans="1:124" s="21" customFormat="1" x14ac:dyDescent="0.2">
      <c r="A1331" s="20"/>
      <c r="B1331" s="20"/>
      <c r="DS1331" s="22"/>
      <c r="DT1331" s="22"/>
    </row>
    <row r="1332" spans="1:124" s="21" customFormat="1" x14ac:dyDescent="0.2">
      <c r="A1332" s="20"/>
      <c r="B1332" s="20"/>
      <c r="DS1332" s="22"/>
      <c r="DT1332" s="22"/>
    </row>
    <row r="1333" spans="1:124" s="21" customFormat="1" x14ac:dyDescent="0.2">
      <c r="A1333" s="20"/>
      <c r="B1333" s="20"/>
      <c r="DS1333" s="22"/>
      <c r="DT1333" s="22"/>
    </row>
    <row r="1334" spans="1:124" s="21" customFormat="1" x14ac:dyDescent="0.2">
      <c r="A1334" s="20"/>
      <c r="B1334" s="20"/>
      <c r="DS1334" s="22"/>
      <c r="DT1334" s="22"/>
    </row>
    <row r="1335" spans="1:124" s="21" customFormat="1" x14ac:dyDescent="0.2">
      <c r="A1335" s="20"/>
      <c r="B1335" s="20"/>
      <c r="DS1335" s="22"/>
      <c r="DT1335" s="22"/>
    </row>
    <row r="1336" spans="1:124" s="21" customFormat="1" x14ac:dyDescent="0.2">
      <c r="A1336" s="20"/>
      <c r="B1336" s="20"/>
      <c r="DS1336" s="22"/>
      <c r="DT1336" s="22"/>
    </row>
    <row r="1337" spans="1:124" s="21" customFormat="1" x14ac:dyDescent="0.2">
      <c r="A1337" s="20"/>
      <c r="B1337" s="20"/>
      <c r="DS1337" s="22"/>
      <c r="DT1337" s="22"/>
    </row>
    <row r="1338" spans="1:124" s="21" customFormat="1" x14ac:dyDescent="0.2">
      <c r="A1338" s="20"/>
      <c r="B1338" s="20"/>
      <c r="DS1338" s="22"/>
      <c r="DT1338" s="22"/>
    </row>
    <row r="1339" spans="1:124" s="21" customFormat="1" x14ac:dyDescent="0.2">
      <c r="A1339" s="20"/>
      <c r="B1339" s="20"/>
      <c r="DS1339" s="22"/>
      <c r="DT1339" s="22"/>
    </row>
    <row r="1340" spans="1:124" s="21" customFormat="1" x14ac:dyDescent="0.2">
      <c r="A1340" s="20"/>
      <c r="B1340" s="20"/>
      <c r="DS1340" s="22"/>
      <c r="DT1340" s="22"/>
    </row>
    <row r="1341" spans="1:124" s="21" customFormat="1" x14ac:dyDescent="0.2">
      <c r="A1341" s="20"/>
      <c r="B1341" s="20"/>
      <c r="DS1341" s="22"/>
      <c r="DT1341" s="22"/>
    </row>
    <row r="1342" spans="1:124" s="21" customFormat="1" x14ac:dyDescent="0.2">
      <c r="A1342" s="20"/>
      <c r="B1342" s="20"/>
      <c r="DS1342" s="22"/>
      <c r="DT1342" s="22"/>
    </row>
    <row r="1343" spans="1:124" s="21" customFormat="1" x14ac:dyDescent="0.2">
      <c r="A1343" s="20"/>
      <c r="B1343" s="20"/>
      <c r="DS1343" s="22"/>
      <c r="DT1343" s="22"/>
    </row>
    <row r="1344" spans="1:124" s="21" customFormat="1" x14ac:dyDescent="0.2">
      <c r="A1344" s="20"/>
      <c r="B1344" s="20"/>
      <c r="DS1344" s="22"/>
      <c r="DT1344" s="22"/>
    </row>
    <row r="1345" spans="1:124" s="21" customFormat="1" x14ac:dyDescent="0.2">
      <c r="A1345" s="20"/>
      <c r="B1345" s="20"/>
      <c r="DS1345" s="22"/>
      <c r="DT1345" s="22"/>
    </row>
    <row r="1346" spans="1:124" s="21" customFormat="1" x14ac:dyDescent="0.2">
      <c r="A1346" s="20"/>
      <c r="B1346" s="20"/>
      <c r="DS1346" s="22"/>
      <c r="DT1346" s="22"/>
    </row>
    <row r="1347" spans="1:124" s="21" customFormat="1" x14ac:dyDescent="0.2">
      <c r="A1347" s="20"/>
      <c r="B1347" s="20"/>
      <c r="DS1347" s="22"/>
      <c r="DT1347" s="22"/>
    </row>
    <row r="1348" spans="1:124" s="21" customFormat="1" x14ac:dyDescent="0.2">
      <c r="A1348" s="20"/>
      <c r="B1348" s="20"/>
      <c r="DS1348" s="22"/>
      <c r="DT1348" s="22"/>
    </row>
    <row r="1349" spans="1:124" s="21" customFormat="1" x14ac:dyDescent="0.2">
      <c r="A1349" s="20"/>
      <c r="B1349" s="20"/>
      <c r="DS1349" s="22"/>
      <c r="DT1349" s="22"/>
    </row>
    <row r="1350" spans="1:124" s="21" customFormat="1" x14ac:dyDescent="0.2">
      <c r="A1350" s="20"/>
      <c r="B1350" s="20"/>
      <c r="DS1350" s="22"/>
      <c r="DT1350" s="22"/>
    </row>
    <row r="1351" spans="1:124" s="21" customFormat="1" x14ac:dyDescent="0.2">
      <c r="A1351" s="20"/>
      <c r="B1351" s="20"/>
      <c r="DS1351" s="22"/>
      <c r="DT1351" s="22"/>
    </row>
    <row r="1352" spans="1:124" s="21" customFormat="1" x14ac:dyDescent="0.2">
      <c r="A1352" s="20"/>
      <c r="B1352" s="20"/>
      <c r="DS1352" s="22"/>
      <c r="DT1352" s="22"/>
    </row>
    <row r="1353" spans="1:124" s="21" customFormat="1" x14ac:dyDescent="0.2">
      <c r="A1353" s="20"/>
      <c r="B1353" s="20"/>
      <c r="DS1353" s="22"/>
      <c r="DT1353" s="22"/>
    </row>
    <row r="1354" spans="1:124" s="21" customFormat="1" x14ac:dyDescent="0.2">
      <c r="A1354" s="20"/>
      <c r="B1354" s="20"/>
      <c r="DS1354" s="22"/>
      <c r="DT1354" s="22"/>
    </row>
    <row r="1355" spans="1:124" s="21" customFormat="1" x14ac:dyDescent="0.2">
      <c r="A1355" s="20"/>
      <c r="B1355" s="20"/>
      <c r="DS1355" s="22"/>
      <c r="DT1355" s="22"/>
    </row>
    <row r="1356" spans="1:124" s="21" customFormat="1" x14ac:dyDescent="0.2">
      <c r="A1356" s="20"/>
      <c r="B1356" s="20"/>
      <c r="DS1356" s="22"/>
      <c r="DT1356" s="22"/>
    </row>
    <row r="1357" spans="1:124" s="21" customFormat="1" x14ac:dyDescent="0.2">
      <c r="A1357" s="20"/>
      <c r="B1357" s="20"/>
      <c r="DS1357" s="22"/>
      <c r="DT1357" s="22"/>
    </row>
    <row r="1358" spans="1:124" s="21" customFormat="1" x14ac:dyDescent="0.2">
      <c r="A1358" s="20"/>
      <c r="B1358" s="20"/>
      <c r="DS1358" s="22"/>
      <c r="DT1358" s="22"/>
    </row>
    <row r="1359" spans="1:124" s="21" customFormat="1" x14ac:dyDescent="0.2">
      <c r="A1359" s="20"/>
      <c r="B1359" s="20"/>
      <c r="DS1359" s="22"/>
      <c r="DT1359" s="22"/>
    </row>
    <row r="1360" spans="1:124" s="21" customFormat="1" x14ac:dyDescent="0.2">
      <c r="A1360" s="20"/>
      <c r="B1360" s="20"/>
      <c r="DS1360" s="22"/>
      <c r="DT1360" s="22"/>
    </row>
    <row r="1361" spans="1:124" s="21" customFormat="1" x14ac:dyDescent="0.2">
      <c r="A1361" s="20"/>
      <c r="B1361" s="20"/>
      <c r="DS1361" s="22"/>
      <c r="DT1361" s="22"/>
    </row>
    <row r="1362" spans="1:124" s="21" customFormat="1" x14ac:dyDescent="0.2">
      <c r="A1362" s="20"/>
      <c r="B1362" s="20"/>
      <c r="DS1362" s="22"/>
      <c r="DT1362" s="22"/>
    </row>
    <row r="1363" spans="1:124" s="21" customFormat="1" x14ac:dyDescent="0.2">
      <c r="A1363" s="20"/>
      <c r="B1363" s="20"/>
      <c r="DS1363" s="22"/>
      <c r="DT1363" s="22"/>
    </row>
    <row r="1364" spans="1:124" s="21" customFormat="1" x14ac:dyDescent="0.2">
      <c r="A1364" s="20"/>
      <c r="B1364" s="20"/>
      <c r="DS1364" s="22"/>
      <c r="DT1364" s="22"/>
    </row>
    <row r="1365" spans="1:124" s="21" customFormat="1" x14ac:dyDescent="0.2">
      <c r="A1365" s="20"/>
      <c r="B1365" s="20"/>
      <c r="DS1365" s="22"/>
      <c r="DT1365" s="22"/>
    </row>
    <row r="1366" spans="1:124" s="21" customFormat="1" x14ac:dyDescent="0.2">
      <c r="A1366" s="20"/>
      <c r="B1366" s="20"/>
      <c r="DS1366" s="22"/>
      <c r="DT1366" s="22"/>
    </row>
    <row r="1367" spans="1:124" s="21" customFormat="1" x14ac:dyDescent="0.2">
      <c r="A1367" s="20"/>
      <c r="B1367" s="20"/>
      <c r="DS1367" s="22"/>
      <c r="DT1367" s="22"/>
    </row>
    <row r="1368" spans="1:124" s="21" customFormat="1" x14ac:dyDescent="0.2">
      <c r="A1368" s="20"/>
      <c r="B1368" s="20"/>
      <c r="DS1368" s="22"/>
      <c r="DT1368" s="22"/>
    </row>
    <row r="1369" spans="1:124" s="21" customFormat="1" x14ac:dyDescent="0.2">
      <c r="A1369" s="20"/>
      <c r="B1369" s="20"/>
      <c r="DS1369" s="22"/>
      <c r="DT1369" s="22"/>
    </row>
    <row r="1370" spans="1:124" s="21" customFormat="1" x14ac:dyDescent="0.2">
      <c r="A1370" s="20"/>
      <c r="B1370" s="20"/>
      <c r="DS1370" s="22"/>
      <c r="DT1370" s="22"/>
    </row>
    <row r="1371" spans="1:124" s="21" customFormat="1" x14ac:dyDescent="0.2">
      <c r="A1371" s="20"/>
      <c r="B1371" s="20"/>
      <c r="DS1371" s="22"/>
      <c r="DT1371" s="22"/>
    </row>
    <row r="1372" spans="1:124" s="21" customFormat="1" x14ac:dyDescent="0.2">
      <c r="A1372" s="20"/>
      <c r="B1372" s="20"/>
      <c r="DS1372" s="22"/>
      <c r="DT1372" s="22"/>
    </row>
    <row r="1373" spans="1:124" s="21" customFormat="1" x14ac:dyDescent="0.2">
      <c r="A1373" s="20"/>
      <c r="B1373" s="20"/>
      <c r="DS1373" s="22"/>
      <c r="DT1373" s="22"/>
    </row>
    <row r="1374" spans="1:124" s="21" customFormat="1" x14ac:dyDescent="0.2">
      <c r="A1374" s="20"/>
      <c r="B1374" s="20"/>
      <c r="DS1374" s="22"/>
      <c r="DT1374" s="22"/>
    </row>
    <row r="1375" spans="1:124" s="21" customFormat="1" x14ac:dyDescent="0.2">
      <c r="A1375" s="20"/>
      <c r="B1375" s="20"/>
      <c r="DS1375" s="22"/>
      <c r="DT1375" s="22"/>
    </row>
    <row r="1376" spans="1:124" s="21" customFormat="1" x14ac:dyDescent="0.2">
      <c r="A1376" s="20"/>
      <c r="B1376" s="20"/>
      <c r="DS1376" s="22"/>
      <c r="DT1376" s="22"/>
    </row>
    <row r="1377" spans="1:124" s="21" customFormat="1" x14ac:dyDescent="0.2">
      <c r="A1377" s="20"/>
      <c r="B1377" s="20"/>
      <c r="DS1377" s="22"/>
      <c r="DT1377" s="22"/>
    </row>
    <row r="1378" spans="1:124" s="21" customFormat="1" x14ac:dyDescent="0.2">
      <c r="A1378" s="20"/>
      <c r="B1378" s="20"/>
      <c r="DS1378" s="22"/>
      <c r="DT1378" s="22"/>
    </row>
    <row r="1379" spans="1:124" s="21" customFormat="1" x14ac:dyDescent="0.2">
      <c r="A1379" s="20"/>
      <c r="B1379" s="20"/>
      <c r="DS1379" s="22"/>
      <c r="DT1379" s="22"/>
    </row>
    <row r="1380" spans="1:124" s="21" customFormat="1" x14ac:dyDescent="0.2">
      <c r="A1380" s="20"/>
      <c r="B1380" s="20"/>
      <c r="DS1380" s="22"/>
      <c r="DT1380" s="22"/>
    </row>
    <row r="1381" spans="1:124" s="21" customFormat="1" x14ac:dyDescent="0.2">
      <c r="A1381" s="20"/>
      <c r="B1381" s="20"/>
      <c r="DS1381" s="22"/>
      <c r="DT1381" s="22"/>
    </row>
    <row r="1382" spans="1:124" s="21" customFormat="1" x14ac:dyDescent="0.2">
      <c r="A1382" s="20"/>
      <c r="B1382" s="20"/>
      <c r="DS1382" s="22"/>
      <c r="DT1382" s="22"/>
    </row>
    <row r="1383" spans="1:124" s="21" customFormat="1" x14ac:dyDescent="0.2">
      <c r="A1383" s="20"/>
      <c r="B1383" s="20"/>
      <c r="DS1383" s="22"/>
      <c r="DT1383" s="22"/>
    </row>
    <row r="1384" spans="1:124" s="21" customFormat="1" x14ac:dyDescent="0.2">
      <c r="A1384" s="20"/>
      <c r="B1384" s="20"/>
      <c r="DS1384" s="22"/>
      <c r="DT1384" s="22"/>
    </row>
    <row r="1385" spans="1:124" s="21" customFormat="1" x14ac:dyDescent="0.2">
      <c r="A1385" s="20"/>
      <c r="B1385" s="20"/>
      <c r="DS1385" s="22"/>
      <c r="DT1385" s="22"/>
    </row>
    <row r="1386" spans="1:124" s="21" customFormat="1" x14ac:dyDescent="0.2">
      <c r="A1386" s="20"/>
      <c r="B1386" s="20"/>
      <c r="DS1386" s="22"/>
      <c r="DT1386" s="22"/>
    </row>
    <row r="1387" spans="1:124" s="21" customFormat="1" x14ac:dyDescent="0.2">
      <c r="A1387" s="20"/>
      <c r="B1387" s="20"/>
      <c r="DS1387" s="22"/>
      <c r="DT1387" s="22"/>
    </row>
    <row r="1388" spans="1:124" s="21" customFormat="1" x14ac:dyDescent="0.2">
      <c r="A1388" s="20"/>
      <c r="B1388" s="20"/>
      <c r="DS1388" s="22"/>
      <c r="DT1388" s="22"/>
    </row>
    <row r="1389" spans="1:124" s="21" customFormat="1" x14ac:dyDescent="0.2">
      <c r="A1389" s="20"/>
      <c r="B1389" s="20"/>
      <c r="DS1389" s="22"/>
      <c r="DT1389" s="22"/>
    </row>
    <row r="1390" spans="1:124" s="21" customFormat="1" x14ac:dyDescent="0.2">
      <c r="A1390" s="20"/>
      <c r="B1390" s="20"/>
      <c r="DS1390" s="22"/>
      <c r="DT1390" s="22"/>
    </row>
    <row r="1391" spans="1:124" s="21" customFormat="1" x14ac:dyDescent="0.2">
      <c r="A1391" s="20"/>
      <c r="B1391" s="20"/>
      <c r="DS1391" s="22"/>
      <c r="DT1391" s="22"/>
    </row>
    <row r="1392" spans="1:124" s="21" customFormat="1" x14ac:dyDescent="0.2">
      <c r="A1392" s="20"/>
      <c r="B1392" s="20"/>
      <c r="DS1392" s="22"/>
      <c r="DT1392" s="22"/>
    </row>
    <row r="1393" spans="1:124" s="21" customFormat="1" x14ac:dyDescent="0.2">
      <c r="A1393" s="20"/>
      <c r="B1393" s="20"/>
      <c r="DS1393" s="22"/>
      <c r="DT1393" s="22"/>
    </row>
    <row r="1394" spans="1:124" s="21" customFormat="1" x14ac:dyDescent="0.2">
      <c r="A1394" s="20"/>
      <c r="B1394" s="20"/>
      <c r="DS1394" s="22"/>
      <c r="DT1394" s="22"/>
    </row>
    <row r="1395" spans="1:124" s="21" customFormat="1" x14ac:dyDescent="0.2">
      <c r="A1395" s="20"/>
      <c r="B1395" s="20"/>
      <c r="DS1395" s="22"/>
      <c r="DT1395" s="22"/>
    </row>
    <row r="1396" spans="1:124" s="21" customFormat="1" x14ac:dyDescent="0.2">
      <c r="A1396" s="20"/>
      <c r="B1396" s="20"/>
      <c r="DS1396" s="22"/>
      <c r="DT1396" s="22"/>
    </row>
    <row r="1397" spans="1:124" s="21" customFormat="1" x14ac:dyDescent="0.2">
      <c r="A1397" s="20"/>
      <c r="B1397" s="20"/>
      <c r="DS1397" s="22"/>
      <c r="DT1397" s="22"/>
    </row>
    <row r="1398" spans="1:124" s="21" customFormat="1" x14ac:dyDescent="0.2">
      <c r="A1398" s="20"/>
      <c r="B1398" s="20"/>
      <c r="DS1398" s="22"/>
      <c r="DT1398" s="22"/>
    </row>
    <row r="1399" spans="1:124" s="21" customFormat="1" x14ac:dyDescent="0.2">
      <c r="A1399" s="20"/>
      <c r="B1399" s="20"/>
      <c r="DS1399" s="22"/>
      <c r="DT1399" s="22"/>
    </row>
    <row r="1400" spans="1:124" s="21" customFormat="1" x14ac:dyDescent="0.2">
      <c r="A1400" s="20"/>
      <c r="B1400" s="20"/>
      <c r="DS1400" s="22"/>
      <c r="DT1400" s="22"/>
    </row>
    <row r="1401" spans="1:124" s="21" customFormat="1" x14ac:dyDescent="0.2">
      <c r="A1401" s="20"/>
      <c r="B1401" s="20"/>
      <c r="DS1401" s="22"/>
      <c r="DT1401" s="22"/>
    </row>
    <row r="1402" spans="1:124" s="21" customFormat="1" x14ac:dyDescent="0.2">
      <c r="A1402" s="20"/>
      <c r="B1402" s="20"/>
      <c r="DS1402" s="22"/>
      <c r="DT1402" s="22"/>
    </row>
    <row r="1403" spans="1:124" s="21" customFormat="1" x14ac:dyDescent="0.2">
      <c r="A1403" s="20"/>
      <c r="B1403" s="20"/>
      <c r="DS1403" s="22"/>
      <c r="DT1403" s="22"/>
    </row>
    <row r="1404" spans="1:124" s="21" customFormat="1" x14ac:dyDescent="0.2">
      <c r="A1404" s="20"/>
      <c r="B1404" s="20"/>
      <c r="DS1404" s="22"/>
      <c r="DT1404" s="22"/>
    </row>
    <row r="1405" spans="1:124" s="21" customFormat="1" x14ac:dyDescent="0.2">
      <c r="A1405" s="20"/>
      <c r="B1405" s="20"/>
      <c r="DS1405" s="22"/>
      <c r="DT1405" s="22"/>
    </row>
    <row r="1406" spans="1:124" s="21" customFormat="1" x14ac:dyDescent="0.2">
      <c r="A1406" s="20"/>
      <c r="B1406" s="20"/>
      <c r="DS1406" s="22"/>
      <c r="DT1406" s="22"/>
    </row>
    <row r="1407" spans="1:124" s="21" customFormat="1" x14ac:dyDescent="0.2">
      <c r="A1407" s="20"/>
      <c r="B1407" s="20"/>
      <c r="DS1407" s="22"/>
      <c r="DT1407" s="22"/>
    </row>
    <row r="1408" spans="1:124" s="21" customFormat="1" x14ac:dyDescent="0.2">
      <c r="A1408" s="20"/>
      <c r="B1408" s="20"/>
      <c r="DS1408" s="22"/>
      <c r="DT1408" s="22"/>
    </row>
    <row r="1409" spans="1:124" s="21" customFormat="1" x14ac:dyDescent="0.2">
      <c r="A1409" s="20"/>
      <c r="B1409" s="20"/>
      <c r="DS1409" s="22"/>
      <c r="DT1409" s="22"/>
    </row>
    <row r="1410" spans="1:124" s="21" customFormat="1" x14ac:dyDescent="0.2">
      <c r="A1410" s="20"/>
      <c r="B1410" s="20"/>
      <c r="DS1410" s="22"/>
      <c r="DT1410" s="22"/>
    </row>
    <row r="1411" spans="1:124" s="21" customFormat="1" x14ac:dyDescent="0.2">
      <c r="A1411" s="20"/>
      <c r="B1411" s="20"/>
      <c r="DS1411" s="22"/>
      <c r="DT1411" s="22"/>
    </row>
    <row r="1412" spans="1:124" s="21" customFormat="1" x14ac:dyDescent="0.2">
      <c r="A1412" s="20"/>
      <c r="B1412" s="20"/>
      <c r="DS1412" s="22"/>
      <c r="DT1412" s="22"/>
    </row>
    <row r="1413" spans="1:124" s="21" customFormat="1" x14ac:dyDescent="0.2">
      <c r="A1413" s="20"/>
      <c r="B1413" s="20"/>
      <c r="DS1413" s="22"/>
      <c r="DT1413" s="22"/>
    </row>
    <row r="1414" spans="1:124" s="21" customFormat="1" x14ac:dyDescent="0.2">
      <c r="A1414" s="20"/>
      <c r="B1414" s="20"/>
      <c r="DS1414" s="22"/>
      <c r="DT1414" s="22"/>
    </row>
    <row r="1415" spans="1:124" s="21" customFormat="1" x14ac:dyDescent="0.2">
      <c r="A1415" s="20"/>
      <c r="B1415" s="20"/>
      <c r="DS1415" s="22"/>
      <c r="DT1415" s="22"/>
    </row>
    <row r="1416" spans="1:124" s="21" customFormat="1" x14ac:dyDescent="0.2">
      <c r="A1416" s="20"/>
      <c r="B1416" s="20"/>
      <c r="DS1416" s="22"/>
      <c r="DT1416" s="22"/>
    </row>
    <row r="1417" spans="1:124" s="21" customFormat="1" x14ac:dyDescent="0.2">
      <c r="A1417" s="20"/>
      <c r="B1417" s="20"/>
      <c r="DS1417" s="22"/>
      <c r="DT1417" s="22"/>
    </row>
    <row r="1418" spans="1:124" s="21" customFormat="1" x14ac:dyDescent="0.2">
      <c r="A1418" s="20"/>
      <c r="B1418" s="20"/>
      <c r="DS1418" s="22"/>
      <c r="DT1418" s="22"/>
    </row>
    <row r="1419" spans="1:124" s="21" customFormat="1" x14ac:dyDescent="0.2">
      <c r="A1419" s="20"/>
      <c r="B1419" s="20"/>
      <c r="DS1419" s="22"/>
      <c r="DT1419" s="22"/>
    </row>
    <row r="1420" spans="1:124" s="21" customFormat="1" x14ac:dyDescent="0.2">
      <c r="A1420" s="20"/>
      <c r="B1420" s="20"/>
      <c r="DS1420" s="22"/>
      <c r="DT1420" s="22"/>
    </row>
    <row r="1421" spans="1:124" s="21" customFormat="1" x14ac:dyDescent="0.2">
      <c r="A1421" s="20"/>
      <c r="B1421" s="20"/>
      <c r="DS1421" s="22"/>
      <c r="DT1421" s="22"/>
    </row>
    <row r="1422" spans="1:124" s="21" customFormat="1" x14ac:dyDescent="0.2">
      <c r="A1422" s="20"/>
      <c r="B1422" s="20"/>
      <c r="DS1422" s="22"/>
      <c r="DT1422" s="22"/>
    </row>
    <row r="1423" spans="1:124" s="21" customFormat="1" x14ac:dyDescent="0.2">
      <c r="A1423" s="20"/>
      <c r="B1423" s="20"/>
      <c r="DS1423" s="22"/>
      <c r="DT1423" s="22"/>
    </row>
    <row r="1424" spans="1:124" s="21" customFormat="1" x14ac:dyDescent="0.2">
      <c r="A1424" s="20"/>
      <c r="B1424" s="20"/>
      <c r="DS1424" s="22"/>
      <c r="DT1424" s="22"/>
    </row>
    <row r="1425" spans="1:124" s="21" customFormat="1" x14ac:dyDescent="0.2">
      <c r="A1425" s="20"/>
      <c r="B1425" s="20"/>
      <c r="DS1425" s="22"/>
      <c r="DT1425" s="22"/>
    </row>
    <row r="1426" spans="1:124" s="21" customFormat="1" x14ac:dyDescent="0.2">
      <c r="A1426" s="20"/>
      <c r="B1426" s="20"/>
      <c r="DS1426" s="22"/>
      <c r="DT1426" s="22"/>
    </row>
    <row r="1427" spans="1:124" s="21" customFormat="1" x14ac:dyDescent="0.2">
      <c r="A1427" s="20"/>
      <c r="B1427" s="20"/>
      <c r="DS1427" s="22"/>
      <c r="DT1427" s="22"/>
    </row>
    <row r="1428" spans="1:124" s="21" customFormat="1" x14ac:dyDescent="0.2">
      <c r="A1428" s="20"/>
      <c r="B1428" s="20"/>
      <c r="DS1428" s="22"/>
      <c r="DT1428" s="22"/>
    </row>
    <row r="1429" spans="1:124" s="21" customFormat="1" x14ac:dyDescent="0.2">
      <c r="A1429" s="20"/>
      <c r="B1429" s="20"/>
      <c r="DS1429" s="22"/>
      <c r="DT1429" s="22"/>
    </row>
    <row r="1430" spans="1:124" s="21" customFormat="1" x14ac:dyDescent="0.2">
      <c r="A1430" s="20"/>
      <c r="B1430" s="20"/>
      <c r="DS1430" s="22"/>
      <c r="DT1430" s="22"/>
    </row>
    <row r="1431" spans="1:124" s="21" customFormat="1" x14ac:dyDescent="0.2">
      <c r="A1431" s="20"/>
      <c r="B1431" s="20"/>
      <c r="DS1431" s="22"/>
      <c r="DT1431" s="22"/>
    </row>
    <row r="1432" spans="1:124" s="21" customFormat="1" x14ac:dyDescent="0.2">
      <c r="A1432" s="20"/>
      <c r="B1432" s="20"/>
      <c r="DS1432" s="22"/>
      <c r="DT1432" s="22"/>
    </row>
    <row r="1433" spans="1:124" s="21" customFormat="1" x14ac:dyDescent="0.2">
      <c r="A1433" s="20"/>
      <c r="B1433" s="20"/>
      <c r="DS1433" s="22"/>
      <c r="DT1433" s="22"/>
    </row>
    <row r="1434" spans="1:124" s="21" customFormat="1" x14ac:dyDescent="0.2">
      <c r="A1434" s="20"/>
      <c r="B1434" s="20"/>
      <c r="DS1434" s="22"/>
      <c r="DT1434" s="22"/>
    </row>
    <row r="1435" spans="1:124" s="21" customFormat="1" x14ac:dyDescent="0.2">
      <c r="A1435" s="20"/>
      <c r="B1435" s="20"/>
      <c r="DS1435" s="22"/>
      <c r="DT1435" s="22"/>
    </row>
    <row r="1436" spans="1:124" s="21" customFormat="1" x14ac:dyDescent="0.2">
      <c r="A1436" s="20"/>
      <c r="B1436" s="20"/>
      <c r="DS1436" s="22"/>
      <c r="DT1436" s="22"/>
    </row>
    <row r="1437" spans="1:124" s="21" customFormat="1" x14ac:dyDescent="0.2">
      <c r="A1437" s="20"/>
      <c r="B1437" s="20"/>
      <c r="DS1437" s="22"/>
      <c r="DT1437" s="22"/>
    </row>
    <row r="1438" spans="1:124" s="21" customFormat="1" x14ac:dyDescent="0.2">
      <c r="A1438" s="20"/>
      <c r="B1438" s="20"/>
      <c r="DS1438" s="22"/>
      <c r="DT1438" s="22"/>
    </row>
    <row r="1439" spans="1:124" s="21" customFormat="1" x14ac:dyDescent="0.2">
      <c r="A1439" s="20"/>
      <c r="B1439" s="20"/>
      <c r="DS1439" s="22"/>
      <c r="DT1439" s="22"/>
    </row>
    <row r="1440" spans="1:124" s="21" customFormat="1" x14ac:dyDescent="0.2">
      <c r="A1440" s="20"/>
      <c r="B1440" s="20"/>
      <c r="DS1440" s="22"/>
      <c r="DT1440" s="22"/>
    </row>
    <row r="1441" spans="1:124" s="21" customFormat="1" x14ac:dyDescent="0.2">
      <c r="A1441" s="20"/>
      <c r="B1441" s="20"/>
      <c r="DS1441" s="22"/>
      <c r="DT1441" s="22"/>
    </row>
    <row r="1442" spans="1:124" s="21" customFormat="1" x14ac:dyDescent="0.2">
      <c r="A1442" s="20"/>
      <c r="B1442" s="20"/>
      <c r="DS1442" s="22"/>
      <c r="DT1442" s="22"/>
    </row>
    <row r="1443" spans="1:124" s="21" customFormat="1" x14ac:dyDescent="0.2">
      <c r="A1443" s="20"/>
      <c r="B1443" s="20"/>
      <c r="DS1443" s="22"/>
      <c r="DT1443" s="22"/>
    </row>
    <row r="1444" spans="1:124" s="21" customFormat="1" x14ac:dyDescent="0.2">
      <c r="A1444" s="20"/>
      <c r="B1444" s="20"/>
      <c r="DS1444" s="22"/>
      <c r="DT1444" s="22"/>
    </row>
    <row r="1445" spans="1:124" s="21" customFormat="1" x14ac:dyDescent="0.2">
      <c r="A1445" s="20"/>
      <c r="B1445" s="20"/>
      <c r="DS1445" s="22"/>
      <c r="DT1445" s="22"/>
    </row>
    <row r="1446" spans="1:124" s="21" customFormat="1" x14ac:dyDescent="0.2">
      <c r="A1446" s="20"/>
      <c r="B1446" s="20"/>
      <c r="DS1446" s="22"/>
      <c r="DT1446" s="22"/>
    </row>
    <row r="1447" spans="1:124" s="21" customFormat="1" x14ac:dyDescent="0.2">
      <c r="A1447" s="20"/>
      <c r="B1447" s="20"/>
      <c r="DS1447" s="22"/>
      <c r="DT1447" s="22"/>
    </row>
    <row r="1448" spans="1:124" s="21" customFormat="1" x14ac:dyDescent="0.2">
      <c r="A1448" s="20"/>
      <c r="B1448" s="20"/>
      <c r="DS1448" s="22"/>
      <c r="DT1448" s="22"/>
    </row>
    <row r="1449" spans="1:124" s="21" customFormat="1" x14ac:dyDescent="0.2">
      <c r="A1449" s="20"/>
      <c r="B1449" s="20"/>
      <c r="DS1449" s="22"/>
      <c r="DT1449" s="22"/>
    </row>
    <row r="1450" spans="1:124" s="21" customFormat="1" x14ac:dyDescent="0.2">
      <c r="A1450" s="20"/>
      <c r="B1450" s="20"/>
      <c r="DS1450" s="22"/>
      <c r="DT1450" s="22"/>
    </row>
    <row r="1451" spans="1:124" s="21" customFormat="1" x14ac:dyDescent="0.2">
      <c r="A1451" s="20"/>
      <c r="B1451" s="20"/>
      <c r="DS1451" s="22"/>
      <c r="DT1451" s="22"/>
    </row>
    <row r="1452" spans="1:124" s="21" customFormat="1" x14ac:dyDescent="0.2">
      <c r="A1452" s="20"/>
      <c r="B1452" s="20"/>
      <c r="DS1452" s="22"/>
      <c r="DT1452" s="22"/>
    </row>
    <row r="1453" spans="1:124" s="21" customFormat="1" x14ac:dyDescent="0.2">
      <c r="A1453" s="20"/>
      <c r="B1453" s="20"/>
      <c r="DS1453" s="22"/>
      <c r="DT1453" s="22"/>
    </row>
    <row r="1454" spans="1:124" s="21" customFormat="1" x14ac:dyDescent="0.2">
      <c r="A1454" s="20"/>
      <c r="B1454" s="20"/>
      <c r="DS1454" s="22"/>
      <c r="DT1454" s="22"/>
    </row>
    <row r="1455" spans="1:124" s="21" customFormat="1" x14ac:dyDescent="0.2">
      <c r="A1455" s="20"/>
      <c r="B1455" s="20"/>
      <c r="DS1455" s="22"/>
      <c r="DT1455" s="22"/>
    </row>
    <row r="1456" spans="1:124" s="21" customFormat="1" x14ac:dyDescent="0.2">
      <c r="A1456" s="20"/>
      <c r="B1456" s="20"/>
      <c r="DS1456" s="22"/>
      <c r="DT1456" s="22"/>
    </row>
    <row r="1457" spans="1:124" s="21" customFormat="1" x14ac:dyDescent="0.2">
      <c r="A1457" s="20"/>
      <c r="B1457" s="20"/>
      <c r="DS1457" s="22"/>
      <c r="DT1457" s="22"/>
    </row>
    <row r="1458" spans="1:124" s="21" customFormat="1" x14ac:dyDescent="0.2">
      <c r="A1458" s="20"/>
      <c r="B1458" s="20"/>
      <c r="DS1458" s="22"/>
      <c r="DT1458" s="22"/>
    </row>
    <row r="1459" spans="1:124" s="21" customFormat="1" x14ac:dyDescent="0.2">
      <c r="A1459" s="20"/>
      <c r="B1459" s="20"/>
      <c r="DS1459" s="22"/>
      <c r="DT1459" s="22"/>
    </row>
    <row r="1460" spans="1:124" s="21" customFormat="1" x14ac:dyDescent="0.2">
      <c r="A1460" s="20"/>
      <c r="B1460" s="20"/>
      <c r="DS1460" s="22"/>
      <c r="DT1460" s="22"/>
    </row>
    <row r="1461" spans="1:124" s="21" customFormat="1" x14ac:dyDescent="0.2">
      <c r="A1461" s="20"/>
      <c r="B1461" s="20"/>
      <c r="DS1461" s="22"/>
      <c r="DT1461" s="22"/>
    </row>
    <row r="1462" spans="1:124" s="21" customFormat="1" x14ac:dyDescent="0.2">
      <c r="A1462" s="20"/>
      <c r="B1462" s="20"/>
      <c r="DS1462" s="22"/>
      <c r="DT1462" s="22"/>
    </row>
    <row r="1463" spans="1:124" s="21" customFormat="1" x14ac:dyDescent="0.2">
      <c r="A1463" s="20"/>
      <c r="B1463" s="20"/>
      <c r="DS1463" s="22"/>
      <c r="DT1463" s="22"/>
    </row>
    <row r="1464" spans="1:124" s="21" customFormat="1" x14ac:dyDescent="0.2">
      <c r="A1464" s="20"/>
      <c r="B1464" s="20"/>
      <c r="DS1464" s="22"/>
      <c r="DT1464" s="22"/>
    </row>
    <row r="1465" spans="1:124" s="21" customFormat="1" x14ac:dyDescent="0.2">
      <c r="A1465" s="20"/>
      <c r="B1465" s="20"/>
      <c r="DS1465" s="22"/>
      <c r="DT1465" s="22"/>
    </row>
    <row r="1466" spans="1:124" s="21" customFormat="1" x14ac:dyDescent="0.2">
      <c r="A1466" s="20"/>
      <c r="B1466" s="20"/>
      <c r="DS1466" s="22"/>
      <c r="DT1466" s="22"/>
    </row>
    <row r="1467" spans="1:124" s="21" customFormat="1" x14ac:dyDescent="0.2">
      <c r="A1467" s="20"/>
      <c r="B1467" s="20"/>
      <c r="DS1467" s="22"/>
      <c r="DT1467" s="22"/>
    </row>
    <row r="1468" spans="1:124" s="21" customFormat="1" x14ac:dyDescent="0.2">
      <c r="A1468" s="20"/>
      <c r="B1468" s="20"/>
      <c r="DS1468" s="22"/>
      <c r="DT1468" s="22"/>
    </row>
    <row r="1469" spans="1:124" s="21" customFormat="1" x14ac:dyDescent="0.2">
      <c r="A1469" s="20"/>
      <c r="B1469" s="20"/>
      <c r="DS1469" s="22"/>
      <c r="DT1469" s="22"/>
    </row>
    <row r="1470" spans="1:124" s="21" customFormat="1" x14ac:dyDescent="0.2">
      <c r="A1470" s="20"/>
      <c r="B1470" s="20"/>
      <c r="DS1470" s="22"/>
      <c r="DT1470" s="22"/>
    </row>
    <row r="1471" spans="1:124" s="21" customFormat="1" x14ac:dyDescent="0.2">
      <c r="A1471" s="20"/>
      <c r="B1471" s="20"/>
      <c r="DS1471" s="22"/>
      <c r="DT1471" s="22"/>
    </row>
    <row r="1472" spans="1:124" s="21" customFormat="1" x14ac:dyDescent="0.2">
      <c r="A1472" s="20"/>
      <c r="B1472" s="20"/>
      <c r="DS1472" s="22"/>
      <c r="DT1472" s="22"/>
    </row>
    <row r="1473" spans="1:124" s="21" customFormat="1" x14ac:dyDescent="0.2">
      <c r="A1473" s="20"/>
      <c r="B1473" s="20"/>
      <c r="DS1473" s="22"/>
      <c r="DT1473" s="22"/>
    </row>
    <row r="1474" spans="1:124" s="21" customFormat="1" x14ac:dyDescent="0.2">
      <c r="A1474" s="20"/>
      <c r="B1474" s="20"/>
      <c r="DS1474" s="22"/>
      <c r="DT1474" s="22"/>
    </row>
    <row r="1475" spans="1:124" s="21" customFormat="1" x14ac:dyDescent="0.2">
      <c r="A1475" s="20"/>
      <c r="B1475" s="20"/>
      <c r="DS1475" s="22"/>
      <c r="DT1475" s="22"/>
    </row>
    <row r="1476" spans="1:124" s="21" customFormat="1" x14ac:dyDescent="0.2">
      <c r="A1476" s="20"/>
      <c r="B1476" s="20"/>
      <c r="DS1476" s="22"/>
      <c r="DT1476" s="22"/>
    </row>
    <row r="1477" spans="1:124" s="21" customFormat="1" x14ac:dyDescent="0.2">
      <c r="A1477" s="20"/>
      <c r="B1477" s="20"/>
      <c r="DS1477" s="22"/>
      <c r="DT1477" s="22"/>
    </row>
    <row r="1478" spans="1:124" s="21" customFormat="1" x14ac:dyDescent="0.2">
      <c r="A1478" s="20"/>
      <c r="B1478" s="20"/>
      <c r="DS1478" s="22"/>
      <c r="DT1478" s="22"/>
    </row>
    <row r="1479" spans="1:124" s="21" customFormat="1" x14ac:dyDescent="0.2">
      <c r="A1479" s="20"/>
      <c r="B1479" s="20"/>
      <c r="DS1479" s="22"/>
      <c r="DT1479" s="22"/>
    </row>
    <row r="1480" spans="1:124" s="21" customFormat="1" x14ac:dyDescent="0.2">
      <c r="A1480" s="20"/>
      <c r="B1480" s="20"/>
      <c r="DS1480" s="22"/>
      <c r="DT1480" s="22"/>
    </row>
    <row r="1481" spans="1:124" s="21" customFormat="1" x14ac:dyDescent="0.2">
      <c r="A1481" s="20"/>
      <c r="B1481" s="20"/>
      <c r="DS1481" s="22"/>
      <c r="DT1481" s="22"/>
    </row>
    <row r="1482" spans="1:124" s="21" customFormat="1" x14ac:dyDescent="0.2">
      <c r="A1482" s="20"/>
      <c r="B1482" s="20"/>
      <c r="DS1482" s="22"/>
      <c r="DT1482" s="22"/>
    </row>
    <row r="1483" spans="1:124" s="21" customFormat="1" x14ac:dyDescent="0.2">
      <c r="A1483" s="20"/>
      <c r="B1483" s="20"/>
      <c r="DS1483" s="22"/>
      <c r="DT1483" s="22"/>
    </row>
    <row r="1484" spans="1:124" s="21" customFormat="1" x14ac:dyDescent="0.2">
      <c r="A1484" s="20"/>
      <c r="B1484" s="20"/>
      <c r="DS1484" s="22"/>
      <c r="DT1484" s="22"/>
    </row>
    <row r="1485" spans="1:124" s="21" customFormat="1" x14ac:dyDescent="0.2">
      <c r="A1485" s="20"/>
      <c r="B1485" s="20"/>
      <c r="DS1485" s="22"/>
      <c r="DT1485" s="22"/>
    </row>
    <row r="1486" spans="1:124" s="21" customFormat="1" x14ac:dyDescent="0.2">
      <c r="A1486" s="20"/>
      <c r="B1486" s="20"/>
      <c r="DS1486" s="22"/>
      <c r="DT1486" s="22"/>
    </row>
    <row r="1487" spans="1:124" s="21" customFormat="1" x14ac:dyDescent="0.2">
      <c r="A1487" s="20"/>
      <c r="B1487" s="20"/>
      <c r="DS1487" s="22"/>
      <c r="DT1487" s="22"/>
    </row>
    <row r="1488" spans="1:124" s="21" customFormat="1" x14ac:dyDescent="0.2">
      <c r="A1488" s="20"/>
      <c r="B1488" s="20"/>
      <c r="DS1488" s="22"/>
      <c r="DT1488" s="22"/>
    </row>
    <row r="1489" spans="1:124" s="21" customFormat="1" x14ac:dyDescent="0.2">
      <c r="A1489" s="20"/>
      <c r="B1489" s="20"/>
      <c r="DS1489" s="22"/>
      <c r="DT1489" s="22"/>
    </row>
    <row r="1490" spans="1:124" s="21" customFormat="1" x14ac:dyDescent="0.2">
      <c r="A1490" s="20"/>
      <c r="B1490" s="20"/>
      <c r="DS1490" s="22"/>
      <c r="DT1490" s="22"/>
    </row>
    <row r="1491" spans="1:124" s="21" customFormat="1" x14ac:dyDescent="0.2">
      <c r="A1491" s="20"/>
      <c r="B1491" s="20"/>
      <c r="DS1491" s="22"/>
      <c r="DT1491" s="22"/>
    </row>
    <row r="1492" spans="1:124" s="21" customFormat="1" x14ac:dyDescent="0.2">
      <c r="A1492" s="20"/>
      <c r="B1492" s="20"/>
      <c r="DS1492" s="22"/>
      <c r="DT1492" s="22"/>
    </row>
    <row r="1493" spans="1:124" s="21" customFormat="1" x14ac:dyDescent="0.2">
      <c r="A1493" s="20"/>
      <c r="B1493" s="20"/>
      <c r="DS1493" s="22"/>
      <c r="DT1493" s="22"/>
    </row>
    <row r="1494" spans="1:124" s="21" customFormat="1" x14ac:dyDescent="0.2">
      <c r="A1494" s="20"/>
      <c r="B1494" s="20"/>
      <c r="DS1494" s="22"/>
      <c r="DT1494" s="22"/>
    </row>
    <row r="1495" spans="1:124" s="21" customFormat="1" x14ac:dyDescent="0.2">
      <c r="A1495" s="20"/>
      <c r="B1495" s="20"/>
      <c r="DS1495" s="22"/>
      <c r="DT1495" s="22"/>
    </row>
    <row r="1496" spans="1:124" s="21" customFormat="1" x14ac:dyDescent="0.2">
      <c r="A1496" s="20"/>
      <c r="B1496" s="20"/>
      <c r="DS1496" s="22"/>
      <c r="DT1496" s="22"/>
    </row>
    <row r="1497" spans="1:124" s="21" customFormat="1" x14ac:dyDescent="0.2">
      <c r="A1497" s="20"/>
      <c r="B1497" s="20"/>
      <c r="DS1497" s="22"/>
      <c r="DT1497" s="22"/>
    </row>
    <row r="1498" spans="1:124" s="21" customFormat="1" x14ac:dyDescent="0.2">
      <c r="A1498" s="20"/>
      <c r="B1498" s="20"/>
      <c r="DS1498" s="22"/>
      <c r="DT1498" s="22"/>
    </row>
    <row r="1499" spans="1:124" s="21" customFormat="1" x14ac:dyDescent="0.2">
      <c r="A1499" s="20"/>
      <c r="B1499" s="20"/>
      <c r="DS1499" s="22"/>
      <c r="DT1499" s="22"/>
    </row>
    <row r="1500" spans="1:124" s="21" customFormat="1" x14ac:dyDescent="0.2">
      <c r="A1500" s="20"/>
      <c r="B1500" s="20"/>
      <c r="DS1500" s="22"/>
      <c r="DT1500" s="22"/>
    </row>
    <row r="1501" spans="1:124" s="21" customFormat="1" x14ac:dyDescent="0.2">
      <c r="A1501" s="20"/>
      <c r="B1501" s="20"/>
      <c r="DS1501" s="22"/>
      <c r="DT1501" s="22"/>
    </row>
    <row r="1502" spans="1:124" s="21" customFormat="1" x14ac:dyDescent="0.2">
      <c r="A1502" s="20"/>
      <c r="B1502" s="20"/>
      <c r="DS1502" s="22"/>
      <c r="DT1502" s="22"/>
    </row>
    <row r="1503" spans="1:124" s="21" customFormat="1" x14ac:dyDescent="0.2">
      <c r="A1503" s="20"/>
      <c r="B1503" s="20"/>
      <c r="DS1503" s="22"/>
      <c r="DT1503" s="22"/>
    </row>
    <row r="1504" spans="1:124" s="21" customFormat="1" x14ac:dyDescent="0.2">
      <c r="A1504" s="20"/>
      <c r="B1504" s="20"/>
      <c r="DS1504" s="22"/>
      <c r="DT1504" s="22"/>
    </row>
    <row r="1505" spans="1:124" s="21" customFormat="1" x14ac:dyDescent="0.2">
      <c r="A1505" s="20"/>
      <c r="B1505" s="20"/>
      <c r="DS1505" s="22"/>
      <c r="DT1505" s="22"/>
    </row>
    <row r="1506" spans="1:124" s="21" customFormat="1" x14ac:dyDescent="0.2">
      <c r="A1506" s="20"/>
      <c r="B1506" s="20"/>
      <c r="DS1506" s="22"/>
      <c r="DT1506" s="22"/>
    </row>
    <row r="1507" spans="1:124" s="21" customFormat="1" x14ac:dyDescent="0.2">
      <c r="A1507" s="20"/>
      <c r="B1507" s="20"/>
      <c r="DS1507" s="22"/>
      <c r="DT1507" s="22"/>
    </row>
    <row r="1508" spans="1:124" s="21" customFormat="1" x14ac:dyDescent="0.2">
      <c r="A1508" s="20"/>
      <c r="B1508" s="20"/>
      <c r="DS1508" s="22"/>
      <c r="DT1508" s="22"/>
    </row>
    <row r="1509" spans="1:124" s="21" customFormat="1" x14ac:dyDescent="0.2">
      <c r="A1509" s="20"/>
      <c r="B1509" s="20"/>
      <c r="DS1509" s="22"/>
      <c r="DT1509" s="22"/>
    </row>
    <row r="1510" spans="1:124" s="21" customFormat="1" x14ac:dyDescent="0.2">
      <c r="A1510" s="20"/>
      <c r="B1510" s="20"/>
      <c r="DS1510" s="22"/>
      <c r="DT1510" s="22"/>
    </row>
    <row r="1511" spans="1:124" s="21" customFormat="1" x14ac:dyDescent="0.2">
      <c r="A1511" s="20"/>
      <c r="B1511" s="20"/>
      <c r="DS1511" s="22"/>
      <c r="DT1511" s="22"/>
    </row>
    <row r="1512" spans="1:124" s="21" customFormat="1" x14ac:dyDescent="0.2">
      <c r="A1512" s="20"/>
      <c r="B1512" s="20"/>
      <c r="DS1512" s="22"/>
      <c r="DT1512" s="22"/>
    </row>
    <row r="1513" spans="1:124" s="21" customFormat="1" x14ac:dyDescent="0.2">
      <c r="A1513" s="20"/>
      <c r="B1513" s="20"/>
      <c r="DS1513" s="22"/>
      <c r="DT1513" s="22"/>
    </row>
    <row r="1514" spans="1:124" s="21" customFormat="1" x14ac:dyDescent="0.2">
      <c r="A1514" s="20"/>
      <c r="B1514" s="20"/>
      <c r="DS1514" s="22"/>
      <c r="DT1514" s="22"/>
    </row>
    <row r="1515" spans="1:124" s="21" customFormat="1" x14ac:dyDescent="0.2">
      <c r="A1515" s="20"/>
      <c r="B1515" s="20"/>
      <c r="DS1515" s="22"/>
      <c r="DT1515" s="22"/>
    </row>
    <row r="1516" spans="1:124" s="21" customFormat="1" x14ac:dyDescent="0.2">
      <c r="A1516" s="20"/>
      <c r="B1516" s="20"/>
      <c r="DS1516" s="22"/>
      <c r="DT1516" s="22"/>
    </row>
    <row r="1517" spans="1:124" s="21" customFormat="1" x14ac:dyDescent="0.2">
      <c r="A1517" s="20"/>
      <c r="B1517" s="20"/>
      <c r="DS1517" s="22"/>
      <c r="DT1517" s="22"/>
    </row>
    <row r="1518" spans="1:124" s="21" customFormat="1" x14ac:dyDescent="0.2">
      <c r="A1518" s="20"/>
      <c r="B1518" s="20"/>
      <c r="DS1518" s="22"/>
      <c r="DT1518" s="22"/>
    </row>
    <row r="1519" spans="1:124" s="21" customFormat="1" x14ac:dyDescent="0.2">
      <c r="A1519" s="20"/>
      <c r="B1519" s="20"/>
      <c r="DS1519" s="22"/>
      <c r="DT1519" s="22"/>
    </row>
    <row r="1520" spans="1:124" s="21" customFormat="1" x14ac:dyDescent="0.2">
      <c r="A1520" s="20"/>
      <c r="B1520" s="20"/>
      <c r="DS1520" s="22"/>
      <c r="DT1520" s="22"/>
    </row>
    <row r="1521" spans="1:124" s="21" customFormat="1" x14ac:dyDescent="0.2">
      <c r="A1521" s="20"/>
      <c r="B1521" s="20"/>
      <c r="DS1521" s="22"/>
      <c r="DT1521" s="22"/>
    </row>
    <row r="1522" spans="1:124" s="21" customFormat="1" x14ac:dyDescent="0.2">
      <c r="A1522" s="20"/>
      <c r="B1522" s="20"/>
      <c r="DS1522" s="22"/>
      <c r="DT1522" s="22"/>
    </row>
    <row r="1523" spans="1:124" s="21" customFormat="1" x14ac:dyDescent="0.2">
      <c r="A1523" s="20"/>
      <c r="B1523" s="20"/>
      <c r="DS1523" s="22"/>
      <c r="DT1523" s="22"/>
    </row>
    <row r="1524" spans="1:124" s="21" customFormat="1" x14ac:dyDescent="0.2">
      <c r="A1524" s="20"/>
      <c r="B1524" s="20"/>
      <c r="DS1524" s="22"/>
      <c r="DT1524" s="22"/>
    </row>
    <row r="1525" spans="1:124" s="21" customFormat="1" x14ac:dyDescent="0.2">
      <c r="A1525" s="20"/>
      <c r="B1525" s="20"/>
      <c r="DS1525" s="22"/>
      <c r="DT1525" s="22"/>
    </row>
    <row r="1526" spans="1:124" s="21" customFormat="1" x14ac:dyDescent="0.2">
      <c r="A1526" s="20"/>
      <c r="B1526" s="20"/>
      <c r="DS1526" s="22"/>
      <c r="DT1526" s="22"/>
    </row>
    <row r="1527" spans="1:124" s="21" customFormat="1" x14ac:dyDescent="0.2">
      <c r="A1527" s="20"/>
      <c r="B1527" s="20"/>
      <c r="DS1527" s="22"/>
      <c r="DT1527" s="22"/>
    </row>
    <row r="1528" spans="1:124" s="21" customFormat="1" x14ac:dyDescent="0.2">
      <c r="A1528" s="20"/>
      <c r="B1528" s="20"/>
      <c r="DS1528" s="22"/>
      <c r="DT1528" s="22"/>
    </row>
    <row r="1529" spans="1:124" s="21" customFormat="1" x14ac:dyDescent="0.2">
      <c r="A1529" s="20"/>
      <c r="B1529" s="20"/>
      <c r="DS1529" s="22"/>
      <c r="DT1529" s="22"/>
    </row>
    <row r="1530" spans="1:124" s="21" customFormat="1" x14ac:dyDescent="0.2">
      <c r="A1530" s="20"/>
      <c r="B1530" s="20"/>
      <c r="DS1530" s="22"/>
      <c r="DT1530" s="22"/>
    </row>
    <row r="1531" spans="1:124" s="21" customFormat="1" x14ac:dyDescent="0.2">
      <c r="A1531" s="20"/>
      <c r="B1531" s="20"/>
      <c r="DS1531" s="22"/>
      <c r="DT1531" s="22"/>
    </row>
    <row r="1532" spans="1:124" s="21" customFormat="1" x14ac:dyDescent="0.2">
      <c r="A1532" s="20"/>
      <c r="B1532" s="20"/>
      <c r="DS1532" s="22"/>
      <c r="DT1532" s="22"/>
    </row>
    <row r="1533" spans="1:124" s="21" customFormat="1" x14ac:dyDescent="0.2">
      <c r="A1533" s="20"/>
      <c r="B1533" s="20"/>
      <c r="DS1533" s="22"/>
      <c r="DT1533" s="22"/>
    </row>
    <row r="1534" spans="1:124" s="21" customFormat="1" x14ac:dyDescent="0.2">
      <c r="A1534" s="20"/>
      <c r="B1534" s="20"/>
      <c r="DS1534" s="22"/>
      <c r="DT1534" s="22"/>
    </row>
    <row r="1535" spans="1:124" s="21" customFormat="1" x14ac:dyDescent="0.2">
      <c r="A1535" s="20"/>
      <c r="B1535" s="20"/>
      <c r="DS1535" s="22"/>
      <c r="DT1535" s="22"/>
    </row>
    <row r="1536" spans="1:124" s="21" customFormat="1" x14ac:dyDescent="0.2">
      <c r="A1536" s="20"/>
      <c r="B1536" s="20"/>
      <c r="DS1536" s="22"/>
      <c r="DT1536" s="22"/>
    </row>
    <row r="1537" spans="1:124" s="21" customFormat="1" x14ac:dyDescent="0.2">
      <c r="A1537" s="20"/>
      <c r="B1537" s="20"/>
      <c r="DS1537" s="22"/>
      <c r="DT1537" s="22"/>
    </row>
    <row r="1538" spans="1:124" s="21" customFormat="1" x14ac:dyDescent="0.2">
      <c r="A1538" s="20"/>
      <c r="B1538" s="20"/>
      <c r="DS1538" s="22"/>
      <c r="DT1538" s="22"/>
    </row>
    <row r="1539" spans="1:124" s="21" customFormat="1" x14ac:dyDescent="0.2">
      <c r="A1539" s="20"/>
      <c r="B1539" s="20"/>
      <c r="DS1539" s="22"/>
      <c r="DT1539" s="22"/>
    </row>
    <row r="1540" spans="1:124" s="21" customFormat="1" x14ac:dyDescent="0.2">
      <c r="A1540" s="20"/>
      <c r="B1540" s="20"/>
      <c r="DS1540" s="22"/>
      <c r="DT1540" s="22"/>
    </row>
    <row r="1541" spans="1:124" s="21" customFormat="1" x14ac:dyDescent="0.2">
      <c r="A1541" s="20"/>
      <c r="B1541" s="20"/>
      <c r="DS1541" s="22"/>
      <c r="DT1541" s="22"/>
    </row>
    <row r="1542" spans="1:124" s="21" customFormat="1" x14ac:dyDescent="0.2">
      <c r="A1542" s="20"/>
      <c r="B1542" s="20"/>
      <c r="DS1542" s="22"/>
      <c r="DT1542" s="22"/>
    </row>
    <row r="1543" spans="1:124" s="21" customFormat="1" x14ac:dyDescent="0.2">
      <c r="A1543" s="20"/>
      <c r="B1543" s="20"/>
      <c r="DS1543" s="22"/>
      <c r="DT1543" s="22"/>
    </row>
    <row r="1544" spans="1:124" s="21" customFormat="1" x14ac:dyDescent="0.2">
      <c r="A1544" s="20"/>
      <c r="B1544" s="20"/>
      <c r="DS1544" s="22"/>
      <c r="DT1544" s="22"/>
    </row>
    <row r="1545" spans="1:124" s="21" customFormat="1" x14ac:dyDescent="0.2">
      <c r="A1545" s="20"/>
      <c r="B1545" s="20"/>
      <c r="DS1545" s="22"/>
      <c r="DT1545" s="22"/>
    </row>
    <row r="1546" spans="1:124" s="21" customFormat="1" x14ac:dyDescent="0.2">
      <c r="A1546" s="20"/>
      <c r="B1546" s="20"/>
      <c r="DS1546" s="22"/>
      <c r="DT1546" s="22"/>
    </row>
    <row r="1547" spans="1:124" s="21" customFormat="1" x14ac:dyDescent="0.2">
      <c r="A1547" s="20"/>
      <c r="B1547" s="20"/>
      <c r="DS1547" s="22"/>
      <c r="DT1547" s="22"/>
    </row>
    <row r="1548" spans="1:124" s="21" customFormat="1" x14ac:dyDescent="0.2">
      <c r="A1548" s="20"/>
      <c r="B1548" s="20"/>
      <c r="DS1548" s="22"/>
      <c r="DT1548" s="22"/>
    </row>
    <row r="1549" spans="1:124" s="21" customFormat="1" x14ac:dyDescent="0.2">
      <c r="A1549" s="20"/>
      <c r="B1549" s="20"/>
      <c r="DS1549" s="22"/>
      <c r="DT1549" s="22"/>
    </row>
    <row r="1550" spans="1:124" s="21" customFormat="1" x14ac:dyDescent="0.2">
      <c r="A1550" s="20"/>
      <c r="B1550" s="20"/>
      <c r="DS1550" s="22"/>
      <c r="DT1550" s="22"/>
    </row>
    <row r="1551" spans="1:124" s="21" customFormat="1" x14ac:dyDescent="0.2">
      <c r="A1551" s="20"/>
      <c r="B1551" s="20"/>
      <c r="DS1551" s="22"/>
      <c r="DT1551" s="22"/>
    </row>
    <row r="1552" spans="1:124" s="21" customFormat="1" x14ac:dyDescent="0.2">
      <c r="A1552" s="20"/>
      <c r="B1552" s="20"/>
      <c r="DS1552" s="22"/>
      <c r="DT1552" s="22"/>
    </row>
    <row r="1553" spans="1:124" s="21" customFormat="1" x14ac:dyDescent="0.2">
      <c r="A1553" s="20"/>
      <c r="B1553" s="20"/>
      <c r="DS1553" s="22"/>
      <c r="DT1553" s="22"/>
    </row>
    <row r="1554" spans="1:124" s="21" customFormat="1" x14ac:dyDescent="0.2">
      <c r="A1554" s="20"/>
      <c r="B1554" s="20"/>
      <c r="DS1554" s="22"/>
      <c r="DT1554" s="22"/>
    </row>
    <row r="1555" spans="1:124" s="21" customFormat="1" x14ac:dyDescent="0.2">
      <c r="A1555" s="20"/>
      <c r="B1555" s="20"/>
      <c r="DS1555" s="22"/>
      <c r="DT1555" s="22"/>
    </row>
    <row r="1556" spans="1:124" s="21" customFormat="1" x14ac:dyDescent="0.2">
      <c r="A1556" s="20"/>
      <c r="B1556" s="20"/>
      <c r="DS1556" s="22"/>
      <c r="DT1556" s="22"/>
    </row>
    <row r="1557" spans="1:124" s="21" customFormat="1" x14ac:dyDescent="0.2">
      <c r="A1557" s="20"/>
      <c r="B1557" s="20"/>
      <c r="DS1557" s="22"/>
      <c r="DT1557" s="22"/>
    </row>
    <row r="1558" spans="1:124" s="21" customFormat="1" x14ac:dyDescent="0.2">
      <c r="A1558" s="20"/>
      <c r="B1558" s="20"/>
      <c r="DS1558" s="22"/>
      <c r="DT1558" s="22"/>
    </row>
    <row r="1559" spans="1:124" s="21" customFormat="1" x14ac:dyDescent="0.2">
      <c r="A1559" s="20"/>
      <c r="B1559" s="20"/>
      <c r="DS1559" s="22"/>
      <c r="DT1559" s="22"/>
    </row>
    <row r="1560" spans="1:124" s="21" customFormat="1" x14ac:dyDescent="0.2">
      <c r="A1560" s="20"/>
      <c r="B1560" s="20"/>
      <c r="DS1560" s="22"/>
      <c r="DT1560" s="22"/>
    </row>
    <row r="1561" spans="1:124" s="21" customFormat="1" x14ac:dyDescent="0.2">
      <c r="A1561" s="20"/>
      <c r="B1561" s="20"/>
      <c r="DS1561" s="22"/>
      <c r="DT1561" s="22"/>
    </row>
    <row r="1562" spans="1:124" s="21" customFormat="1" x14ac:dyDescent="0.2">
      <c r="A1562" s="20"/>
      <c r="B1562" s="20"/>
      <c r="DS1562" s="22"/>
      <c r="DT1562" s="22"/>
    </row>
    <row r="1563" spans="1:124" s="21" customFormat="1" x14ac:dyDescent="0.2">
      <c r="A1563" s="20"/>
      <c r="B1563" s="20"/>
      <c r="DS1563" s="22"/>
      <c r="DT1563" s="22"/>
    </row>
    <row r="1564" spans="1:124" s="21" customFormat="1" x14ac:dyDescent="0.2">
      <c r="A1564" s="20"/>
      <c r="B1564" s="20"/>
      <c r="DS1564" s="22"/>
      <c r="DT1564" s="22"/>
    </row>
    <row r="1565" spans="1:124" s="21" customFormat="1" x14ac:dyDescent="0.2">
      <c r="A1565" s="20"/>
      <c r="B1565" s="20"/>
      <c r="DS1565" s="22"/>
      <c r="DT1565" s="22"/>
    </row>
    <row r="1566" spans="1:124" s="21" customFormat="1" x14ac:dyDescent="0.2">
      <c r="A1566" s="20"/>
      <c r="B1566" s="20"/>
      <c r="DS1566" s="22"/>
      <c r="DT1566" s="22"/>
    </row>
    <row r="1567" spans="1:124" s="21" customFormat="1" x14ac:dyDescent="0.2">
      <c r="A1567" s="20"/>
      <c r="B1567" s="20"/>
      <c r="DS1567" s="22"/>
      <c r="DT1567" s="22"/>
    </row>
    <row r="1568" spans="1:124" s="21" customFormat="1" x14ac:dyDescent="0.2">
      <c r="A1568" s="20"/>
      <c r="B1568" s="20"/>
      <c r="DS1568" s="22"/>
      <c r="DT1568" s="22"/>
    </row>
    <row r="1569" spans="1:124" s="21" customFormat="1" x14ac:dyDescent="0.2">
      <c r="A1569" s="20"/>
      <c r="B1569" s="20"/>
      <c r="DS1569" s="22"/>
      <c r="DT1569" s="22"/>
    </row>
    <row r="1570" spans="1:124" s="21" customFormat="1" x14ac:dyDescent="0.2">
      <c r="A1570" s="20"/>
      <c r="B1570" s="20"/>
      <c r="DS1570" s="22"/>
      <c r="DT1570" s="22"/>
    </row>
    <row r="1571" spans="1:124" s="21" customFormat="1" x14ac:dyDescent="0.2">
      <c r="A1571" s="20"/>
      <c r="B1571" s="20"/>
      <c r="DS1571" s="22"/>
      <c r="DT1571" s="22"/>
    </row>
    <row r="1572" spans="1:124" s="21" customFormat="1" x14ac:dyDescent="0.2">
      <c r="A1572" s="20"/>
      <c r="B1572" s="20"/>
      <c r="DS1572" s="22"/>
      <c r="DT1572" s="22"/>
    </row>
    <row r="1573" spans="1:124" s="21" customFormat="1" x14ac:dyDescent="0.2">
      <c r="A1573" s="20"/>
      <c r="B1573" s="20"/>
      <c r="DS1573" s="22"/>
      <c r="DT1573" s="22"/>
    </row>
    <row r="1574" spans="1:124" s="21" customFormat="1" x14ac:dyDescent="0.2">
      <c r="A1574" s="20"/>
      <c r="B1574" s="20"/>
      <c r="DS1574" s="22"/>
      <c r="DT1574" s="22"/>
    </row>
    <row r="1575" spans="1:124" s="21" customFormat="1" x14ac:dyDescent="0.2">
      <c r="A1575" s="20"/>
      <c r="B1575" s="20"/>
      <c r="DS1575" s="22"/>
      <c r="DT1575" s="22"/>
    </row>
    <row r="1576" spans="1:124" s="21" customFormat="1" x14ac:dyDescent="0.2">
      <c r="A1576" s="20"/>
      <c r="B1576" s="20"/>
      <c r="DS1576" s="22"/>
      <c r="DT1576" s="22"/>
    </row>
    <row r="1577" spans="1:124" s="21" customFormat="1" x14ac:dyDescent="0.2">
      <c r="A1577" s="20"/>
      <c r="B1577" s="20"/>
      <c r="DS1577" s="22"/>
      <c r="DT1577" s="22"/>
    </row>
    <row r="1578" spans="1:124" s="21" customFormat="1" x14ac:dyDescent="0.2">
      <c r="A1578" s="20"/>
      <c r="B1578" s="20"/>
      <c r="DS1578" s="22"/>
      <c r="DT1578" s="22"/>
    </row>
    <row r="1579" spans="1:124" s="21" customFormat="1" x14ac:dyDescent="0.2">
      <c r="A1579" s="20"/>
      <c r="B1579" s="20"/>
      <c r="DS1579" s="22"/>
      <c r="DT1579" s="22"/>
    </row>
    <row r="1580" spans="1:124" s="21" customFormat="1" x14ac:dyDescent="0.2">
      <c r="A1580" s="20"/>
      <c r="B1580" s="20"/>
      <c r="DS1580" s="22"/>
      <c r="DT1580" s="22"/>
    </row>
    <row r="1581" spans="1:124" s="21" customFormat="1" x14ac:dyDescent="0.2">
      <c r="A1581" s="20"/>
      <c r="B1581" s="20"/>
      <c r="DS1581" s="22"/>
      <c r="DT1581" s="22"/>
    </row>
    <row r="1582" spans="1:124" s="21" customFormat="1" x14ac:dyDescent="0.2">
      <c r="A1582" s="20"/>
      <c r="B1582" s="20"/>
      <c r="DS1582" s="22"/>
      <c r="DT1582" s="22"/>
    </row>
    <row r="1583" spans="1:124" s="21" customFormat="1" x14ac:dyDescent="0.2">
      <c r="A1583" s="20"/>
      <c r="B1583" s="20"/>
      <c r="DS1583" s="22"/>
      <c r="DT1583" s="22"/>
    </row>
    <row r="1584" spans="1:124" s="21" customFormat="1" x14ac:dyDescent="0.2">
      <c r="A1584" s="20"/>
      <c r="B1584" s="20"/>
      <c r="DS1584" s="22"/>
      <c r="DT1584" s="22"/>
    </row>
    <row r="1585" spans="1:124" s="21" customFormat="1" x14ac:dyDescent="0.2">
      <c r="A1585" s="20"/>
      <c r="B1585" s="20"/>
      <c r="DS1585" s="22"/>
      <c r="DT1585" s="22"/>
    </row>
    <row r="1586" spans="1:124" s="21" customFormat="1" x14ac:dyDescent="0.2">
      <c r="A1586" s="20"/>
      <c r="B1586" s="20"/>
      <c r="DS1586" s="22"/>
      <c r="DT1586" s="22"/>
    </row>
    <row r="1587" spans="1:124" s="21" customFormat="1" x14ac:dyDescent="0.2">
      <c r="A1587" s="20"/>
      <c r="B1587" s="20"/>
      <c r="DS1587" s="22"/>
      <c r="DT1587" s="22"/>
    </row>
    <row r="1588" spans="1:124" s="21" customFormat="1" x14ac:dyDescent="0.2">
      <c r="A1588" s="20"/>
      <c r="B1588" s="20"/>
      <c r="DS1588" s="22"/>
      <c r="DT1588" s="22"/>
    </row>
    <row r="1589" spans="1:124" s="21" customFormat="1" x14ac:dyDescent="0.2">
      <c r="A1589" s="20"/>
      <c r="B1589" s="20"/>
      <c r="DS1589" s="22"/>
      <c r="DT1589" s="22"/>
    </row>
    <row r="1590" spans="1:124" s="21" customFormat="1" x14ac:dyDescent="0.2">
      <c r="A1590" s="20"/>
      <c r="B1590" s="20"/>
      <c r="DS1590" s="22"/>
      <c r="DT1590" s="22"/>
    </row>
    <row r="1591" spans="1:124" s="21" customFormat="1" x14ac:dyDescent="0.2">
      <c r="A1591" s="20"/>
      <c r="B1591" s="20"/>
      <c r="DS1591" s="22"/>
      <c r="DT1591" s="22"/>
    </row>
    <row r="1592" spans="1:124" s="21" customFormat="1" x14ac:dyDescent="0.2">
      <c r="A1592" s="20"/>
      <c r="B1592" s="20"/>
      <c r="DS1592" s="22"/>
      <c r="DT1592" s="22"/>
    </row>
    <row r="1593" spans="1:124" s="21" customFormat="1" x14ac:dyDescent="0.2">
      <c r="A1593" s="20"/>
      <c r="B1593" s="20"/>
      <c r="DS1593" s="22"/>
      <c r="DT1593" s="22"/>
    </row>
    <row r="1594" spans="1:124" s="21" customFormat="1" x14ac:dyDescent="0.2">
      <c r="A1594" s="20"/>
      <c r="B1594" s="20"/>
      <c r="DS1594" s="22"/>
      <c r="DT1594" s="22"/>
    </row>
    <row r="1595" spans="1:124" s="21" customFormat="1" x14ac:dyDescent="0.2">
      <c r="A1595" s="20"/>
      <c r="B1595" s="20"/>
      <c r="DS1595" s="22"/>
      <c r="DT1595" s="22"/>
    </row>
    <row r="1596" spans="1:124" s="21" customFormat="1" x14ac:dyDescent="0.2">
      <c r="A1596" s="20"/>
      <c r="B1596" s="20"/>
      <c r="DS1596" s="22"/>
      <c r="DT1596" s="22"/>
    </row>
    <row r="1597" spans="1:124" s="21" customFormat="1" x14ac:dyDescent="0.2">
      <c r="A1597" s="20"/>
      <c r="B1597" s="20"/>
      <c r="DS1597" s="22"/>
      <c r="DT1597" s="22"/>
    </row>
    <row r="1598" spans="1:124" s="21" customFormat="1" x14ac:dyDescent="0.2">
      <c r="A1598" s="20"/>
      <c r="B1598" s="20"/>
      <c r="DS1598" s="22"/>
      <c r="DT1598" s="22"/>
    </row>
    <row r="1599" spans="1:124" s="21" customFormat="1" x14ac:dyDescent="0.2">
      <c r="A1599" s="20"/>
      <c r="B1599" s="20"/>
      <c r="DS1599" s="22"/>
      <c r="DT1599" s="22"/>
    </row>
    <row r="1600" spans="1:124" s="21" customFormat="1" x14ac:dyDescent="0.2">
      <c r="A1600" s="20"/>
      <c r="B1600" s="20"/>
      <c r="DS1600" s="22"/>
      <c r="DT1600" s="22"/>
    </row>
    <row r="1601" spans="1:124" s="21" customFormat="1" x14ac:dyDescent="0.2">
      <c r="A1601" s="20"/>
      <c r="B1601" s="20"/>
      <c r="DS1601" s="22"/>
      <c r="DT1601" s="22"/>
    </row>
    <row r="1602" spans="1:124" s="21" customFormat="1" x14ac:dyDescent="0.2">
      <c r="A1602" s="20"/>
      <c r="B1602" s="20"/>
      <c r="DS1602" s="22"/>
      <c r="DT1602" s="22"/>
    </row>
    <row r="1603" spans="1:124" s="21" customFormat="1" x14ac:dyDescent="0.2">
      <c r="A1603" s="20"/>
      <c r="B1603" s="20"/>
      <c r="DS1603" s="22"/>
      <c r="DT1603" s="22"/>
    </row>
    <row r="1604" spans="1:124" s="21" customFormat="1" x14ac:dyDescent="0.2">
      <c r="A1604" s="20"/>
      <c r="B1604" s="20"/>
      <c r="DS1604" s="22"/>
      <c r="DT1604" s="22"/>
    </row>
    <row r="1605" spans="1:124" s="21" customFormat="1" x14ac:dyDescent="0.2">
      <c r="A1605" s="20"/>
      <c r="B1605" s="20"/>
      <c r="DS1605" s="22"/>
      <c r="DT1605" s="22"/>
    </row>
    <row r="1606" spans="1:124" s="21" customFormat="1" x14ac:dyDescent="0.2">
      <c r="A1606" s="20"/>
      <c r="B1606" s="20"/>
      <c r="DS1606" s="22"/>
      <c r="DT1606" s="22"/>
    </row>
    <row r="1607" spans="1:124" s="21" customFormat="1" x14ac:dyDescent="0.2">
      <c r="A1607" s="20"/>
      <c r="B1607" s="20"/>
      <c r="DS1607" s="22"/>
      <c r="DT1607" s="22"/>
    </row>
    <row r="1608" spans="1:124" s="21" customFormat="1" x14ac:dyDescent="0.2">
      <c r="A1608" s="20"/>
      <c r="B1608" s="20"/>
      <c r="DS1608" s="22"/>
      <c r="DT1608" s="22"/>
    </row>
    <row r="1609" spans="1:124" s="21" customFormat="1" x14ac:dyDescent="0.2">
      <c r="A1609" s="20"/>
      <c r="B1609" s="20"/>
      <c r="DS1609" s="22"/>
      <c r="DT1609" s="22"/>
    </row>
    <row r="1610" spans="1:124" s="21" customFormat="1" x14ac:dyDescent="0.2">
      <c r="A1610" s="20"/>
      <c r="B1610" s="20"/>
      <c r="DS1610" s="22"/>
      <c r="DT1610" s="22"/>
    </row>
    <row r="1611" spans="1:124" s="21" customFormat="1" x14ac:dyDescent="0.2">
      <c r="A1611" s="20"/>
      <c r="B1611" s="20"/>
      <c r="DS1611" s="22"/>
      <c r="DT1611" s="22"/>
    </row>
    <row r="1612" spans="1:124" s="21" customFormat="1" x14ac:dyDescent="0.2">
      <c r="A1612" s="20"/>
      <c r="B1612" s="20"/>
      <c r="DS1612" s="22"/>
      <c r="DT1612" s="22"/>
    </row>
    <row r="1613" spans="1:124" s="21" customFormat="1" x14ac:dyDescent="0.2">
      <c r="A1613" s="20"/>
      <c r="B1613" s="20"/>
      <c r="DS1613" s="22"/>
      <c r="DT1613" s="22"/>
    </row>
    <row r="1614" spans="1:124" s="21" customFormat="1" x14ac:dyDescent="0.2">
      <c r="A1614" s="20"/>
      <c r="B1614" s="20"/>
      <c r="DS1614" s="22"/>
      <c r="DT1614" s="22"/>
    </row>
    <row r="1615" spans="1:124" s="21" customFormat="1" x14ac:dyDescent="0.2">
      <c r="A1615" s="20"/>
      <c r="B1615" s="20"/>
      <c r="DS1615" s="22"/>
      <c r="DT1615" s="22"/>
    </row>
    <row r="1616" spans="1:124" s="21" customFormat="1" x14ac:dyDescent="0.2">
      <c r="A1616" s="20"/>
      <c r="B1616" s="20"/>
      <c r="DS1616" s="22"/>
      <c r="DT1616" s="22"/>
    </row>
    <row r="1617" spans="1:124" s="21" customFormat="1" x14ac:dyDescent="0.2">
      <c r="A1617" s="20"/>
      <c r="B1617" s="20"/>
      <c r="DS1617" s="22"/>
      <c r="DT1617" s="22"/>
    </row>
    <row r="1618" spans="1:124" s="21" customFormat="1" x14ac:dyDescent="0.2">
      <c r="A1618" s="20"/>
      <c r="B1618" s="20"/>
      <c r="DS1618" s="22"/>
      <c r="DT1618" s="22"/>
    </row>
    <row r="1619" spans="1:124" s="21" customFormat="1" x14ac:dyDescent="0.2">
      <c r="A1619" s="20"/>
      <c r="B1619" s="20"/>
      <c r="DS1619" s="22"/>
      <c r="DT1619" s="22"/>
    </row>
    <row r="1620" spans="1:124" s="21" customFormat="1" x14ac:dyDescent="0.2">
      <c r="A1620" s="20"/>
      <c r="B1620" s="20"/>
      <c r="DS1620" s="22"/>
      <c r="DT1620" s="22"/>
    </row>
    <row r="1621" spans="1:124" s="21" customFormat="1" x14ac:dyDescent="0.2">
      <c r="A1621" s="20"/>
      <c r="B1621" s="20"/>
      <c r="DS1621" s="22"/>
      <c r="DT1621" s="22"/>
    </row>
    <row r="1622" spans="1:124" s="21" customFormat="1" x14ac:dyDescent="0.2">
      <c r="A1622" s="20"/>
      <c r="B1622" s="20"/>
      <c r="DS1622" s="22"/>
      <c r="DT1622" s="22"/>
    </row>
    <row r="1623" spans="1:124" s="21" customFormat="1" x14ac:dyDescent="0.2">
      <c r="A1623" s="20"/>
      <c r="B1623" s="20"/>
      <c r="DS1623" s="22"/>
      <c r="DT1623" s="22"/>
    </row>
    <row r="1624" spans="1:124" s="21" customFormat="1" x14ac:dyDescent="0.2">
      <c r="A1624" s="20"/>
      <c r="B1624" s="20"/>
      <c r="DS1624" s="22"/>
      <c r="DT1624" s="22"/>
    </row>
    <row r="1625" spans="1:124" s="21" customFormat="1" x14ac:dyDescent="0.2">
      <c r="A1625" s="20"/>
      <c r="B1625" s="20"/>
      <c r="DS1625" s="22"/>
      <c r="DT1625" s="22"/>
    </row>
    <row r="1626" spans="1:124" s="21" customFormat="1" x14ac:dyDescent="0.2">
      <c r="A1626" s="20"/>
      <c r="B1626" s="20"/>
      <c r="DS1626" s="22"/>
      <c r="DT1626" s="22"/>
    </row>
    <row r="1627" spans="1:124" s="21" customFormat="1" x14ac:dyDescent="0.2">
      <c r="A1627" s="20"/>
      <c r="B1627" s="20"/>
      <c r="DS1627" s="22"/>
      <c r="DT1627" s="22"/>
    </row>
    <row r="1628" spans="1:124" s="21" customFormat="1" x14ac:dyDescent="0.2">
      <c r="A1628" s="20"/>
      <c r="B1628" s="20"/>
      <c r="DS1628" s="22"/>
      <c r="DT1628" s="22"/>
    </row>
    <row r="1629" spans="1:124" s="21" customFormat="1" x14ac:dyDescent="0.2">
      <c r="A1629" s="20"/>
      <c r="B1629" s="20"/>
      <c r="DS1629" s="22"/>
      <c r="DT1629" s="22"/>
    </row>
    <row r="1630" spans="1:124" s="21" customFormat="1" x14ac:dyDescent="0.2">
      <c r="A1630" s="20"/>
      <c r="B1630" s="20"/>
      <c r="DS1630" s="22"/>
      <c r="DT1630" s="22"/>
    </row>
    <row r="1631" spans="1:124" s="21" customFormat="1" x14ac:dyDescent="0.2">
      <c r="A1631" s="20"/>
      <c r="B1631" s="20"/>
      <c r="DS1631" s="22"/>
      <c r="DT1631" s="22"/>
    </row>
    <row r="1632" spans="1:124" s="21" customFormat="1" x14ac:dyDescent="0.2">
      <c r="A1632" s="20"/>
      <c r="B1632" s="20"/>
      <c r="DS1632" s="22"/>
      <c r="DT1632" s="22"/>
    </row>
    <row r="1633" spans="1:124" s="21" customFormat="1" x14ac:dyDescent="0.2">
      <c r="A1633" s="20"/>
      <c r="B1633" s="20"/>
      <c r="DS1633" s="22"/>
      <c r="DT1633" s="22"/>
    </row>
    <row r="1634" spans="1:124" s="21" customFormat="1" x14ac:dyDescent="0.2">
      <c r="A1634" s="20"/>
      <c r="B1634" s="20"/>
      <c r="DS1634" s="22"/>
      <c r="DT1634" s="22"/>
    </row>
    <row r="1635" spans="1:124" s="21" customFormat="1" x14ac:dyDescent="0.2">
      <c r="A1635" s="20"/>
      <c r="B1635" s="20"/>
      <c r="DS1635" s="22"/>
      <c r="DT1635" s="22"/>
    </row>
    <row r="1636" spans="1:124" s="21" customFormat="1" x14ac:dyDescent="0.2">
      <c r="A1636" s="20"/>
      <c r="B1636" s="20"/>
      <c r="DS1636" s="22"/>
      <c r="DT1636" s="22"/>
    </row>
    <row r="1637" spans="1:124" s="21" customFormat="1" x14ac:dyDescent="0.2">
      <c r="A1637" s="20"/>
      <c r="B1637" s="20"/>
      <c r="DS1637" s="22"/>
      <c r="DT1637" s="22"/>
    </row>
    <row r="1638" spans="1:124" s="21" customFormat="1" x14ac:dyDescent="0.2">
      <c r="A1638" s="20"/>
      <c r="B1638" s="20"/>
      <c r="DS1638" s="22"/>
      <c r="DT1638" s="22"/>
    </row>
    <row r="1639" spans="1:124" s="21" customFormat="1" x14ac:dyDescent="0.2">
      <c r="A1639" s="20"/>
      <c r="B1639" s="20"/>
      <c r="DS1639" s="22"/>
      <c r="DT1639" s="22"/>
    </row>
    <row r="1640" spans="1:124" s="21" customFormat="1" x14ac:dyDescent="0.2">
      <c r="A1640" s="20"/>
      <c r="B1640" s="20"/>
      <c r="DS1640" s="22"/>
      <c r="DT1640" s="22"/>
    </row>
    <row r="1641" spans="1:124" s="21" customFormat="1" x14ac:dyDescent="0.2">
      <c r="A1641" s="20"/>
      <c r="B1641" s="20"/>
      <c r="DS1641" s="22"/>
      <c r="DT1641" s="22"/>
    </row>
    <row r="1642" spans="1:124" s="21" customFormat="1" x14ac:dyDescent="0.2">
      <c r="A1642" s="20"/>
      <c r="B1642" s="20"/>
      <c r="DS1642" s="22"/>
      <c r="DT1642" s="22"/>
    </row>
    <row r="1643" spans="1:124" s="21" customFormat="1" x14ac:dyDescent="0.2">
      <c r="A1643" s="20"/>
      <c r="B1643" s="20"/>
      <c r="DS1643" s="22"/>
      <c r="DT1643" s="22"/>
    </row>
    <row r="1644" spans="1:124" s="21" customFormat="1" x14ac:dyDescent="0.2">
      <c r="A1644" s="20"/>
      <c r="B1644" s="20"/>
      <c r="DS1644" s="22"/>
      <c r="DT1644" s="22"/>
    </row>
    <row r="1645" spans="1:124" s="21" customFormat="1" x14ac:dyDescent="0.2">
      <c r="A1645" s="20"/>
      <c r="B1645" s="20"/>
      <c r="DS1645" s="22"/>
      <c r="DT1645" s="22"/>
    </row>
    <row r="1646" spans="1:124" s="21" customFormat="1" x14ac:dyDescent="0.2">
      <c r="A1646" s="20"/>
      <c r="B1646" s="20"/>
      <c r="DS1646" s="22"/>
      <c r="DT1646" s="22"/>
    </row>
    <row r="1647" spans="1:124" s="21" customFormat="1" x14ac:dyDescent="0.2">
      <c r="A1647" s="20"/>
      <c r="B1647" s="20"/>
      <c r="DS1647" s="22"/>
      <c r="DT1647" s="22"/>
    </row>
    <row r="1648" spans="1:124" s="21" customFormat="1" x14ac:dyDescent="0.2">
      <c r="A1648" s="20"/>
      <c r="B1648" s="20"/>
      <c r="DS1648" s="22"/>
      <c r="DT1648" s="22"/>
    </row>
    <row r="1649" spans="1:124" s="21" customFormat="1" x14ac:dyDescent="0.2">
      <c r="A1649" s="20"/>
      <c r="B1649" s="20"/>
      <c r="DS1649" s="22"/>
      <c r="DT1649" s="22"/>
    </row>
    <row r="1650" spans="1:124" s="21" customFormat="1" x14ac:dyDescent="0.2">
      <c r="A1650" s="20"/>
      <c r="B1650" s="20"/>
      <c r="DS1650" s="22"/>
      <c r="DT1650" s="22"/>
    </row>
    <row r="1651" spans="1:124" s="21" customFormat="1" x14ac:dyDescent="0.2">
      <c r="A1651" s="20"/>
      <c r="B1651" s="20"/>
      <c r="DS1651" s="22"/>
      <c r="DT1651" s="22"/>
    </row>
    <row r="1652" spans="1:124" s="21" customFormat="1" x14ac:dyDescent="0.2">
      <c r="A1652" s="20"/>
      <c r="B1652" s="20"/>
      <c r="DS1652" s="22"/>
      <c r="DT1652" s="22"/>
    </row>
    <row r="1653" spans="1:124" s="21" customFormat="1" x14ac:dyDescent="0.2">
      <c r="A1653" s="20"/>
      <c r="B1653" s="20"/>
      <c r="DS1653" s="22"/>
      <c r="DT1653" s="22"/>
    </row>
    <row r="1654" spans="1:124" s="21" customFormat="1" x14ac:dyDescent="0.2">
      <c r="A1654" s="20"/>
      <c r="B1654" s="20"/>
      <c r="DS1654" s="22"/>
      <c r="DT1654" s="22"/>
    </row>
    <row r="1655" spans="1:124" s="21" customFormat="1" x14ac:dyDescent="0.2">
      <c r="A1655" s="20"/>
      <c r="B1655" s="20"/>
      <c r="DS1655" s="22"/>
      <c r="DT1655" s="22"/>
    </row>
    <row r="1656" spans="1:124" s="21" customFormat="1" x14ac:dyDescent="0.2">
      <c r="A1656" s="20"/>
      <c r="B1656" s="20"/>
      <c r="DS1656" s="22"/>
      <c r="DT1656" s="22"/>
    </row>
    <row r="1657" spans="1:124" s="21" customFormat="1" x14ac:dyDescent="0.2">
      <c r="A1657" s="20"/>
      <c r="B1657" s="20"/>
      <c r="DS1657" s="22"/>
      <c r="DT1657" s="22"/>
    </row>
    <row r="1658" spans="1:124" s="21" customFormat="1" x14ac:dyDescent="0.2">
      <c r="A1658" s="20"/>
      <c r="B1658" s="20"/>
      <c r="DS1658" s="22"/>
      <c r="DT1658" s="22"/>
    </row>
    <row r="1659" spans="1:124" s="21" customFormat="1" x14ac:dyDescent="0.2">
      <c r="A1659" s="20"/>
      <c r="B1659" s="20"/>
      <c r="DS1659" s="22"/>
      <c r="DT1659" s="22"/>
    </row>
    <row r="1660" spans="1:124" s="21" customFormat="1" x14ac:dyDescent="0.2">
      <c r="A1660" s="20"/>
      <c r="B1660" s="20"/>
      <c r="DS1660" s="22"/>
      <c r="DT1660" s="22"/>
    </row>
    <row r="1661" spans="1:124" s="21" customFormat="1" x14ac:dyDescent="0.2">
      <c r="A1661" s="20"/>
      <c r="B1661" s="20"/>
      <c r="DS1661" s="22"/>
      <c r="DT1661" s="22"/>
    </row>
    <row r="1662" spans="1:124" s="21" customFormat="1" x14ac:dyDescent="0.2">
      <c r="A1662" s="20"/>
      <c r="B1662" s="20"/>
      <c r="DS1662" s="22"/>
      <c r="DT1662" s="22"/>
    </row>
    <row r="1663" spans="1:124" s="21" customFormat="1" x14ac:dyDescent="0.2">
      <c r="A1663" s="20"/>
      <c r="B1663" s="20"/>
      <c r="DS1663" s="22"/>
      <c r="DT1663" s="22"/>
    </row>
    <row r="1664" spans="1:124" s="21" customFormat="1" x14ac:dyDescent="0.2">
      <c r="A1664" s="20"/>
      <c r="B1664" s="20"/>
      <c r="DS1664" s="22"/>
      <c r="DT1664" s="22"/>
    </row>
    <row r="1665" spans="1:124" s="21" customFormat="1" x14ac:dyDescent="0.2">
      <c r="A1665" s="20"/>
      <c r="B1665" s="20"/>
      <c r="DS1665" s="22"/>
      <c r="DT1665" s="22"/>
    </row>
    <row r="1666" spans="1:124" s="21" customFormat="1" x14ac:dyDescent="0.2">
      <c r="A1666" s="20"/>
      <c r="B1666" s="20"/>
      <c r="DS1666" s="22"/>
      <c r="DT1666" s="22"/>
    </row>
    <row r="1667" spans="1:124" s="21" customFormat="1" x14ac:dyDescent="0.2">
      <c r="A1667" s="20"/>
      <c r="B1667" s="20"/>
      <c r="DS1667" s="22"/>
      <c r="DT1667" s="22"/>
    </row>
    <row r="1668" spans="1:124" s="21" customFormat="1" x14ac:dyDescent="0.2">
      <c r="A1668" s="20"/>
      <c r="B1668" s="20"/>
      <c r="DS1668" s="22"/>
      <c r="DT1668" s="22"/>
    </row>
    <row r="1669" spans="1:124" s="21" customFormat="1" x14ac:dyDescent="0.2">
      <c r="A1669" s="20"/>
      <c r="B1669" s="20"/>
      <c r="DS1669" s="22"/>
      <c r="DT1669" s="22"/>
    </row>
    <row r="1670" spans="1:124" s="21" customFormat="1" x14ac:dyDescent="0.2">
      <c r="A1670" s="20"/>
      <c r="B1670" s="20"/>
      <c r="DS1670" s="22"/>
      <c r="DT1670" s="22"/>
    </row>
    <row r="1671" spans="1:124" s="21" customFormat="1" x14ac:dyDescent="0.2">
      <c r="A1671" s="20"/>
      <c r="B1671" s="20"/>
      <c r="DS1671" s="22"/>
      <c r="DT1671" s="22"/>
    </row>
    <row r="1672" spans="1:124" s="21" customFormat="1" x14ac:dyDescent="0.2">
      <c r="A1672" s="20"/>
      <c r="B1672" s="20"/>
      <c r="DS1672" s="22"/>
      <c r="DT1672" s="22"/>
    </row>
    <row r="1673" spans="1:124" s="21" customFormat="1" x14ac:dyDescent="0.2">
      <c r="A1673" s="20"/>
      <c r="B1673" s="20"/>
      <c r="DS1673" s="22"/>
      <c r="DT1673" s="22"/>
    </row>
    <row r="1674" spans="1:124" s="21" customFormat="1" x14ac:dyDescent="0.2">
      <c r="A1674" s="20"/>
      <c r="B1674" s="20"/>
      <c r="DS1674" s="22"/>
      <c r="DT1674" s="22"/>
    </row>
    <row r="1675" spans="1:124" s="21" customFormat="1" x14ac:dyDescent="0.2">
      <c r="A1675" s="20"/>
      <c r="B1675" s="20"/>
      <c r="DS1675" s="22"/>
      <c r="DT1675" s="22"/>
    </row>
    <row r="1676" spans="1:124" s="21" customFormat="1" x14ac:dyDescent="0.2">
      <c r="A1676" s="20"/>
      <c r="B1676" s="20"/>
      <c r="DS1676" s="22"/>
      <c r="DT1676" s="22"/>
    </row>
    <row r="1677" spans="1:124" s="21" customFormat="1" x14ac:dyDescent="0.2">
      <c r="A1677" s="20"/>
      <c r="B1677" s="20"/>
      <c r="DS1677" s="22"/>
      <c r="DT1677" s="22"/>
    </row>
    <row r="1678" spans="1:124" s="21" customFormat="1" x14ac:dyDescent="0.2">
      <c r="A1678" s="20"/>
      <c r="B1678" s="20"/>
      <c r="DS1678" s="22"/>
      <c r="DT1678" s="22"/>
    </row>
    <row r="1679" spans="1:124" s="21" customFormat="1" x14ac:dyDescent="0.2">
      <c r="A1679" s="20"/>
      <c r="B1679" s="20"/>
      <c r="DS1679" s="22"/>
      <c r="DT1679" s="22"/>
    </row>
    <row r="1680" spans="1:124" s="21" customFormat="1" x14ac:dyDescent="0.2">
      <c r="A1680" s="20"/>
      <c r="B1680" s="20"/>
      <c r="DS1680" s="22"/>
      <c r="DT1680" s="22"/>
    </row>
    <row r="1681" spans="1:124" s="21" customFormat="1" x14ac:dyDescent="0.2">
      <c r="A1681" s="20"/>
      <c r="B1681" s="20"/>
      <c r="DS1681" s="22"/>
      <c r="DT1681" s="22"/>
    </row>
    <row r="1682" spans="1:124" s="21" customFormat="1" x14ac:dyDescent="0.2">
      <c r="A1682" s="20"/>
      <c r="B1682" s="20"/>
      <c r="DS1682" s="22"/>
      <c r="DT1682" s="22"/>
    </row>
    <row r="1683" spans="1:124" s="21" customFormat="1" x14ac:dyDescent="0.2">
      <c r="A1683" s="20"/>
      <c r="B1683" s="20"/>
      <c r="DS1683" s="22"/>
      <c r="DT1683" s="22"/>
    </row>
    <row r="1684" spans="1:124" s="21" customFormat="1" x14ac:dyDescent="0.2">
      <c r="A1684" s="20"/>
      <c r="B1684" s="20"/>
      <c r="DS1684" s="22"/>
      <c r="DT1684" s="22"/>
    </row>
    <row r="1685" spans="1:124" s="21" customFormat="1" x14ac:dyDescent="0.2">
      <c r="A1685" s="20"/>
      <c r="B1685" s="20"/>
      <c r="DS1685" s="22"/>
      <c r="DT1685" s="22"/>
    </row>
    <row r="1686" spans="1:124" s="21" customFormat="1" x14ac:dyDescent="0.2">
      <c r="A1686" s="20"/>
      <c r="B1686" s="20"/>
      <c r="DS1686" s="22"/>
      <c r="DT1686" s="22"/>
    </row>
    <row r="1687" spans="1:124" s="21" customFormat="1" x14ac:dyDescent="0.2">
      <c r="A1687" s="20"/>
      <c r="B1687" s="20"/>
      <c r="DS1687" s="22"/>
      <c r="DT1687" s="22"/>
    </row>
    <row r="1688" spans="1:124" s="21" customFormat="1" x14ac:dyDescent="0.2">
      <c r="A1688" s="20"/>
      <c r="B1688" s="20"/>
      <c r="DS1688" s="22"/>
      <c r="DT1688" s="22"/>
    </row>
    <row r="1689" spans="1:124" s="21" customFormat="1" x14ac:dyDescent="0.2">
      <c r="A1689" s="20"/>
      <c r="B1689" s="20"/>
      <c r="DS1689" s="22"/>
      <c r="DT1689" s="22"/>
    </row>
    <row r="1690" spans="1:124" s="21" customFormat="1" x14ac:dyDescent="0.2">
      <c r="A1690" s="20"/>
      <c r="B1690" s="20"/>
      <c r="DS1690" s="22"/>
      <c r="DT1690" s="22"/>
    </row>
    <row r="1691" spans="1:124" s="21" customFormat="1" x14ac:dyDescent="0.2">
      <c r="A1691" s="20"/>
      <c r="B1691" s="20"/>
      <c r="DS1691" s="22"/>
      <c r="DT1691" s="22"/>
    </row>
    <row r="1692" spans="1:124" s="21" customFormat="1" x14ac:dyDescent="0.2">
      <c r="A1692" s="20"/>
      <c r="B1692" s="20"/>
      <c r="DS1692" s="22"/>
      <c r="DT1692" s="22"/>
    </row>
    <row r="1693" spans="1:124" s="21" customFormat="1" x14ac:dyDescent="0.2">
      <c r="A1693" s="20"/>
      <c r="B1693" s="20"/>
      <c r="DS1693" s="22"/>
      <c r="DT1693" s="22"/>
    </row>
    <row r="1694" spans="1:124" s="21" customFormat="1" x14ac:dyDescent="0.2">
      <c r="A1694" s="20"/>
      <c r="B1694" s="20"/>
      <c r="DS1694" s="22"/>
      <c r="DT1694" s="22"/>
    </row>
    <row r="1695" spans="1:124" s="21" customFormat="1" x14ac:dyDescent="0.2">
      <c r="A1695" s="20"/>
      <c r="B1695" s="20"/>
      <c r="DS1695" s="22"/>
      <c r="DT1695" s="22"/>
    </row>
    <row r="1696" spans="1:124" s="21" customFormat="1" x14ac:dyDescent="0.2">
      <c r="A1696" s="20"/>
      <c r="B1696" s="20"/>
      <c r="DS1696" s="22"/>
      <c r="DT1696" s="22"/>
    </row>
    <row r="1697" spans="1:124" s="21" customFormat="1" x14ac:dyDescent="0.2">
      <c r="A1697" s="20"/>
      <c r="B1697" s="20"/>
      <c r="DS1697" s="22"/>
      <c r="DT1697" s="22"/>
    </row>
    <row r="1698" spans="1:124" s="21" customFormat="1" x14ac:dyDescent="0.2">
      <c r="A1698" s="20"/>
      <c r="B1698" s="20"/>
      <c r="DS1698" s="22"/>
      <c r="DT1698" s="22"/>
    </row>
    <row r="1699" spans="1:124" s="21" customFormat="1" x14ac:dyDescent="0.2">
      <c r="A1699" s="20"/>
      <c r="B1699" s="20"/>
      <c r="DS1699" s="22"/>
      <c r="DT1699" s="22"/>
    </row>
    <row r="1700" spans="1:124" s="21" customFormat="1" x14ac:dyDescent="0.2">
      <c r="A1700" s="20"/>
      <c r="B1700" s="20"/>
      <c r="DS1700" s="22"/>
      <c r="DT1700" s="22"/>
    </row>
    <row r="1701" spans="1:124" s="21" customFormat="1" x14ac:dyDescent="0.2">
      <c r="A1701" s="20"/>
      <c r="B1701" s="20"/>
      <c r="DS1701" s="22"/>
      <c r="DT1701" s="22"/>
    </row>
    <row r="1702" spans="1:124" s="21" customFormat="1" x14ac:dyDescent="0.2">
      <c r="A1702" s="20"/>
      <c r="B1702" s="20"/>
      <c r="DS1702" s="22"/>
      <c r="DT1702" s="22"/>
    </row>
    <row r="1703" spans="1:124" s="21" customFormat="1" x14ac:dyDescent="0.2">
      <c r="A1703" s="20"/>
      <c r="B1703" s="20"/>
      <c r="DS1703" s="22"/>
      <c r="DT1703" s="22"/>
    </row>
    <row r="1704" spans="1:124" s="21" customFormat="1" x14ac:dyDescent="0.2">
      <c r="A1704" s="20"/>
      <c r="B1704" s="20"/>
      <c r="DS1704" s="22"/>
      <c r="DT1704" s="22"/>
    </row>
    <row r="1705" spans="1:124" s="21" customFormat="1" x14ac:dyDescent="0.2">
      <c r="A1705" s="20"/>
      <c r="B1705" s="20"/>
      <c r="DS1705" s="22"/>
      <c r="DT1705" s="22"/>
    </row>
    <row r="1706" spans="1:124" s="21" customFormat="1" x14ac:dyDescent="0.2">
      <c r="A1706" s="20"/>
      <c r="B1706" s="20"/>
      <c r="DS1706" s="22"/>
      <c r="DT1706" s="22"/>
    </row>
    <row r="1707" spans="1:124" s="21" customFormat="1" x14ac:dyDescent="0.2">
      <c r="A1707" s="20"/>
      <c r="B1707" s="20"/>
      <c r="DS1707" s="22"/>
      <c r="DT1707" s="22"/>
    </row>
    <row r="1708" spans="1:124" s="21" customFormat="1" x14ac:dyDescent="0.2">
      <c r="A1708" s="20"/>
      <c r="B1708" s="20"/>
      <c r="DS1708" s="22"/>
      <c r="DT1708" s="22"/>
    </row>
    <row r="1709" spans="1:124" s="21" customFormat="1" x14ac:dyDescent="0.2">
      <c r="A1709" s="20"/>
      <c r="B1709" s="20"/>
      <c r="DS1709" s="22"/>
      <c r="DT1709" s="22"/>
    </row>
    <row r="1710" spans="1:124" s="21" customFormat="1" x14ac:dyDescent="0.2">
      <c r="A1710" s="20"/>
      <c r="B1710" s="20"/>
      <c r="DS1710" s="22"/>
      <c r="DT1710" s="22"/>
    </row>
    <row r="1711" spans="1:124" s="21" customFormat="1" x14ac:dyDescent="0.2">
      <c r="A1711" s="20"/>
      <c r="B1711" s="20"/>
      <c r="DS1711" s="22"/>
      <c r="DT1711" s="22"/>
    </row>
    <row r="1712" spans="1:124" s="21" customFormat="1" x14ac:dyDescent="0.2">
      <c r="A1712" s="20"/>
      <c r="B1712" s="20"/>
      <c r="DS1712" s="22"/>
      <c r="DT1712" s="22"/>
    </row>
    <row r="1713" spans="1:124" s="21" customFormat="1" x14ac:dyDescent="0.2">
      <c r="A1713" s="20"/>
      <c r="B1713" s="20"/>
      <c r="DS1713" s="22"/>
      <c r="DT1713" s="22"/>
    </row>
    <row r="1714" spans="1:124" s="21" customFormat="1" x14ac:dyDescent="0.2">
      <c r="A1714" s="20"/>
      <c r="B1714" s="20"/>
      <c r="DS1714" s="22"/>
      <c r="DT1714" s="22"/>
    </row>
    <row r="1715" spans="1:124" s="21" customFormat="1" x14ac:dyDescent="0.2">
      <c r="A1715" s="20"/>
      <c r="B1715" s="20"/>
      <c r="DS1715" s="22"/>
      <c r="DT1715" s="22"/>
    </row>
    <row r="1716" spans="1:124" s="21" customFormat="1" x14ac:dyDescent="0.2">
      <c r="A1716" s="20"/>
      <c r="B1716" s="20"/>
      <c r="DS1716" s="22"/>
      <c r="DT1716" s="22"/>
    </row>
    <row r="1717" spans="1:124" s="21" customFormat="1" x14ac:dyDescent="0.2">
      <c r="A1717" s="20"/>
      <c r="B1717" s="20"/>
      <c r="DS1717" s="22"/>
      <c r="DT1717" s="22"/>
    </row>
    <row r="1718" spans="1:124" s="21" customFormat="1" x14ac:dyDescent="0.2">
      <c r="A1718" s="20"/>
      <c r="B1718" s="20"/>
      <c r="DS1718" s="22"/>
      <c r="DT1718" s="22"/>
    </row>
    <row r="1719" spans="1:124" s="21" customFormat="1" x14ac:dyDescent="0.2">
      <c r="A1719" s="20"/>
      <c r="B1719" s="20"/>
      <c r="DS1719" s="22"/>
      <c r="DT1719" s="22"/>
    </row>
    <row r="1720" spans="1:124" s="21" customFormat="1" x14ac:dyDescent="0.2">
      <c r="A1720" s="20"/>
      <c r="B1720" s="20"/>
      <c r="DS1720" s="22"/>
      <c r="DT1720" s="22"/>
    </row>
    <row r="1721" spans="1:124" s="21" customFormat="1" x14ac:dyDescent="0.2">
      <c r="A1721" s="20"/>
      <c r="B1721" s="20"/>
      <c r="DS1721" s="22"/>
      <c r="DT1721" s="22"/>
    </row>
    <row r="1722" spans="1:124" s="21" customFormat="1" x14ac:dyDescent="0.2">
      <c r="A1722" s="20"/>
      <c r="B1722" s="20"/>
      <c r="DS1722" s="22"/>
      <c r="DT1722" s="22"/>
    </row>
    <row r="1723" spans="1:124" s="21" customFormat="1" x14ac:dyDescent="0.2">
      <c r="A1723" s="20"/>
      <c r="B1723" s="20"/>
      <c r="DS1723" s="22"/>
      <c r="DT1723" s="22"/>
    </row>
    <row r="1724" spans="1:124" s="21" customFormat="1" x14ac:dyDescent="0.2">
      <c r="A1724" s="20"/>
      <c r="B1724" s="20"/>
      <c r="DS1724" s="22"/>
      <c r="DT1724" s="22"/>
    </row>
    <row r="1725" spans="1:124" s="21" customFormat="1" x14ac:dyDescent="0.2">
      <c r="A1725" s="20"/>
      <c r="B1725" s="20"/>
      <c r="DS1725" s="22"/>
      <c r="DT1725" s="22"/>
    </row>
    <row r="1726" spans="1:124" s="21" customFormat="1" x14ac:dyDescent="0.2">
      <c r="A1726" s="20"/>
      <c r="B1726" s="20"/>
      <c r="DS1726" s="22"/>
      <c r="DT1726" s="22"/>
    </row>
    <row r="1727" spans="1:124" s="21" customFormat="1" x14ac:dyDescent="0.2">
      <c r="A1727" s="20"/>
      <c r="B1727" s="20"/>
      <c r="DS1727" s="22"/>
      <c r="DT1727" s="22"/>
    </row>
    <row r="1728" spans="1:124" s="21" customFormat="1" x14ac:dyDescent="0.2">
      <c r="A1728" s="20"/>
      <c r="B1728" s="20"/>
      <c r="DS1728" s="22"/>
      <c r="DT1728" s="22"/>
    </row>
    <row r="1729" spans="1:124" s="21" customFormat="1" x14ac:dyDescent="0.2">
      <c r="A1729" s="20"/>
      <c r="B1729" s="20"/>
      <c r="DS1729" s="22"/>
      <c r="DT1729" s="22"/>
    </row>
    <row r="1730" spans="1:124" s="21" customFormat="1" x14ac:dyDescent="0.2">
      <c r="A1730" s="20"/>
      <c r="B1730" s="20"/>
      <c r="DS1730" s="22"/>
      <c r="DT1730" s="22"/>
    </row>
    <row r="1731" spans="1:124" s="21" customFormat="1" x14ac:dyDescent="0.2">
      <c r="A1731" s="20"/>
      <c r="B1731" s="20"/>
      <c r="DS1731" s="22"/>
      <c r="DT1731" s="22"/>
    </row>
    <row r="1732" spans="1:124" s="21" customFormat="1" x14ac:dyDescent="0.2">
      <c r="A1732" s="20"/>
      <c r="B1732" s="20"/>
      <c r="DS1732" s="22"/>
      <c r="DT1732" s="22"/>
    </row>
    <row r="1733" spans="1:124" s="21" customFormat="1" x14ac:dyDescent="0.2">
      <c r="A1733" s="20"/>
      <c r="B1733" s="20"/>
      <c r="DS1733" s="22"/>
      <c r="DT1733" s="22"/>
    </row>
    <row r="1734" spans="1:124" s="21" customFormat="1" x14ac:dyDescent="0.2">
      <c r="A1734" s="20"/>
      <c r="B1734" s="20"/>
      <c r="DS1734" s="22"/>
      <c r="DT1734" s="22"/>
    </row>
    <row r="1735" spans="1:124" s="21" customFormat="1" x14ac:dyDescent="0.2">
      <c r="A1735" s="20"/>
      <c r="B1735" s="20"/>
      <c r="DS1735" s="22"/>
      <c r="DT1735" s="22"/>
    </row>
    <row r="1736" spans="1:124" s="21" customFormat="1" x14ac:dyDescent="0.2">
      <c r="A1736" s="20"/>
      <c r="B1736" s="20"/>
      <c r="DS1736" s="22"/>
      <c r="DT1736" s="22"/>
    </row>
    <row r="1737" spans="1:124" s="21" customFormat="1" x14ac:dyDescent="0.2">
      <c r="A1737" s="20"/>
      <c r="B1737" s="20"/>
      <c r="DS1737" s="22"/>
      <c r="DT1737" s="22"/>
    </row>
    <row r="1738" spans="1:124" s="21" customFormat="1" x14ac:dyDescent="0.2">
      <c r="A1738" s="20"/>
      <c r="B1738" s="20"/>
      <c r="DS1738" s="22"/>
      <c r="DT1738" s="22"/>
    </row>
    <row r="1739" spans="1:124" s="21" customFormat="1" x14ac:dyDescent="0.2">
      <c r="A1739" s="20"/>
      <c r="B1739" s="20"/>
      <c r="DS1739" s="22"/>
      <c r="DT1739" s="22"/>
    </row>
    <row r="1740" spans="1:124" s="21" customFormat="1" x14ac:dyDescent="0.2">
      <c r="A1740" s="20"/>
      <c r="B1740" s="20"/>
      <c r="DS1740" s="22"/>
      <c r="DT1740" s="22"/>
    </row>
    <row r="1741" spans="1:124" s="21" customFormat="1" x14ac:dyDescent="0.2">
      <c r="A1741" s="20"/>
      <c r="B1741" s="20"/>
      <c r="DS1741" s="22"/>
      <c r="DT1741" s="22"/>
    </row>
    <row r="1742" spans="1:124" s="21" customFormat="1" x14ac:dyDescent="0.2">
      <c r="A1742" s="20"/>
      <c r="B1742" s="20"/>
      <c r="DS1742" s="22"/>
      <c r="DT1742" s="22"/>
    </row>
    <row r="1743" spans="1:124" s="21" customFormat="1" x14ac:dyDescent="0.2">
      <c r="A1743" s="20"/>
      <c r="B1743" s="20"/>
      <c r="DS1743" s="22"/>
      <c r="DT1743" s="22"/>
    </row>
    <row r="1744" spans="1:124" s="21" customFormat="1" x14ac:dyDescent="0.2">
      <c r="A1744" s="20"/>
      <c r="B1744" s="20"/>
      <c r="DS1744" s="22"/>
      <c r="DT1744" s="22"/>
    </row>
    <row r="1745" spans="1:124" s="21" customFormat="1" x14ac:dyDescent="0.2">
      <c r="A1745" s="20"/>
      <c r="B1745" s="20"/>
      <c r="DS1745" s="22"/>
      <c r="DT1745" s="22"/>
    </row>
    <row r="1746" spans="1:124" s="21" customFormat="1" x14ac:dyDescent="0.2">
      <c r="A1746" s="20"/>
      <c r="B1746" s="20"/>
      <c r="DS1746" s="22"/>
      <c r="DT1746" s="22"/>
    </row>
    <row r="1747" spans="1:124" s="21" customFormat="1" x14ac:dyDescent="0.2">
      <c r="A1747" s="20"/>
      <c r="B1747" s="20"/>
      <c r="DS1747" s="22"/>
      <c r="DT1747" s="22"/>
    </row>
    <row r="1748" spans="1:124" s="21" customFormat="1" x14ac:dyDescent="0.2">
      <c r="A1748" s="20"/>
      <c r="B1748" s="20"/>
      <c r="DS1748" s="22"/>
      <c r="DT1748" s="22"/>
    </row>
    <row r="1749" spans="1:124" s="21" customFormat="1" x14ac:dyDescent="0.2">
      <c r="A1749" s="20"/>
      <c r="B1749" s="20"/>
      <c r="DS1749" s="22"/>
      <c r="DT1749" s="22"/>
    </row>
    <row r="1750" spans="1:124" s="21" customFormat="1" x14ac:dyDescent="0.2">
      <c r="A1750" s="20"/>
      <c r="B1750" s="20"/>
      <c r="DS1750" s="22"/>
      <c r="DT1750" s="22"/>
    </row>
    <row r="1751" spans="1:124" s="21" customFormat="1" x14ac:dyDescent="0.2">
      <c r="A1751" s="20"/>
      <c r="B1751" s="20"/>
      <c r="DS1751" s="22"/>
      <c r="DT1751" s="22"/>
    </row>
    <row r="1752" spans="1:124" s="21" customFormat="1" x14ac:dyDescent="0.2">
      <c r="A1752" s="20"/>
      <c r="B1752" s="20"/>
      <c r="DS1752" s="22"/>
      <c r="DT1752" s="22"/>
    </row>
    <row r="1753" spans="1:124" s="21" customFormat="1" x14ac:dyDescent="0.2">
      <c r="A1753" s="20"/>
      <c r="B1753" s="20"/>
      <c r="DS1753" s="22"/>
      <c r="DT1753" s="22"/>
    </row>
    <row r="1754" spans="1:124" s="21" customFormat="1" x14ac:dyDescent="0.2">
      <c r="A1754" s="20"/>
      <c r="B1754" s="20"/>
      <c r="DS1754" s="22"/>
      <c r="DT1754" s="22"/>
    </row>
    <row r="1755" spans="1:124" s="21" customFormat="1" x14ac:dyDescent="0.2">
      <c r="A1755" s="20"/>
      <c r="B1755" s="20"/>
      <c r="DS1755" s="22"/>
      <c r="DT1755" s="22"/>
    </row>
    <row r="1756" spans="1:124" s="21" customFormat="1" x14ac:dyDescent="0.2">
      <c r="A1756" s="20"/>
      <c r="B1756" s="20"/>
      <c r="DS1756" s="22"/>
      <c r="DT1756" s="22"/>
    </row>
    <row r="1757" spans="1:124" s="21" customFormat="1" x14ac:dyDescent="0.2">
      <c r="A1757" s="20"/>
      <c r="B1757" s="20"/>
      <c r="DS1757" s="22"/>
      <c r="DT1757" s="22"/>
    </row>
    <row r="1758" spans="1:124" s="21" customFormat="1" x14ac:dyDescent="0.2">
      <c r="A1758" s="20"/>
      <c r="B1758" s="20"/>
      <c r="DS1758" s="22"/>
      <c r="DT1758" s="22"/>
    </row>
    <row r="1759" spans="1:124" s="21" customFormat="1" x14ac:dyDescent="0.2">
      <c r="A1759" s="20"/>
      <c r="B1759" s="20"/>
      <c r="DS1759" s="22"/>
      <c r="DT1759" s="22"/>
    </row>
    <row r="1760" spans="1:124" s="21" customFormat="1" x14ac:dyDescent="0.2">
      <c r="A1760" s="20"/>
      <c r="B1760" s="20"/>
      <c r="DS1760" s="22"/>
      <c r="DT1760" s="22"/>
    </row>
    <row r="1761" spans="1:124" s="21" customFormat="1" x14ac:dyDescent="0.2">
      <c r="A1761" s="20"/>
      <c r="B1761" s="20"/>
      <c r="DS1761" s="22"/>
      <c r="DT1761" s="22"/>
    </row>
    <row r="1762" spans="1:124" s="21" customFormat="1" x14ac:dyDescent="0.2">
      <c r="A1762" s="20"/>
      <c r="B1762" s="20"/>
      <c r="DS1762" s="22"/>
      <c r="DT1762" s="22"/>
    </row>
    <row r="1763" spans="1:124" s="21" customFormat="1" x14ac:dyDescent="0.2">
      <c r="A1763" s="20"/>
      <c r="B1763" s="20"/>
      <c r="DS1763" s="22"/>
      <c r="DT1763" s="22"/>
    </row>
    <row r="1764" spans="1:124" s="21" customFormat="1" x14ac:dyDescent="0.2">
      <c r="A1764" s="20"/>
      <c r="B1764" s="20"/>
      <c r="DS1764" s="22"/>
      <c r="DT1764" s="22"/>
    </row>
    <row r="1765" spans="1:124" s="21" customFormat="1" x14ac:dyDescent="0.2">
      <c r="A1765" s="20"/>
      <c r="B1765" s="20"/>
      <c r="DS1765" s="22"/>
      <c r="DT1765" s="22"/>
    </row>
    <row r="1766" spans="1:124" s="21" customFormat="1" x14ac:dyDescent="0.2">
      <c r="A1766" s="20"/>
      <c r="B1766" s="20"/>
      <c r="DS1766" s="22"/>
      <c r="DT1766" s="22"/>
    </row>
    <row r="1767" spans="1:124" s="21" customFormat="1" x14ac:dyDescent="0.2">
      <c r="A1767" s="20"/>
      <c r="B1767" s="20"/>
      <c r="DS1767" s="22"/>
      <c r="DT1767" s="22"/>
    </row>
    <row r="1768" spans="1:124" s="21" customFormat="1" x14ac:dyDescent="0.2">
      <c r="A1768" s="20"/>
      <c r="B1768" s="20"/>
      <c r="DS1768" s="22"/>
      <c r="DT1768" s="22"/>
    </row>
    <row r="1769" spans="1:124" s="21" customFormat="1" x14ac:dyDescent="0.2">
      <c r="A1769" s="20"/>
      <c r="B1769" s="20"/>
      <c r="DS1769" s="22"/>
      <c r="DT1769" s="22"/>
    </row>
    <row r="1770" spans="1:124" s="21" customFormat="1" x14ac:dyDescent="0.2">
      <c r="A1770" s="20"/>
      <c r="B1770" s="20"/>
      <c r="DS1770" s="22"/>
      <c r="DT1770" s="22"/>
    </row>
    <row r="1771" spans="1:124" s="21" customFormat="1" x14ac:dyDescent="0.2">
      <c r="A1771" s="20"/>
      <c r="B1771" s="20"/>
      <c r="DS1771" s="22"/>
      <c r="DT1771" s="22"/>
    </row>
    <row r="1772" spans="1:124" s="21" customFormat="1" x14ac:dyDescent="0.2">
      <c r="A1772" s="20"/>
      <c r="B1772" s="20"/>
      <c r="DS1772" s="22"/>
      <c r="DT1772" s="22"/>
    </row>
    <row r="1773" spans="1:124" s="21" customFormat="1" x14ac:dyDescent="0.2">
      <c r="A1773" s="20"/>
      <c r="B1773" s="20"/>
      <c r="DS1773" s="22"/>
      <c r="DT1773" s="22"/>
    </row>
    <row r="1774" spans="1:124" s="21" customFormat="1" x14ac:dyDescent="0.2">
      <c r="A1774" s="20"/>
      <c r="B1774" s="20"/>
      <c r="DS1774" s="22"/>
      <c r="DT1774" s="22"/>
    </row>
    <row r="1775" spans="1:124" s="21" customFormat="1" x14ac:dyDescent="0.2">
      <c r="A1775" s="20"/>
      <c r="B1775" s="20"/>
      <c r="DS1775" s="22"/>
      <c r="DT1775" s="22"/>
    </row>
    <row r="1776" spans="1:124" s="21" customFormat="1" x14ac:dyDescent="0.2">
      <c r="A1776" s="20"/>
      <c r="B1776" s="20"/>
      <c r="DS1776" s="22"/>
      <c r="DT1776" s="22"/>
    </row>
    <row r="1777" spans="1:124" s="21" customFormat="1" x14ac:dyDescent="0.2">
      <c r="A1777" s="20"/>
      <c r="B1777" s="20"/>
      <c r="DS1777" s="22"/>
      <c r="DT1777" s="22"/>
    </row>
    <row r="1778" spans="1:124" s="21" customFormat="1" x14ac:dyDescent="0.2">
      <c r="A1778" s="20"/>
      <c r="B1778" s="20"/>
      <c r="DS1778" s="22"/>
      <c r="DT1778" s="22"/>
    </row>
    <row r="1779" spans="1:124" s="21" customFormat="1" x14ac:dyDescent="0.2">
      <c r="A1779" s="20"/>
      <c r="B1779" s="20"/>
      <c r="DS1779" s="22"/>
      <c r="DT1779" s="22"/>
    </row>
    <row r="1780" spans="1:124" s="21" customFormat="1" x14ac:dyDescent="0.2">
      <c r="A1780" s="20"/>
      <c r="B1780" s="20"/>
      <c r="DS1780" s="22"/>
      <c r="DT1780" s="22"/>
    </row>
    <row r="1781" spans="1:124" s="21" customFormat="1" x14ac:dyDescent="0.2">
      <c r="A1781" s="20"/>
      <c r="B1781" s="20"/>
      <c r="DS1781" s="22"/>
      <c r="DT1781" s="22"/>
    </row>
    <row r="1782" spans="1:124" s="21" customFormat="1" x14ac:dyDescent="0.2">
      <c r="A1782" s="20"/>
      <c r="B1782" s="20"/>
      <c r="DS1782" s="22"/>
      <c r="DT1782" s="22"/>
    </row>
    <row r="1783" spans="1:124" s="21" customFormat="1" x14ac:dyDescent="0.2">
      <c r="A1783" s="20"/>
      <c r="B1783" s="20"/>
      <c r="DS1783" s="22"/>
      <c r="DT1783" s="22"/>
    </row>
    <row r="1784" spans="1:124" s="21" customFormat="1" x14ac:dyDescent="0.2">
      <c r="A1784" s="20"/>
      <c r="B1784" s="20"/>
      <c r="DS1784" s="22"/>
      <c r="DT1784" s="22"/>
    </row>
    <row r="1785" spans="1:124" s="21" customFormat="1" x14ac:dyDescent="0.2">
      <c r="A1785" s="20"/>
      <c r="B1785" s="20"/>
      <c r="DS1785" s="22"/>
      <c r="DT1785" s="22"/>
    </row>
    <row r="1786" spans="1:124" s="21" customFormat="1" x14ac:dyDescent="0.2">
      <c r="A1786" s="20"/>
      <c r="B1786" s="20"/>
      <c r="DS1786" s="22"/>
      <c r="DT1786" s="22"/>
    </row>
    <row r="1787" spans="1:124" s="21" customFormat="1" x14ac:dyDescent="0.2">
      <c r="A1787" s="20"/>
      <c r="B1787" s="20"/>
      <c r="DS1787" s="22"/>
      <c r="DT1787" s="22"/>
    </row>
    <row r="1788" spans="1:124" s="21" customFormat="1" x14ac:dyDescent="0.2">
      <c r="A1788" s="20"/>
      <c r="B1788" s="20"/>
      <c r="DS1788" s="22"/>
      <c r="DT1788" s="22"/>
    </row>
    <row r="1789" spans="1:124" s="21" customFormat="1" x14ac:dyDescent="0.2">
      <c r="A1789" s="20"/>
      <c r="B1789" s="20"/>
      <c r="DS1789" s="22"/>
      <c r="DT1789" s="22"/>
    </row>
    <row r="1790" spans="1:124" s="21" customFormat="1" x14ac:dyDescent="0.2">
      <c r="A1790" s="20"/>
      <c r="B1790" s="20"/>
      <c r="DS1790" s="22"/>
      <c r="DT1790" s="22"/>
    </row>
    <row r="1791" spans="1:124" s="21" customFormat="1" x14ac:dyDescent="0.2">
      <c r="A1791" s="20"/>
      <c r="B1791" s="20"/>
      <c r="DS1791" s="22"/>
      <c r="DT1791" s="22"/>
    </row>
    <row r="1792" spans="1:124" s="21" customFormat="1" x14ac:dyDescent="0.2">
      <c r="A1792" s="20"/>
      <c r="B1792" s="20"/>
      <c r="DS1792" s="22"/>
      <c r="DT1792" s="22"/>
    </row>
    <row r="1793" spans="1:124" s="21" customFormat="1" x14ac:dyDescent="0.2">
      <c r="A1793" s="20"/>
      <c r="B1793" s="20"/>
      <c r="DS1793" s="22"/>
      <c r="DT1793" s="22"/>
    </row>
    <row r="1794" spans="1:124" s="21" customFormat="1" x14ac:dyDescent="0.2">
      <c r="A1794" s="20"/>
      <c r="B1794" s="20"/>
      <c r="DS1794" s="22"/>
      <c r="DT1794" s="22"/>
    </row>
    <row r="1795" spans="1:124" s="21" customFormat="1" x14ac:dyDescent="0.2">
      <c r="A1795" s="20"/>
      <c r="B1795" s="20"/>
      <c r="DS1795" s="22"/>
      <c r="DT1795" s="22"/>
    </row>
    <row r="1796" spans="1:124" s="21" customFormat="1" x14ac:dyDescent="0.2">
      <c r="A1796" s="20"/>
      <c r="B1796" s="20"/>
      <c r="DS1796" s="22"/>
      <c r="DT1796" s="22"/>
    </row>
    <row r="1797" spans="1:124" s="21" customFormat="1" x14ac:dyDescent="0.2">
      <c r="A1797" s="20"/>
      <c r="B1797" s="20"/>
      <c r="DS1797" s="22"/>
      <c r="DT1797" s="22"/>
    </row>
    <row r="1798" spans="1:124" s="21" customFormat="1" x14ac:dyDescent="0.2">
      <c r="A1798" s="20"/>
      <c r="B1798" s="20"/>
      <c r="DS1798" s="22"/>
      <c r="DT1798" s="22"/>
    </row>
    <row r="1799" spans="1:124" s="21" customFormat="1" x14ac:dyDescent="0.2">
      <c r="A1799" s="20"/>
      <c r="B1799" s="20"/>
      <c r="DS1799" s="22"/>
      <c r="DT1799" s="22"/>
    </row>
    <row r="1800" spans="1:124" s="21" customFormat="1" x14ac:dyDescent="0.2">
      <c r="A1800" s="20"/>
      <c r="B1800" s="20"/>
      <c r="DS1800" s="22"/>
      <c r="DT1800" s="22"/>
    </row>
    <row r="1801" spans="1:124" s="21" customFormat="1" x14ac:dyDescent="0.2">
      <c r="A1801" s="20"/>
      <c r="B1801" s="20"/>
      <c r="DS1801" s="22"/>
      <c r="DT1801" s="22"/>
    </row>
    <row r="1802" spans="1:124" s="21" customFormat="1" x14ac:dyDescent="0.2">
      <c r="A1802" s="20"/>
      <c r="B1802" s="20"/>
      <c r="DS1802" s="22"/>
      <c r="DT1802" s="22"/>
    </row>
    <row r="1803" spans="1:124" s="21" customFormat="1" x14ac:dyDescent="0.2">
      <c r="A1803" s="20"/>
      <c r="B1803" s="20"/>
      <c r="DS1803" s="22"/>
      <c r="DT1803" s="22"/>
    </row>
    <row r="1804" spans="1:124" s="21" customFormat="1" x14ac:dyDescent="0.2">
      <c r="A1804" s="20"/>
      <c r="B1804" s="20"/>
      <c r="DS1804" s="22"/>
      <c r="DT1804" s="22"/>
    </row>
    <row r="1805" spans="1:124" s="21" customFormat="1" x14ac:dyDescent="0.2">
      <c r="A1805" s="20"/>
      <c r="B1805" s="20"/>
      <c r="DS1805" s="22"/>
      <c r="DT1805" s="22"/>
    </row>
    <row r="1806" spans="1:124" s="21" customFormat="1" x14ac:dyDescent="0.2">
      <c r="A1806" s="20"/>
      <c r="B1806" s="20"/>
      <c r="DS1806" s="22"/>
      <c r="DT1806" s="22"/>
    </row>
    <row r="1807" spans="1:124" s="21" customFormat="1" x14ac:dyDescent="0.2">
      <c r="A1807" s="20"/>
      <c r="B1807" s="20"/>
      <c r="DS1807" s="22"/>
      <c r="DT1807" s="22"/>
    </row>
    <row r="1808" spans="1:124" s="21" customFormat="1" x14ac:dyDescent="0.2">
      <c r="A1808" s="20"/>
      <c r="B1808" s="20"/>
      <c r="DS1808" s="22"/>
      <c r="DT1808" s="22"/>
    </row>
    <row r="1809" spans="1:124" s="21" customFormat="1" x14ac:dyDescent="0.2">
      <c r="A1809" s="20"/>
      <c r="B1809" s="20"/>
      <c r="DS1809" s="22"/>
      <c r="DT1809" s="22"/>
    </row>
    <row r="1810" spans="1:124" s="21" customFormat="1" x14ac:dyDescent="0.2">
      <c r="A1810" s="20"/>
      <c r="B1810" s="20"/>
      <c r="DS1810" s="22"/>
      <c r="DT1810" s="22"/>
    </row>
    <row r="1811" spans="1:124" s="21" customFormat="1" x14ac:dyDescent="0.2">
      <c r="A1811" s="20"/>
      <c r="B1811" s="20"/>
      <c r="DS1811" s="22"/>
      <c r="DT1811" s="22"/>
    </row>
    <row r="1812" spans="1:124" s="21" customFormat="1" x14ac:dyDescent="0.2">
      <c r="A1812" s="20"/>
      <c r="B1812" s="20"/>
      <c r="DS1812" s="22"/>
      <c r="DT1812" s="22"/>
    </row>
    <row r="1813" spans="1:124" s="21" customFormat="1" x14ac:dyDescent="0.2">
      <c r="A1813" s="20"/>
      <c r="B1813" s="20"/>
      <c r="DS1813" s="22"/>
      <c r="DT1813" s="22"/>
    </row>
    <row r="1814" spans="1:124" s="21" customFormat="1" x14ac:dyDescent="0.2">
      <c r="A1814" s="20"/>
      <c r="B1814" s="20"/>
      <c r="DS1814" s="22"/>
      <c r="DT1814" s="22"/>
    </row>
    <row r="1815" spans="1:124" s="21" customFormat="1" x14ac:dyDescent="0.2">
      <c r="A1815" s="20"/>
      <c r="B1815" s="20"/>
      <c r="DS1815" s="22"/>
      <c r="DT1815" s="22"/>
    </row>
    <row r="1816" spans="1:124" s="21" customFormat="1" x14ac:dyDescent="0.2">
      <c r="A1816" s="20"/>
      <c r="B1816" s="20"/>
      <c r="DS1816" s="22"/>
      <c r="DT1816" s="22"/>
    </row>
    <row r="1817" spans="1:124" s="21" customFormat="1" x14ac:dyDescent="0.2">
      <c r="A1817" s="20"/>
      <c r="B1817" s="20"/>
      <c r="DS1817" s="22"/>
      <c r="DT1817" s="22"/>
    </row>
    <row r="1818" spans="1:124" s="21" customFormat="1" x14ac:dyDescent="0.2">
      <c r="A1818" s="20"/>
      <c r="B1818" s="20"/>
      <c r="DS1818" s="22"/>
      <c r="DT1818" s="22"/>
    </row>
    <row r="1819" spans="1:124" s="21" customFormat="1" x14ac:dyDescent="0.2">
      <c r="A1819" s="20"/>
      <c r="B1819" s="20"/>
      <c r="DS1819" s="22"/>
      <c r="DT1819" s="22"/>
    </row>
    <row r="1820" spans="1:124" s="21" customFormat="1" x14ac:dyDescent="0.2">
      <c r="A1820" s="20"/>
      <c r="B1820" s="20"/>
      <c r="DS1820" s="22"/>
      <c r="DT1820" s="22"/>
    </row>
    <row r="1821" spans="1:124" s="21" customFormat="1" x14ac:dyDescent="0.2">
      <c r="A1821" s="20"/>
      <c r="B1821" s="20"/>
      <c r="DS1821" s="22"/>
      <c r="DT1821" s="22"/>
    </row>
    <row r="1822" spans="1:124" s="21" customFormat="1" x14ac:dyDescent="0.2">
      <c r="A1822" s="20"/>
      <c r="B1822" s="20"/>
      <c r="DS1822" s="22"/>
      <c r="DT1822" s="22"/>
    </row>
    <row r="1823" spans="1:124" s="21" customFormat="1" x14ac:dyDescent="0.2">
      <c r="A1823" s="20"/>
      <c r="B1823" s="20"/>
      <c r="DS1823" s="22"/>
      <c r="DT1823" s="22"/>
    </row>
    <row r="1824" spans="1:124" s="21" customFormat="1" x14ac:dyDescent="0.2">
      <c r="A1824" s="20"/>
      <c r="B1824" s="20"/>
      <c r="DS1824" s="22"/>
      <c r="DT1824" s="22"/>
    </row>
    <row r="1825" spans="1:124" s="21" customFormat="1" x14ac:dyDescent="0.2">
      <c r="A1825" s="20"/>
      <c r="B1825" s="20"/>
      <c r="DS1825" s="22"/>
      <c r="DT1825" s="22"/>
    </row>
    <row r="1826" spans="1:124" s="21" customFormat="1" x14ac:dyDescent="0.2">
      <c r="A1826" s="20"/>
      <c r="B1826" s="20"/>
      <c r="DS1826" s="22"/>
      <c r="DT1826" s="22"/>
    </row>
    <row r="1827" spans="1:124" s="21" customFormat="1" x14ac:dyDescent="0.2">
      <c r="A1827" s="20"/>
      <c r="B1827" s="20"/>
      <c r="DS1827" s="22"/>
      <c r="DT1827" s="22"/>
    </row>
    <row r="1828" spans="1:124" s="21" customFormat="1" x14ac:dyDescent="0.2">
      <c r="A1828" s="20"/>
      <c r="B1828" s="20"/>
      <c r="DS1828" s="22"/>
      <c r="DT1828" s="22"/>
    </row>
    <row r="1829" spans="1:124" s="21" customFormat="1" x14ac:dyDescent="0.2">
      <c r="A1829" s="20"/>
      <c r="B1829" s="20"/>
      <c r="DS1829" s="22"/>
      <c r="DT1829" s="22"/>
    </row>
    <row r="1830" spans="1:124" s="21" customFormat="1" x14ac:dyDescent="0.2">
      <c r="A1830" s="20"/>
      <c r="B1830" s="20"/>
      <c r="DS1830" s="22"/>
      <c r="DT1830" s="22"/>
    </row>
    <row r="1831" spans="1:124" s="21" customFormat="1" x14ac:dyDescent="0.2">
      <c r="A1831" s="20"/>
      <c r="B1831" s="20"/>
      <c r="DS1831" s="22"/>
      <c r="DT1831" s="22"/>
    </row>
    <row r="1832" spans="1:124" s="21" customFormat="1" x14ac:dyDescent="0.2">
      <c r="A1832" s="20"/>
      <c r="B1832" s="20"/>
      <c r="DS1832" s="22"/>
      <c r="DT1832" s="22"/>
    </row>
    <row r="1833" spans="1:124" s="21" customFormat="1" x14ac:dyDescent="0.2">
      <c r="A1833" s="20"/>
      <c r="B1833" s="20"/>
      <c r="DS1833" s="22"/>
      <c r="DT1833" s="22"/>
    </row>
    <row r="1834" spans="1:124" s="21" customFormat="1" x14ac:dyDescent="0.2">
      <c r="A1834" s="20"/>
      <c r="B1834" s="20"/>
      <c r="DS1834" s="22"/>
      <c r="DT1834" s="22"/>
    </row>
    <row r="1835" spans="1:124" s="21" customFormat="1" x14ac:dyDescent="0.2">
      <c r="A1835" s="20"/>
      <c r="B1835" s="20"/>
      <c r="DS1835" s="22"/>
      <c r="DT1835" s="22"/>
    </row>
    <row r="1836" spans="1:124" s="21" customFormat="1" x14ac:dyDescent="0.2">
      <c r="A1836" s="20"/>
      <c r="B1836" s="20"/>
      <c r="DS1836" s="22"/>
      <c r="DT1836" s="22"/>
    </row>
    <row r="1837" spans="1:124" s="21" customFormat="1" x14ac:dyDescent="0.2">
      <c r="A1837" s="20"/>
      <c r="B1837" s="20"/>
      <c r="DS1837" s="22"/>
      <c r="DT1837" s="22"/>
    </row>
    <row r="1838" spans="1:124" s="21" customFormat="1" x14ac:dyDescent="0.2">
      <c r="A1838" s="20"/>
      <c r="B1838" s="20"/>
      <c r="DS1838" s="22"/>
      <c r="DT1838" s="22"/>
    </row>
    <row r="1839" spans="1:124" s="21" customFormat="1" x14ac:dyDescent="0.2">
      <c r="A1839" s="20"/>
      <c r="B1839" s="20"/>
      <c r="DS1839" s="22"/>
      <c r="DT1839" s="22"/>
    </row>
    <row r="1840" spans="1:124" s="21" customFormat="1" x14ac:dyDescent="0.2">
      <c r="A1840" s="20"/>
      <c r="B1840" s="20"/>
      <c r="DS1840" s="22"/>
      <c r="DT1840" s="22"/>
    </row>
    <row r="1841" spans="1:124" s="21" customFormat="1" x14ac:dyDescent="0.2">
      <c r="A1841" s="20"/>
      <c r="B1841" s="20"/>
      <c r="DS1841" s="22"/>
      <c r="DT1841" s="22"/>
    </row>
    <row r="1842" spans="1:124" s="21" customFormat="1" x14ac:dyDescent="0.2">
      <c r="A1842" s="20"/>
      <c r="B1842" s="20"/>
      <c r="DS1842" s="22"/>
      <c r="DT1842" s="22"/>
    </row>
    <row r="1843" spans="1:124" s="21" customFormat="1" x14ac:dyDescent="0.2">
      <c r="A1843" s="20"/>
      <c r="B1843" s="20"/>
      <c r="DS1843" s="22"/>
      <c r="DT1843" s="22"/>
    </row>
    <row r="1844" spans="1:124" s="21" customFormat="1" x14ac:dyDescent="0.2">
      <c r="A1844" s="20"/>
      <c r="B1844" s="20"/>
      <c r="DS1844" s="22"/>
      <c r="DT1844" s="22"/>
    </row>
    <row r="1845" spans="1:124" s="21" customFormat="1" x14ac:dyDescent="0.2">
      <c r="A1845" s="20"/>
      <c r="B1845" s="20"/>
      <c r="DS1845" s="22"/>
      <c r="DT1845" s="22"/>
    </row>
    <row r="1846" spans="1:124" s="21" customFormat="1" x14ac:dyDescent="0.2">
      <c r="A1846" s="20"/>
      <c r="B1846" s="20"/>
      <c r="DS1846" s="22"/>
      <c r="DT1846" s="22"/>
    </row>
    <row r="1847" spans="1:124" s="21" customFormat="1" x14ac:dyDescent="0.2">
      <c r="A1847" s="20"/>
      <c r="B1847" s="20"/>
      <c r="DS1847" s="22"/>
      <c r="DT1847" s="22"/>
    </row>
    <row r="1848" spans="1:124" s="21" customFormat="1" x14ac:dyDescent="0.2">
      <c r="A1848" s="20"/>
      <c r="B1848" s="20"/>
      <c r="DS1848" s="22"/>
      <c r="DT1848" s="22"/>
    </row>
    <row r="1849" spans="1:124" s="21" customFormat="1" x14ac:dyDescent="0.2">
      <c r="A1849" s="20"/>
      <c r="B1849" s="20"/>
      <c r="DS1849" s="22"/>
      <c r="DT1849" s="22"/>
    </row>
    <row r="1850" spans="1:124" s="21" customFormat="1" x14ac:dyDescent="0.2">
      <c r="A1850" s="20"/>
      <c r="B1850" s="20"/>
      <c r="DS1850" s="22"/>
      <c r="DT1850" s="22"/>
    </row>
    <row r="1851" spans="1:124" s="21" customFormat="1" x14ac:dyDescent="0.2">
      <c r="A1851" s="20"/>
      <c r="B1851" s="20"/>
      <c r="DS1851" s="22"/>
      <c r="DT1851" s="22"/>
    </row>
    <row r="1852" spans="1:124" s="21" customFormat="1" x14ac:dyDescent="0.2">
      <c r="A1852" s="20"/>
      <c r="B1852" s="20"/>
      <c r="DS1852" s="22"/>
      <c r="DT1852" s="22"/>
    </row>
    <row r="1853" spans="1:124" s="21" customFormat="1" x14ac:dyDescent="0.2">
      <c r="A1853" s="20"/>
      <c r="B1853" s="20"/>
      <c r="DS1853" s="22"/>
      <c r="DT1853" s="22"/>
    </row>
    <row r="1854" spans="1:124" s="21" customFormat="1" x14ac:dyDescent="0.2">
      <c r="A1854" s="20"/>
      <c r="B1854" s="20"/>
      <c r="DS1854" s="22"/>
      <c r="DT1854" s="22"/>
    </row>
    <row r="1855" spans="1:124" s="21" customFormat="1" x14ac:dyDescent="0.2">
      <c r="A1855" s="20"/>
      <c r="B1855" s="20"/>
      <c r="DS1855" s="22"/>
      <c r="DT1855" s="22"/>
    </row>
    <row r="1856" spans="1:124" s="21" customFormat="1" x14ac:dyDescent="0.2">
      <c r="A1856" s="20"/>
      <c r="B1856" s="20"/>
      <c r="DS1856" s="22"/>
      <c r="DT1856" s="22"/>
    </row>
    <row r="1857" spans="1:124" s="21" customFormat="1" x14ac:dyDescent="0.2">
      <c r="A1857" s="20"/>
      <c r="B1857" s="20"/>
      <c r="DS1857" s="22"/>
      <c r="DT1857" s="22"/>
    </row>
    <row r="1858" spans="1:124" s="21" customFormat="1" x14ac:dyDescent="0.2">
      <c r="A1858" s="20"/>
      <c r="B1858" s="20"/>
      <c r="DS1858" s="22"/>
      <c r="DT1858" s="22"/>
    </row>
    <row r="1859" spans="1:124" s="21" customFormat="1" x14ac:dyDescent="0.2">
      <c r="A1859" s="20"/>
      <c r="B1859" s="20"/>
      <c r="DS1859" s="22"/>
      <c r="DT1859" s="22"/>
    </row>
    <row r="1860" spans="1:124" s="21" customFormat="1" x14ac:dyDescent="0.2">
      <c r="A1860" s="20"/>
      <c r="B1860" s="20"/>
      <c r="DS1860" s="22"/>
      <c r="DT1860" s="22"/>
    </row>
    <row r="1861" spans="1:124" s="21" customFormat="1" x14ac:dyDescent="0.2">
      <c r="A1861" s="20"/>
      <c r="B1861" s="20"/>
      <c r="DS1861" s="22"/>
      <c r="DT1861" s="22"/>
    </row>
    <row r="1862" spans="1:124" s="21" customFormat="1" x14ac:dyDescent="0.2">
      <c r="A1862" s="20"/>
      <c r="B1862" s="20"/>
      <c r="DS1862" s="22"/>
      <c r="DT1862" s="22"/>
    </row>
    <row r="1863" spans="1:124" s="21" customFormat="1" x14ac:dyDescent="0.2">
      <c r="A1863" s="20"/>
      <c r="B1863" s="20"/>
      <c r="DS1863" s="22"/>
      <c r="DT1863" s="22"/>
    </row>
    <row r="1864" spans="1:124" s="21" customFormat="1" x14ac:dyDescent="0.2">
      <c r="A1864" s="20"/>
      <c r="B1864" s="20"/>
      <c r="DS1864" s="22"/>
      <c r="DT1864" s="22"/>
    </row>
    <row r="1865" spans="1:124" s="21" customFormat="1" x14ac:dyDescent="0.2">
      <c r="A1865" s="20"/>
      <c r="B1865" s="20"/>
      <c r="DS1865" s="22"/>
      <c r="DT1865" s="22"/>
    </row>
    <row r="1866" spans="1:124" s="21" customFormat="1" x14ac:dyDescent="0.2">
      <c r="A1866" s="20"/>
      <c r="B1866" s="20"/>
      <c r="DS1866" s="22"/>
      <c r="DT1866" s="22"/>
    </row>
    <row r="1867" spans="1:124" s="21" customFormat="1" x14ac:dyDescent="0.2">
      <c r="A1867" s="20"/>
      <c r="B1867" s="20"/>
      <c r="DS1867" s="22"/>
      <c r="DT1867" s="22"/>
    </row>
    <row r="1868" spans="1:124" s="21" customFormat="1" x14ac:dyDescent="0.2">
      <c r="A1868" s="20"/>
      <c r="B1868" s="20"/>
      <c r="DS1868" s="22"/>
      <c r="DT1868" s="22"/>
    </row>
    <row r="1869" spans="1:124" s="21" customFormat="1" x14ac:dyDescent="0.2">
      <c r="A1869" s="20"/>
      <c r="B1869" s="20"/>
      <c r="DS1869" s="22"/>
      <c r="DT1869" s="22"/>
    </row>
    <row r="1870" spans="1:124" s="21" customFormat="1" x14ac:dyDescent="0.2">
      <c r="A1870" s="20"/>
      <c r="B1870" s="20"/>
      <c r="DS1870" s="22"/>
      <c r="DT1870" s="22"/>
    </row>
    <row r="1871" spans="1:124" s="21" customFormat="1" x14ac:dyDescent="0.2">
      <c r="A1871" s="20"/>
      <c r="B1871" s="20"/>
      <c r="DS1871" s="22"/>
      <c r="DT1871" s="22"/>
    </row>
    <row r="1872" spans="1:124" s="21" customFormat="1" x14ac:dyDescent="0.2">
      <c r="A1872" s="20"/>
      <c r="B1872" s="20"/>
      <c r="DS1872" s="22"/>
      <c r="DT1872" s="22"/>
    </row>
    <row r="1873" spans="1:124" s="21" customFormat="1" x14ac:dyDescent="0.2">
      <c r="A1873" s="20"/>
      <c r="B1873" s="20"/>
      <c r="DS1873" s="22"/>
      <c r="DT1873" s="22"/>
    </row>
    <row r="1874" spans="1:124" s="21" customFormat="1" x14ac:dyDescent="0.2">
      <c r="A1874" s="20"/>
      <c r="B1874" s="20"/>
      <c r="DS1874" s="22"/>
      <c r="DT1874" s="22"/>
    </row>
    <row r="1875" spans="1:124" s="21" customFormat="1" x14ac:dyDescent="0.2">
      <c r="A1875" s="20"/>
      <c r="B1875" s="20"/>
      <c r="DS1875" s="22"/>
      <c r="DT1875" s="22"/>
    </row>
    <row r="1876" spans="1:124" s="21" customFormat="1" x14ac:dyDescent="0.2">
      <c r="A1876" s="20"/>
      <c r="B1876" s="20"/>
      <c r="DS1876" s="22"/>
      <c r="DT1876" s="22"/>
    </row>
    <row r="1877" spans="1:124" s="21" customFormat="1" x14ac:dyDescent="0.2">
      <c r="A1877" s="20"/>
      <c r="B1877" s="20"/>
      <c r="DS1877" s="22"/>
      <c r="DT1877" s="22"/>
    </row>
    <row r="1878" spans="1:124" s="21" customFormat="1" x14ac:dyDescent="0.2">
      <c r="A1878" s="20"/>
      <c r="B1878" s="20"/>
      <c r="DS1878" s="22"/>
      <c r="DT1878" s="22"/>
    </row>
    <row r="1879" spans="1:124" s="21" customFormat="1" x14ac:dyDescent="0.2">
      <c r="A1879" s="20"/>
      <c r="B1879" s="20"/>
      <c r="DS1879" s="22"/>
      <c r="DT1879" s="22"/>
    </row>
    <row r="1880" spans="1:124" s="21" customFormat="1" x14ac:dyDescent="0.2">
      <c r="A1880" s="20"/>
      <c r="B1880" s="20"/>
      <c r="DS1880" s="22"/>
      <c r="DT1880" s="22"/>
    </row>
    <row r="1881" spans="1:124" s="21" customFormat="1" x14ac:dyDescent="0.2">
      <c r="A1881" s="20"/>
      <c r="B1881" s="20"/>
      <c r="DS1881" s="22"/>
      <c r="DT1881" s="22"/>
    </row>
    <row r="1882" spans="1:124" s="21" customFormat="1" x14ac:dyDescent="0.2">
      <c r="A1882" s="20"/>
      <c r="B1882" s="20"/>
      <c r="DS1882" s="22"/>
      <c r="DT1882" s="22"/>
    </row>
    <row r="1883" spans="1:124" s="21" customFormat="1" x14ac:dyDescent="0.2">
      <c r="A1883" s="20"/>
      <c r="B1883" s="20"/>
      <c r="DS1883" s="22"/>
      <c r="DT1883" s="22"/>
    </row>
    <row r="1884" spans="1:124" s="21" customFormat="1" x14ac:dyDescent="0.2">
      <c r="A1884" s="20"/>
      <c r="B1884" s="20"/>
      <c r="DS1884" s="22"/>
      <c r="DT1884" s="22"/>
    </row>
    <row r="1885" spans="1:124" s="21" customFormat="1" x14ac:dyDescent="0.2">
      <c r="A1885" s="20"/>
      <c r="B1885" s="20"/>
      <c r="DS1885" s="22"/>
      <c r="DT1885" s="22"/>
    </row>
    <row r="1886" spans="1:124" s="21" customFormat="1" x14ac:dyDescent="0.2">
      <c r="A1886" s="20"/>
      <c r="B1886" s="20"/>
      <c r="DS1886" s="22"/>
      <c r="DT1886" s="22"/>
    </row>
    <row r="1887" spans="1:124" s="21" customFormat="1" x14ac:dyDescent="0.2">
      <c r="A1887" s="20"/>
      <c r="B1887" s="20"/>
      <c r="DS1887" s="22"/>
      <c r="DT1887" s="22"/>
    </row>
    <row r="1888" spans="1:124" s="21" customFormat="1" x14ac:dyDescent="0.2">
      <c r="A1888" s="20"/>
      <c r="B1888" s="20"/>
      <c r="DS1888" s="22"/>
      <c r="DT1888" s="22"/>
    </row>
    <row r="1889" spans="1:124" s="21" customFormat="1" x14ac:dyDescent="0.2">
      <c r="A1889" s="20"/>
      <c r="B1889" s="20"/>
      <c r="DS1889" s="22"/>
      <c r="DT1889" s="22"/>
    </row>
    <row r="1890" spans="1:124" s="21" customFormat="1" x14ac:dyDescent="0.2">
      <c r="A1890" s="20"/>
      <c r="B1890" s="20"/>
      <c r="DS1890" s="22"/>
      <c r="DT1890" s="22"/>
    </row>
    <row r="1891" spans="1:124" s="21" customFormat="1" x14ac:dyDescent="0.2">
      <c r="A1891" s="20"/>
      <c r="B1891" s="20"/>
      <c r="DS1891" s="22"/>
      <c r="DT1891" s="22"/>
    </row>
    <row r="1892" spans="1:124" s="21" customFormat="1" x14ac:dyDescent="0.2">
      <c r="A1892" s="20"/>
      <c r="B1892" s="20"/>
      <c r="DS1892" s="22"/>
      <c r="DT1892" s="22"/>
    </row>
    <row r="1893" spans="1:124" s="21" customFormat="1" x14ac:dyDescent="0.2">
      <c r="A1893" s="20"/>
      <c r="B1893" s="20"/>
      <c r="DS1893" s="22"/>
      <c r="DT1893" s="22"/>
    </row>
    <row r="1894" spans="1:124" s="21" customFormat="1" x14ac:dyDescent="0.2">
      <c r="A1894" s="20"/>
      <c r="B1894" s="20"/>
      <c r="DS1894" s="22"/>
      <c r="DT1894" s="22"/>
    </row>
    <row r="1895" spans="1:124" s="21" customFormat="1" x14ac:dyDescent="0.2">
      <c r="A1895" s="20"/>
      <c r="B1895" s="20"/>
      <c r="DS1895" s="22"/>
      <c r="DT1895" s="22"/>
    </row>
    <row r="1896" spans="1:124" s="21" customFormat="1" x14ac:dyDescent="0.2">
      <c r="A1896" s="20"/>
      <c r="B1896" s="20"/>
      <c r="DS1896" s="22"/>
      <c r="DT1896" s="22"/>
    </row>
    <row r="1897" spans="1:124" s="21" customFormat="1" x14ac:dyDescent="0.2">
      <c r="A1897" s="20"/>
      <c r="B1897" s="20"/>
      <c r="DS1897" s="22"/>
      <c r="DT1897" s="22"/>
    </row>
    <row r="1898" spans="1:124" s="21" customFormat="1" x14ac:dyDescent="0.2">
      <c r="A1898" s="20"/>
      <c r="B1898" s="20"/>
      <c r="DS1898" s="22"/>
      <c r="DT1898" s="22"/>
    </row>
    <row r="1899" spans="1:124" s="21" customFormat="1" x14ac:dyDescent="0.2">
      <c r="A1899" s="20"/>
      <c r="B1899" s="20"/>
      <c r="DS1899" s="22"/>
      <c r="DT1899" s="22"/>
    </row>
    <row r="1900" spans="1:124" s="21" customFormat="1" x14ac:dyDescent="0.2">
      <c r="A1900" s="20"/>
      <c r="B1900" s="20"/>
      <c r="DS1900" s="22"/>
      <c r="DT1900" s="22"/>
    </row>
    <row r="1901" spans="1:124" s="21" customFormat="1" x14ac:dyDescent="0.2">
      <c r="A1901" s="20"/>
      <c r="B1901" s="20"/>
      <c r="DS1901" s="22"/>
      <c r="DT1901" s="22"/>
    </row>
    <row r="1902" spans="1:124" s="21" customFormat="1" x14ac:dyDescent="0.2">
      <c r="A1902" s="20"/>
      <c r="B1902" s="20"/>
      <c r="DS1902" s="22"/>
      <c r="DT1902" s="22"/>
    </row>
    <row r="1903" spans="1:124" s="21" customFormat="1" x14ac:dyDescent="0.2">
      <c r="A1903" s="20"/>
      <c r="B1903" s="20"/>
      <c r="DS1903" s="22"/>
      <c r="DT1903" s="22"/>
    </row>
    <row r="1904" spans="1:124" s="21" customFormat="1" x14ac:dyDescent="0.2">
      <c r="A1904" s="20"/>
      <c r="B1904" s="20"/>
      <c r="DS1904" s="22"/>
      <c r="DT1904" s="22"/>
    </row>
    <row r="1905" spans="1:124" s="21" customFormat="1" x14ac:dyDescent="0.2">
      <c r="A1905" s="20"/>
      <c r="B1905" s="20"/>
      <c r="DS1905" s="22"/>
      <c r="DT1905" s="22"/>
    </row>
    <row r="1906" spans="1:124" s="21" customFormat="1" x14ac:dyDescent="0.2">
      <c r="A1906" s="20"/>
      <c r="B1906" s="20"/>
      <c r="DS1906" s="22"/>
      <c r="DT1906" s="22"/>
    </row>
    <row r="1907" spans="1:124" s="21" customFormat="1" x14ac:dyDescent="0.2">
      <c r="A1907" s="20"/>
      <c r="B1907" s="20"/>
      <c r="DS1907" s="22"/>
      <c r="DT1907" s="22"/>
    </row>
    <row r="1908" spans="1:124" s="21" customFormat="1" x14ac:dyDescent="0.2">
      <c r="A1908" s="20"/>
      <c r="B1908" s="20"/>
      <c r="DS1908" s="22"/>
      <c r="DT1908" s="22"/>
    </row>
    <row r="1909" spans="1:124" s="21" customFormat="1" x14ac:dyDescent="0.2">
      <c r="A1909" s="20"/>
      <c r="B1909" s="20"/>
      <c r="DS1909" s="22"/>
      <c r="DT1909" s="22"/>
    </row>
    <row r="1910" spans="1:124" s="21" customFormat="1" x14ac:dyDescent="0.2">
      <c r="A1910" s="20"/>
      <c r="B1910" s="20"/>
      <c r="DS1910" s="22"/>
      <c r="DT1910" s="22"/>
    </row>
    <row r="1911" spans="1:124" s="21" customFormat="1" x14ac:dyDescent="0.2">
      <c r="A1911" s="20"/>
      <c r="B1911" s="20"/>
      <c r="DS1911" s="22"/>
      <c r="DT1911" s="22"/>
    </row>
    <row r="1912" spans="1:124" s="21" customFormat="1" x14ac:dyDescent="0.2">
      <c r="A1912" s="20"/>
      <c r="B1912" s="20"/>
      <c r="DS1912" s="22"/>
      <c r="DT1912" s="22"/>
    </row>
    <row r="1913" spans="1:124" s="21" customFormat="1" x14ac:dyDescent="0.2">
      <c r="A1913" s="20"/>
      <c r="B1913" s="20"/>
      <c r="DS1913" s="22"/>
      <c r="DT1913" s="22"/>
    </row>
    <row r="1914" spans="1:124" s="21" customFormat="1" x14ac:dyDescent="0.2">
      <c r="A1914" s="20"/>
      <c r="B1914" s="20"/>
      <c r="DS1914" s="22"/>
      <c r="DT1914" s="22"/>
    </row>
    <row r="1915" spans="1:124" s="21" customFormat="1" x14ac:dyDescent="0.2">
      <c r="A1915" s="20"/>
      <c r="B1915" s="20"/>
      <c r="DS1915" s="22"/>
      <c r="DT1915" s="22"/>
    </row>
    <row r="1916" spans="1:124" s="21" customFormat="1" x14ac:dyDescent="0.2">
      <c r="A1916" s="20"/>
      <c r="B1916" s="20"/>
      <c r="DS1916" s="22"/>
      <c r="DT1916" s="22"/>
    </row>
    <row r="1917" spans="1:124" s="21" customFormat="1" x14ac:dyDescent="0.2">
      <c r="A1917" s="20"/>
      <c r="B1917" s="20"/>
      <c r="DS1917" s="22"/>
      <c r="DT1917" s="22"/>
    </row>
    <row r="1918" spans="1:124" s="21" customFormat="1" x14ac:dyDescent="0.2">
      <c r="A1918" s="20"/>
      <c r="B1918" s="20"/>
      <c r="DS1918" s="22"/>
      <c r="DT1918" s="22"/>
    </row>
    <row r="1919" spans="1:124" s="21" customFormat="1" x14ac:dyDescent="0.2">
      <c r="A1919" s="20"/>
      <c r="B1919" s="20"/>
      <c r="DS1919" s="22"/>
      <c r="DT1919" s="22"/>
    </row>
    <row r="1920" spans="1:124" s="21" customFormat="1" x14ac:dyDescent="0.2">
      <c r="A1920" s="20"/>
      <c r="B1920" s="20"/>
      <c r="DS1920" s="22"/>
      <c r="DT1920" s="22"/>
    </row>
    <row r="1921" spans="1:124" s="21" customFormat="1" x14ac:dyDescent="0.2">
      <c r="A1921" s="20"/>
      <c r="B1921" s="20"/>
      <c r="DS1921" s="22"/>
      <c r="DT1921" s="22"/>
    </row>
    <row r="1922" spans="1:124" s="21" customFormat="1" x14ac:dyDescent="0.2">
      <c r="A1922" s="20"/>
      <c r="B1922" s="20"/>
      <c r="DS1922" s="22"/>
      <c r="DT1922" s="22"/>
    </row>
    <row r="1923" spans="1:124" s="21" customFormat="1" x14ac:dyDescent="0.2">
      <c r="A1923" s="20"/>
      <c r="B1923" s="20"/>
      <c r="DS1923" s="22"/>
      <c r="DT1923" s="22"/>
    </row>
    <row r="1924" spans="1:124" s="21" customFormat="1" x14ac:dyDescent="0.2">
      <c r="A1924" s="20"/>
      <c r="B1924" s="20"/>
      <c r="DS1924" s="22"/>
      <c r="DT1924" s="22"/>
    </row>
    <row r="1925" spans="1:124" s="21" customFormat="1" x14ac:dyDescent="0.2">
      <c r="A1925" s="20"/>
      <c r="B1925" s="20"/>
      <c r="DS1925" s="22"/>
      <c r="DT1925" s="22"/>
    </row>
    <row r="1926" spans="1:124" s="21" customFormat="1" x14ac:dyDescent="0.2">
      <c r="A1926" s="20"/>
      <c r="B1926" s="20"/>
      <c r="DS1926" s="22"/>
      <c r="DT1926" s="22"/>
    </row>
    <row r="1927" spans="1:124" s="21" customFormat="1" x14ac:dyDescent="0.2">
      <c r="A1927" s="20"/>
      <c r="B1927" s="20"/>
      <c r="DS1927" s="22"/>
      <c r="DT1927" s="22"/>
    </row>
    <row r="1928" spans="1:124" s="21" customFormat="1" x14ac:dyDescent="0.2">
      <c r="A1928" s="20"/>
      <c r="B1928" s="20"/>
      <c r="DS1928" s="22"/>
      <c r="DT1928" s="22"/>
    </row>
    <row r="1929" spans="1:124" s="21" customFormat="1" x14ac:dyDescent="0.2">
      <c r="A1929" s="20"/>
      <c r="B1929" s="20"/>
      <c r="DS1929" s="22"/>
      <c r="DT1929" s="22"/>
    </row>
    <row r="1930" spans="1:124" s="21" customFormat="1" x14ac:dyDescent="0.2">
      <c r="A1930" s="20"/>
      <c r="B1930" s="20"/>
      <c r="DS1930" s="22"/>
      <c r="DT1930" s="22"/>
    </row>
    <row r="1931" spans="1:124" s="21" customFormat="1" x14ac:dyDescent="0.2">
      <c r="A1931" s="20"/>
      <c r="B1931" s="20"/>
      <c r="DS1931" s="22"/>
      <c r="DT1931" s="22"/>
    </row>
    <row r="1932" spans="1:124" s="21" customFormat="1" x14ac:dyDescent="0.2">
      <c r="A1932" s="20"/>
      <c r="B1932" s="20"/>
      <c r="DS1932" s="22"/>
      <c r="DT1932" s="22"/>
    </row>
    <row r="1933" spans="1:124" s="21" customFormat="1" x14ac:dyDescent="0.2">
      <c r="A1933" s="20"/>
      <c r="B1933" s="20"/>
      <c r="DS1933" s="22"/>
      <c r="DT1933" s="22"/>
    </row>
    <row r="1934" spans="1:124" s="21" customFormat="1" x14ac:dyDescent="0.2">
      <c r="A1934" s="20"/>
      <c r="B1934" s="20"/>
      <c r="DS1934" s="22"/>
      <c r="DT1934" s="22"/>
    </row>
    <row r="1935" spans="1:124" s="21" customFormat="1" x14ac:dyDescent="0.2">
      <c r="A1935" s="20"/>
      <c r="B1935" s="20"/>
      <c r="DS1935" s="22"/>
      <c r="DT1935" s="22"/>
    </row>
    <row r="1936" spans="1:124" s="21" customFormat="1" x14ac:dyDescent="0.2">
      <c r="A1936" s="20"/>
      <c r="B1936" s="20"/>
      <c r="DS1936" s="22"/>
      <c r="DT1936" s="22"/>
    </row>
    <row r="1937" spans="1:124" s="21" customFormat="1" x14ac:dyDescent="0.2">
      <c r="A1937" s="20"/>
      <c r="B1937" s="20"/>
      <c r="DS1937" s="22"/>
      <c r="DT1937" s="22"/>
    </row>
    <row r="1938" spans="1:124" s="21" customFormat="1" x14ac:dyDescent="0.2">
      <c r="A1938" s="20"/>
      <c r="B1938" s="20"/>
      <c r="DS1938" s="22"/>
      <c r="DT1938" s="22"/>
    </row>
    <row r="1939" spans="1:124" s="21" customFormat="1" x14ac:dyDescent="0.2">
      <c r="A1939" s="20"/>
      <c r="B1939" s="20"/>
      <c r="DS1939" s="22"/>
      <c r="DT1939" s="22"/>
    </row>
    <row r="1940" spans="1:124" s="21" customFormat="1" x14ac:dyDescent="0.2">
      <c r="A1940" s="20"/>
      <c r="B1940" s="20"/>
      <c r="DS1940" s="22"/>
      <c r="DT1940" s="22"/>
    </row>
    <row r="1941" spans="1:124" s="21" customFormat="1" x14ac:dyDescent="0.2">
      <c r="A1941" s="20"/>
      <c r="B1941" s="20"/>
      <c r="DS1941" s="22"/>
      <c r="DT1941" s="22"/>
    </row>
    <row r="1942" spans="1:124" s="21" customFormat="1" x14ac:dyDescent="0.2">
      <c r="A1942" s="20"/>
      <c r="B1942" s="20"/>
      <c r="DS1942" s="22"/>
      <c r="DT1942" s="22"/>
    </row>
    <row r="1943" spans="1:124" s="21" customFormat="1" x14ac:dyDescent="0.2">
      <c r="A1943" s="20"/>
      <c r="B1943" s="20"/>
      <c r="DS1943" s="22"/>
      <c r="DT1943" s="22"/>
    </row>
    <row r="1944" spans="1:124" s="21" customFormat="1" x14ac:dyDescent="0.2">
      <c r="A1944" s="20"/>
      <c r="B1944" s="20"/>
      <c r="DS1944" s="22"/>
      <c r="DT1944" s="22"/>
    </row>
    <row r="1945" spans="1:124" s="21" customFormat="1" x14ac:dyDescent="0.2">
      <c r="A1945" s="20"/>
      <c r="B1945" s="20"/>
      <c r="DS1945" s="22"/>
      <c r="DT1945" s="22"/>
    </row>
    <row r="1946" spans="1:124" s="21" customFormat="1" x14ac:dyDescent="0.2">
      <c r="A1946" s="20"/>
      <c r="B1946" s="20"/>
      <c r="DS1946" s="22"/>
      <c r="DT1946" s="22"/>
    </row>
    <row r="1947" spans="1:124" s="21" customFormat="1" x14ac:dyDescent="0.2">
      <c r="A1947" s="20"/>
      <c r="B1947" s="20"/>
      <c r="DS1947" s="22"/>
      <c r="DT1947" s="22"/>
    </row>
    <row r="1948" spans="1:124" s="21" customFormat="1" x14ac:dyDescent="0.2">
      <c r="A1948" s="20"/>
      <c r="B1948" s="20"/>
      <c r="DS1948" s="22"/>
      <c r="DT1948" s="22"/>
    </row>
    <row r="1949" spans="1:124" s="21" customFormat="1" x14ac:dyDescent="0.2">
      <c r="A1949" s="20"/>
      <c r="B1949" s="20"/>
      <c r="DS1949" s="22"/>
      <c r="DT1949" s="22"/>
    </row>
    <row r="1950" spans="1:124" s="21" customFormat="1" x14ac:dyDescent="0.2">
      <c r="A1950" s="20"/>
      <c r="B1950" s="20"/>
      <c r="DS1950" s="22"/>
      <c r="DT1950" s="22"/>
    </row>
    <row r="1951" spans="1:124" s="21" customFormat="1" x14ac:dyDescent="0.2">
      <c r="A1951" s="20"/>
      <c r="B1951" s="20"/>
      <c r="DS1951" s="22"/>
      <c r="DT1951" s="22"/>
    </row>
    <row r="1952" spans="1:124" s="21" customFormat="1" x14ac:dyDescent="0.2">
      <c r="A1952" s="20"/>
      <c r="B1952" s="20"/>
      <c r="DS1952" s="22"/>
      <c r="DT1952" s="22"/>
    </row>
    <row r="1953" spans="1:124" s="21" customFormat="1" x14ac:dyDescent="0.2">
      <c r="A1953" s="20"/>
      <c r="B1953" s="20"/>
      <c r="DS1953" s="22"/>
      <c r="DT1953" s="22"/>
    </row>
    <row r="1954" spans="1:124" s="21" customFormat="1" x14ac:dyDescent="0.2">
      <c r="A1954" s="20"/>
      <c r="B1954" s="20"/>
      <c r="DS1954" s="22"/>
      <c r="DT1954" s="22"/>
    </row>
    <row r="1955" spans="1:124" s="21" customFormat="1" x14ac:dyDescent="0.2">
      <c r="A1955" s="20"/>
      <c r="B1955" s="20"/>
      <c r="DS1955" s="22"/>
      <c r="DT1955" s="22"/>
    </row>
    <row r="1956" spans="1:124" s="21" customFormat="1" x14ac:dyDescent="0.2">
      <c r="A1956" s="20"/>
      <c r="B1956" s="20"/>
      <c r="DS1956" s="22"/>
      <c r="DT1956" s="22"/>
    </row>
    <row r="1957" spans="1:124" s="21" customFormat="1" x14ac:dyDescent="0.2">
      <c r="A1957" s="20"/>
      <c r="B1957" s="20"/>
      <c r="DS1957" s="22"/>
      <c r="DT1957" s="22"/>
    </row>
    <row r="1958" spans="1:124" s="21" customFormat="1" x14ac:dyDescent="0.2">
      <c r="A1958" s="20"/>
      <c r="B1958" s="20"/>
      <c r="DS1958" s="22"/>
      <c r="DT1958" s="22"/>
    </row>
    <row r="1959" spans="1:124" s="21" customFormat="1" x14ac:dyDescent="0.2">
      <c r="A1959" s="20"/>
      <c r="B1959" s="20"/>
      <c r="DS1959" s="22"/>
      <c r="DT1959" s="22"/>
    </row>
    <row r="1960" spans="1:124" s="21" customFormat="1" x14ac:dyDescent="0.2">
      <c r="A1960" s="20"/>
      <c r="B1960" s="20"/>
      <c r="DS1960" s="22"/>
      <c r="DT1960" s="22"/>
    </row>
    <row r="1961" spans="1:124" s="21" customFormat="1" x14ac:dyDescent="0.2">
      <c r="A1961" s="20"/>
      <c r="B1961" s="20"/>
      <c r="DS1961" s="22"/>
      <c r="DT1961" s="22"/>
    </row>
    <row r="1962" spans="1:124" s="21" customFormat="1" x14ac:dyDescent="0.2">
      <c r="A1962" s="20"/>
      <c r="B1962" s="20"/>
      <c r="DS1962" s="22"/>
      <c r="DT1962" s="22"/>
    </row>
    <row r="1963" spans="1:124" s="21" customFormat="1" x14ac:dyDescent="0.2">
      <c r="A1963" s="20"/>
      <c r="B1963" s="20"/>
      <c r="DS1963" s="22"/>
      <c r="DT1963" s="22"/>
    </row>
    <row r="1964" spans="1:124" s="21" customFormat="1" x14ac:dyDescent="0.2">
      <c r="A1964" s="20"/>
      <c r="B1964" s="20"/>
      <c r="DS1964" s="22"/>
      <c r="DT1964" s="22"/>
    </row>
    <row r="1965" spans="1:124" s="21" customFormat="1" x14ac:dyDescent="0.2">
      <c r="A1965" s="20"/>
      <c r="B1965" s="20"/>
      <c r="DS1965" s="22"/>
      <c r="DT1965" s="22"/>
    </row>
    <row r="1966" spans="1:124" s="21" customFormat="1" x14ac:dyDescent="0.2">
      <c r="A1966" s="20"/>
      <c r="B1966" s="20"/>
      <c r="DS1966" s="22"/>
      <c r="DT1966" s="22"/>
    </row>
    <row r="1967" spans="1:124" s="21" customFormat="1" x14ac:dyDescent="0.2">
      <c r="A1967" s="20"/>
      <c r="B1967" s="20"/>
      <c r="DS1967" s="22"/>
      <c r="DT1967" s="22"/>
    </row>
    <row r="1968" spans="1:124" s="21" customFormat="1" x14ac:dyDescent="0.2">
      <c r="A1968" s="20"/>
      <c r="B1968" s="20"/>
      <c r="DS1968" s="22"/>
      <c r="DT1968" s="22"/>
    </row>
    <row r="1969" spans="1:124" s="21" customFormat="1" x14ac:dyDescent="0.2">
      <c r="A1969" s="20"/>
      <c r="B1969" s="20"/>
      <c r="DS1969" s="22"/>
      <c r="DT1969" s="22"/>
    </row>
    <row r="1970" spans="1:124" s="21" customFormat="1" x14ac:dyDescent="0.2">
      <c r="A1970" s="20"/>
      <c r="B1970" s="20"/>
      <c r="DS1970" s="22"/>
      <c r="DT1970" s="22"/>
    </row>
    <row r="1971" spans="1:124" s="21" customFormat="1" x14ac:dyDescent="0.2">
      <c r="A1971" s="20"/>
      <c r="B1971" s="20"/>
      <c r="DS1971" s="22"/>
      <c r="DT1971" s="22"/>
    </row>
    <row r="1972" spans="1:124" s="21" customFormat="1" x14ac:dyDescent="0.2">
      <c r="A1972" s="20"/>
      <c r="B1972" s="20"/>
      <c r="DS1972" s="22"/>
      <c r="DT1972" s="22"/>
    </row>
    <row r="1973" spans="1:124" s="21" customFormat="1" x14ac:dyDescent="0.2">
      <c r="A1973" s="20"/>
      <c r="B1973" s="20"/>
      <c r="DS1973" s="22"/>
      <c r="DT1973" s="22"/>
    </row>
    <row r="1974" spans="1:124" s="21" customFormat="1" x14ac:dyDescent="0.2">
      <c r="A1974" s="20"/>
      <c r="B1974" s="20"/>
      <c r="DS1974" s="22"/>
      <c r="DT1974" s="22"/>
    </row>
    <row r="1975" spans="1:124" s="21" customFormat="1" x14ac:dyDescent="0.2">
      <c r="A1975" s="20"/>
      <c r="B1975" s="20"/>
      <c r="DS1975" s="22"/>
      <c r="DT1975" s="22"/>
    </row>
    <row r="1976" spans="1:124" s="21" customFormat="1" x14ac:dyDescent="0.2">
      <c r="A1976" s="20"/>
      <c r="B1976" s="20"/>
      <c r="DS1976" s="22"/>
      <c r="DT1976" s="22"/>
    </row>
    <row r="1977" spans="1:124" s="21" customFormat="1" x14ac:dyDescent="0.2">
      <c r="A1977" s="20"/>
      <c r="B1977" s="20"/>
      <c r="DS1977" s="22"/>
      <c r="DT1977" s="22"/>
    </row>
    <row r="1978" spans="1:124" s="21" customFormat="1" x14ac:dyDescent="0.2">
      <c r="A1978" s="20"/>
      <c r="B1978" s="20"/>
      <c r="DS1978" s="22"/>
      <c r="DT1978" s="22"/>
    </row>
    <row r="1979" spans="1:124" s="21" customFormat="1" x14ac:dyDescent="0.2">
      <c r="A1979" s="20"/>
      <c r="B1979" s="20"/>
      <c r="DS1979" s="22"/>
      <c r="DT1979" s="22"/>
    </row>
    <row r="1980" spans="1:124" s="21" customFormat="1" x14ac:dyDescent="0.2">
      <c r="A1980" s="20"/>
      <c r="B1980" s="20"/>
      <c r="DS1980" s="22"/>
      <c r="DT1980" s="22"/>
    </row>
    <row r="1981" spans="1:124" s="21" customFormat="1" x14ac:dyDescent="0.2">
      <c r="A1981" s="20"/>
      <c r="B1981" s="20"/>
      <c r="DS1981" s="22"/>
      <c r="DT1981" s="22"/>
    </row>
    <row r="1982" spans="1:124" s="21" customFormat="1" x14ac:dyDescent="0.2">
      <c r="A1982" s="20"/>
      <c r="B1982" s="20"/>
      <c r="DS1982" s="22"/>
      <c r="DT1982" s="22"/>
    </row>
    <row r="1983" spans="1:124" s="21" customFormat="1" x14ac:dyDescent="0.2">
      <c r="A1983" s="20"/>
      <c r="B1983" s="20"/>
      <c r="DS1983" s="22"/>
      <c r="DT1983" s="22"/>
    </row>
    <row r="1984" spans="1:124" s="21" customFormat="1" x14ac:dyDescent="0.2">
      <c r="A1984" s="20"/>
      <c r="B1984" s="20"/>
      <c r="DS1984" s="22"/>
      <c r="DT1984" s="22"/>
    </row>
    <row r="1985" spans="1:124" s="21" customFormat="1" x14ac:dyDescent="0.2">
      <c r="A1985" s="20"/>
      <c r="B1985" s="20"/>
      <c r="DS1985" s="22"/>
      <c r="DT1985" s="22"/>
    </row>
    <row r="1986" spans="1:124" s="21" customFormat="1" x14ac:dyDescent="0.2">
      <c r="A1986" s="20"/>
      <c r="B1986" s="20"/>
      <c r="DS1986" s="22"/>
      <c r="DT1986" s="22"/>
    </row>
    <row r="1987" spans="1:124" s="21" customFormat="1" x14ac:dyDescent="0.2">
      <c r="A1987" s="20"/>
      <c r="B1987" s="20"/>
      <c r="DS1987" s="22"/>
      <c r="DT1987" s="22"/>
    </row>
    <row r="1988" spans="1:124" s="21" customFormat="1" x14ac:dyDescent="0.2">
      <c r="A1988" s="20"/>
      <c r="B1988" s="20"/>
      <c r="DS1988" s="22"/>
      <c r="DT1988" s="22"/>
    </row>
    <row r="1989" spans="1:124" s="21" customFormat="1" x14ac:dyDescent="0.2">
      <c r="A1989" s="20"/>
      <c r="B1989" s="20"/>
      <c r="DS1989" s="22"/>
      <c r="DT1989" s="22"/>
    </row>
    <row r="1990" spans="1:124" s="21" customFormat="1" x14ac:dyDescent="0.2">
      <c r="A1990" s="20"/>
      <c r="B1990" s="20"/>
      <c r="DS1990" s="22"/>
      <c r="DT1990" s="22"/>
    </row>
    <row r="1991" spans="1:124" s="21" customFormat="1" x14ac:dyDescent="0.2">
      <c r="A1991" s="20"/>
      <c r="B1991" s="20"/>
      <c r="DS1991" s="22"/>
      <c r="DT1991" s="22"/>
    </row>
    <row r="1992" spans="1:124" s="21" customFormat="1" x14ac:dyDescent="0.2">
      <c r="A1992" s="20"/>
      <c r="B1992" s="20"/>
      <c r="DS1992" s="22"/>
      <c r="DT1992" s="22"/>
    </row>
    <row r="1993" spans="1:124" s="21" customFormat="1" x14ac:dyDescent="0.2">
      <c r="A1993" s="20"/>
      <c r="B1993" s="20"/>
      <c r="DS1993" s="22"/>
      <c r="DT1993" s="22"/>
    </row>
    <row r="1994" spans="1:124" s="21" customFormat="1" x14ac:dyDescent="0.2">
      <c r="A1994" s="20"/>
      <c r="B1994" s="20"/>
      <c r="DS1994" s="22"/>
      <c r="DT1994" s="22"/>
    </row>
    <row r="1995" spans="1:124" s="21" customFormat="1" x14ac:dyDescent="0.2">
      <c r="A1995" s="20"/>
      <c r="B1995" s="20"/>
      <c r="DS1995" s="22"/>
      <c r="DT1995" s="22"/>
    </row>
    <row r="1996" spans="1:124" s="21" customFormat="1" x14ac:dyDescent="0.2">
      <c r="A1996" s="20"/>
      <c r="B1996" s="20"/>
      <c r="DS1996" s="22"/>
      <c r="DT1996" s="22"/>
    </row>
    <row r="1997" spans="1:124" s="21" customFormat="1" x14ac:dyDescent="0.2">
      <c r="A1997" s="20"/>
      <c r="B1997" s="20"/>
      <c r="DS1997" s="22"/>
      <c r="DT1997" s="22"/>
    </row>
    <row r="1998" spans="1:124" s="21" customFormat="1" x14ac:dyDescent="0.2">
      <c r="A1998" s="20"/>
      <c r="B1998" s="20"/>
      <c r="DS1998" s="22"/>
      <c r="DT1998" s="22"/>
    </row>
    <row r="1999" spans="1:124" s="21" customFormat="1" x14ac:dyDescent="0.2">
      <c r="A1999" s="20"/>
      <c r="B1999" s="20"/>
      <c r="DS1999" s="22"/>
      <c r="DT1999" s="22"/>
    </row>
    <row r="2000" spans="1:124" s="21" customFormat="1" x14ac:dyDescent="0.2">
      <c r="A2000" s="20"/>
      <c r="B2000" s="20"/>
      <c r="DS2000" s="22"/>
      <c r="DT2000" s="22"/>
    </row>
    <row r="2001" spans="1:124" s="21" customFormat="1" x14ac:dyDescent="0.2">
      <c r="A2001" s="20"/>
      <c r="B2001" s="20"/>
      <c r="DS2001" s="22"/>
      <c r="DT2001" s="22"/>
    </row>
    <row r="2002" spans="1:124" s="21" customFormat="1" x14ac:dyDescent="0.2">
      <c r="A2002" s="20"/>
      <c r="B2002" s="20"/>
      <c r="DS2002" s="22"/>
      <c r="DT2002" s="22"/>
    </row>
    <row r="2003" spans="1:124" s="21" customFormat="1" x14ac:dyDescent="0.2">
      <c r="A2003" s="20"/>
      <c r="B2003" s="20"/>
      <c r="DS2003" s="22"/>
      <c r="DT2003" s="22"/>
    </row>
    <row r="2004" spans="1:124" s="21" customFormat="1" x14ac:dyDescent="0.2">
      <c r="A2004" s="20"/>
      <c r="B2004" s="20"/>
      <c r="DS2004" s="22"/>
      <c r="DT2004" s="22"/>
    </row>
    <row r="2005" spans="1:124" s="21" customFormat="1" x14ac:dyDescent="0.2">
      <c r="A2005" s="20"/>
      <c r="B2005" s="20"/>
      <c r="DS2005" s="22"/>
      <c r="DT2005" s="22"/>
    </row>
    <row r="2006" spans="1:124" s="21" customFormat="1" x14ac:dyDescent="0.2">
      <c r="A2006" s="20"/>
      <c r="B2006" s="20"/>
      <c r="DS2006" s="22"/>
      <c r="DT2006" s="22"/>
    </row>
    <row r="2007" spans="1:124" s="21" customFormat="1" x14ac:dyDescent="0.2">
      <c r="A2007" s="20"/>
      <c r="B2007" s="20"/>
      <c r="DS2007" s="22"/>
      <c r="DT2007" s="22"/>
    </row>
    <row r="2008" spans="1:124" s="21" customFormat="1" x14ac:dyDescent="0.2">
      <c r="A2008" s="20"/>
      <c r="B2008" s="20"/>
      <c r="DS2008" s="22"/>
      <c r="DT2008" s="22"/>
    </row>
    <row r="2009" spans="1:124" s="21" customFormat="1" x14ac:dyDescent="0.2">
      <c r="A2009" s="20"/>
      <c r="B2009" s="20"/>
      <c r="DS2009" s="22"/>
      <c r="DT2009" s="22"/>
    </row>
    <row r="2010" spans="1:124" s="21" customFormat="1" x14ac:dyDescent="0.2">
      <c r="A2010" s="20"/>
      <c r="B2010" s="20"/>
      <c r="DS2010" s="22"/>
      <c r="DT2010" s="22"/>
    </row>
    <row r="2011" spans="1:124" s="21" customFormat="1" x14ac:dyDescent="0.2">
      <c r="A2011" s="20"/>
      <c r="B2011" s="20"/>
      <c r="DS2011" s="22"/>
      <c r="DT2011" s="22"/>
    </row>
    <row r="2012" spans="1:124" s="21" customFormat="1" x14ac:dyDescent="0.2">
      <c r="A2012" s="20"/>
      <c r="B2012" s="20"/>
      <c r="DS2012" s="22"/>
      <c r="DT2012" s="22"/>
    </row>
    <row r="2013" spans="1:124" s="21" customFormat="1" x14ac:dyDescent="0.2">
      <c r="A2013" s="20"/>
      <c r="B2013" s="20"/>
      <c r="DS2013" s="22"/>
      <c r="DT2013" s="22"/>
    </row>
    <row r="2014" spans="1:124" s="21" customFormat="1" x14ac:dyDescent="0.2">
      <c r="A2014" s="20"/>
      <c r="B2014" s="20"/>
      <c r="DS2014" s="22"/>
      <c r="DT2014" s="22"/>
    </row>
    <row r="2015" spans="1:124" s="21" customFormat="1" x14ac:dyDescent="0.2">
      <c r="A2015" s="20"/>
      <c r="B2015" s="20"/>
      <c r="DS2015" s="22"/>
      <c r="DT2015" s="22"/>
    </row>
    <row r="2016" spans="1:124" s="21" customFormat="1" x14ac:dyDescent="0.2">
      <c r="A2016" s="20"/>
      <c r="B2016" s="20"/>
      <c r="DS2016" s="22"/>
      <c r="DT2016" s="22"/>
    </row>
    <row r="2017" spans="1:124" s="21" customFormat="1" x14ac:dyDescent="0.2">
      <c r="A2017" s="20"/>
      <c r="B2017" s="20"/>
      <c r="DS2017" s="22"/>
      <c r="DT2017" s="22"/>
    </row>
    <row r="2018" spans="1:124" s="21" customFormat="1" x14ac:dyDescent="0.2">
      <c r="A2018" s="20"/>
      <c r="B2018" s="20"/>
      <c r="DS2018" s="22"/>
      <c r="DT2018" s="22"/>
    </row>
    <row r="2019" spans="1:124" s="21" customFormat="1" x14ac:dyDescent="0.2">
      <c r="A2019" s="20"/>
      <c r="B2019" s="20"/>
      <c r="DS2019" s="22"/>
      <c r="DT2019" s="22"/>
    </row>
    <row r="2020" spans="1:124" s="21" customFormat="1" x14ac:dyDescent="0.2">
      <c r="A2020" s="20"/>
      <c r="B2020" s="20"/>
      <c r="DS2020" s="22"/>
      <c r="DT2020" s="22"/>
    </row>
    <row r="2021" spans="1:124" s="21" customFormat="1" x14ac:dyDescent="0.2">
      <c r="A2021" s="20"/>
      <c r="B2021" s="20"/>
      <c r="DS2021" s="22"/>
      <c r="DT2021" s="22"/>
    </row>
    <row r="2022" spans="1:124" s="21" customFormat="1" x14ac:dyDescent="0.2">
      <c r="A2022" s="20"/>
      <c r="B2022" s="20"/>
      <c r="DS2022" s="22"/>
      <c r="DT2022" s="22"/>
    </row>
    <row r="2023" spans="1:124" s="21" customFormat="1" x14ac:dyDescent="0.2">
      <c r="A2023" s="20"/>
      <c r="B2023" s="20"/>
      <c r="DS2023" s="22"/>
      <c r="DT2023" s="22"/>
    </row>
    <row r="2024" spans="1:124" s="21" customFormat="1" x14ac:dyDescent="0.2">
      <c r="A2024" s="20"/>
      <c r="B2024" s="20"/>
      <c r="DS2024" s="22"/>
      <c r="DT2024" s="22"/>
    </row>
    <row r="2025" spans="1:124" s="21" customFormat="1" x14ac:dyDescent="0.2">
      <c r="A2025" s="20"/>
      <c r="B2025" s="20"/>
      <c r="DS2025" s="22"/>
      <c r="DT2025" s="22"/>
    </row>
    <row r="2026" spans="1:124" s="21" customFormat="1" x14ac:dyDescent="0.2">
      <c r="A2026" s="20"/>
      <c r="B2026" s="20"/>
      <c r="DS2026" s="22"/>
      <c r="DT2026" s="22"/>
    </row>
    <row r="2027" spans="1:124" s="21" customFormat="1" x14ac:dyDescent="0.2">
      <c r="A2027" s="20"/>
      <c r="B2027" s="20"/>
      <c r="DS2027" s="22"/>
      <c r="DT2027" s="22"/>
    </row>
    <row r="2028" spans="1:124" s="21" customFormat="1" x14ac:dyDescent="0.2">
      <c r="A2028" s="20"/>
      <c r="B2028" s="20"/>
      <c r="DS2028" s="22"/>
      <c r="DT2028" s="22"/>
    </row>
    <row r="2029" spans="1:124" s="21" customFormat="1" x14ac:dyDescent="0.2">
      <c r="A2029" s="20"/>
      <c r="B2029" s="20"/>
      <c r="DS2029" s="22"/>
      <c r="DT2029" s="22"/>
    </row>
    <row r="2030" spans="1:124" s="21" customFormat="1" x14ac:dyDescent="0.2">
      <c r="A2030" s="20"/>
      <c r="B2030" s="20"/>
      <c r="DS2030" s="22"/>
      <c r="DT2030" s="22"/>
    </row>
    <row r="2031" spans="1:124" s="21" customFormat="1" x14ac:dyDescent="0.2">
      <c r="A2031" s="20"/>
      <c r="B2031" s="20"/>
      <c r="DS2031" s="22"/>
      <c r="DT2031" s="22"/>
    </row>
    <row r="2032" spans="1:124" s="21" customFormat="1" x14ac:dyDescent="0.2">
      <c r="A2032" s="20"/>
      <c r="B2032" s="20"/>
      <c r="DS2032" s="22"/>
      <c r="DT2032" s="22"/>
    </row>
    <row r="2033" spans="1:124" s="21" customFormat="1" x14ac:dyDescent="0.2">
      <c r="A2033" s="20"/>
      <c r="B2033" s="20"/>
      <c r="DS2033" s="22"/>
      <c r="DT2033" s="22"/>
    </row>
    <row r="2034" spans="1:124" s="21" customFormat="1" x14ac:dyDescent="0.2">
      <c r="A2034" s="20"/>
      <c r="B2034" s="20"/>
      <c r="DS2034" s="22"/>
      <c r="DT2034" s="22"/>
    </row>
    <row r="2035" spans="1:124" s="21" customFormat="1" x14ac:dyDescent="0.2">
      <c r="A2035" s="20"/>
      <c r="B2035" s="20"/>
      <c r="DS2035" s="22"/>
      <c r="DT2035" s="22"/>
    </row>
    <row r="2036" spans="1:124" s="21" customFormat="1" x14ac:dyDescent="0.2">
      <c r="A2036" s="20"/>
      <c r="B2036" s="20"/>
      <c r="DS2036" s="22"/>
      <c r="DT2036" s="22"/>
    </row>
    <row r="2037" spans="1:124" s="21" customFormat="1" x14ac:dyDescent="0.2">
      <c r="A2037" s="20"/>
      <c r="B2037" s="20"/>
      <c r="DS2037" s="22"/>
      <c r="DT2037" s="22"/>
    </row>
    <row r="2038" spans="1:124" s="21" customFormat="1" x14ac:dyDescent="0.2">
      <c r="A2038" s="20"/>
      <c r="B2038" s="20"/>
      <c r="DS2038" s="22"/>
      <c r="DT2038" s="22"/>
    </row>
    <row r="2039" spans="1:124" s="21" customFormat="1" x14ac:dyDescent="0.2">
      <c r="A2039" s="20"/>
      <c r="B2039" s="20"/>
      <c r="DS2039" s="22"/>
      <c r="DT2039" s="22"/>
    </row>
    <row r="2040" spans="1:124" s="21" customFormat="1" x14ac:dyDescent="0.2">
      <c r="A2040" s="20"/>
      <c r="B2040" s="20"/>
      <c r="DS2040" s="22"/>
      <c r="DT2040" s="22"/>
    </row>
    <row r="2041" spans="1:124" s="21" customFormat="1" x14ac:dyDescent="0.2">
      <c r="A2041" s="20"/>
      <c r="B2041" s="20"/>
      <c r="DS2041" s="22"/>
      <c r="DT2041" s="22"/>
    </row>
    <row r="2042" spans="1:124" s="21" customFormat="1" x14ac:dyDescent="0.2">
      <c r="A2042" s="20"/>
      <c r="B2042" s="20"/>
      <c r="DS2042" s="22"/>
      <c r="DT2042" s="22"/>
    </row>
    <row r="2043" spans="1:124" s="21" customFormat="1" x14ac:dyDescent="0.2">
      <c r="A2043" s="20"/>
      <c r="B2043" s="20"/>
      <c r="DS2043" s="22"/>
      <c r="DT2043" s="22"/>
    </row>
    <row r="2044" spans="1:124" s="21" customFormat="1" x14ac:dyDescent="0.2">
      <c r="A2044" s="20"/>
      <c r="B2044" s="20"/>
      <c r="DS2044" s="22"/>
      <c r="DT2044" s="22"/>
    </row>
    <row r="2045" spans="1:124" s="21" customFormat="1" x14ac:dyDescent="0.2">
      <c r="A2045" s="20"/>
      <c r="B2045" s="20"/>
      <c r="DS2045" s="22"/>
      <c r="DT2045" s="22"/>
    </row>
    <row r="2046" spans="1:124" s="21" customFormat="1" x14ac:dyDescent="0.2">
      <c r="A2046" s="20"/>
      <c r="B2046" s="20"/>
      <c r="DS2046" s="22"/>
      <c r="DT2046" s="22"/>
    </row>
    <row r="2047" spans="1:124" s="21" customFormat="1" x14ac:dyDescent="0.2">
      <c r="A2047" s="20"/>
      <c r="B2047" s="20"/>
      <c r="DS2047" s="22"/>
      <c r="DT2047" s="22"/>
    </row>
    <row r="2048" spans="1:124" s="21" customFormat="1" x14ac:dyDescent="0.2">
      <c r="A2048" s="20"/>
      <c r="B2048" s="20"/>
      <c r="DS2048" s="22"/>
      <c r="DT2048" s="22"/>
    </row>
    <row r="2049" spans="1:124" s="21" customFormat="1" x14ac:dyDescent="0.2">
      <c r="A2049" s="20"/>
      <c r="B2049" s="20"/>
      <c r="DS2049" s="22"/>
      <c r="DT2049" s="22"/>
    </row>
    <row r="2050" spans="1:124" s="21" customFormat="1" x14ac:dyDescent="0.2">
      <c r="A2050" s="20"/>
      <c r="B2050" s="20"/>
      <c r="DS2050" s="22"/>
      <c r="DT2050" s="22"/>
    </row>
    <row r="2051" spans="1:124" s="21" customFormat="1" x14ac:dyDescent="0.2">
      <c r="A2051" s="20"/>
      <c r="B2051" s="20"/>
      <c r="DS2051" s="22"/>
      <c r="DT2051" s="22"/>
    </row>
    <row r="2052" spans="1:124" s="21" customFormat="1" x14ac:dyDescent="0.2">
      <c r="A2052" s="20"/>
      <c r="B2052" s="20"/>
      <c r="DS2052" s="22"/>
      <c r="DT2052" s="22"/>
    </row>
    <row r="2053" spans="1:124" s="21" customFormat="1" x14ac:dyDescent="0.2">
      <c r="A2053" s="20"/>
      <c r="B2053" s="20"/>
      <c r="DS2053" s="22"/>
      <c r="DT2053" s="22"/>
    </row>
    <row r="2054" spans="1:124" s="21" customFormat="1" x14ac:dyDescent="0.2">
      <c r="A2054" s="20"/>
      <c r="B2054" s="20"/>
      <c r="DS2054" s="22"/>
      <c r="DT2054" s="22"/>
    </row>
    <row r="2055" spans="1:124" s="21" customFormat="1" x14ac:dyDescent="0.2">
      <c r="A2055" s="20"/>
      <c r="B2055" s="20"/>
      <c r="DS2055" s="22"/>
      <c r="DT2055" s="22"/>
    </row>
    <row r="2056" spans="1:124" s="21" customFormat="1" x14ac:dyDescent="0.2">
      <c r="A2056" s="20"/>
      <c r="B2056" s="20"/>
      <c r="DS2056" s="22"/>
      <c r="DT2056" s="22"/>
    </row>
    <row r="2057" spans="1:124" s="21" customFormat="1" x14ac:dyDescent="0.2">
      <c r="A2057" s="20"/>
      <c r="B2057" s="20"/>
      <c r="DS2057" s="22"/>
      <c r="DT2057" s="22"/>
    </row>
    <row r="2058" spans="1:124" s="21" customFormat="1" x14ac:dyDescent="0.2">
      <c r="A2058" s="20"/>
      <c r="B2058" s="20"/>
      <c r="DS2058" s="22"/>
      <c r="DT2058" s="22"/>
    </row>
    <row r="2059" spans="1:124" s="21" customFormat="1" x14ac:dyDescent="0.2">
      <c r="A2059" s="20"/>
      <c r="B2059" s="20"/>
      <c r="DS2059" s="22"/>
      <c r="DT2059" s="22"/>
    </row>
    <row r="2060" spans="1:124" s="21" customFormat="1" x14ac:dyDescent="0.2">
      <c r="A2060" s="20"/>
      <c r="B2060" s="20"/>
      <c r="DS2060" s="22"/>
      <c r="DT2060" s="22"/>
    </row>
    <row r="2061" spans="1:124" s="21" customFormat="1" x14ac:dyDescent="0.2">
      <c r="A2061" s="20"/>
      <c r="B2061" s="20"/>
      <c r="DS2061" s="22"/>
      <c r="DT2061" s="22"/>
    </row>
    <row r="2062" spans="1:124" s="21" customFormat="1" x14ac:dyDescent="0.2">
      <c r="A2062" s="20"/>
      <c r="B2062" s="20"/>
      <c r="DS2062" s="22"/>
      <c r="DT2062" s="22"/>
    </row>
    <row r="2063" spans="1:124" s="21" customFormat="1" x14ac:dyDescent="0.2">
      <c r="A2063" s="20"/>
      <c r="B2063" s="20"/>
      <c r="DS2063" s="22"/>
      <c r="DT2063" s="22"/>
    </row>
    <row r="2064" spans="1:124" s="21" customFormat="1" x14ac:dyDescent="0.2">
      <c r="A2064" s="20"/>
      <c r="B2064" s="20"/>
      <c r="DS2064" s="22"/>
      <c r="DT2064" s="22"/>
    </row>
    <row r="2065" spans="1:124" s="21" customFormat="1" x14ac:dyDescent="0.2">
      <c r="A2065" s="20"/>
      <c r="B2065" s="20"/>
      <c r="DS2065" s="22"/>
      <c r="DT2065" s="22"/>
    </row>
    <row r="2066" spans="1:124" s="21" customFormat="1" x14ac:dyDescent="0.2">
      <c r="A2066" s="20"/>
      <c r="B2066" s="20"/>
      <c r="DS2066" s="22"/>
      <c r="DT2066" s="22"/>
    </row>
    <row r="2067" spans="1:124" s="21" customFormat="1" x14ac:dyDescent="0.2">
      <c r="A2067" s="20"/>
      <c r="B2067" s="20"/>
      <c r="DS2067" s="22"/>
      <c r="DT2067" s="22"/>
    </row>
    <row r="2068" spans="1:124" s="21" customFormat="1" x14ac:dyDescent="0.2">
      <c r="A2068" s="20"/>
      <c r="B2068" s="20"/>
      <c r="DS2068" s="22"/>
      <c r="DT2068" s="22"/>
    </row>
    <row r="2069" spans="1:124" s="21" customFormat="1" x14ac:dyDescent="0.2">
      <c r="A2069" s="20"/>
      <c r="B2069" s="20"/>
      <c r="DS2069" s="22"/>
      <c r="DT2069" s="22"/>
    </row>
    <row r="2070" spans="1:124" s="21" customFormat="1" x14ac:dyDescent="0.2">
      <c r="A2070" s="20"/>
      <c r="B2070" s="20"/>
      <c r="DS2070" s="22"/>
      <c r="DT2070" s="22"/>
    </row>
    <row r="2071" spans="1:124" s="21" customFormat="1" x14ac:dyDescent="0.2">
      <c r="A2071" s="20"/>
      <c r="B2071" s="20"/>
      <c r="DS2071" s="22"/>
      <c r="DT2071" s="22"/>
    </row>
    <row r="2072" spans="1:124" s="21" customFormat="1" x14ac:dyDescent="0.2">
      <c r="A2072" s="20"/>
      <c r="B2072" s="20"/>
      <c r="DS2072" s="22"/>
      <c r="DT2072" s="22"/>
    </row>
    <row r="2073" spans="1:124" s="21" customFormat="1" x14ac:dyDescent="0.2">
      <c r="A2073" s="20"/>
      <c r="B2073" s="20"/>
      <c r="DS2073" s="22"/>
      <c r="DT2073" s="22"/>
    </row>
    <row r="2074" spans="1:124" s="21" customFormat="1" x14ac:dyDescent="0.2">
      <c r="A2074" s="20"/>
      <c r="B2074" s="20"/>
      <c r="DS2074" s="22"/>
      <c r="DT2074" s="22"/>
    </row>
    <row r="2075" spans="1:124" s="21" customFormat="1" x14ac:dyDescent="0.2">
      <c r="A2075" s="20"/>
      <c r="B2075" s="20"/>
      <c r="DS2075" s="22"/>
      <c r="DT2075" s="22"/>
    </row>
    <row r="2076" spans="1:124" s="21" customFormat="1" x14ac:dyDescent="0.2">
      <c r="A2076" s="20"/>
      <c r="B2076" s="20"/>
      <c r="DS2076" s="22"/>
      <c r="DT2076" s="22"/>
    </row>
    <row r="2077" spans="1:124" s="21" customFormat="1" x14ac:dyDescent="0.2">
      <c r="A2077" s="20"/>
      <c r="B2077" s="20"/>
      <c r="DS2077" s="22"/>
      <c r="DT2077" s="22"/>
    </row>
    <row r="2078" spans="1:124" s="21" customFormat="1" x14ac:dyDescent="0.2">
      <c r="A2078" s="20"/>
      <c r="B2078" s="20"/>
      <c r="DS2078" s="22"/>
      <c r="DT2078" s="22"/>
    </row>
    <row r="2079" spans="1:124" s="21" customFormat="1" x14ac:dyDescent="0.2">
      <c r="A2079" s="20"/>
      <c r="B2079" s="20"/>
      <c r="DS2079" s="22"/>
      <c r="DT2079" s="22"/>
    </row>
    <row r="2080" spans="1:124" s="21" customFormat="1" x14ac:dyDescent="0.2">
      <c r="A2080" s="20"/>
      <c r="B2080" s="20"/>
      <c r="DS2080" s="22"/>
      <c r="DT2080" s="22"/>
    </row>
    <row r="2081" spans="1:124" s="21" customFormat="1" x14ac:dyDescent="0.2">
      <c r="A2081" s="20"/>
      <c r="B2081" s="20"/>
      <c r="DS2081" s="22"/>
      <c r="DT2081" s="22"/>
    </row>
    <row r="2082" spans="1:124" s="21" customFormat="1" x14ac:dyDescent="0.2">
      <c r="A2082" s="20"/>
      <c r="B2082" s="20"/>
      <c r="DS2082" s="22"/>
      <c r="DT2082" s="22"/>
    </row>
    <row r="2083" spans="1:124" s="21" customFormat="1" x14ac:dyDescent="0.2">
      <c r="A2083" s="20"/>
      <c r="B2083" s="20"/>
      <c r="DS2083" s="22"/>
      <c r="DT2083" s="22"/>
    </row>
    <row r="2084" spans="1:124" s="21" customFormat="1" x14ac:dyDescent="0.2">
      <c r="A2084" s="20"/>
      <c r="B2084" s="20"/>
      <c r="DS2084" s="22"/>
      <c r="DT2084" s="22"/>
    </row>
    <row r="2085" spans="1:124" s="21" customFormat="1" x14ac:dyDescent="0.2">
      <c r="A2085" s="20"/>
      <c r="B2085" s="20"/>
      <c r="DS2085" s="22"/>
      <c r="DT2085" s="22"/>
    </row>
    <row r="2086" spans="1:124" s="21" customFormat="1" x14ac:dyDescent="0.2">
      <c r="A2086" s="20"/>
      <c r="B2086" s="20"/>
      <c r="DS2086" s="22"/>
      <c r="DT2086" s="22"/>
    </row>
    <row r="2087" spans="1:124" s="21" customFormat="1" x14ac:dyDescent="0.2">
      <c r="A2087" s="20"/>
      <c r="B2087" s="20"/>
      <c r="DS2087" s="22"/>
      <c r="DT2087" s="22"/>
    </row>
    <row r="2088" spans="1:124" s="21" customFormat="1" x14ac:dyDescent="0.2">
      <c r="A2088" s="20"/>
      <c r="B2088" s="20"/>
      <c r="DS2088" s="22"/>
      <c r="DT2088" s="22"/>
    </row>
    <row r="2089" spans="1:124" s="21" customFormat="1" x14ac:dyDescent="0.2">
      <c r="A2089" s="20"/>
      <c r="B2089" s="20"/>
      <c r="DS2089" s="22"/>
      <c r="DT2089" s="22"/>
    </row>
    <row r="2090" spans="1:124" s="21" customFormat="1" x14ac:dyDescent="0.2">
      <c r="A2090" s="20"/>
      <c r="B2090" s="20"/>
      <c r="DS2090" s="22"/>
      <c r="DT2090" s="22"/>
    </row>
    <row r="2091" spans="1:124" s="21" customFormat="1" x14ac:dyDescent="0.2">
      <c r="A2091" s="20"/>
      <c r="B2091" s="20"/>
      <c r="DS2091" s="22"/>
      <c r="DT2091" s="22"/>
    </row>
    <row r="2092" spans="1:124" s="21" customFormat="1" x14ac:dyDescent="0.2">
      <c r="A2092" s="20"/>
      <c r="B2092" s="20"/>
      <c r="DS2092" s="22"/>
      <c r="DT2092" s="22"/>
    </row>
    <row r="2093" spans="1:124" s="21" customFormat="1" x14ac:dyDescent="0.2">
      <c r="A2093" s="20"/>
      <c r="B2093" s="20"/>
      <c r="DS2093" s="22"/>
      <c r="DT2093" s="22"/>
    </row>
    <row r="2094" spans="1:124" s="21" customFormat="1" x14ac:dyDescent="0.2">
      <c r="A2094" s="20"/>
      <c r="B2094" s="20"/>
      <c r="DS2094" s="22"/>
      <c r="DT2094" s="22"/>
    </row>
    <row r="2095" spans="1:124" s="21" customFormat="1" x14ac:dyDescent="0.2">
      <c r="A2095" s="20"/>
      <c r="B2095" s="20"/>
      <c r="DS2095" s="22"/>
      <c r="DT2095" s="22"/>
    </row>
    <row r="2096" spans="1:124" s="21" customFormat="1" x14ac:dyDescent="0.2">
      <c r="A2096" s="20"/>
      <c r="B2096" s="20"/>
      <c r="DS2096" s="22"/>
      <c r="DT2096" s="22"/>
    </row>
    <row r="2097" spans="1:124" s="21" customFormat="1" x14ac:dyDescent="0.2">
      <c r="A2097" s="20"/>
      <c r="B2097" s="20"/>
      <c r="DS2097" s="22"/>
      <c r="DT2097" s="22"/>
    </row>
    <row r="2098" spans="1:124" s="21" customFormat="1" x14ac:dyDescent="0.2">
      <c r="A2098" s="20"/>
      <c r="B2098" s="20"/>
      <c r="DS2098" s="22"/>
      <c r="DT2098" s="22"/>
    </row>
    <row r="2099" spans="1:124" s="21" customFormat="1" x14ac:dyDescent="0.2">
      <c r="A2099" s="20"/>
      <c r="B2099" s="20"/>
      <c r="DS2099" s="22"/>
      <c r="DT2099" s="22"/>
    </row>
    <row r="2100" spans="1:124" s="21" customFormat="1" x14ac:dyDescent="0.2">
      <c r="A2100" s="20"/>
      <c r="B2100" s="20"/>
      <c r="DS2100" s="22"/>
      <c r="DT2100" s="22"/>
    </row>
    <row r="2101" spans="1:124" s="21" customFormat="1" x14ac:dyDescent="0.2">
      <c r="A2101" s="20"/>
      <c r="B2101" s="20"/>
      <c r="DS2101" s="22"/>
      <c r="DT2101" s="22"/>
    </row>
    <row r="2102" spans="1:124" s="21" customFormat="1" x14ac:dyDescent="0.2">
      <c r="A2102" s="20"/>
      <c r="B2102" s="20"/>
      <c r="DS2102" s="22"/>
      <c r="DT2102" s="22"/>
    </row>
    <row r="2103" spans="1:124" s="21" customFormat="1" x14ac:dyDescent="0.2">
      <c r="A2103" s="20"/>
      <c r="B2103" s="20"/>
      <c r="DS2103" s="22"/>
      <c r="DT2103" s="22"/>
    </row>
    <row r="2104" spans="1:124" s="21" customFormat="1" x14ac:dyDescent="0.2">
      <c r="A2104" s="20"/>
      <c r="B2104" s="20"/>
      <c r="DS2104" s="22"/>
      <c r="DT2104" s="22"/>
    </row>
    <row r="2105" spans="1:124" s="21" customFormat="1" x14ac:dyDescent="0.2">
      <c r="A2105" s="20"/>
      <c r="B2105" s="20"/>
      <c r="DS2105" s="22"/>
      <c r="DT2105" s="22"/>
    </row>
    <row r="2106" spans="1:124" s="21" customFormat="1" x14ac:dyDescent="0.2">
      <c r="A2106" s="20"/>
      <c r="B2106" s="20"/>
      <c r="DS2106" s="22"/>
      <c r="DT2106" s="22"/>
    </row>
    <row r="2107" spans="1:124" s="21" customFormat="1" x14ac:dyDescent="0.2">
      <c r="A2107" s="20"/>
      <c r="B2107" s="20"/>
      <c r="DS2107" s="22"/>
      <c r="DT2107" s="22"/>
    </row>
    <row r="2108" spans="1:124" s="21" customFormat="1" x14ac:dyDescent="0.2">
      <c r="A2108" s="20"/>
      <c r="B2108" s="20"/>
      <c r="DS2108" s="22"/>
      <c r="DT2108" s="22"/>
    </row>
    <row r="2109" spans="1:124" s="21" customFormat="1" x14ac:dyDescent="0.2">
      <c r="A2109" s="20"/>
      <c r="B2109" s="20"/>
      <c r="DS2109" s="22"/>
      <c r="DT2109" s="22"/>
    </row>
    <row r="2110" spans="1:124" s="21" customFormat="1" x14ac:dyDescent="0.2">
      <c r="A2110" s="20"/>
      <c r="B2110" s="20"/>
      <c r="DS2110" s="22"/>
      <c r="DT2110" s="22"/>
    </row>
    <row r="2111" spans="1:124" s="21" customFormat="1" x14ac:dyDescent="0.2">
      <c r="A2111" s="20"/>
      <c r="B2111" s="20"/>
      <c r="DS2111" s="22"/>
      <c r="DT2111" s="22"/>
    </row>
    <row r="2112" spans="1:124" s="21" customFormat="1" x14ac:dyDescent="0.2">
      <c r="A2112" s="20"/>
      <c r="B2112" s="20"/>
      <c r="DS2112" s="22"/>
      <c r="DT2112" s="22"/>
    </row>
    <row r="2113" spans="1:124" s="21" customFormat="1" x14ac:dyDescent="0.2">
      <c r="A2113" s="20"/>
      <c r="B2113" s="20"/>
      <c r="DS2113" s="22"/>
      <c r="DT2113" s="22"/>
    </row>
    <row r="2114" spans="1:124" s="21" customFormat="1" x14ac:dyDescent="0.2">
      <c r="A2114" s="20"/>
      <c r="B2114" s="20"/>
      <c r="DS2114" s="22"/>
      <c r="DT2114" s="22"/>
    </row>
    <row r="2115" spans="1:124" s="21" customFormat="1" x14ac:dyDescent="0.2">
      <c r="A2115" s="20"/>
      <c r="B2115" s="20"/>
      <c r="DS2115" s="22"/>
      <c r="DT2115" s="22"/>
    </row>
    <row r="2116" spans="1:124" s="21" customFormat="1" x14ac:dyDescent="0.2">
      <c r="A2116" s="20"/>
      <c r="B2116" s="20"/>
      <c r="DS2116" s="22"/>
      <c r="DT2116" s="22"/>
    </row>
    <row r="2117" spans="1:124" s="21" customFormat="1" x14ac:dyDescent="0.2">
      <c r="A2117" s="20"/>
      <c r="B2117" s="20"/>
      <c r="DS2117" s="22"/>
      <c r="DT2117" s="22"/>
    </row>
    <row r="2118" spans="1:124" s="21" customFormat="1" x14ac:dyDescent="0.2">
      <c r="A2118" s="20"/>
      <c r="B2118" s="20"/>
      <c r="DS2118" s="22"/>
      <c r="DT2118" s="22"/>
    </row>
    <row r="2119" spans="1:124" s="21" customFormat="1" x14ac:dyDescent="0.2">
      <c r="A2119" s="20"/>
      <c r="B2119" s="20"/>
      <c r="DS2119" s="22"/>
      <c r="DT2119" s="22"/>
    </row>
    <row r="2120" spans="1:124" s="21" customFormat="1" x14ac:dyDescent="0.2">
      <c r="A2120" s="20"/>
      <c r="B2120" s="20"/>
      <c r="DS2120" s="22"/>
      <c r="DT2120" s="22"/>
    </row>
    <row r="2121" spans="1:124" s="21" customFormat="1" x14ac:dyDescent="0.2">
      <c r="A2121" s="20"/>
      <c r="B2121" s="20"/>
      <c r="DS2121" s="22"/>
      <c r="DT2121" s="22"/>
    </row>
    <row r="2122" spans="1:124" s="21" customFormat="1" x14ac:dyDescent="0.2">
      <c r="A2122" s="20"/>
      <c r="B2122" s="20"/>
      <c r="DS2122" s="22"/>
      <c r="DT2122" s="22"/>
    </row>
    <row r="2123" spans="1:124" s="21" customFormat="1" x14ac:dyDescent="0.2">
      <c r="A2123" s="20"/>
      <c r="B2123" s="20"/>
      <c r="DS2123" s="22"/>
      <c r="DT2123" s="22"/>
    </row>
    <row r="2124" spans="1:124" s="21" customFormat="1" x14ac:dyDescent="0.2">
      <c r="A2124" s="20"/>
      <c r="B2124" s="20"/>
      <c r="DS2124" s="22"/>
      <c r="DT2124" s="22"/>
    </row>
    <row r="2125" spans="1:124" s="21" customFormat="1" x14ac:dyDescent="0.2">
      <c r="A2125" s="20"/>
      <c r="B2125" s="20"/>
      <c r="DS2125" s="22"/>
      <c r="DT2125" s="22"/>
    </row>
    <row r="2126" spans="1:124" s="21" customFormat="1" x14ac:dyDescent="0.2">
      <c r="A2126" s="20"/>
      <c r="B2126" s="20"/>
      <c r="DS2126" s="22"/>
      <c r="DT2126" s="22"/>
    </row>
    <row r="2127" spans="1:124" s="21" customFormat="1" x14ac:dyDescent="0.2">
      <c r="A2127" s="20"/>
      <c r="B2127" s="20"/>
      <c r="DS2127" s="22"/>
      <c r="DT2127" s="22"/>
    </row>
    <row r="2128" spans="1:124" s="21" customFormat="1" x14ac:dyDescent="0.2">
      <c r="A2128" s="20"/>
      <c r="B2128" s="20"/>
      <c r="DS2128" s="22"/>
      <c r="DT2128" s="22"/>
    </row>
    <row r="2129" spans="1:124" s="21" customFormat="1" x14ac:dyDescent="0.2">
      <c r="A2129" s="20"/>
      <c r="B2129" s="20"/>
      <c r="DS2129" s="22"/>
      <c r="DT2129" s="22"/>
    </row>
    <row r="2130" spans="1:124" s="21" customFormat="1" x14ac:dyDescent="0.2">
      <c r="A2130" s="20"/>
      <c r="B2130" s="20"/>
      <c r="DS2130" s="22"/>
      <c r="DT2130" s="22"/>
    </row>
    <row r="2131" spans="1:124" s="21" customFormat="1" x14ac:dyDescent="0.2">
      <c r="A2131" s="20"/>
      <c r="B2131" s="20"/>
      <c r="DS2131" s="22"/>
      <c r="DT2131" s="22"/>
    </row>
    <row r="2132" spans="1:124" s="21" customFormat="1" x14ac:dyDescent="0.2">
      <c r="A2132" s="20"/>
      <c r="B2132" s="20"/>
      <c r="DS2132" s="22"/>
      <c r="DT2132" s="22"/>
    </row>
    <row r="2133" spans="1:124" s="21" customFormat="1" x14ac:dyDescent="0.2">
      <c r="A2133" s="20"/>
      <c r="B2133" s="20"/>
      <c r="DS2133" s="22"/>
      <c r="DT2133" s="22"/>
    </row>
    <row r="2134" spans="1:124" s="21" customFormat="1" x14ac:dyDescent="0.2">
      <c r="A2134" s="20"/>
      <c r="B2134" s="20"/>
      <c r="DS2134" s="22"/>
      <c r="DT2134" s="22"/>
    </row>
    <row r="2135" spans="1:124" s="21" customFormat="1" x14ac:dyDescent="0.2">
      <c r="A2135" s="20"/>
      <c r="B2135" s="20"/>
      <c r="DS2135" s="22"/>
      <c r="DT2135" s="22"/>
    </row>
    <row r="2136" spans="1:124" s="21" customFormat="1" x14ac:dyDescent="0.2">
      <c r="A2136" s="20"/>
      <c r="B2136" s="20"/>
      <c r="DS2136" s="22"/>
      <c r="DT2136" s="22"/>
    </row>
    <row r="2137" spans="1:124" s="21" customFormat="1" x14ac:dyDescent="0.2">
      <c r="A2137" s="20"/>
      <c r="B2137" s="20"/>
      <c r="DS2137" s="22"/>
      <c r="DT2137" s="22"/>
    </row>
    <row r="2138" spans="1:124" s="21" customFormat="1" x14ac:dyDescent="0.2">
      <c r="A2138" s="20"/>
      <c r="B2138" s="20"/>
      <c r="DS2138" s="22"/>
      <c r="DT2138" s="22"/>
    </row>
    <row r="2139" spans="1:124" s="21" customFormat="1" x14ac:dyDescent="0.2">
      <c r="A2139" s="20"/>
      <c r="B2139" s="20"/>
      <c r="DS2139" s="22"/>
      <c r="DT2139" s="22"/>
    </row>
    <row r="2140" spans="1:124" s="21" customFormat="1" x14ac:dyDescent="0.2">
      <c r="A2140" s="20"/>
      <c r="B2140" s="20"/>
      <c r="DS2140" s="22"/>
      <c r="DT2140" s="22"/>
    </row>
    <row r="2141" spans="1:124" s="21" customFormat="1" x14ac:dyDescent="0.2">
      <c r="A2141" s="20"/>
      <c r="B2141" s="20"/>
      <c r="DS2141" s="22"/>
      <c r="DT2141" s="22"/>
    </row>
    <row r="2142" spans="1:124" s="21" customFormat="1" x14ac:dyDescent="0.2">
      <c r="A2142" s="20"/>
      <c r="B2142" s="20"/>
      <c r="DS2142" s="22"/>
      <c r="DT2142" s="22"/>
    </row>
    <row r="2143" spans="1:124" s="21" customFormat="1" x14ac:dyDescent="0.2">
      <c r="A2143" s="20"/>
      <c r="B2143" s="20"/>
      <c r="DS2143" s="22"/>
      <c r="DT2143" s="22"/>
    </row>
    <row r="2144" spans="1:124" s="21" customFormat="1" x14ac:dyDescent="0.2">
      <c r="A2144" s="20"/>
      <c r="B2144" s="20"/>
      <c r="DS2144" s="22"/>
      <c r="DT2144" s="22"/>
    </row>
    <row r="2145" spans="1:124" s="21" customFormat="1" x14ac:dyDescent="0.2">
      <c r="A2145" s="20"/>
      <c r="B2145" s="20"/>
      <c r="DS2145" s="22"/>
      <c r="DT2145" s="22"/>
    </row>
    <row r="2146" spans="1:124" s="21" customFormat="1" x14ac:dyDescent="0.2">
      <c r="A2146" s="20"/>
      <c r="B2146" s="20"/>
      <c r="DS2146" s="22"/>
      <c r="DT2146" s="22"/>
    </row>
    <row r="2147" spans="1:124" s="21" customFormat="1" x14ac:dyDescent="0.2">
      <c r="A2147" s="20"/>
      <c r="B2147" s="20"/>
      <c r="DS2147" s="22"/>
      <c r="DT2147" s="22"/>
    </row>
    <row r="2148" spans="1:124" s="21" customFormat="1" x14ac:dyDescent="0.2">
      <c r="A2148" s="20"/>
      <c r="B2148" s="20"/>
      <c r="DS2148" s="22"/>
      <c r="DT2148" s="22"/>
    </row>
    <row r="2149" spans="1:124" s="21" customFormat="1" x14ac:dyDescent="0.2">
      <c r="A2149" s="20"/>
      <c r="B2149" s="20"/>
      <c r="DS2149" s="22"/>
      <c r="DT2149" s="22"/>
    </row>
    <row r="2150" spans="1:124" s="21" customFormat="1" x14ac:dyDescent="0.2">
      <c r="A2150" s="20"/>
      <c r="B2150" s="20"/>
      <c r="DS2150" s="22"/>
      <c r="DT2150" s="22"/>
    </row>
    <row r="2151" spans="1:124" s="21" customFormat="1" x14ac:dyDescent="0.2">
      <c r="A2151" s="20"/>
      <c r="B2151" s="20"/>
      <c r="DS2151" s="22"/>
      <c r="DT2151" s="22"/>
    </row>
    <row r="2152" spans="1:124" s="21" customFormat="1" x14ac:dyDescent="0.2">
      <c r="A2152" s="20"/>
      <c r="B2152" s="20"/>
      <c r="DS2152" s="22"/>
      <c r="DT2152" s="22"/>
    </row>
    <row r="2153" spans="1:124" s="21" customFormat="1" x14ac:dyDescent="0.2">
      <c r="A2153" s="20"/>
      <c r="B2153" s="20"/>
      <c r="DS2153" s="22"/>
      <c r="DT2153" s="22"/>
    </row>
    <row r="2154" spans="1:124" s="21" customFormat="1" x14ac:dyDescent="0.2">
      <c r="A2154" s="20"/>
      <c r="B2154" s="20"/>
      <c r="DS2154" s="22"/>
      <c r="DT2154" s="22"/>
    </row>
    <row r="2155" spans="1:124" s="21" customFormat="1" x14ac:dyDescent="0.2">
      <c r="A2155" s="20"/>
      <c r="B2155" s="20"/>
      <c r="DS2155" s="22"/>
      <c r="DT2155" s="22"/>
    </row>
    <row r="2156" spans="1:124" s="21" customFormat="1" x14ac:dyDescent="0.2">
      <c r="A2156" s="20"/>
      <c r="B2156" s="20"/>
      <c r="DS2156" s="22"/>
      <c r="DT2156" s="22"/>
    </row>
    <row r="2157" spans="1:124" s="21" customFormat="1" x14ac:dyDescent="0.2">
      <c r="A2157" s="20"/>
      <c r="B2157" s="20"/>
      <c r="DS2157" s="22"/>
      <c r="DT2157" s="22"/>
    </row>
    <row r="2158" spans="1:124" s="21" customFormat="1" x14ac:dyDescent="0.2">
      <c r="A2158" s="20"/>
      <c r="B2158" s="20"/>
      <c r="DS2158" s="22"/>
      <c r="DT2158" s="22"/>
    </row>
    <row r="2159" spans="1:124" s="21" customFormat="1" x14ac:dyDescent="0.2">
      <c r="A2159" s="20"/>
      <c r="B2159" s="20"/>
      <c r="DS2159" s="22"/>
      <c r="DT2159" s="22"/>
    </row>
    <row r="2160" spans="1:124" s="21" customFormat="1" x14ac:dyDescent="0.2">
      <c r="A2160" s="20"/>
      <c r="B2160" s="20"/>
      <c r="DS2160" s="22"/>
      <c r="DT2160" s="22"/>
    </row>
    <row r="2161" spans="1:124" s="21" customFormat="1" x14ac:dyDescent="0.2">
      <c r="A2161" s="20"/>
      <c r="B2161" s="20"/>
      <c r="DS2161" s="22"/>
      <c r="DT2161" s="22"/>
    </row>
    <row r="2162" spans="1:124" s="21" customFormat="1" x14ac:dyDescent="0.2">
      <c r="A2162" s="20"/>
      <c r="B2162" s="20"/>
      <c r="DS2162" s="22"/>
      <c r="DT2162" s="22"/>
    </row>
    <row r="2163" spans="1:124" s="21" customFormat="1" x14ac:dyDescent="0.2">
      <c r="A2163" s="20"/>
      <c r="B2163" s="20"/>
      <c r="DS2163" s="22"/>
      <c r="DT2163" s="22"/>
    </row>
    <row r="2164" spans="1:124" s="21" customFormat="1" x14ac:dyDescent="0.2">
      <c r="A2164" s="20"/>
      <c r="B2164" s="20"/>
      <c r="DS2164" s="22"/>
      <c r="DT2164" s="22"/>
    </row>
    <row r="2165" spans="1:124" s="21" customFormat="1" x14ac:dyDescent="0.2">
      <c r="A2165" s="20"/>
      <c r="B2165" s="20"/>
      <c r="DS2165" s="22"/>
      <c r="DT2165" s="22"/>
    </row>
    <row r="2166" spans="1:124" s="21" customFormat="1" x14ac:dyDescent="0.2">
      <c r="A2166" s="20"/>
      <c r="B2166" s="20"/>
      <c r="DS2166" s="22"/>
      <c r="DT2166" s="22"/>
    </row>
    <row r="2167" spans="1:124" s="21" customFormat="1" x14ac:dyDescent="0.2">
      <c r="A2167" s="20"/>
      <c r="B2167" s="20"/>
      <c r="DS2167" s="22"/>
      <c r="DT2167" s="22"/>
    </row>
    <row r="2168" spans="1:124" s="21" customFormat="1" x14ac:dyDescent="0.2">
      <c r="A2168" s="20"/>
      <c r="B2168" s="20"/>
      <c r="DS2168" s="22"/>
      <c r="DT2168" s="22"/>
    </row>
    <row r="2169" spans="1:124" s="21" customFormat="1" x14ac:dyDescent="0.2">
      <c r="A2169" s="20"/>
      <c r="B2169" s="20"/>
      <c r="DS2169" s="22"/>
      <c r="DT2169" s="22"/>
    </row>
    <row r="2170" spans="1:124" s="21" customFormat="1" x14ac:dyDescent="0.2">
      <c r="A2170" s="20"/>
      <c r="B2170" s="20"/>
      <c r="DS2170" s="22"/>
      <c r="DT2170" s="22"/>
    </row>
    <row r="2171" spans="1:124" s="21" customFormat="1" x14ac:dyDescent="0.2">
      <c r="A2171" s="20"/>
      <c r="B2171" s="20"/>
      <c r="DS2171" s="22"/>
      <c r="DT2171" s="22"/>
    </row>
    <row r="2172" spans="1:124" s="21" customFormat="1" x14ac:dyDescent="0.2">
      <c r="A2172" s="20"/>
      <c r="B2172" s="20"/>
      <c r="DS2172" s="22"/>
      <c r="DT2172" s="22"/>
    </row>
    <row r="2173" spans="1:124" s="21" customFormat="1" x14ac:dyDescent="0.2">
      <c r="A2173" s="20"/>
      <c r="B2173" s="20"/>
      <c r="DS2173" s="22"/>
      <c r="DT2173" s="22"/>
    </row>
    <row r="2174" spans="1:124" s="21" customFormat="1" x14ac:dyDescent="0.2">
      <c r="A2174" s="20"/>
      <c r="B2174" s="20"/>
      <c r="DS2174" s="22"/>
      <c r="DT2174" s="22"/>
    </row>
    <row r="2175" spans="1:124" s="21" customFormat="1" x14ac:dyDescent="0.2">
      <c r="A2175" s="20"/>
      <c r="B2175" s="20"/>
      <c r="DS2175" s="22"/>
      <c r="DT2175" s="22"/>
    </row>
    <row r="2176" spans="1:124" s="21" customFormat="1" x14ac:dyDescent="0.2">
      <c r="A2176" s="20"/>
      <c r="B2176" s="20"/>
      <c r="DS2176" s="22"/>
      <c r="DT2176" s="22"/>
    </row>
    <row r="2177" spans="1:124" s="21" customFormat="1" x14ac:dyDescent="0.2">
      <c r="A2177" s="20"/>
      <c r="B2177" s="20"/>
      <c r="DS2177" s="22"/>
      <c r="DT2177" s="22"/>
    </row>
    <row r="2178" spans="1:124" s="21" customFormat="1" x14ac:dyDescent="0.2">
      <c r="A2178" s="20"/>
      <c r="B2178" s="20"/>
      <c r="DS2178" s="22"/>
      <c r="DT2178" s="22"/>
    </row>
    <row r="2179" spans="1:124" s="21" customFormat="1" x14ac:dyDescent="0.2">
      <c r="A2179" s="20"/>
      <c r="B2179" s="20"/>
      <c r="DS2179" s="22"/>
      <c r="DT2179" s="22"/>
    </row>
    <row r="2180" spans="1:124" s="21" customFormat="1" x14ac:dyDescent="0.2">
      <c r="A2180" s="20"/>
      <c r="B2180" s="20"/>
      <c r="DS2180" s="22"/>
      <c r="DT2180" s="22"/>
    </row>
    <row r="2181" spans="1:124" s="21" customFormat="1" x14ac:dyDescent="0.2">
      <c r="A2181" s="20"/>
      <c r="B2181" s="20"/>
      <c r="DS2181" s="22"/>
      <c r="DT2181" s="22"/>
    </row>
    <row r="2182" spans="1:124" s="21" customFormat="1" x14ac:dyDescent="0.2">
      <c r="A2182" s="20"/>
      <c r="B2182" s="20"/>
      <c r="DS2182" s="22"/>
      <c r="DT2182" s="22"/>
    </row>
    <row r="2183" spans="1:124" s="21" customFormat="1" x14ac:dyDescent="0.2">
      <c r="A2183" s="20"/>
      <c r="B2183" s="20"/>
      <c r="DS2183" s="22"/>
      <c r="DT2183" s="22"/>
    </row>
    <row r="2184" spans="1:124" s="21" customFormat="1" x14ac:dyDescent="0.2">
      <c r="A2184" s="20"/>
      <c r="B2184" s="20"/>
      <c r="DS2184" s="22"/>
      <c r="DT2184" s="22"/>
    </row>
    <row r="2185" spans="1:124" s="21" customFormat="1" x14ac:dyDescent="0.2">
      <c r="A2185" s="20"/>
      <c r="B2185" s="20"/>
      <c r="DS2185" s="22"/>
      <c r="DT2185" s="22"/>
    </row>
    <row r="2186" spans="1:124" s="21" customFormat="1" x14ac:dyDescent="0.2">
      <c r="A2186" s="20"/>
      <c r="B2186" s="20"/>
      <c r="DS2186" s="22"/>
      <c r="DT2186" s="22"/>
    </row>
    <row r="2187" spans="1:124" s="21" customFormat="1" x14ac:dyDescent="0.2">
      <c r="A2187" s="20"/>
      <c r="B2187" s="20"/>
      <c r="DS2187" s="22"/>
      <c r="DT2187" s="22"/>
    </row>
    <row r="2188" spans="1:124" s="21" customFormat="1" x14ac:dyDescent="0.2">
      <c r="A2188" s="20"/>
      <c r="B2188" s="20"/>
      <c r="DS2188" s="22"/>
      <c r="DT2188" s="22"/>
    </row>
    <row r="2189" spans="1:124" s="21" customFormat="1" x14ac:dyDescent="0.2">
      <c r="A2189" s="20"/>
      <c r="B2189" s="20"/>
      <c r="DS2189" s="22"/>
      <c r="DT2189" s="22"/>
    </row>
    <row r="2190" spans="1:124" s="21" customFormat="1" x14ac:dyDescent="0.2">
      <c r="A2190" s="20"/>
      <c r="B2190" s="20"/>
      <c r="DS2190" s="22"/>
      <c r="DT2190" s="22"/>
    </row>
    <row r="2191" spans="1:124" s="21" customFormat="1" x14ac:dyDescent="0.2">
      <c r="A2191" s="20"/>
      <c r="B2191" s="20"/>
      <c r="DS2191" s="22"/>
      <c r="DT2191" s="22"/>
    </row>
    <row r="2192" spans="1:124" s="21" customFormat="1" x14ac:dyDescent="0.2">
      <c r="A2192" s="20"/>
      <c r="B2192" s="20"/>
      <c r="DS2192" s="22"/>
      <c r="DT2192" s="22"/>
    </row>
    <row r="2193" spans="1:124" s="21" customFormat="1" x14ac:dyDescent="0.2">
      <c r="A2193" s="20"/>
      <c r="B2193" s="20"/>
      <c r="DS2193" s="22"/>
      <c r="DT2193" s="22"/>
    </row>
    <row r="2194" spans="1:124" s="21" customFormat="1" x14ac:dyDescent="0.2">
      <c r="A2194" s="20"/>
      <c r="B2194" s="20"/>
      <c r="DS2194" s="22"/>
      <c r="DT2194" s="22"/>
    </row>
    <row r="2195" spans="1:124" s="21" customFormat="1" x14ac:dyDescent="0.2">
      <c r="A2195" s="20"/>
      <c r="B2195" s="20"/>
      <c r="DS2195" s="22"/>
      <c r="DT2195" s="22"/>
    </row>
    <row r="2196" spans="1:124" s="21" customFormat="1" x14ac:dyDescent="0.2">
      <c r="A2196" s="20"/>
      <c r="B2196" s="20"/>
      <c r="DS2196" s="22"/>
      <c r="DT2196" s="22"/>
    </row>
    <row r="2197" spans="1:124" s="21" customFormat="1" x14ac:dyDescent="0.2">
      <c r="A2197" s="20"/>
      <c r="B2197" s="20"/>
      <c r="DS2197" s="22"/>
      <c r="DT2197" s="22"/>
    </row>
    <row r="2198" spans="1:124" s="21" customFormat="1" x14ac:dyDescent="0.2">
      <c r="A2198" s="20"/>
      <c r="B2198" s="20"/>
      <c r="DS2198" s="22"/>
      <c r="DT2198" s="22"/>
    </row>
    <row r="2199" spans="1:124" s="21" customFormat="1" x14ac:dyDescent="0.2">
      <c r="A2199" s="20"/>
      <c r="B2199" s="20"/>
      <c r="DS2199" s="22"/>
      <c r="DT2199" s="22"/>
    </row>
    <row r="2200" spans="1:124" s="21" customFormat="1" x14ac:dyDescent="0.2">
      <c r="A2200" s="20"/>
      <c r="B2200" s="20"/>
      <c r="DS2200" s="22"/>
      <c r="DT2200" s="22"/>
    </row>
    <row r="2201" spans="1:124" s="21" customFormat="1" x14ac:dyDescent="0.2">
      <c r="A2201" s="20"/>
      <c r="B2201" s="20"/>
      <c r="DS2201" s="22"/>
      <c r="DT2201" s="22"/>
    </row>
    <row r="2202" spans="1:124" s="21" customFormat="1" x14ac:dyDescent="0.2">
      <c r="A2202" s="20"/>
      <c r="B2202" s="20"/>
      <c r="DS2202" s="22"/>
      <c r="DT2202" s="22"/>
    </row>
    <row r="2203" spans="1:124" s="21" customFormat="1" x14ac:dyDescent="0.2">
      <c r="A2203" s="20"/>
      <c r="B2203" s="20"/>
      <c r="DS2203" s="22"/>
      <c r="DT2203" s="22"/>
    </row>
    <row r="2204" spans="1:124" s="21" customFormat="1" x14ac:dyDescent="0.2">
      <c r="A2204" s="20"/>
      <c r="B2204" s="20"/>
      <c r="DS2204" s="22"/>
      <c r="DT2204" s="22"/>
    </row>
    <row r="2205" spans="1:124" s="21" customFormat="1" x14ac:dyDescent="0.2">
      <c r="A2205" s="20"/>
      <c r="B2205" s="20"/>
      <c r="DS2205" s="22"/>
      <c r="DT2205" s="22"/>
    </row>
    <row r="2206" spans="1:124" s="21" customFormat="1" x14ac:dyDescent="0.2">
      <c r="A2206" s="20"/>
      <c r="B2206" s="20"/>
      <c r="DS2206" s="22"/>
      <c r="DT2206" s="22"/>
    </row>
    <row r="2207" spans="1:124" s="21" customFormat="1" x14ac:dyDescent="0.2">
      <c r="A2207" s="20"/>
      <c r="B2207" s="20"/>
      <c r="DS2207" s="22"/>
      <c r="DT2207" s="22"/>
    </row>
    <row r="2208" spans="1:124" s="21" customFormat="1" x14ac:dyDescent="0.2">
      <c r="A2208" s="20"/>
      <c r="B2208" s="20"/>
      <c r="DS2208" s="22"/>
      <c r="DT2208" s="22"/>
    </row>
    <row r="2209" spans="1:124" s="21" customFormat="1" x14ac:dyDescent="0.2">
      <c r="A2209" s="20"/>
      <c r="B2209" s="20"/>
      <c r="DS2209" s="22"/>
      <c r="DT2209" s="22"/>
    </row>
    <row r="2210" spans="1:124" s="21" customFormat="1" x14ac:dyDescent="0.2">
      <c r="A2210" s="20"/>
      <c r="B2210" s="20"/>
      <c r="DS2210" s="22"/>
      <c r="DT2210" s="22"/>
    </row>
    <row r="2211" spans="1:124" s="21" customFormat="1" x14ac:dyDescent="0.2">
      <c r="A2211" s="20"/>
      <c r="B2211" s="20"/>
      <c r="DS2211" s="22"/>
      <c r="DT2211" s="22"/>
    </row>
    <row r="2212" spans="1:124" s="21" customFormat="1" x14ac:dyDescent="0.2">
      <c r="A2212" s="20"/>
      <c r="B2212" s="20"/>
      <c r="DS2212" s="22"/>
      <c r="DT2212" s="22"/>
    </row>
    <row r="2213" spans="1:124" s="21" customFormat="1" x14ac:dyDescent="0.2">
      <c r="A2213" s="20"/>
      <c r="B2213" s="20"/>
      <c r="DS2213" s="22"/>
      <c r="DT2213" s="22"/>
    </row>
    <row r="2214" spans="1:124" s="21" customFormat="1" x14ac:dyDescent="0.2">
      <c r="A2214" s="20"/>
      <c r="B2214" s="20"/>
      <c r="DS2214" s="22"/>
      <c r="DT2214" s="22"/>
    </row>
    <row r="2215" spans="1:124" s="21" customFormat="1" x14ac:dyDescent="0.2">
      <c r="A2215" s="20"/>
      <c r="B2215" s="20"/>
      <c r="DS2215" s="22"/>
      <c r="DT2215" s="22"/>
    </row>
    <row r="2216" spans="1:124" s="21" customFormat="1" x14ac:dyDescent="0.2">
      <c r="A2216" s="20"/>
      <c r="B2216" s="20"/>
      <c r="DS2216" s="22"/>
      <c r="DT2216" s="22"/>
    </row>
    <row r="2217" spans="1:124" s="21" customFormat="1" x14ac:dyDescent="0.2">
      <c r="A2217" s="20"/>
      <c r="B2217" s="20"/>
      <c r="DS2217" s="22"/>
      <c r="DT2217" s="22"/>
    </row>
    <row r="2218" spans="1:124" s="21" customFormat="1" x14ac:dyDescent="0.2">
      <c r="A2218" s="20"/>
      <c r="B2218" s="20"/>
      <c r="DS2218" s="22"/>
      <c r="DT2218" s="22"/>
    </row>
    <row r="2219" spans="1:124" s="21" customFormat="1" x14ac:dyDescent="0.2">
      <c r="A2219" s="20"/>
      <c r="B2219" s="20"/>
      <c r="DS2219" s="22"/>
      <c r="DT2219" s="22"/>
    </row>
    <row r="2220" spans="1:124" s="21" customFormat="1" x14ac:dyDescent="0.2">
      <c r="A2220" s="20"/>
      <c r="B2220" s="20"/>
      <c r="DS2220" s="22"/>
      <c r="DT2220" s="22"/>
    </row>
    <row r="2221" spans="1:124" s="21" customFormat="1" x14ac:dyDescent="0.2">
      <c r="A2221" s="20"/>
      <c r="B2221" s="20"/>
      <c r="DS2221" s="22"/>
      <c r="DT2221" s="22"/>
    </row>
    <row r="2222" spans="1:124" s="21" customFormat="1" x14ac:dyDescent="0.2">
      <c r="A2222" s="20"/>
      <c r="B2222" s="20"/>
      <c r="DS2222" s="22"/>
      <c r="DT2222" s="22"/>
    </row>
    <row r="2223" spans="1:124" s="21" customFormat="1" x14ac:dyDescent="0.2">
      <c r="A2223" s="20"/>
      <c r="B2223" s="20"/>
      <c r="DS2223" s="22"/>
      <c r="DT2223" s="22"/>
    </row>
    <row r="2224" spans="1:124" s="21" customFormat="1" x14ac:dyDescent="0.2">
      <c r="A2224" s="20"/>
      <c r="B2224" s="20"/>
      <c r="DS2224" s="22"/>
      <c r="DT2224" s="22"/>
    </row>
    <row r="2225" spans="1:124" s="21" customFormat="1" x14ac:dyDescent="0.2">
      <c r="A2225" s="20"/>
      <c r="B2225" s="20"/>
      <c r="DS2225" s="22"/>
      <c r="DT2225" s="22"/>
    </row>
    <row r="2226" spans="1:124" s="21" customFormat="1" x14ac:dyDescent="0.2">
      <c r="A2226" s="20"/>
      <c r="B2226" s="20"/>
      <c r="DS2226" s="22"/>
      <c r="DT2226" s="22"/>
    </row>
    <row r="2227" spans="1:124" s="21" customFormat="1" x14ac:dyDescent="0.2">
      <c r="A2227" s="20"/>
      <c r="B2227" s="20"/>
      <c r="DS2227" s="22"/>
      <c r="DT2227" s="22"/>
    </row>
    <row r="2228" spans="1:124" s="21" customFormat="1" x14ac:dyDescent="0.2">
      <c r="A2228" s="20"/>
      <c r="B2228" s="20"/>
      <c r="DS2228" s="22"/>
      <c r="DT2228" s="22"/>
    </row>
    <row r="2229" spans="1:124" s="21" customFormat="1" x14ac:dyDescent="0.2">
      <c r="A2229" s="20"/>
      <c r="B2229" s="20"/>
      <c r="DS2229" s="22"/>
      <c r="DT2229" s="22"/>
    </row>
    <row r="2230" spans="1:124" s="21" customFormat="1" x14ac:dyDescent="0.2">
      <c r="A2230" s="20"/>
      <c r="B2230" s="20"/>
      <c r="DS2230" s="22"/>
      <c r="DT2230" s="22"/>
    </row>
    <row r="2231" spans="1:124" s="21" customFormat="1" x14ac:dyDescent="0.2">
      <c r="A2231" s="20"/>
      <c r="B2231" s="20"/>
      <c r="DS2231" s="22"/>
      <c r="DT2231" s="22"/>
    </row>
    <row r="2232" spans="1:124" s="21" customFormat="1" x14ac:dyDescent="0.2">
      <c r="A2232" s="20"/>
      <c r="B2232" s="20"/>
      <c r="DS2232" s="22"/>
      <c r="DT2232" s="22"/>
    </row>
    <row r="2233" spans="1:124" s="21" customFormat="1" x14ac:dyDescent="0.2">
      <c r="A2233" s="20"/>
      <c r="B2233" s="20"/>
      <c r="DS2233" s="22"/>
      <c r="DT2233" s="22"/>
    </row>
    <row r="2234" spans="1:124" s="21" customFormat="1" x14ac:dyDescent="0.2">
      <c r="A2234" s="20"/>
      <c r="B2234" s="20"/>
      <c r="DS2234" s="22"/>
      <c r="DT2234" s="22"/>
    </row>
    <row r="2235" spans="1:124" s="21" customFormat="1" x14ac:dyDescent="0.2">
      <c r="A2235" s="20"/>
      <c r="B2235" s="20"/>
      <c r="DS2235" s="22"/>
      <c r="DT2235" s="22"/>
    </row>
    <row r="2236" spans="1:124" s="21" customFormat="1" x14ac:dyDescent="0.2">
      <c r="A2236" s="20"/>
      <c r="B2236" s="20"/>
      <c r="DS2236" s="22"/>
      <c r="DT2236" s="22"/>
    </row>
    <row r="2237" spans="1:124" s="21" customFormat="1" x14ac:dyDescent="0.2">
      <c r="A2237" s="20"/>
      <c r="B2237" s="20"/>
      <c r="DS2237" s="22"/>
      <c r="DT2237" s="22"/>
    </row>
    <row r="2238" spans="1:124" s="21" customFormat="1" x14ac:dyDescent="0.2">
      <c r="A2238" s="20"/>
      <c r="B2238" s="20"/>
      <c r="DS2238" s="22"/>
      <c r="DT2238" s="22"/>
    </row>
    <row r="2239" spans="1:124" s="21" customFormat="1" x14ac:dyDescent="0.2">
      <c r="A2239" s="20"/>
      <c r="B2239" s="20"/>
      <c r="DS2239" s="22"/>
      <c r="DT2239" s="22"/>
    </row>
    <row r="2240" spans="1:124" s="21" customFormat="1" x14ac:dyDescent="0.2">
      <c r="A2240" s="20"/>
      <c r="B2240" s="20"/>
      <c r="DS2240" s="22"/>
      <c r="DT2240" s="22"/>
    </row>
    <row r="2241" spans="1:124" s="21" customFormat="1" x14ac:dyDescent="0.2">
      <c r="A2241" s="20"/>
      <c r="B2241" s="20"/>
      <c r="DS2241" s="22"/>
      <c r="DT2241" s="22"/>
    </row>
    <row r="2242" spans="1:124" s="21" customFormat="1" x14ac:dyDescent="0.2">
      <c r="A2242" s="20"/>
      <c r="B2242" s="20"/>
      <c r="DS2242" s="22"/>
      <c r="DT2242" s="22"/>
    </row>
    <row r="2243" spans="1:124" s="21" customFormat="1" x14ac:dyDescent="0.2">
      <c r="A2243" s="20"/>
      <c r="B2243" s="20"/>
      <c r="DS2243" s="22"/>
      <c r="DT2243" s="22"/>
    </row>
    <row r="2244" spans="1:124" s="21" customFormat="1" x14ac:dyDescent="0.2">
      <c r="A2244" s="20"/>
      <c r="B2244" s="20"/>
      <c r="DS2244" s="22"/>
      <c r="DT2244" s="22"/>
    </row>
    <row r="2245" spans="1:124" s="21" customFormat="1" x14ac:dyDescent="0.2">
      <c r="A2245" s="20"/>
      <c r="B2245" s="20"/>
      <c r="DS2245" s="22"/>
      <c r="DT2245" s="22"/>
    </row>
    <row r="2246" spans="1:124" s="21" customFormat="1" x14ac:dyDescent="0.2">
      <c r="A2246" s="20"/>
      <c r="B2246" s="20"/>
      <c r="DS2246" s="22"/>
      <c r="DT2246" s="22"/>
    </row>
    <row r="2247" spans="1:124" s="21" customFormat="1" x14ac:dyDescent="0.2">
      <c r="A2247" s="20"/>
      <c r="B2247" s="20"/>
      <c r="DS2247" s="22"/>
      <c r="DT2247" s="22"/>
    </row>
    <row r="2248" spans="1:124" s="21" customFormat="1" x14ac:dyDescent="0.2">
      <c r="A2248" s="20"/>
      <c r="B2248" s="20"/>
      <c r="DS2248" s="22"/>
      <c r="DT2248" s="22"/>
    </row>
    <row r="2249" spans="1:124" s="21" customFormat="1" x14ac:dyDescent="0.2">
      <c r="A2249" s="20"/>
      <c r="B2249" s="20"/>
      <c r="DS2249" s="22"/>
      <c r="DT2249" s="22"/>
    </row>
    <row r="2250" spans="1:124" s="21" customFormat="1" x14ac:dyDescent="0.2">
      <c r="A2250" s="20"/>
      <c r="B2250" s="20"/>
      <c r="DS2250" s="22"/>
      <c r="DT2250" s="22"/>
    </row>
    <row r="2251" spans="1:124" s="21" customFormat="1" x14ac:dyDescent="0.2">
      <c r="A2251" s="20"/>
      <c r="B2251" s="20"/>
      <c r="DS2251" s="22"/>
      <c r="DT2251" s="22"/>
    </row>
    <row r="2252" spans="1:124" s="21" customFormat="1" x14ac:dyDescent="0.2">
      <c r="A2252" s="20"/>
      <c r="B2252" s="20"/>
      <c r="DS2252" s="22"/>
      <c r="DT2252" s="22"/>
    </row>
    <row r="2253" spans="1:124" s="21" customFormat="1" x14ac:dyDescent="0.2">
      <c r="A2253" s="20"/>
      <c r="B2253" s="20"/>
      <c r="DS2253" s="22"/>
      <c r="DT2253" s="22"/>
    </row>
    <row r="2254" spans="1:124" s="21" customFormat="1" x14ac:dyDescent="0.2">
      <c r="A2254" s="20"/>
      <c r="B2254" s="20"/>
      <c r="DS2254" s="22"/>
      <c r="DT2254" s="22"/>
    </row>
    <row r="2255" spans="1:124" s="21" customFormat="1" x14ac:dyDescent="0.2">
      <c r="A2255" s="20"/>
      <c r="B2255" s="20"/>
      <c r="DS2255" s="22"/>
      <c r="DT2255" s="22"/>
    </row>
    <row r="2256" spans="1:124" s="21" customFormat="1" x14ac:dyDescent="0.2">
      <c r="A2256" s="20"/>
      <c r="B2256" s="20"/>
      <c r="DS2256" s="22"/>
      <c r="DT2256" s="22"/>
    </row>
    <row r="2257" spans="1:124" s="21" customFormat="1" x14ac:dyDescent="0.2">
      <c r="A2257" s="20"/>
      <c r="B2257" s="20"/>
      <c r="DS2257" s="22"/>
      <c r="DT2257" s="22"/>
    </row>
    <row r="2258" spans="1:124" s="21" customFormat="1" x14ac:dyDescent="0.2">
      <c r="A2258" s="20"/>
      <c r="B2258" s="20"/>
      <c r="DS2258" s="22"/>
      <c r="DT2258" s="22"/>
    </row>
    <row r="2259" spans="1:124" s="21" customFormat="1" x14ac:dyDescent="0.2">
      <c r="A2259" s="20"/>
      <c r="B2259" s="20"/>
      <c r="DS2259" s="22"/>
      <c r="DT2259" s="22"/>
    </row>
    <row r="2260" spans="1:124" s="21" customFormat="1" x14ac:dyDescent="0.2">
      <c r="A2260" s="20"/>
      <c r="B2260" s="20"/>
      <c r="DS2260" s="22"/>
      <c r="DT2260" s="22"/>
    </row>
    <row r="2261" spans="1:124" s="21" customFormat="1" x14ac:dyDescent="0.2">
      <c r="A2261" s="20"/>
      <c r="B2261" s="20"/>
      <c r="DS2261" s="22"/>
      <c r="DT2261" s="22"/>
    </row>
    <row r="2262" spans="1:124" s="21" customFormat="1" x14ac:dyDescent="0.2">
      <c r="A2262" s="20"/>
      <c r="B2262" s="20"/>
      <c r="DS2262" s="22"/>
      <c r="DT2262" s="22"/>
    </row>
    <row r="2263" spans="1:124" s="21" customFormat="1" x14ac:dyDescent="0.2">
      <c r="A2263" s="20"/>
      <c r="B2263" s="20"/>
      <c r="DS2263" s="22"/>
      <c r="DT2263" s="22"/>
    </row>
    <row r="2264" spans="1:124" s="21" customFormat="1" x14ac:dyDescent="0.2">
      <c r="A2264" s="20"/>
      <c r="B2264" s="20"/>
      <c r="DS2264" s="22"/>
      <c r="DT2264" s="22"/>
    </row>
    <row r="2265" spans="1:124" s="21" customFormat="1" x14ac:dyDescent="0.2">
      <c r="A2265" s="20"/>
      <c r="B2265" s="20"/>
      <c r="DS2265" s="22"/>
      <c r="DT2265" s="22"/>
    </row>
    <row r="2266" spans="1:124" s="21" customFormat="1" x14ac:dyDescent="0.2">
      <c r="A2266" s="20"/>
      <c r="B2266" s="20"/>
      <c r="DS2266" s="22"/>
      <c r="DT2266" s="22"/>
    </row>
    <row r="2267" spans="1:124" s="21" customFormat="1" x14ac:dyDescent="0.2">
      <c r="A2267" s="20"/>
      <c r="B2267" s="20"/>
      <c r="DS2267" s="22"/>
      <c r="DT2267" s="22"/>
    </row>
    <row r="2268" spans="1:124" s="21" customFormat="1" x14ac:dyDescent="0.2">
      <c r="A2268" s="20"/>
      <c r="B2268" s="20"/>
      <c r="DS2268" s="22"/>
      <c r="DT2268" s="22"/>
    </row>
    <row r="2269" spans="1:124" s="21" customFormat="1" x14ac:dyDescent="0.2">
      <c r="A2269" s="20"/>
      <c r="B2269" s="20"/>
      <c r="DS2269" s="22"/>
      <c r="DT2269" s="22"/>
    </row>
    <row r="2270" spans="1:124" s="21" customFormat="1" x14ac:dyDescent="0.2">
      <c r="A2270" s="20"/>
      <c r="B2270" s="20"/>
      <c r="DS2270" s="22"/>
      <c r="DT2270" s="22"/>
    </row>
    <row r="2271" spans="1:124" s="21" customFormat="1" x14ac:dyDescent="0.2">
      <c r="A2271" s="20"/>
      <c r="B2271" s="20"/>
      <c r="DS2271" s="22"/>
      <c r="DT2271" s="22"/>
    </row>
    <row r="2272" spans="1:124" s="21" customFormat="1" x14ac:dyDescent="0.2">
      <c r="A2272" s="20"/>
      <c r="B2272" s="20"/>
      <c r="DS2272" s="22"/>
      <c r="DT2272" s="22"/>
    </row>
    <row r="2273" spans="1:124" s="21" customFormat="1" x14ac:dyDescent="0.2">
      <c r="A2273" s="20"/>
      <c r="B2273" s="20"/>
      <c r="DS2273" s="22"/>
      <c r="DT2273" s="22"/>
    </row>
    <row r="2274" spans="1:124" s="21" customFormat="1" x14ac:dyDescent="0.2">
      <c r="A2274" s="20"/>
      <c r="B2274" s="20"/>
      <c r="DS2274" s="22"/>
      <c r="DT2274" s="22"/>
    </row>
    <row r="2275" spans="1:124" s="21" customFormat="1" x14ac:dyDescent="0.2">
      <c r="A2275" s="20"/>
      <c r="B2275" s="20"/>
      <c r="DS2275" s="22"/>
      <c r="DT2275" s="22"/>
    </row>
    <row r="2276" spans="1:124" s="21" customFormat="1" x14ac:dyDescent="0.2">
      <c r="A2276" s="20"/>
      <c r="B2276" s="20"/>
      <c r="DS2276" s="22"/>
      <c r="DT2276" s="22"/>
    </row>
    <row r="2277" spans="1:124" s="21" customFormat="1" x14ac:dyDescent="0.2">
      <c r="A2277" s="20"/>
      <c r="B2277" s="20"/>
      <c r="DS2277" s="22"/>
      <c r="DT2277" s="22"/>
    </row>
    <row r="2278" spans="1:124" s="21" customFormat="1" x14ac:dyDescent="0.2">
      <c r="A2278" s="20"/>
      <c r="B2278" s="20"/>
      <c r="DS2278" s="22"/>
      <c r="DT2278" s="22"/>
    </row>
    <row r="2279" spans="1:124" s="21" customFormat="1" x14ac:dyDescent="0.2">
      <c r="A2279" s="20"/>
      <c r="B2279" s="20"/>
      <c r="DS2279" s="22"/>
      <c r="DT2279" s="22"/>
    </row>
    <row r="2280" spans="1:124" s="21" customFormat="1" x14ac:dyDescent="0.2">
      <c r="A2280" s="20"/>
      <c r="B2280" s="20"/>
      <c r="DS2280" s="22"/>
      <c r="DT2280" s="22"/>
    </row>
    <row r="2281" spans="1:124" s="21" customFormat="1" x14ac:dyDescent="0.2">
      <c r="A2281" s="20"/>
      <c r="B2281" s="20"/>
      <c r="DS2281" s="22"/>
      <c r="DT2281" s="22"/>
    </row>
    <row r="2282" spans="1:124" s="21" customFormat="1" x14ac:dyDescent="0.2">
      <c r="A2282" s="20"/>
      <c r="B2282" s="20"/>
      <c r="DS2282" s="22"/>
      <c r="DT2282" s="22"/>
    </row>
    <row r="2283" spans="1:124" s="21" customFormat="1" x14ac:dyDescent="0.2">
      <c r="A2283" s="20"/>
      <c r="B2283" s="20"/>
      <c r="DS2283" s="22"/>
      <c r="DT2283" s="22"/>
    </row>
    <row r="2284" spans="1:124" s="21" customFormat="1" x14ac:dyDescent="0.2">
      <c r="A2284" s="20"/>
      <c r="B2284" s="20"/>
      <c r="DS2284" s="22"/>
      <c r="DT2284" s="22"/>
    </row>
    <row r="2285" spans="1:124" s="21" customFormat="1" x14ac:dyDescent="0.2">
      <c r="A2285" s="20"/>
      <c r="B2285" s="20"/>
      <c r="DS2285" s="22"/>
      <c r="DT2285" s="22"/>
    </row>
    <row r="2286" spans="1:124" s="21" customFormat="1" x14ac:dyDescent="0.2">
      <c r="A2286" s="20"/>
      <c r="B2286" s="20"/>
      <c r="DS2286" s="22"/>
      <c r="DT2286" s="22"/>
    </row>
    <row r="2287" spans="1:124" s="21" customFormat="1" x14ac:dyDescent="0.2">
      <c r="A2287" s="20"/>
      <c r="B2287" s="20"/>
      <c r="DS2287" s="22"/>
      <c r="DT2287" s="22"/>
    </row>
    <row r="2288" spans="1:124" s="21" customFormat="1" x14ac:dyDescent="0.2">
      <c r="A2288" s="20"/>
      <c r="B2288" s="20"/>
      <c r="DS2288" s="22"/>
      <c r="DT2288" s="22"/>
    </row>
    <row r="2289" spans="1:124" s="21" customFormat="1" x14ac:dyDescent="0.2">
      <c r="A2289" s="20"/>
      <c r="B2289" s="20"/>
      <c r="DS2289" s="22"/>
      <c r="DT2289" s="22"/>
    </row>
    <row r="2290" spans="1:124" s="21" customFormat="1" x14ac:dyDescent="0.2">
      <c r="A2290" s="20"/>
      <c r="B2290" s="20"/>
      <c r="DS2290" s="22"/>
      <c r="DT2290" s="22"/>
    </row>
    <row r="2291" spans="1:124" s="21" customFormat="1" x14ac:dyDescent="0.2">
      <c r="A2291" s="20"/>
      <c r="B2291" s="20"/>
      <c r="DS2291" s="22"/>
      <c r="DT2291" s="22"/>
    </row>
    <row r="2292" spans="1:124" s="21" customFormat="1" x14ac:dyDescent="0.2">
      <c r="A2292" s="20"/>
      <c r="B2292" s="20"/>
      <c r="DS2292" s="22"/>
      <c r="DT2292" s="22"/>
    </row>
    <row r="2293" spans="1:124" s="21" customFormat="1" x14ac:dyDescent="0.2">
      <c r="A2293" s="20"/>
      <c r="B2293" s="20"/>
      <c r="DS2293" s="22"/>
      <c r="DT2293" s="22"/>
    </row>
    <row r="2294" spans="1:124" s="21" customFormat="1" x14ac:dyDescent="0.2">
      <c r="A2294" s="20"/>
      <c r="B2294" s="20"/>
      <c r="DS2294" s="22"/>
      <c r="DT2294" s="22"/>
    </row>
    <row r="2295" spans="1:124" s="21" customFormat="1" x14ac:dyDescent="0.2">
      <c r="A2295" s="20"/>
      <c r="B2295" s="20"/>
      <c r="DS2295" s="22"/>
      <c r="DT2295" s="22"/>
    </row>
    <row r="2296" spans="1:124" s="21" customFormat="1" x14ac:dyDescent="0.2">
      <c r="A2296" s="20"/>
      <c r="B2296" s="20"/>
      <c r="DS2296" s="22"/>
      <c r="DT2296" s="22"/>
    </row>
    <row r="2297" spans="1:124" s="21" customFormat="1" x14ac:dyDescent="0.2">
      <c r="A2297" s="20"/>
      <c r="B2297" s="20"/>
      <c r="DS2297" s="22"/>
      <c r="DT2297" s="22"/>
    </row>
    <row r="2298" spans="1:124" s="21" customFormat="1" x14ac:dyDescent="0.2">
      <c r="A2298" s="20"/>
      <c r="B2298" s="20"/>
      <c r="DS2298" s="22"/>
      <c r="DT2298" s="22"/>
    </row>
    <row r="2299" spans="1:124" s="21" customFormat="1" x14ac:dyDescent="0.2">
      <c r="A2299" s="20"/>
      <c r="B2299" s="20"/>
      <c r="DS2299" s="22"/>
      <c r="DT2299" s="22"/>
    </row>
    <row r="2300" spans="1:124" s="21" customFormat="1" x14ac:dyDescent="0.2">
      <c r="A2300" s="20"/>
      <c r="B2300" s="20"/>
      <c r="DS2300" s="22"/>
      <c r="DT2300" s="22"/>
    </row>
    <row r="2301" spans="1:124" s="21" customFormat="1" x14ac:dyDescent="0.2">
      <c r="A2301" s="20"/>
      <c r="B2301" s="20"/>
      <c r="DS2301" s="22"/>
      <c r="DT2301" s="22"/>
    </row>
    <row r="2302" spans="1:124" s="21" customFormat="1" x14ac:dyDescent="0.2">
      <c r="A2302" s="20"/>
      <c r="B2302" s="20"/>
      <c r="DS2302" s="22"/>
      <c r="DT2302" s="22"/>
    </row>
    <row r="2303" spans="1:124" s="21" customFormat="1" x14ac:dyDescent="0.2">
      <c r="A2303" s="20"/>
      <c r="B2303" s="20"/>
      <c r="DS2303" s="22"/>
      <c r="DT2303" s="22"/>
    </row>
    <row r="2304" spans="1:124" s="21" customFormat="1" x14ac:dyDescent="0.2">
      <c r="A2304" s="20"/>
      <c r="B2304" s="20"/>
      <c r="DS2304" s="22"/>
      <c r="DT2304" s="22"/>
    </row>
    <row r="2305" spans="1:124" s="21" customFormat="1" x14ac:dyDescent="0.2">
      <c r="A2305" s="20"/>
      <c r="B2305" s="20"/>
      <c r="DS2305" s="22"/>
      <c r="DT2305" s="22"/>
    </row>
    <row r="2306" spans="1:124" s="21" customFormat="1" x14ac:dyDescent="0.2">
      <c r="A2306" s="20"/>
      <c r="B2306" s="20"/>
      <c r="DS2306" s="22"/>
      <c r="DT2306" s="22"/>
    </row>
    <row r="2307" spans="1:124" s="21" customFormat="1" x14ac:dyDescent="0.2">
      <c r="A2307" s="20"/>
      <c r="B2307" s="20"/>
      <c r="DS2307" s="22"/>
      <c r="DT2307" s="22"/>
    </row>
    <row r="2308" spans="1:124" s="21" customFormat="1" x14ac:dyDescent="0.2">
      <c r="A2308" s="20"/>
      <c r="B2308" s="20"/>
      <c r="DS2308" s="22"/>
      <c r="DT2308" s="22"/>
    </row>
    <row r="2309" spans="1:124" s="21" customFormat="1" x14ac:dyDescent="0.2">
      <c r="A2309" s="20"/>
      <c r="B2309" s="20"/>
      <c r="DS2309" s="22"/>
      <c r="DT2309" s="22"/>
    </row>
    <row r="2310" spans="1:124" s="21" customFormat="1" x14ac:dyDescent="0.2">
      <c r="A2310" s="20"/>
      <c r="B2310" s="20"/>
      <c r="DS2310" s="22"/>
      <c r="DT2310" s="22"/>
    </row>
    <row r="2311" spans="1:124" s="21" customFormat="1" x14ac:dyDescent="0.2">
      <c r="A2311" s="20"/>
      <c r="B2311" s="20"/>
      <c r="DS2311" s="22"/>
      <c r="DT2311" s="22"/>
    </row>
    <row r="2312" spans="1:124" s="21" customFormat="1" x14ac:dyDescent="0.2">
      <c r="A2312" s="20"/>
      <c r="B2312" s="20"/>
      <c r="DS2312" s="22"/>
      <c r="DT2312" s="22"/>
    </row>
    <row r="2313" spans="1:124" s="21" customFormat="1" x14ac:dyDescent="0.2">
      <c r="A2313" s="20"/>
      <c r="B2313" s="20"/>
      <c r="DS2313" s="22"/>
      <c r="DT2313" s="22"/>
    </row>
    <row r="2314" spans="1:124" s="21" customFormat="1" x14ac:dyDescent="0.2">
      <c r="A2314" s="20"/>
      <c r="B2314" s="20"/>
      <c r="DS2314" s="22"/>
      <c r="DT2314" s="22"/>
    </row>
    <row r="2315" spans="1:124" s="21" customFormat="1" x14ac:dyDescent="0.2">
      <c r="A2315" s="20"/>
      <c r="B2315" s="20"/>
      <c r="DS2315" s="22"/>
      <c r="DT2315" s="22"/>
    </row>
    <row r="2316" spans="1:124" s="21" customFormat="1" x14ac:dyDescent="0.2">
      <c r="A2316" s="20"/>
      <c r="B2316" s="20"/>
      <c r="DS2316" s="22"/>
      <c r="DT2316" s="22"/>
    </row>
    <row r="2317" spans="1:124" s="21" customFormat="1" x14ac:dyDescent="0.2">
      <c r="A2317" s="20"/>
      <c r="B2317" s="20"/>
      <c r="DS2317" s="22"/>
      <c r="DT2317" s="22"/>
    </row>
    <row r="2318" spans="1:124" s="21" customFormat="1" x14ac:dyDescent="0.2">
      <c r="A2318" s="20"/>
      <c r="B2318" s="20"/>
      <c r="DS2318" s="22"/>
      <c r="DT2318" s="22"/>
    </row>
    <row r="2319" spans="1:124" s="21" customFormat="1" x14ac:dyDescent="0.2">
      <c r="A2319" s="20"/>
      <c r="B2319" s="20"/>
      <c r="DS2319" s="22"/>
      <c r="DT2319" s="22"/>
    </row>
    <row r="2320" spans="1:124" s="21" customFormat="1" x14ac:dyDescent="0.2">
      <c r="A2320" s="20"/>
      <c r="B2320" s="20"/>
      <c r="DS2320" s="22"/>
      <c r="DT2320" s="22"/>
    </row>
    <row r="2321" spans="1:124" s="21" customFormat="1" x14ac:dyDescent="0.2">
      <c r="A2321" s="20"/>
      <c r="B2321" s="20"/>
      <c r="DS2321" s="22"/>
      <c r="DT2321" s="22"/>
    </row>
    <row r="2322" spans="1:124" s="21" customFormat="1" x14ac:dyDescent="0.2">
      <c r="A2322" s="20"/>
      <c r="B2322" s="20"/>
      <c r="DS2322" s="22"/>
      <c r="DT2322" s="22"/>
    </row>
    <row r="2323" spans="1:124" s="21" customFormat="1" x14ac:dyDescent="0.2">
      <c r="A2323" s="20"/>
      <c r="B2323" s="20"/>
      <c r="DS2323" s="22"/>
      <c r="DT2323" s="22"/>
    </row>
    <row r="2324" spans="1:124" s="21" customFormat="1" x14ac:dyDescent="0.2">
      <c r="A2324" s="20"/>
      <c r="B2324" s="20"/>
      <c r="DS2324" s="22"/>
      <c r="DT2324" s="22"/>
    </row>
    <row r="2325" spans="1:124" s="21" customFormat="1" x14ac:dyDescent="0.2">
      <c r="A2325" s="20"/>
      <c r="B2325" s="20"/>
      <c r="DS2325" s="22"/>
      <c r="DT2325" s="22"/>
    </row>
    <row r="2326" spans="1:124" s="21" customFormat="1" x14ac:dyDescent="0.2">
      <c r="A2326" s="20"/>
      <c r="B2326" s="20"/>
      <c r="DS2326" s="22"/>
      <c r="DT2326" s="22"/>
    </row>
    <row r="2327" spans="1:124" s="21" customFormat="1" x14ac:dyDescent="0.2">
      <c r="A2327" s="20"/>
      <c r="B2327" s="20"/>
      <c r="DS2327" s="22"/>
      <c r="DT2327" s="22"/>
    </row>
    <row r="2328" spans="1:124" s="21" customFormat="1" x14ac:dyDescent="0.2">
      <c r="A2328" s="20"/>
      <c r="B2328" s="20"/>
      <c r="DS2328" s="22"/>
      <c r="DT2328" s="22"/>
    </row>
    <row r="2329" spans="1:124" s="21" customFormat="1" x14ac:dyDescent="0.2">
      <c r="A2329" s="20"/>
      <c r="B2329" s="20"/>
      <c r="DS2329" s="22"/>
      <c r="DT2329" s="22"/>
    </row>
    <row r="2330" spans="1:124" s="21" customFormat="1" x14ac:dyDescent="0.2">
      <c r="A2330" s="20"/>
      <c r="B2330" s="20"/>
      <c r="DS2330" s="22"/>
      <c r="DT2330" s="22"/>
    </row>
    <row r="2331" spans="1:124" s="21" customFormat="1" x14ac:dyDescent="0.2">
      <c r="A2331" s="20"/>
      <c r="B2331" s="20"/>
      <c r="DS2331" s="22"/>
      <c r="DT2331" s="22"/>
    </row>
    <row r="2332" spans="1:124" s="21" customFormat="1" x14ac:dyDescent="0.2">
      <c r="A2332" s="20"/>
      <c r="B2332" s="20"/>
      <c r="DS2332" s="22"/>
      <c r="DT2332" s="22"/>
    </row>
    <row r="2333" spans="1:124" s="21" customFormat="1" x14ac:dyDescent="0.2">
      <c r="A2333" s="20"/>
      <c r="B2333" s="20"/>
      <c r="DS2333" s="22"/>
      <c r="DT2333" s="22"/>
    </row>
    <row r="2334" spans="1:124" s="21" customFormat="1" x14ac:dyDescent="0.2">
      <c r="A2334" s="20"/>
      <c r="B2334" s="20"/>
      <c r="DS2334" s="22"/>
      <c r="DT2334" s="22"/>
    </row>
    <row r="2335" spans="1:124" s="21" customFormat="1" x14ac:dyDescent="0.2">
      <c r="A2335" s="20"/>
      <c r="B2335" s="20"/>
      <c r="DS2335" s="22"/>
      <c r="DT2335" s="22"/>
    </row>
    <row r="2336" spans="1:124" s="21" customFormat="1" x14ac:dyDescent="0.2">
      <c r="A2336" s="20"/>
      <c r="B2336" s="20"/>
      <c r="DS2336" s="22"/>
      <c r="DT2336" s="22"/>
    </row>
    <row r="2337" spans="1:124" s="21" customFormat="1" x14ac:dyDescent="0.2">
      <c r="A2337" s="20"/>
      <c r="B2337" s="20"/>
      <c r="DS2337" s="22"/>
      <c r="DT2337" s="22"/>
    </row>
    <row r="2338" spans="1:124" s="21" customFormat="1" x14ac:dyDescent="0.2">
      <c r="A2338" s="20"/>
      <c r="B2338" s="20"/>
      <c r="DS2338" s="22"/>
      <c r="DT2338" s="22"/>
    </row>
    <row r="2339" spans="1:124" s="21" customFormat="1" x14ac:dyDescent="0.2">
      <c r="A2339" s="20"/>
      <c r="B2339" s="20"/>
      <c r="DS2339" s="22"/>
      <c r="DT2339" s="22"/>
    </row>
    <row r="2340" spans="1:124" s="21" customFormat="1" x14ac:dyDescent="0.2">
      <c r="A2340" s="20"/>
      <c r="B2340" s="20"/>
      <c r="DS2340" s="22"/>
      <c r="DT2340" s="22"/>
    </row>
    <row r="2341" spans="1:124" s="21" customFormat="1" x14ac:dyDescent="0.2">
      <c r="A2341" s="20"/>
      <c r="B2341" s="20"/>
      <c r="DS2341" s="22"/>
      <c r="DT2341" s="22"/>
    </row>
    <row r="2342" spans="1:124" s="21" customFormat="1" x14ac:dyDescent="0.2">
      <c r="A2342" s="20"/>
      <c r="B2342" s="20"/>
      <c r="DS2342" s="22"/>
      <c r="DT2342" s="22"/>
    </row>
    <row r="2343" spans="1:124" s="21" customFormat="1" x14ac:dyDescent="0.2">
      <c r="A2343" s="20"/>
      <c r="B2343" s="20"/>
      <c r="DS2343" s="22"/>
      <c r="DT2343" s="22"/>
    </row>
    <row r="2344" spans="1:124" s="21" customFormat="1" x14ac:dyDescent="0.2">
      <c r="A2344" s="20"/>
      <c r="B2344" s="20"/>
      <c r="DS2344" s="22"/>
      <c r="DT2344" s="22"/>
    </row>
    <row r="2345" spans="1:124" s="21" customFormat="1" x14ac:dyDescent="0.2">
      <c r="A2345" s="20"/>
      <c r="B2345" s="20"/>
      <c r="DS2345" s="22"/>
      <c r="DT2345" s="22"/>
    </row>
    <row r="2346" spans="1:124" s="21" customFormat="1" x14ac:dyDescent="0.2">
      <c r="A2346" s="20"/>
      <c r="B2346" s="20"/>
      <c r="DS2346" s="22"/>
      <c r="DT2346" s="22"/>
    </row>
    <row r="2347" spans="1:124" s="21" customFormat="1" x14ac:dyDescent="0.2">
      <c r="A2347" s="20"/>
      <c r="B2347" s="20"/>
      <c r="DS2347" s="22"/>
      <c r="DT2347" s="22"/>
    </row>
    <row r="2348" spans="1:124" s="21" customFormat="1" x14ac:dyDescent="0.2">
      <c r="A2348" s="20"/>
      <c r="B2348" s="20"/>
      <c r="DS2348" s="22"/>
      <c r="DT2348" s="22"/>
    </row>
    <row r="2349" spans="1:124" s="21" customFormat="1" x14ac:dyDescent="0.2">
      <c r="A2349" s="20"/>
      <c r="B2349" s="20"/>
      <c r="DS2349" s="22"/>
      <c r="DT2349" s="22"/>
    </row>
    <row r="2350" spans="1:124" s="21" customFormat="1" x14ac:dyDescent="0.2">
      <c r="A2350" s="20"/>
      <c r="B2350" s="20"/>
      <c r="DS2350" s="22"/>
      <c r="DT2350" s="22"/>
    </row>
    <row r="2351" spans="1:124" s="21" customFormat="1" x14ac:dyDescent="0.2">
      <c r="A2351" s="20"/>
      <c r="B2351" s="20"/>
      <c r="DS2351" s="22"/>
      <c r="DT2351" s="22"/>
    </row>
    <row r="2352" spans="1:124" s="21" customFormat="1" x14ac:dyDescent="0.2">
      <c r="A2352" s="20"/>
      <c r="B2352" s="20"/>
      <c r="DS2352" s="22"/>
      <c r="DT2352" s="22"/>
    </row>
    <row r="2353" spans="1:124" s="21" customFormat="1" x14ac:dyDescent="0.2">
      <c r="A2353" s="20"/>
      <c r="B2353" s="20"/>
      <c r="DS2353" s="22"/>
      <c r="DT2353" s="22"/>
    </row>
    <row r="2354" spans="1:124" s="21" customFormat="1" x14ac:dyDescent="0.2">
      <c r="A2354" s="20"/>
      <c r="B2354" s="20"/>
      <c r="DS2354" s="22"/>
      <c r="DT2354" s="22"/>
    </row>
    <row r="2355" spans="1:124" s="21" customFormat="1" x14ac:dyDescent="0.2">
      <c r="A2355" s="20"/>
      <c r="B2355" s="20"/>
      <c r="DS2355" s="22"/>
      <c r="DT2355" s="22"/>
    </row>
    <row r="2356" spans="1:124" s="21" customFormat="1" x14ac:dyDescent="0.2">
      <c r="A2356" s="20"/>
      <c r="B2356" s="20"/>
      <c r="DS2356" s="22"/>
      <c r="DT2356" s="22"/>
    </row>
    <row r="2357" spans="1:124" s="21" customFormat="1" x14ac:dyDescent="0.2">
      <c r="A2357" s="20"/>
      <c r="B2357" s="20"/>
      <c r="DS2357" s="22"/>
      <c r="DT2357" s="22"/>
    </row>
    <row r="2358" spans="1:124" s="21" customFormat="1" x14ac:dyDescent="0.2">
      <c r="A2358" s="20"/>
      <c r="B2358" s="20"/>
      <c r="DS2358" s="22"/>
      <c r="DT2358" s="22"/>
    </row>
    <row r="2359" spans="1:124" s="21" customFormat="1" x14ac:dyDescent="0.2">
      <c r="A2359" s="20"/>
      <c r="B2359" s="20"/>
      <c r="DS2359" s="22"/>
      <c r="DT2359" s="22"/>
    </row>
    <row r="2360" spans="1:124" s="21" customFormat="1" x14ac:dyDescent="0.2">
      <c r="A2360" s="20"/>
      <c r="B2360" s="20"/>
      <c r="DS2360" s="22"/>
      <c r="DT2360" s="22"/>
    </row>
    <row r="2361" spans="1:124" s="21" customFormat="1" x14ac:dyDescent="0.2">
      <c r="A2361" s="20"/>
      <c r="B2361" s="20"/>
      <c r="DS2361" s="22"/>
      <c r="DT2361" s="22"/>
    </row>
    <row r="2362" spans="1:124" s="21" customFormat="1" x14ac:dyDescent="0.2">
      <c r="A2362" s="20"/>
      <c r="B2362" s="20"/>
      <c r="DS2362" s="22"/>
      <c r="DT2362" s="22"/>
    </row>
    <row r="2363" spans="1:124" s="21" customFormat="1" x14ac:dyDescent="0.2">
      <c r="A2363" s="20"/>
      <c r="B2363" s="20"/>
      <c r="DS2363" s="22"/>
      <c r="DT2363" s="22"/>
    </row>
    <row r="2364" spans="1:124" s="21" customFormat="1" x14ac:dyDescent="0.2">
      <c r="A2364" s="20"/>
      <c r="B2364" s="20"/>
      <c r="DS2364" s="22"/>
      <c r="DT2364" s="22"/>
    </row>
    <row r="2365" spans="1:124" s="21" customFormat="1" x14ac:dyDescent="0.2">
      <c r="A2365" s="20"/>
      <c r="B2365" s="20"/>
      <c r="DS2365" s="22"/>
      <c r="DT2365" s="22"/>
    </row>
    <row r="2366" spans="1:124" s="21" customFormat="1" x14ac:dyDescent="0.2">
      <c r="A2366" s="20"/>
      <c r="B2366" s="20"/>
      <c r="DS2366" s="22"/>
      <c r="DT2366" s="22"/>
    </row>
    <row r="2367" spans="1:124" s="21" customFormat="1" x14ac:dyDescent="0.2">
      <c r="A2367" s="20"/>
      <c r="B2367" s="20"/>
      <c r="DS2367" s="22"/>
      <c r="DT2367" s="22"/>
    </row>
    <row r="2368" spans="1:124" s="21" customFormat="1" x14ac:dyDescent="0.2">
      <c r="A2368" s="20"/>
      <c r="B2368" s="20"/>
      <c r="DS2368" s="22"/>
      <c r="DT2368" s="22"/>
    </row>
    <row r="2369" spans="1:124" s="21" customFormat="1" x14ac:dyDescent="0.2">
      <c r="A2369" s="20"/>
      <c r="B2369" s="20"/>
      <c r="DS2369" s="22"/>
      <c r="DT2369" s="22"/>
    </row>
    <row r="2370" spans="1:124" s="21" customFormat="1" x14ac:dyDescent="0.2">
      <c r="A2370" s="20"/>
      <c r="B2370" s="20"/>
      <c r="DS2370" s="22"/>
      <c r="DT2370" s="22"/>
    </row>
    <row r="2371" spans="1:124" s="21" customFormat="1" x14ac:dyDescent="0.2">
      <c r="A2371" s="20"/>
      <c r="B2371" s="20"/>
      <c r="DS2371" s="22"/>
      <c r="DT2371" s="22"/>
    </row>
    <row r="2372" spans="1:124" s="21" customFormat="1" x14ac:dyDescent="0.2">
      <c r="A2372" s="20"/>
      <c r="B2372" s="20"/>
      <c r="DS2372" s="22"/>
      <c r="DT2372" s="22"/>
    </row>
    <row r="2373" spans="1:124" s="21" customFormat="1" x14ac:dyDescent="0.2">
      <c r="A2373" s="20"/>
      <c r="B2373" s="20"/>
      <c r="DS2373" s="22"/>
      <c r="DT2373" s="22"/>
    </row>
    <row r="2374" spans="1:124" s="21" customFormat="1" x14ac:dyDescent="0.2">
      <c r="A2374" s="20"/>
      <c r="B2374" s="20"/>
      <c r="DS2374" s="22"/>
      <c r="DT2374" s="22"/>
    </row>
    <row r="2375" spans="1:124" s="21" customFormat="1" x14ac:dyDescent="0.2">
      <c r="A2375" s="20"/>
      <c r="B2375" s="20"/>
      <c r="DS2375" s="22"/>
      <c r="DT2375" s="22"/>
    </row>
    <row r="2376" spans="1:124" s="21" customFormat="1" x14ac:dyDescent="0.2">
      <c r="A2376" s="20"/>
      <c r="B2376" s="20"/>
      <c r="DS2376" s="22"/>
      <c r="DT2376" s="22"/>
    </row>
    <row r="2377" spans="1:124" s="21" customFormat="1" x14ac:dyDescent="0.2">
      <c r="A2377" s="20"/>
      <c r="B2377" s="20"/>
      <c r="DS2377" s="22"/>
      <c r="DT2377" s="22"/>
    </row>
    <row r="2378" spans="1:124" s="21" customFormat="1" x14ac:dyDescent="0.2">
      <c r="A2378" s="20"/>
      <c r="B2378" s="20"/>
      <c r="DS2378" s="22"/>
      <c r="DT2378" s="22"/>
    </row>
    <row r="2379" spans="1:124" s="21" customFormat="1" x14ac:dyDescent="0.2">
      <c r="A2379" s="20"/>
      <c r="B2379" s="20"/>
      <c r="DS2379" s="22"/>
      <c r="DT2379" s="22"/>
    </row>
    <row r="2380" spans="1:124" s="21" customFormat="1" x14ac:dyDescent="0.2">
      <c r="A2380" s="20"/>
      <c r="B2380" s="20"/>
      <c r="DS2380" s="22"/>
      <c r="DT2380" s="22"/>
    </row>
    <row r="2381" spans="1:124" s="21" customFormat="1" x14ac:dyDescent="0.2">
      <c r="A2381" s="20"/>
      <c r="B2381" s="20"/>
      <c r="DS2381" s="22"/>
      <c r="DT2381" s="22"/>
    </row>
    <row r="2382" spans="1:124" s="21" customFormat="1" x14ac:dyDescent="0.2">
      <c r="A2382" s="20"/>
      <c r="B2382" s="20"/>
      <c r="DS2382" s="22"/>
      <c r="DT2382" s="22"/>
    </row>
    <row r="2383" spans="1:124" s="21" customFormat="1" x14ac:dyDescent="0.2">
      <c r="A2383" s="20"/>
      <c r="B2383" s="20"/>
      <c r="DS2383" s="22"/>
      <c r="DT2383" s="22"/>
    </row>
    <row r="2384" spans="1:124" s="21" customFormat="1" x14ac:dyDescent="0.2">
      <c r="A2384" s="20"/>
      <c r="B2384" s="20"/>
      <c r="DS2384" s="22"/>
      <c r="DT2384" s="22"/>
    </row>
    <row r="2385" spans="1:124" s="21" customFormat="1" x14ac:dyDescent="0.2">
      <c r="A2385" s="20"/>
      <c r="B2385" s="20"/>
      <c r="DS2385" s="22"/>
      <c r="DT2385" s="22"/>
    </row>
    <row r="2386" spans="1:124" s="21" customFormat="1" x14ac:dyDescent="0.2">
      <c r="A2386" s="20"/>
      <c r="B2386" s="20"/>
      <c r="DS2386" s="22"/>
      <c r="DT2386" s="22"/>
    </row>
    <row r="2387" spans="1:124" s="21" customFormat="1" x14ac:dyDescent="0.2">
      <c r="A2387" s="20"/>
      <c r="B2387" s="20"/>
      <c r="DS2387" s="22"/>
      <c r="DT2387" s="22"/>
    </row>
    <row r="2388" spans="1:124" s="21" customFormat="1" x14ac:dyDescent="0.2">
      <c r="A2388" s="20"/>
      <c r="B2388" s="20"/>
      <c r="DS2388" s="22"/>
      <c r="DT2388" s="22"/>
    </row>
    <row r="2389" spans="1:124" s="21" customFormat="1" x14ac:dyDescent="0.2">
      <c r="A2389" s="20"/>
      <c r="B2389" s="20"/>
      <c r="DS2389" s="22"/>
      <c r="DT2389" s="22"/>
    </row>
    <row r="2390" spans="1:124" s="21" customFormat="1" x14ac:dyDescent="0.2">
      <c r="A2390" s="20"/>
      <c r="B2390" s="20"/>
      <c r="DS2390" s="22"/>
      <c r="DT2390" s="22"/>
    </row>
    <row r="2391" spans="1:124" s="21" customFormat="1" x14ac:dyDescent="0.2">
      <c r="A2391" s="20"/>
      <c r="B2391" s="20"/>
      <c r="DS2391" s="22"/>
      <c r="DT2391" s="22"/>
    </row>
    <row r="2392" spans="1:124" s="21" customFormat="1" x14ac:dyDescent="0.2">
      <c r="A2392" s="20"/>
      <c r="B2392" s="20"/>
      <c r="DS2392" s="22"/>
      <c r="DT2392" s="22"/>
    </row>
    <row r="2393" spans="1:124" s="21" customFormat="1" x14ac:dyDescent="0.2">
      <c r="A2393" s="20"/>
      <c r="B2393" s="20"/>
      <c r="DS2393" s="22"/>
      <c r="DT2393" s="22"/>
    </row>
    <row r="2394" spans="1:124" s="21" customFormat="1" x14ac:dyDescent="0.2">
      <c r="A2394" s="20"/>
      <c r="B2394" s="20"/>
      <c r="DS2394" s="22"/>
      <c r="DT2394" s="22"/>
    </row>
    <row r="2395" spans="1:124" s="21" customFormat="1" x14ac:dyDescent="0.2">
      <c r="A2395" s="20"/>
      <c r="B2395" s="20"/>
      <c r="DS2395" s="22"/>
      <c r="DT2395" s="22"/>
    </row>
    <row r="2396" spans="1:124" s="21" customFormat="1" x14ac:dyDescent="0.2">
      <c r="A2396" s="20"/>
      <c r="B2396" s="20"/>
      <c r="DS2396" s="22"/>
      <c r="DT2396" s="22"/>
    </row>
    <row r="2397" spans="1:124" s="21" customFormat="1" x14ac:dyDescent="0.2">
      <c r="A2397" s="20"/>
      <c r="B2397" s="20"/>
      <c r="DS2397" s="22"/>
      <c r="DT2397" s="22"/>
    </row>
    <row r="2398" spans="1:124" s="21" customFormat="1" x14ac:dyDescent="0.2">
      <c r="A2398" s="20"/>
      <c r="B2398" s="20"/>
      <c r="DS2398" s="22"/>
      <c r="DT2398" s="22"/>
    </row>
    <row r="2399" spans="1:124" s="21" customFormat="1" x14ac:dyDescent="0.2">
      <c r="A2399" s="20"/>
      <c r="B2399" s="20"/>
      <c r="DS2399" s="22"/>
      <c r="DT2399" s="22"/>
    </row>
    <row r="2400" spans="1:124" s="21" customFormat="1" x14ac:dyDescent="0.2">
      <c r="A2400" s="20"/>
      <c r="B2400" s="20"/>
      <c r="DS2400" s="22"/>
      <c r="DT2400" s="22"/>
    </row>
    <row r="2401" spans="1:124" s="21" customFormat="1" x14ac:dyDescent="0.2">
      <c r="A2401" s="20"/>
      <c r="B2401" s="20"/>
      <c r="DS2401" s="22"/>
      <c r="DT2401" s="22"/>
    </row>
    <row r="2402" spans="1:124" s="21" customFormat="1" x14ac:dyDescent="0.2">
      <c r="A2402" s="20"/>
      <c r="B2402" s="20"/>
      <c r="DS2402" s="22"/>
      <c r="DT2402" s="22"/>
    </row>
    <row r="2403" spans="1:124" s="21" customFormat="1" x14ac:dyDescent="0.2">
      <c r="A2403" s="20"/>
      <c r="B2403" s="20"/>
      <c r="DS2403" s="22"/>
      <c r="DT2403" s="22"/>
    </row>
    <row r="2404" spans="1:124" s="21" customFormat="1" x14ac:dyDescent="0.2">
      <c r="A2404" s="20"/>
      <c r="B2404" s="20"/>
      <c r="DS2404" s="22"/>
      <c r="DT2404" s="22"/>
    </row>
    <row r="2405" spans="1:124" s="21" customFormat="1" x14ac:dyDescent="0.2">
      <c r="A2405" s="20"/>
      <c r="B2405" s="20"/>
      <c r="DS2405" s="22"/>
      <c r="DT2405" s="22"/>
    </row>
    <row r="2406" spans="1:124" s="21" customFormat="1" x14ac:dyDescent="0.2">
      <c r="A2406" s="20"/>
      <c r="B2406" s="20"/>
      <c r="DS2406" s="22"/>
      <c r="DT2406" s="22"/>
    </row>
    <row r="2407" spans="1:124" s="21" customFormat="1" x14ac:dyDescent="0.2">
      <c r="A2407" s="20"/>
      <c r="B2407" s="20"/>
      <c r="DS2407" s="22"/>
      <c r="DT2407" s="22"/>
    </row>
    <row r="2408" spans="1:124" s="21" customFormat="1" x14ac:dyDescent="0.2">
      <c r="A2408" s="20"/>
      <c r="B2408" s="20"/>
      <c r="DS2408" s="22"/>
      <c r="DT2408" s="22"/>
    </row>
    <row r="2409" spans="1:124" s="21" customFormat="1" x14ac:dyDescent="0.2">
      <c r="A2409" s="20"/>
      <c r="B2409" s="20"/>
      <c r="DS2409" s="22"/>
      <c r="DT2409" s="22"/>
    </row>
    <row r="2410" spans="1:124" s="21" customFormat="1" x14ac:dyDescent="0.2">
      <c r="A2410" s="20"/>
      <c r="B2410" s="20"/>
      <c r="DS2410" s="22"/>
      <c r="DT2410" s="22"/>
    </row>
    <row r="2411" spans="1:124" s="21" customFormat="1" x14ac:dyDescent="0.2">
      <c r="A2411" s="20"/>
      <c r="B2411" s="20"/>
      <c r="DS2411" s="22"/>
      <c r="DT2411" s="22"/>
    </row>
    <row r="2412" spans="1:124" s="21" customFormat="1" x14ac:dyDescent="0.2">
      <c r="A2412" s="20"/>
      <c r="B2412" s="20"/>
      <c r="DS2412" s="22"/>
      <c r="DT2412" s="22"/>
    </row>
    <row r="2413" spans="1:124" s="21" customFormat="1" x14ac:dyDescent="0.2">
      <c r="A2413" s="20"/>
      <c r="B2413" s="20"/>
      <c r="DS2413" s="22"/>
      <c r="DT2413" s="22"/>
    </row>
    <row r="2414" spans="1:124" s="21" customFormat="1" x14ac:dyDescent="0.2">
      <c r="A2414" s="20"/>
      <c r="B2414" s="20"/>
      <c r="DS2414" s="22"/>
      <c r="DT2414" s="22"/>
    </row>
    <row r="2415" spans="1:124" s="21" customFormat="1" x14ac:dyDescent="0.2">
      <c r="A2415" s="20"/>
      <c r="B2415" s="20"/>
      <c r="DS2415" s="22"/>
      <c r="DT2415" s="22"/>
    </row>
    <row r="2416" spans="1:124" s="21" customFormat="1" x14ac:dyDescent="0.2">
      <c r="A2416" s="20"/>
      <c r="B2416" s="20"/>
      <c r="DS2416" s="22"/>
      <c r="DT2416" s="22"/>
    </row>
    <row r="2417" spans="1:124" s="21" customFormat="1" x14ac:dyDescent="0.2">
      <c r="A2417" s="20"/>
      <c r="B2417" s="20"/>
      <c r="DS2417" s="22"/>
      <c r="DT2417" s="22"/>
    </row>
    <row r="2418" spans="1:124" s="21" customFormat="1" x14ac:dyDescent="0.2">
      <c r="A2418" s="20"/>
      <c r="B2418" s="20"/>
      <c r="DS2418" s="22"/>
      <c r="DT2418" s="22"/>
    </row>
    <row r="2419" spans="1:124" s="21" customFormat="1" x14ac:dyDescent="0.2">
      <c r="A2419" s="20"/>
      <c r="B2419" s="20"/>
      <c r="DS2419" s="22"/>
      <c r="DT2419" s="22"/>
    </row>
    <row r="2420" spans="1:124" s="21" customFormat="1" x14ac:dyDescent="0.2">
      <c r="A2420" s="20"/>
      <c r="B2420" s="20"/>
      <c r="DS2420" s="22"/>
      <c r="DT2420" s="22"/>
    </row>
    <row r="2421" spans="1:124" s="21" customFormat="1" x14ac:dyDescent="0.2">
      <c r="A2421" s="20"/>
      <c r="B2421" s="20"/>
      <c r="DS2421" s="22"/>
      <c r="DT2421" s="22"/>
    </row>
    <row r="2422" spans="1:124" s="21" customFormat="1" x14ac:dyDescent="0.2">
      <c r="A2422" s="20"/>
      <c r="B2422" s="20"/>
      <c r="DS2422" s="22"/>
      <c r="DT2422" s="22"/>
    </row>
    <row r="2423" spans="1:124" s="21" customFormat="1" x14ac:dyDescent="0.2">
      <c r="A2423" s="20"/>
      <c r="B2423" s="20"/>
      <c r="DS2423" s="22"/>
      <c r="DT2423" s="22"/>
    </row>
  </sheetData>
  <mergeCells count="137">
    <mergeCell ref="A3:A4"/>
    <mergeCell ref="AR1:AT1"/>
    <mergeCell ref="AR2:AT2"/>
    <mergeCell ref="FH1:FJ1"/>
    <mergeCell ref="FK1:FM1"/>
    <mergeCell ref="FN1:FP1"/>
    <mergeCell ref="FQ1:FS1"/>
    <mergeCell ref="FT1:FV1"/>
    <mergeCell ref="ES1:EU1"/>
    <mergeCell ref="EV1:EX2"/>
    <mergeCell ref="EY1:FA1"/>
    <mergeCell ref="FB1:FD1"/>
    <mergeCell ref="FE1:FG1"/>
    <mergeCell ref="ES2:EU2"/>
    <mergeCell ref="EY2:FA2"/>
    <mergeCell ref="FB2:FD2"/>
    <mergeCell ref="FE2:FG2"/>
    <mergeCell ref="FH2:FJ2"/>
    <mergeCell ref="FK2:FM2"/>
    <mergeCell ref="FN2:FP2"/>
    <mergeCell ref="FQ2:FS2"/>
    <mergeCell ref="FT2:FV2"/>
    <mergeCell ref="EG1:EI1"/>
    <mergeCell ref="EJ1:EL1"/>
    <mergeCell ref="HA1:HC2"/>
    <mergeCell ref="GO2:GQ2"/>
    <mergeCell ref="GR2:GT2"/>
    <mergeCell ref="GU2:GW2"/>
    <mergeCell ref="FW1:FY1"/>
    <mergeCell ref="FZ1:GB1"/>
    <mergeCell ref="GC1:GE1"/>
    <mergeCell ref="GF1:GH1"/>
    <mergeCell ref="GL1:GN1"/>
    <mergeCell ref="GO1:GQ1"/>
    <mergeCell ref="GR1:GT1"/>
    <mergeCell ref="GU1:GW1"/>
    <mergeCell ref="GX1:GZ2"/>
    <mergeCell ref="FW2:FY2"/>
    <mergeCell ref="FZ2:GB2"/>
    <mergeCell ref="GC2:GE2"/>
    <mergeCell ref="GF2:GH2"/>
    <mergeCell ref="GL2:GN2"/>
    <mergeCell ref="GI1:GK1"/>
    <mergeCell ref="GI2:GK2"/>
    <mergeCell ref="EM2:EO2"/>
    <mergeCell ref="EP2:ER2"/>
    <mergeCell ref="ED1:EF1"/>
    <mergeCell ref="CZ2:DB2"/>
    <mergeCell ref="DC2:DE2"/>
    <mergeCell ref="DF2:DH2"/>
    <mergeCell ref="DI2:DK2"/>
    <mergeCell ref="DI1:DK1"/>
    <mergeCell ref="DL1:DN1"/>
    <mergeCell ref="DO1:DQ1"/>
    <mergeCell ref="DR1:DT2"/>
    <mergeCell ref="DL2:DN2"/>
    <mergeCell ref="DO2:DQ2"/>
    <mergeCell ref="DU1:DW1"/>
    <mergeCell ref="DX1:DZ1"/>
    <mergeCell ref="EA1:EC1"/>
    <mergeCell ref="DU2:DW2"/>
    <mergeCell ref="DX2:DZ2"/>
    <mergeCell ref="EA2:EC2"/>
    <mergeCell ref="ED2:EF2"/>
    <mergeCell ref="EM1:EO1"/>
    <mergeCell ref="EP1:ER1"/>
    <mergeCell ref="AX2:AZ2"/>
    <mergeCell ref="BA2:BC2"/>
    <mergeCell ref="EG2:EI2"/>
    <mergeCell ref="EJ2:EL2"/>
    <mergeCell ref="CE2:CG2"/>
    <mergeCell ref="BD2:BF2"/>
    <mergeCell ref="BG2:BI2"/>
    <mergeCell ref="BJ2:BL2"/>
    <mergeCell ref="BM2:BO2"/>
    <mergeCell ref="BP2:BR2"/>
    <mergeCell ref="CH2:CJ2"/>
    <mergeCell ref="CK2:CM2"/>
    <mergeCell ref="CN2:CP2"/>
    <mergeCell ref="CW2:CY2"/>
    <mergeCell ref="AI1:AK1"/>
    <mergeCell ref="B2:D2"/>
    <mergeCell ref="E2:G2"/>
    <mergeCell ref="H2:J2"/>
    <mergeCell ref="K2:M2"/>
    <mergeCell ref="N2:P2"/>
    <mergeCell ref="Q2:S2"/>
    <mergeCell ref="T2:V2"/>
    <mergeCell ref="W2:Y2"/>
    <mergeCell ref="Z2:AB2"/>
    <mergeCell ref="AC1:AE1"/>
    <mergeCell ref="AF1:AH1"/>
    <mergeCell ref="B1:D1"/>
    <mergeCell ref="E1:G1"/>
    <mergeCell ref="H1:J1"/>
    <mergeCell ref="K1:M1"/>
    <mergeCell ref="N1:P1"/>
    <mergeCell ref="Q1:S1"/>
    <mergeCell ref="T1:V1"/>
    <mergeCell ref="W1:Y1"/>
    <mergeCell ref="Z1:AB1"/>
    <mergeCell ref="AC2:AE2"/>
    <mergeCell ref="AF2:AH2"/>
    <mergeCell ref="AI2:AK2"/>
    <mergeCell ref="AL1:AN1"/>
    <mergeCell ref="AO1:AQ1"/>
    <mergeCell ref="AU1:AW1"/>
    <mergeCell ref="AX1:AZ1"/>
    <mergeCell ref="BS2:BU2"/>
    <mergeCell ref="BV2:BX2"/>
    <mergeCell ref="BY2:CA2"/>
    <mergeCell ref="CB2:CD2"/>
    <mergeCell ref="CT1:CV1"/>
    <mergeCell ref="BP1:BR1"/>
    <mergeCell ref="BS1:BU1"/>
    <mergeCell ref="BV1:BX1"/>
    <mergeCell ref="BY1:CA1"/>
    <mergeCell ref="CB1:CD1"/>
    <mergeCell ref="BA1:BC1"/>
    <mergeCell ref="BD1:BF1"/>
    <mergeCell ref="BG1:BI1"/>
    <mergeCell ref="BJ1:BL1"/>
    <mergeCell ref="BM1:BO1"/>
    <mergeCell ref="CQ2:CS2"/>
    <mergeCell ref="CT2:CV2"/>
    <mergeCell ref="AL2:AN2"/>
    <mergeCell ref="AO2:AQ2"/>
    <mergeCell ref="AU2:AW2"/>
    <mergeCell ref="CW1:CY1"/>
    <mergeCell ref="CZ1:DB1"/>
    <mergeCell ref="DC1:DE1"/>
    <mergeCell ref="DF1:DH1"/>
    <mergeCell ref="CE1:CG1"/>
    <mergeCell ref="CH1:CJ1"/>
    <mergeCell ref="CK1:CM1"/>
    <mergeCell ref="CN1:CP1"/>
    <mergeCell ref="CQ1:CS1"/>
  </mergeCells>
  <pageMargins left="0.59055118110236227" right="0.39370078740157483" top="1.299212598425197" bottom="0.59055118110236227" header="0.39370078740157483" footer="0.51181102362204722"/>
  <pageSetup paperSize="9" scale="60" orientation="portrait" r:id="rId1"/>
  <headerFooter alignWithMargins="0">
    <oddHeader xml:space="preserve">&amp;C&amp;"Times New Roman,Félkövér"&amp;11Budapest VIII. kerületi &amp;12Önkormányzat 2019. évi költségvetés
 bevételi és kiadási előirányzata címrendenként&amp;R&amp;"Cambria,Dőlt"2. melléklet a /2018. ()
önkormányzati rendelethez
ezer forintban
</oddHeader>
    <oddFooter>&amp;R
&amp;P</oddFooter>
  </headerFooter>
  <colBreaks count="23" manualBreakCount="23">
    <brk id="10" max="68" man="1"/>
    <brk id="19" max="68" man="1"/>
    <brk id="28" max="68" man="1"/>
    <brk id="37" max="68" man="1"/>
    <brk id="46" max="68" man="1"/>
    <brk id="55" max="68" man="1"/>
    <brk id="64" max="68" man="1"/>
    <brk id="73" max="68" man="1"/>
    <brk id="82" max="68" man="1"/>
    <brk id="91" max="69" man="1"/>
    <brk id="100" max="69" man="1"/>
    <brk id="109" max="69" man="1"/>
    <brk id="118" max="69" man="1"/>
    <brk id="124" max="68" man="1"/>
    <brk id="133" max="68" man="1"/>
    <brk id="142" max="68" man="1"/>
    <brk id="151" max="68" man="1"/>
    <brk id="160" max="68" man="1"/>
    <brk id="169" max="68" man="1"/>
    <brk id="178" max="68" man="1"/>
    <brk id="187" max="68" man="1"/>
    <brk id="196" max="68" man="1"/>
    <brk id="205" max="68"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S2422"/>
  <sheetViews>
    <sheetView zoomScaleNormal="100" workbookViewId="0">
      <pane xSplit="1" ySplit="6" topLeftCell="BZ7" activePane="bottomRight" state="frozen"/>
      <selection pane="topRight" activeCell="B1" sqref="B1"/>
      <selection pane="bottomLeft" activeCell="A4" sqref="A4"/>
      <selection pane="bottomRight" activeCell="FN36" sqref="FN36"/>
    </sheetView>
  </sheetViews>
  <sheetFormatPr defaultColWidth="10.7109375" defaultRowHeight="12.75" x14ac:dyDescent="0.2"/>
  <cols>
    <col min="1" max="1" width="55.7109375" style="20" customWidth="1"/>
    <col min="2" max="2" width="11.42578125" style="20" hidden="1" customWidth="1"/>
    <col min="3" max="3" width="13" style="27" customWidth="1"/>
    <col min="4" max="4" width="13.28515625" style="27" hidden="1" customWidth="1"/>
    <col min="5" max="5" width="0.140625" style="27" customWidth="1"/>
    <col min="6" max="6" width="11.42578125" style="21" customWidth="1"/>
    <col min="7" max="8" width="11.42578125" style="21" hidden="1" customWidth="1"/>
    <col min="9" max="9" width="13.28515625" style="21" customWidth="1"/>
    <col min="10" max="11" width="13.28515625" style="21" hidden="1" customWidth="1"/>
    <col min="12" max="12" width="13.28515625" style="21" customWidth="1"/>
    <col min="13" max="14" width="13.28515625" style="21" hidden="1" customWidth="1"/>
    <col min="15" max="15" width="13.28515625" style="21" customWidth="1"/>
    <col min="16" max="17" width="13.28515625" style="21" hidden="1" customWidth="1"/>
    <col min="18" max="18" width="13.28515625" style="21" customWidth="1"/>
    <col min="19" max="20" width="13.28515625" style="21" hidden="1" customWidth="1"/>
    <col min="21" max="21" width="13.28515625" style="21" customWidth="1"/>
    <col min="22" max="23" width="13.28515625" style="21" hidden="1" customWidth="1"/>
    <col min="24" max="24" width="13.28515625" style="21" customWidth="1"/>
    <col min="25" max="26" width="13.28515625" style="21" hidden="1" customWidth="1"/>
    <col min="27" max="27" width="13.28515625" style="21" customWidth="1"/>
    <col min="28" max="29" width="13.28515625" style="21" hidden="1" customWidth="1"/>
    <col min="30" max="30" width="13.28515625" style="21" customWidth="1"/>
    <col min="31" max="32" width="13.28515625" style="21" hidden="1" customWidth="1"/>
    <col min="33" max="33" width="13.28515625" style="21" customWidth="1"/>
    <col min="34" max="35" width="13.28515625" style="21" hidden="1" customWidth="1"/>
    <col min="36" max="36" width="13.28515625" style="21" customWidth="1"/>
    <col min="37" max="38" width="13.28515625" style="21" hidden="1" customWidth="1"/>
    <col min="39" max="39" width="13.28515625" style="21" customWidth="1"/>
    <col min="40" max="41" width="13.28515625" style="21" hidden="1" customWidth="1"/>
    <col min="42" max="42" width="13.28515625" style="21" customWidth="1"/>
    <col min="43" max="44" width="13.28515625" style="21" hidden="1" customWidth="1"/>
    <col min="45" max="45" width="13.28515625" style="21" customWidth="1"/>
    <col min="46" max="47" width="13.28515625" style="21" hidden="1" customWidth="1"/>
    <col min="48" max="48" width="13.28515625" style="21" customWidth="1"/>
    <col min="49" max="50" width="13.28515625" style="21" hidden="1" customWidth="1"/>
    <col min="51" max="51" width="13.28515625" style="21" customWidth="1"/>
    <col min="52" max="53" width="13.28515625" style="21" hidden="1" customWidth="1"/>
    <col min="54" max="54" width="13.28515625" style="21" customWidth="1"/>
    <col min="55" max="56" width="13.28515625" style="21" hidden="1" customWidth="1"/>
    <col min="57" max="57" width="13.28515625" style="21" customWidth="1"/>
    <col min="58" max="59" width="13.28515625" style="21" hidden="1" customWidth="1"/>
    <col min="60" max="60" width="13.28515625" style="21" customWidth="1"/>
    <col min="61" max="62" width="13.28515625" style="21" hidden="1" customWidth="1"/>
    <col min="63" max="63" width="13.28515625" style="21" customWidth="1"/>
    <col min="64" max="65" width="13.28515625" style="21" hidden="1" customWidth="1"/>
    <col min="66" max="66" width="13.28515625" style="21" customWidth="1"/>
    <col min="67" max="68" width="13.28515625" style="21" hidden="1" customWidth="1"/>
    <col min="69" max="69" width="13.28515625" style="21" customWidth="1"/>
    <col min="70" max="71" width="13.28515625" style="21" hidden="1" customWidth="1"/>
    <col min="72" max="72" width="13.28515625" style="21" customWidth="1"/>
    <col min="73" max="74" width="13.28515625" style="21" hidden="1" customWidth="1"/>
    <col min="75" max="75" width="13.28515625" style="21" customWidth="1"/>
    <col min="76" max="77" width="13.28515625" style="21" hidden="1" customWidth="1"/>
    <col min="78" max="78" width="13.28515625" style="21" customWidth="1"/>
    <col min="79" max="80" width="13.28515625" style="21" hidden="1" customWidth="1"/>
    <col min="81" max="81" width="12.85546875" style="21" customWidth="1"/>
    <col min="82" max="82" width="0.28515625" style="21" hidden="1" customWidth="1"/>
    <col min="83" max="83" width="10.42578125" style="21" hidden="1" customWidth="1"/>
    <col min="84" max="84" width="13.28515625" style="21" customWidth="1"/>
    <col min="85" max="86" width="13.28515625" style="21" hidden="1" customWidth="1"/>
    <col min="87" max="87" width="13.28515625" style="21" customWidth="1"/>
    <col min="88" max="89" width="13.28515625" style="21" hidden="1" customWidth="1"/>
    <col min="90" max="90" width="13.28515625" style="21" customWidth="1"/>
    <col min="91" max="92" width="13.28515625" style="21" hidden="1" customWidth="1"/>
    <col min="93" max="93" width="13.28515625" style="21" customWidth="1"/>
    <col min="94" max="95" width="13.28515625" style="21" hidden="1" customWidth="1"/>
    <col min="96" max="96" width="13.28515625" style="21" customWidth="1"/>
    <col min="97" max="98" width="13.28515625" style="21" hidden="1" customWidth="1"/>
    <col min="99" max="99" width="13.28515625" style="21" customWidth="1"/>
    <col min="100" max="100" width="13.28515625" style="21" hidden="1" customWidth="1"/>
    <col min="101" max="101" width="5" style="21" hidden="1" customWidth="1"/>
    <col min="102" max="102" width="13.28515625" style="21" customWidth="1"/>
    <col min="103" max="104" width="13.28515625" style="21" hidden="1" customWidth="1"/>
    <col min="105" max="105" width="13.28515625" style="21" customWidth="1"/>
    <col min="106" max="107" width="13.28515625" style="21" hidden="1" customWidth="1"/>
    <col min="108" max="108" width="13.28515625" style="21" customWidth="1"/>
    <col min="109" max="110" width="13.28515625" style="21" hidden="1" customWidth="1"/>
    <col min="111" max="111" width="13.28515625" style="21" customWidth="1"/>
    <col min="112" max="113" width="13.28515625" style="21" hidden="1" customWidth="1"/>
    <col min="114" max="114" width="13.28515625" style="21" customWidth="1"/>
    <col min="115" max="116" width="13.28515625" style="21" hidden="1" customWidth="1"/>
    <col min="117" max="117" width="13.28515625" style="21" customWidth="1"/>
    <col min="118" max="119" width="13.28515625" style="21" hidden="1" customWidth="1"/>
    <col min="120" max="120" width="13.28515625" style="21" customWidth="1"/>
    <col min="121" max="122" width="13.28515625" style="21" hidden="1" customWidth="1"/>
    <col min="123" max="123" width="13.28515625" style="130" customWidth="1"/>
    <col min="124" max="124" width="13.28515625" style="130" hidden="1" customWidth="1"/>
    <col min="125" max="125" width="13.28515625" style="21" hidden="1" customWidth="1"/>
    <col min="126" max="126" width="13.28515625" style="22" customWidth="1"/>
    <col min="127" max="128" width="13.28515625" style="22" hidden="1" customWidth="1"/>
    <col min="129" max="129" width="13.28515625" style="21" customWidth="1"/>
    <col min="130" max="131" width="13.28515625" style="21" hidden="1" customWidth="1"/>
    <col min="132" max="132" width="13.28515625" style="21" customWidth="1"/>
    <col min="133" max="134" width="13.28515625" style="21" hidden="1" customWidth="1"/>
    <col min="135" max="135" width="13.28515625" style="21" customWidth="1"/>
    <col min="136" max="137" width="13.28515625" style="21" hidden="1" customWidth="1"/>
    <col min="138" max="138" width="13.28515625" style="21" customWidth="1"/>
    <col min="139" max="140" width="13.28515625" style="21" hidden="1" customWidth="1"/>
    <col min="141" max="141" width="13.28515625" style="21" customWidth="1"/>
    <col min="142" max="143" width="13.28515625" style="21" hidden="1" customWidth="1"/>
    <col min="144" max="144" width="13.28515625" style="21" customWidth="1"/>
    <col min="145" max="146" width="13.28515625" style="21" hidden="1" customWidth="1"/>
    <col min="147" max="147" width="13.28515625" style="21" customWidth="1"/>
    <col min="148" max="149" width="13.28515625" style="21" hidden="1" customWidth="1"/>
    <col min="150" max="150" width="13.28515625" style="21" customWidth="1"/>
    <col min="151" max="152" width="13.28515625" style="21" hidden="1" customWidth="1"/>
    <col min="153" max="153" width="14.140625" style="130" customWidth="1"/>
    <col min="154" max="154" width="13.28515625" style="130" hidden="1" customWidth="1"/>
    <col min="155" max="155" width="13.28515625" style="22" customWidth="1"/>
    <col min="156" max="168" width="13.28515625" style="21" customWidth="1"/>
    <col min="169" max="172" width="13.28515625" style="22" customWidth="1"/>
    <col min="173" max="173" width="16.85546875" style="22" customWidth="1"/>
    <col min="174" max="177" width="14.7109375" style="9" customWidth="1"/>
    <col min="178" max="16384" width="10.7109375" style="9"/>
  </cols>
  <sheetData>
    <row r="1" spans="1:174" s="1" customFormat="1" ht="14.25" x14ac:dyDescent="0.2">
      <c r="A1" s="144" t="s">
        <v>855</v>
      </c>
      <c r="B1" s="145"/>
      <c r="C1" s="748">
        <v>11101</v>
      </c>
      <c r="D1" s="748"/>
      <c r="E1" s="748"/>
      <c r="F1" s="748">
        <v>11102</v>
      </c>
      <c r="G1" s="748"/>
      <c r="H1" s="748"/>
      <c r="I1" s="748">
        <v>11103</v>
      </c>
      <c r="J1" s="748"/>
      <c r="K1" s="748"/>
      <c r="L1" s="146">
        <v>11104</v>
      </c>
      <c r="M1" s="748"/>
      <c r="N1" s="748"/>
      <c r="O1" s="748">
        <v>11105</v>
      </c>
      <c r="P1" s="748"/>
      <c r="Q1" s="748"/>
      <c r="R1" s="146" t="s">
        <v>1</v>
      </c>
      <c r="S1" s="748"/>
      <c r="T1" s="748"/>
      <c r="U1" s="748" t="s">
        <v>2</v>
      </c>
      <c r="V1" s="748"/>
      <c r="W1" s="748"/>
      <c r="X1" s="748" t="s">
        <v>3</v>
      </c>
      <c r="Y1" s="748"/>
      <c r="Z1" s="748"/>
      <c r="AA1" s="748" t="s">
        <v>4</v>
      </c>
      <c r="AB1" s="748"/>
      <c r="AC1" s="748"/>
      <c r="AD1" s="748" t="s">
        <v>5</v>
      </c>
      <c r="AE1" s="748"/>
      <c r="AF1" s="748"/>
      <c r="AG1" s="748">
        <v>11201</v>
      </c>
      <c r="AH1" s="748"/>
      <c r="AI1" s="748"/>
      <c r="AJ1" s="146">
        <v>11301</v>
      </c>
      <c r="AK1" s="748"/>
      <c r="AL1" s="748"/>
      <c r="AM1" s="748">
        <v>11303</v>
      </c>
      <c r="AN1" s="748"/>
      <c r="AO1" s="748"/>
      <c r="AP1" s="748">
        <v>11401</v>
      </c>
      <c r="AQ1" s="748"/>
      <c r="AR1" s="748"/>
      <c r="AS1" s="748">
        <v>11402</v>
      </c>
      <c r="AT1" s="748"/>
      <c r="AU1" s="748"/>
      <c r="AV1" s="748" t="s">
        <v>6</v>
      </c>
      <c r="AW1" s="748"/>
      <c r="AX1" s="748"/>
      <c r="AY1" s="748" t="s">
        <v>7</v>
      </c>
      <c r="AZ1" s="748"/>
      <c r="BA1" s="748"/>
      <c r="BB1" s="748">
        <v>11405</v>
      </c>
      <c r="BC1" s="748"/>
      <c r="BD1" s="748"/>
      <c r="BE1" s="146">
        <v>11406</v>
      </c>
      <c r="BF1" s="748"/>
      <c r="BG1" s="748"/>
      <c r="BH1" s="748">
        <v>11407</v>
      </c>
      <c r="BI1" s="748"/>
      <c r="BJ1" s="748"/>
      <c r="BK1" s="748">
        <v>11501</v>
      </c>
      <c r="BL1" s="748"/>
      <c r="BM1" s="748"/>
      <c r="BN1" s="748">
        <v>11502</v>
      </c>
      <c r="BO1" s="748"/>
      <c r="BP1" s="748"/>
      <c r="BQ1" s="748">
        <v>11601</v>
      </c>
      <c r="BR1" s="748"/>
      <c r="BS1" s="748"/>
      <c r="BT1" s="748" t="s">
        <v>8</v>
      </c>
      <c r="BU1" s="748"/>
      <c r="BV1" s="748"/>
      <c r="BW1" s="146" t="s">
        <v>9</v>
      </c>
      <c r="BX1" s="748"/>
      <c r="BY1" s="748"/>
      <c r="BZ1" s="748" t="s">
        <v>10</v>
      </c>
      <c r="CA1" s="748"/>
      <c r="CB1" s="748"/>
      <c r="CC1" s="748" t="s">
        <v>11</v>
      </c>
      <c r="CD1" s="748"/>
      <c r="CE1" s="748"/>
      <c r="CF1" s="748">
        <v>11602</v>
      </c>
      <c r="CG1" s="748"/>
      <c r="CH1" s="748"/>
      <c r="CI1" s="748">
        <v>11603</v>
      </c>
      <c r="CJ1" s="748"/>
      <c r="CK1" s="748"/>
      <c r="CL1" s="748">
        <v>11604</v>
      </c>
      <c r="CM1" s="748"/>
      <c r="CN1" s="748"/>
      <c r="CO1" s="146">
        <v>11605</v>
      </c>
      <c r="CP1" s="146"/>
      <c r="CQ1" s="146"/>
      <c r="CR1" s="146">
        <v>11701</v>
      </c>
      <c r="CS1" s="748"/>
      <c r="CT1" s="748"/>
      <c r="CU1" s="748">
        <v>11702</v>
      </c>
      <c r="CV1" s="748"/>
      <c r="CW1" s="748"/>
      <c r="CX1" s="748">
        <v>11703</v>
      </c>
      <c r="CY1" s="748"/>
      <c r="CZ1" s="748"/>
      <c r="DA1" s="748">
        <v>11704</v>
      </c>
      <c r="DB1" s="748"/>
      <c r="DC1" s="748"/>
      <c r="DD1" s="748">
        <v>11705</v>
      </c>
      <c r="DE1" s="748"/>
      <c r="DF1" s="748"/>
      <c r="DG1" s="146" t="s">
        <v>12</v>
      </c>
      <c r="DH1" s="748"/>
      <c r="DI1" s="748"/>
      <c r="DJ1" s="748" t="s">
        <v>13</v>
      </c>
      <c r="DK1" s="748"/>
      <c r="DL1" s="748"/>
      <c r="DM1" s="748">
        <v>11803</v>
      </c>
      <c r="DN1" s="748"/>
      <c r="DO1" s="748"/>
      <c r="DP1" s="146">
        <v>11805</v>
      </c>
      <c r="DQ1" s="146"/>
      <c r="DR1" s="146"/>
      <c r="DS1" s="894" t="s">
        <v>387</v>
      </c>
      <c r="DT1" s="751"/>
      <c r="DU1" s="147"/>
      <c r="DV1" s="146">
        <v>12102</v>
      </c>
      <c r="DW1" s="146"/>
      <c r="DX1" s="146"/>
      <c r="DY1" s="146">
        <v>12103</v>
      </c>
      <c r="DZ1" s="146"/>
      <c r="EA1" s="146"/>
      <c r="EB1" s="146">
        <v>12104</v>
      </c>
      <c r="EC1" s="748"/>
      <c r="ED1" s="748"/>
      <c r="EE1" s="748" t="s">
        <v>14</v>
      </c>
      <c r="EF1" s="748"/>
      <c r="EG1" s="748"/>
      <c r="EH1" s="748" t="s">
        <v>15</v>
      </c>
      <c r="EI1" s="748"/>
      <c r="EJ1" s="748"/>
      <c r="EK1" s="146" t="s">
        <v>16</v>
      </c>
      <c r="EL1" s="748"/>
      <c r="EM1" s="748"/>
      <c r="EN1" s="748" t="s">
        <v>17</v>
      </c>
      <c r="EO1" s="748"/>
      <c r="EP1" s="748"/>
      <c r="EQ1" s="146">
        <v>12202</v>
      </c>
      <c r="ER1" s="146"/>
      <c r="ES1" s="146"/>
      <c r="ET1" s="146">
        <v>12203</v>
      </c>
      <c r="EU1" s="146"/>
      <c r="EV1" s="146"/>
      <c r="EW1" s="894" t="s">
        <v>73</v>
      </c>
      <c r="EX1" s="148"/>
      <c r="EY1" s="748">
        <v>40101</v>
      </c>
      <c r="EZ1" s="748" t="s">
        <v>18</v>
      </c>
      <c r="FA1" s="748" t="s">
        <v>19</v>
      </c>
      <c r="FB1" s="146" t="s">
        <v>20</v>
      </c>
      <c r="FC1" s="748">
        <v>40103</v>
      </c>
      <c r="FD1" s="748" t="s">
        <v>21</v>
      </c>
      <c r="FE1" s="748" t="s">
        <v>22</v>
      </c>
      <c r="FF1" s="748">
        <v>40105</v>
      </c>
      <c r="FG1" s="748">
        <v>40106</v>
      </c>
      <c r="FH1" s="146">
        <v>40107</v>
      </c>
      <c r="FI1" s="748">
        <v>40108</v>
      </c>
      <c r="FJ1" s="748">
        <v>40109</v>
      </c>
      <c r="FK1" s="748">
        <v>40110</v>
      </c>
      <c r="FL1" s="748">
        <v>40100</v>
      </c>
      <c r="FM1" s="748" t="s">
        <v>23</v>
      </c>
      <c r="FN1" s="750">
        <v>50100</v>
      </c>
      <c r="FO1" s="149" t="s">
        <v>24</v>
      </c>
      <c r="FP1" s="896" t="s">
        <v>89</v>
      </c>
      <c r="FQ1" s="898" t="s">
        <v>90</v>
      </c>
    </row>
    <row r="2" spans="1:174" s="3" customFormat="1" ht="76.5" x14ac:dyDescent="0.2">
      <c r="A2" s="755" t="s">
        <v>26</v>
      </c>
      <c r="B2" s="132"/>
      <c r="C2" s="749" t="s">
        <v>27</v>
      </c>
      <c r="D2" s="749"/>
      <c r="E2" s="749"/>
      <c r="F2" s="749" t="s">
        <v>28</v>
      </c>
      <c r="G2" s="749"/>
      <c r="H2" s="749"/>
      <c r="I2" s="749" t="s">
        <v>29</v>
      </c>
      <c r="J2" s="749"/>
      <c r="K2" s="749"/>
      <c r="L2" s="96" t="s">
        <v>30</v>
      </c>
      <c r="M2" s="749"/>
      <c r="N2" s="749"/>
      <c r="O2" s="749" t="s">
        <v>31</v>
      </c>
      <c r="P2" s="749"/>
      <c r="Q2" s="749"/>
      <c r="R2" s="96" t="s">
        <v>32</v>
      </c>
      <c r="S2" s="749"/>
      <c r="T2" s="749"/>
      <c r="U2" s="749" t="s">
        <v>33</v>
      </c>
      <c r="V2" s="749"/>
      <c r="W2" s="749"/>
      <c r="X2" s="749" t="s">
        <v>34</v>
      </c>
      <c r="Y2" s="749"/>
      <c r="Z2" s="749"/>
      <c r="AA2" s="749" t="s">
        <v>35</v>
      </c>
      <c r="AB2" s="749"/>
      <c r="AC2" s="749"/>
      <c r="AD2" s="749" t="s">
        <v>36</v>
      </c>
      <c r="AE2" s="749"/>
      <c r="AF2" s="749"/>
      <c r="AG2" s="749" t="s">
        <v>37</v>
      </c>
      <c r="AH2" s="749"/>
      <c r="AI2" s="749"/>
      <c r="AJ2" s="96" t="s">
        <v>38</v>
      </c>
      <c r="AK2" s="749"/>
      <c r="AL2" s="749"/>
      <c r="AM2" s="749" t="s">
        <v>39</v>
      </c>
      <c r="AN2" s="749"/>
      <c r="AO2" s="749"/>
      <c r="AP2" s="749" t="s">
        <v>40</v>
      </c>
      <c r="AQ2" s="749"/>
      <c r="AR2" s="749"/>
      <c r="AS2" s="749" t="s">
        <v>661</v>
      </c>
      <c r="AT2" s="749"/>
      <c r="AU2" s="749"/>
      <c r="AV2" s="749" t="s">
        <v>41</v>
      </c>
      <c r="AW2" s="749"/>
      <c r="AX2" s="749"/>
      <c r="AY2" s="749" t="s">
        <v>42</v>
      </c>
      <c r="AZ2" s="749"/>
      <c r="BA2" s="749"/>
      <c r="BB2" s="749" t="s">
        <v>43</v>
      </c>
      <c r="BC2" s="749"/>
      <c r="BD2" s="749"/>
      <c r="BE2" s="96" t="s">
        <v>44</v>
      </c>
      <c r="BF2" s="749"/>
      <c r="BG2" s="749"/>
      <c r="BH2" s="749" t="s">
        <v>45</v>
      </c>
      <c r="BI2" s="749"/>
      <c r="BJ2" s="749"/>
      <c r="BK2" s="749" t="s">
        <v>46</v>
      </c>
      <c r="BL2" s="749"/>
      <c r="BM2" s="749"/>
      <c r="BN2" s="749" t="s">
        <v>47</v>
      </c>
      <c r="BO2" s="749"/>
      <c r="BP2" s="749"/>
      <c r="BQ2" s="749" t="s">
        <v>48</v>
      </c>
      <c r="BR2" s="749"/>
      <c r="BS2" s="749"/>
      <c r="BT2" s="749" t="s">
        <v>49</v>
      </c>
      <c r="BU2" s="749"/>
      <c r="BV2" s="749"/>
      <c r="BW2" s="96" t="s">
        <v>50</v>
      </c>
      <c r="BX2" s="749"/>
      <c r="BY2" s="749"/>
      <c r="BZ2" s="749" t="s">
        <v>51</v>
      </c>
      <c r="CA2" s="749"/>
      <c r="CB2" s="749"/>
      <c r="CC2" s="749" t="s">
        <v>50</v>
      </c>
      <c r="CD2" s="749"/>
      <c r="CE2" s="749"/>
      <c r="CF2" s="97" t="s">
        <v>52</v>
      </c>
      <c r="CG2" s="97"/>
      <c r="CH2" s="97"/>
      <c r="CI2" s="749" t="s">
        <v>53</v>
      </c>
      <c r="CJ2" s="749"/>
      <c r="CK2" s="749"/>
      <c r="CL2" s="749" t="s">
        <v>660</v>
      </c>
      <c r="CM2" s="749"/>
      <c r="CN2" s="749"/>
      <c r="CO2" s="96" t="s">
        <v>1043</v>
      </c>
      <c r="CP2" s="96"/>
      <c r="CQ2" s="96"/>
      <c r="CR2" s="96" t="s">
        <v>56</v>
      </c>
      <c r="CS2" s="749"/>
      <c r="CT2" s="749"/>
      <c r="CU2" s="749" t="s">
        <v>57</v>
      </c>
      <c r="CV2" s="749"/>
      <c r="CW2" s="749"/>
      <c r="CX2" s="749" t="s">
        <v>284</v>
      </c>
      <c r="CY2" s="749"/>
      <c r="CZ2" s="749"/>
      <c r="DA2" s="749" t="s">
        <v>58</v>
      </c>
      <c r="DB2" s="749"/>
      <c r="DC2" s="749"/>
      <c r="DD2" s="749" t="s">
        <v>59</v>
      </c>
      <c r="DE2" s="749"/>
      <c r="DF2" s="749"/>
      <c r="DG2" s="96" t="s">
        <v>60</v>
      </c>
      <c r="DH2" s="749"/>
      <c r="DI2" s="749"/>
      <c r="DJ2" s="749" t="s">
        <v>61</v>
      </c>
      <c r="DK2" s="749"/>
      <c r="DL2" s="749"/>
      <c r="DM2" s="749" t="s">
        <v>62</v>
      </c>
      <c r="DN2" s="749"/>
      <c r="DO2" s="749"/>
      <c r="DP2" s="98" t="s">
        <v>63</v>
      </c>
      <c r="DQ2" s="98"/>
      <c r="DR2" s="98"/>
      <c r="DS2" s="895"/>
      <c r="DT2" s="752"/>
      <c r="DU2" s="131"/>
      <c r="DV2" s="96" t="s">
        <v>64</v>
      </c>
      <c r="DW2" s="96"/>
      <c r="DX2" s="96"/>
      <c r="DY2" s="96" t="s">
        <v>65</v>
      </c>
      <c r="DZ2" s="96"/>
      <c r="EA2" s="96"/>
      <c r="EB2" s="96" t="s">
        <v>66</v>
      </c>
      <c r="EC2" s="749"/>
      <c r="ED2" s="749"/>
      <c r="EE2" s="749" t="s">
        <v>67</v>
      </c>
      <c r="EF2" s="749"/>
      <c r="EG2" s="749"/>
      <c r="EH2" s="749" t="s">
        <v>68</v>
      </c>
      <c r="EI2" s="749"/>
      <c r="EJ2" s="749"/>
      <c r="EK2" s="96" t="s">
        <v>69</v>
      </c>
      <c r="EL2" s="749"/>
      <c r="EM2" s="749"/>
      <c r="EN2" s="749" t="s">
        <v>70</v>
      </c>
      <c r="EO2" s="749"/>
      <c r="EP2" s="749"/>
      <c r="EQ2" s="96" t="s">
        <v>71</v>
      </c>
      <c r="ER2" s="749"/>
      <c r="ES2" s="749"/>
      <c r="ET2" s="749" t="s">
        <v>72</v>
      </c>
      <c r="EU2" s="749"/>
      <c r="EV2" s="749"/>
      <c r="EW2" s="895"/>
      <c r="EX2" s="139"/>
      <c r="EY2" s="749" t="s">
        <v>74</v>
      </c>
      <c r="EZ2" s="749" t="s">
        <v>75</v>
      </c>
      <c r="FA2" s="749" t="s">
        <v>76</v>
      </c>
      <c r="FB2" s="96" t="s">
        <v>77</v>
      </c>
      <c r="FC2" s="749" t="s">
        <v>78</v>
      </c>
      <c r="FD2" s="749" t="s">
        <v>79</v>
      </c>
      <c r="FE2" s="749" t="s">
        <v>80</v>
      </c>
      <c r="FF2" s="749" t="s">
        <v>81</v>
      </c>
      <c r="FG2" s="749" t="s">
        <v>82</v>
      </c>
      <c r="FH2" s="96" t="s">
        <v>83</v>
      </c>
      <c r="FI2" s="749" t="s">
        <v>84</v>
      </c>
      <c r="FJ2" s="749" t="s">
        <v>85</v>
      </c>
      <c r="FK2" s="749" t="s">
        <v>638</v>
      </c>
      <c r="FL2" s="98" t="s">
        <v>86</v>
      </c>
      <c r="FM2" s="98" t="s">
        <v>87</v>
      </c>
      <c r="FN2" s="98" t="s">
        <v>88</v>
      </c>
      <c r="FO2" s="753" t="s">
        <v>384</v>
      </c>
      <c r="FP2" s="897"/>
      <c r="FQ2" s="899"/>
      <c r="FR2" s="2"/>
    </row>
    <row r="3" spans="1:174" s="3" customFormat="1" ht="15.75" x14ac:dyDescent="0.2">
      <c r="A3" s="755"/>
      <c r="B3" s="132"/>
      <c r="C3" s="749"/>
      <c r="D3" s="749"/>
      <c r="E3" s="749"/>
      <c r="F3" s="749"/>
      <c r="G3" s="749"/>
      <c r="H3" s="749"/>
      <c r="I3" s="749"/>
      <c r="J3" s="749"/>
      <c r="K3" s="749"/>
      <c r="L3" s="96"/>
      <c r="M3" s="749"/>
      <c r="N3" s="749"/>
      <c r="O3" s="749"/>
      <c r="P3" s="749"/>
      <c r="Q3" s="749"/>
      <c r="R3" s="96"/>
      <c r="S3" s="749"/>
      <c r="T3" s="749"/>
      <c r="U3" s="749"/>
      <c r="V3" s="749"/>
      <c r="W3" s="749"/>
      <c r="X3" s="749"/>
      <c r="Y3" s="749"/>
      <c r="Z3" s="749"/>
      <c r="AA3" s="749"/>
      <c r="AB3" s="749"/>
      <c r="AC3" s="749"/>
      <c r="AD3" s="749"/>
      <c r="AE3" s="749"/>
      <c r="AF3" s="749"/>
      <c r="AG3" s="749"/>
      <c r="AH3" s="749"/>
      <c r="AI3" s="749"/>
      <c r="AJ3" s="96"/>
      <c r="AK3" s="749"/>
      <c r="AL3" s="749"/>
      <c r="AM3" s="749"/>
      <c r="AN3" s="749"/>
      <c r="AO3" s="749"/>
      <c r="AP3" s="749"/>
      <c r="AQ3" s="749"/>
      <c r="AR3" s="749"/>
      <c r="AS3" s="749"/>
      <c r="AT3" s="749"/>
      <c r="AU3" s="749"/>
      <c r="AV3" s="749"/>
      <c r="AW3" s="749"/>
      <c r="AX3" s="749"/>
      <c r="AY3" s="749"/>
      <c r="AZ3" s="749"/>
      <c r="BA3" s="749"/>
      <c r="BB3" s="749"/>
      <c r="BC3" s="749"/>
      <c r="BD3" s="749"/>
      <c r="BE3" s="96"/>
      <c r="BF3" s="749"/>
      <c r="BG3" s="749"/>
      <c r="BH3" s="749"/>
      <c r="BI3" s="749"/>
      <c r="BJ3" s="749"/>
      <c r="BK3" s="749"/>
      <c r="BL3" s="749"/>
      <c r="BM3" s="749"/>
      <c r="BN3" s="749"/>
      <c r="BO3" s="749"/>
      <c r="BP3" s="749"/>
      <c r="BQ3" s="749"/>
      <c r="BR3" s="749"/>
      <c r="BS3" s="749"/>
      <c r="BT3" s="749"/>
      <c r="BU3" s="749"/>
      <c r="BV3" s="749"/>
      <c r="BW3" s="96"/>
      <c r="BX3" s="749"/>
      <c r="BY3" s="749"/>
      <c r="BZ3" s="749"/>
      <c r="CA3" s="749"/>
      <c r="CB3" s="749"/>
      <c r="CC3" s="749"/>
      <c r="CD3" s="749"/>
      <c r="CE3" s="749"/>
      <c r="CF3" s="97"/>
      <c r="CG3" s="97"/>
      <c r="CH3" s="97"/>
      <c r="CI3" s="749"/>
      <c r="CJ3" s="749"/>
      <c r="CK3" s="749"/>
      <c r="CL3" s="749"/>
      <c r="CM3" s="749"/>
      <c r="CN3" s="749"/>
      <c r="CO3" s="96"/>
      <c r="CP3" s="96"/>
      <c r="CQ3" s="96"/>
      <c r="CR3" s="96"/>
      <c r="CS3" s="749"/>
      <c r="CT3" s="749"/>
      <c r="CU3" s="749"/>
      <c r="CV3" s="749"/>
      <c r="CW3" s="749"/>
      <c r="CX3" s="749"/>
      <c r="CY3" s="749"/>
      <c r="CZ3" s="749"/>
      <c r="DA3" s="749"/>
      <c r="DB3" s="749"/>
      <c r="DC3" s="749"/>
      <c r="DD3" s="749"/>
      <c r="DE3" s="749"/>
      <c r="DF3" s="749"/>
      <c r="DG3" s="96"/>
      <c r="DH3" s="749"/>
      <c r="DI3" s="749"/>
      <c r="DJ3" s="749"/>
      <c r="DK3" s="749"/>
      <c r="DL3" s="749"/>
      <c r="DM3" s="749"/>
      <c r="DN3" s="749"/>
      <c r="DO3" s="749"/>
      <c r="DP3" s="98"/>
      <c r="DQ3" s="98"/>
      <c r="DR3" s="98"/>
      <c r="DS3" s="752"/>
      <c r="DT3" s="752"/>
      <c r="DU3" s="131"/>
      <c r="DV3" s="96"/>
      <c r="DW3" s="96"/>
      <c r="DX3" s="96"/>
      <c r="DY3" s="96"/>
      <c r="DZ3" s="96"/>
      <c r="EA3" s="96"/>
      <c r="EB3" s="96"/>
      <c r="EC3" s="749"/>
      <c r="ED3" s="749"/>
      <c r="EE3" s="749"/>
      <c r="EF3" s="749"/>
      <c r="EG3" s="749"/>
      <c r="EH3" s="749"/>
      <c r="EI3" s="749"/>
      <c r="EJ3" s="749"/>
      <c r="EK3" s="96"/>
      <c r="EL3" s="749"/>
      <c r="EM3" s="749"/>
      <c r="EN3" s="749"/>
      <c r="EO3" s="749"/>
      <c r="EP3" s="749"/>
      <c r="EQ3" s="96"/>
      <c r="ER3" s="749"/>
      <c r="ES3" s="749"/>
      <c r="ET3" s="749"/>
      <c r="EU3" s="749"/>
      <c r="EV3" s="749"/>
      <c r="EW3" s="752"/>
      <c r="EX3" s="139"/>
      <c r="EY3" s="749"/>
      <c r="EZ3" s="749"/>
      <c r="FA3" s="749"/>
      <c r="FB3" s="96"/>
      <c r="FC3" s="749"/>
      <c r="FD3" s="749"/>
      <c r="FE3" s="749"/>
      <c r="FF3" s="749"/>
      <c r="FG3" s="749"/>
      <c r="FH3" s="96"/>
      <c r="FI3" s="749"/>
      <c r="FJ3" s="749"/>
      <c r="FK3" s="749"/>
      <c r="FL3" s="98"/>
      <c r="FM3" s="98"/>
      <c r="FN3" s="98"/>
      <c r="FO3" s="753"/>
      <c r="FP3" s="753"/>
      <c r="FQ3" s="754"/>
      <c r="FR3" s="2"/>
    </row>
    <row r="4" spans="1:174" s="3" customFormat="1" ht="15.75" x14ac:dyDescent="0.2">
      <c r="A4" s="755"/>
      <c r="B4" s="132"/>
      <c r="C4" s="749"/>
      <c r="D4" s="749"/>
      <c r="E4" s="749"/>
      <c r="F4" s="749"/>
      <c r="G4" s="749"/>
      <c r="H4" s="749"/>
      <c r="I4" s="749"/>
      <c r="J4" s="749"/>
      <c r="K4" s="749"/>
      <c r="L4" s="96"/>
      <c r="M4" s="749"/>
      <c r="N4" s="749"/>
      <c r="O4" s="749"/>
      <c r="P4" s="749"/>
      <c r="Q4" s="749"/>
      <c r="R4" s="96"/>
      <c r="S4" s="749"/>
      <c r="T4" s="749"/>
      <c r="U4" s="749"/>
      <c r="V4" s="749"/>
      <c r="W4" s="749"/>
      <c r="X4" s="749"/>
      <c r="Y4" s="749"/>
      <c r="Z4" s="749"/>
      <c r="AA4" s="749"/>
      <c r="AB4" s="749"/>
      <c r="AC4" s="749"/>
      <c r="AD4" s="749"/>
      <c r="AE4" s="749"/>
      <c r="AF4" s="749"/>
      <c r="AG4" s="749"/>
      <c r="AH4" s="749"/>
      <c r="AI4" s="749"/>
      <c r="AJ4" s="96"/>
      <c r="AK4" s="749"/>
      <c r="AL4" s="749"/>
      <c r="AM4" s="749"/>
      <c r="AN4" s="749"/>
      <c r="AO4" s="749"/>
      <c r="AP4" s="749"/>
      <c r="AQ4" s="749"/>
      <c r="AR4" s="749"/>
      <c r="AS4" s="749"/>
      <c r="AT4" s="749"/>
      <c r="AU4" s="749"/>
      <c r="AV4" s="749"/>
      <c r="AW4" s="749"/>
      <c r="AX4" s="749"/>
      <c r="AY4" s="749"/>
      <c r="AZ4" s="749"/>
      <c r="BA4" s="749"/>
      <c r="BB4" s="749"/>
      <c r="BC4" s="749"/>
      <c r="BD4" s="749"/>
      <c r="BE4" s="96"/>
      <c r="BF4" s="749"/>
      <c r="BG4" s="749"/>
      <c r="BH4" s="749"/>
      <c r="BI4" s="749"/>
      <c r="BJ4" s="749"/>
      <c r="BK4" s="749"/>
      <c r="BL4" s="749"/>
      <c r="BM4" s="749"/>
      <c r="BN4" s="749"/>
      <c r="BO4" s="749"/>
      <c r="BP4" s="749"/>
      <c r="BQ4" s="749"/>
      <c r="BR4" s="749"/>
      <c r="BS4" s="749"/>
      <c r="BT4" s="749"/>
      <c r="BU4" s="749"/>
      <c r="BV4" s="749"/>
      <c r="BW4" s="96"/>
      <c r="BX4" s="749"/>
      <c r="BY4" s="749"/>
      <c r="BZ4" s="749"/>
      <c r="CA4" s="749"/>
      <c r="CB4" s="749"/>
      <c r="CC4" s="749"/>
      <c r="CD4" s="749"/>
      <c r="CE4" s="749"/>
      <c r="CF4" s="97"/>
      <c r="CG4" s="97"/>
      <c r="CH4" s="97"/>
      <c r="CI4" s="749"/>
      <c r="CJ4" s="749"/>
      <c r="CK4" s="749"/>
      <c r="CL4" s="749"/>
      <c r="CM4" s="749"/>
      <c r="CN4" s="749"/>
      <c r="CO4" s="96"/>
      <c r="CP4" s="96"/>
      <c r="CQ4" s="96"/>
      <c r="CR4" s="96"/>
      <c r="CS4" s="749"/>
      <c r="CT4" s="749"/>
      <c r="CU4" s="749"/>
      <c r="CV4" s="749"/>
      <c r="CW4" s="749"/>
      <c r="CX4" s="749"/>
      <c r="CY4" s="749"/>
      <c r="CZ4" s="749"/>
      <c r="DA4" s="749"/>
      <c r="DB4" s="749"/>
      <c r="DC4" s="749"/>
      <c r="DD4" s="749"/>
      <c r="DE4" s="749"/>
      <c r="DF4" s="749"/>
      <c r="DG4" s="96"/>
      <c r="DH4" s="749"/>
      <c r="DI4" s="749"/>
      <c r="DJ4" s="749"/>
      <c r="DK4" s="749"/>
      <c r="DL4" s="749"/>
      <c r="DM4" s="749"/>
      <c r="DN4" s="749"/>
      <c r="DO4" s="749"/>
      <c r="DP4" s="98"/>
      <c r="DQ4" s="98"/>
      <c r="DR4" s="98"/>
      <c r="DS4" s="752"/>
      <c r="DT4" s="752"/>
      <c r="DU4" s="131"/>
      <c r="DV4" s="96"/>
      <c r="DW4" s="96"/>
      <c r="DX4" s="96"/>
      <c r="DY4" s="96"/>
      <c r="DZ4" s="96"/>
      <c r="EA4" s="96"/>
      <c r="EB4" s="96"/>
      <c r="EC4" s="749"/>
      <c r="ED4" s="749"/>
      <c r="EE4" s="749"/>
      <c r="EF4" s="749"/>
      <c r="EG4" s="749"/>
      <c r="EH4" s="749"/>
      <c r="EI4" s="749"/>
      <c r="EJ4" s="749"/>
      <c r="EK4" s="96"/>
      <c r="EL4" s="749"/>
      <c r="EM4" s="749"/>
      <c r="EN4" s="749"/>
      <c r="EO4" s="749"/>
      <c r="EP4" s="749"/>
      <c r="EQ4" s="96"/>
      <c r="ER4" s="749"/>
      <c r="ES4" s="749"/>
      <c r="ET4" s="749"/>
      <c r="EU4" s="749"/>
      <c r="EV4" s="749"/>
      <c r="EW4" s="752"/>
      <c r="EX4" s="139"/>
      <c r="EY4" s="749"/>
      <c r="EZ4" s="749"/>
      <c r="FA4" s="749"/>
      <c r="FB4" s="96"/>
      <c r="FC4" s="749"/>
      <c r="FD4" s="749"/>
      <c r="FE4" s="749"/>
      <c r="FF4" s="749"/>
      <c r="FG4" s="749"/>
      <c r="FH4" s="96"/>
      <c r="FI4" s="749"/>
      <c r="FJ4" s="749"/>
      <c r="FK4" s="749"/>
      <c r="FL4" s="98"/>
      <c r="FM4" s="98"/>
      <c r="FN4" s="98"/>
      <c r="FO4" s="753"/>
      <c r="FP4" s="753"/>
      <c r="FQ4" s="754"/>
      <c r="FR4" s="2"/>
    </row>
    <row r="5" spans="1:174" s="3" customFormat="1" ht="16.5" thickBot="1" x14ac:dyDescent="0.25">
      <c r="A5" s="755"/>
      <c r="B5" s="132"/>
      <c r="C5" s="749"/>
      <c r="D5" s="749"/>
      <c r="E5" s="749"/>
      <c r="F5" s="749"/>
      <c r="G5" s="749"/>
      <c r="H5" s="749"/>
      <c r="I5" s="749"/>
      <c r="J5" s="749"/>
      <c r="K5" s="749"/>
      <c r="L5" s="96"/>
      <c r="M5" s="749"/>
      <c r="N5" s="749"/>
      <c r="O5" s="749"/>
      <c r="P5" s="749"/>
      <c r="Q5" s="749"/>
      <c r="R5" s="96"/>
      <c r="S5" s="749"/>
      <c r="T5" s="749"/>
      <c r="U5" s="749"/>
      <c r="V5" s="749"/>
      <c r="W5" s="749"/>
      <c r="X5" s="749"/>
      <c r="Y5" s="749"/>
      <c r="Z5" s="749"/>
      <c r="AA5" s="749"/>
      <c r="AB5" s="749"/>
      <c r="AC5" s="749"/>
      <c r="AD5" s="749"/>
      <c r="AE5" s="749"/>
      <c r="AF5" s="749"/>
      <c r="AG5" s="749"/>
      <c r="AH5" s="749"/>
      <c r="AI5" s="749"/>
      <c r="AJ5" s="96"/>
      <c r="AK5" s="749"/>
      <c r="AL5" s="749"/>
      <c r="AM5" s="749"/>
      <c r="AN5" s="749"/>
      <c r="AO5" s="749"/>
      <c r="AP5" s="749"/>
      <c r="AQ5" s="749"/>
      <c r="AR5" s="749"/>
      <c r="AS5" s="749"/>
      <c r="AT5" s="749"/>
      <c r="AU5" s="749"/>
      <c r="AV5" s="749"/>
      <c r="AW5" s="749"/>
      <c r="AX5" s="749"/>
      <c r="AY5" s="749"/>
      <c r="AZ5" s="749"/>
      <c r="BA5" s="749"/>
      <c r="BB5" s="749"/>
      <c r="BC5" s="749"/>
      <c r="BD5" s="749"/>
      <c r="BE5" s="96"/>
      <c r="BF5" s="749"/>
      <c r="BG5" s="749"/>
      <c r="BH5" s="749"/>
      <c r="BI5" s="749"/>
      <c r="BJ5" s="749"/>
      <c r="BK5" s="749"/>
      <c r="BL5" s="749"/>
      <c r="BM5" s="749"/>
      <c r="BN5" s="749"/>
      <c r="BO5" s="749"/>
      <c r="BP5" s="749"/>
      <c r="BQ5" s="749"/>
      <c r="BR5" s="749"/>
      <c r="BS5" s="749"/>
      <c r="BT5" s="749"/>
      <c r="BU5" s="749"/>
      <c r="BV5" s="749"/>
      <c r="BW5" s="96"/>
      <c r="BX5" s="749"/>
      <c r="BY5" s="749"/>
      <c r="BZ5" s="749"/>
      <c r="CA5" s="749"/>
      <c r="CB5" s="749"/>
      <c r="CC5" s="749"/>
      <c r="CD5" s="749"/>
      <c r="CE5" s="749"/>
      <c r="CF5" s="97"/>
      <c r="CG5" s="97"/>
      <c r="CH5" s="97"/>
      <c r="CI5" s="749"/>
      <c r="CJ5" s="749"/>
      <c r="CK5" s="749"/>
      <c r="CL5" s="749"/>
      <c r="CM5" s="749"/>
      <c r="CN5" s="749"/>
      <c r="CO5" s="96"/>
      <c r="CP5" s="96"/>
      <c r="CQ5" s="96"/>
      <c r="CR5" s="96"/>
      <c r="CS5" s="749"/>
      <c r="CT5" s="749"/>
      <c r="CU5" s="749"/>
      <c r="CV5" s="749"/>
      <c r="CW5" s="749"/>
      <c r="CX5" s="749"/>
      <c r="CY5" s="749"/>
      <c r="CZ5" s="749"/>
      <c r="DA5" s="749"/>
      <c r="DB5" s="749"/>
      <c r="DC5" s="749"/>
      <c r="DD5" s="749"/>
      <c r="DE5" s="749"/>
      <c r="DF5" s="749"/>
      <c r="DG5" s="96"/>
      <c r="DH5" s="749"/>
      <c r="DI5" s="749"/>
      <c r="DJ5" s="749"/>
      <c r="DK5" s="749"/>
      <c r="DL5" s="749"/>
      <c r="DM5" s="749"/>
      <c r="DN5" s="749"/>
      <c r="DO5" s="749"/>
      <c r="DP5" s="98"/>
      <c r="DQ5" s="98"/>
      <c r="DR5" s="98"/>
      <c r="DS5" s="752"/>
      <c r="DT5" s="752"/>
      <c r="DU5" s="131"/>
      <c r="DV5" s="96"/>
      <c r="DW5" s="96"/>
      <c r="DX5" s="96"/>
      <c r="DY5" s="96"/>
      <c r="DZ5" s="96"/>
      <c r="EA5" s="96"/>
      <c r="EB5" s="96"/>
      <c r="EC5" s="749"/>
      <c r="ED5" s="749"/>
      <c r="EE5" s="749"/>
      <c r="EF5" s="749"/>
      <c r="EG5" s="749"/>
      <c r="EH5" s="749"/>
      <c r="EI5" s="749"/>
      <c r="EJ5" s="749"/>
      <c r="EK5" s="96"/>
      <c r="EL5" s="749"/>
      <c r="EM5" s="749"/>
      <c r="EN5" s="749"/>
      <c r="EO5" s="749"/>
      <c r="EP5" s="749"/>
      <c r="EQ5" s="96"/>
      <c r="ER5" s="749"/>
      <c r="ES5" s="749"/>
      <c r="ET5" s="749"/>
      <c r="EU5" s="749"/>
      <c r="EV5" s="749"/>
      <c r="EW5" s="752"/>
      <c r="EX5" s="139"/>
      <c r="EY5" s="749"/>
      <c r="EZ5" s="749"/>
      <c r="FA5" s="749"/>
      <c r="FB5" s="96"/>
      <c r="FC5" s="749"/>
      <c r="FD5" s="749"/>
      <c r="FE5" s="749"/>
      <c r="FF5" s="749"/>
      <c r="FG5" s="749"/>
      <c r="FH5" s="96"/>
      <c r="FI5" s="749"/>
      <c r="FJ5" s="749"/>
      <c r="FK5" s="749"/>
      <c r="FL5" s="98"/>
      <c r="FM5" s="98"/>
      <c r="FN5" s="98"/>
      <c r="FO5" s="753"/>
      <c r="FP5" s="753"/>
      <c r="FQ5" s="754"/>
      <c r="FR5" s="2"/>
    </row>
    <row r="6" spans="1:174" s="3" customFormat="1" ht="16.5" thickBot="1" x14ac:dyDescent="0.25">
      <c r="A6" s="150" t="s">
        <v>462</v>
      </c>
      <c r="B6" s="33"/>
      <c r="C6" s="87">
        <f>C26+C53</f>
        <v>63908</v>
      </c>
      <c r="D6" s="87"/>
      <c r="E6" s="87"/>
      <c r="F6" s="87">
        <f t="shared" ref="F6:FO6" si="0">F26+F53</f>
        <v>0</v>
      </c>
      <c r="G6" s="87"/>
      <c r="H6" s="87"/>
      <c r="I6" s="87">
        <f t="shared" si="0"/>
        <v>0</v>
      </c>
      <c r="J6" s="87"/>
      <c r="K6" s="87"/>
      <c r="L6" s="87">
        <f t="shared" si="0"/>
        <v>0</v>
      </c>
      <c r="M6" s="87"/>
      <c r="N6" s="87"/>
      <c r="O6" s="87">
        <f t="shared" si="0"/>
        <v>0</v>
      </c>
      <c r="P6" s="87"/>
      <c r="Q6" s="87"/>
      <c r="R6" s="87">
        <f t="shared" si="0"/>
        <v>438799</v>
      </c>
      <c r="S6" s="87"/>
      <c r="T6" s="87"/>
      <c r="U6" s="87">
        <f t="shared" si="0"/>
        <v>0</v>
      </c>
      <c r="V6" s="87"/>
      <c r="W6" s="87"/>
      <c r="X6" s="87">
        <f t="shared" si="0"/>
        <v>7000</v>
      </c>
      <c r="Y6" s="87"/>
      <c r="Z6" s="87"/>
      <c r="AA6" s="87">
        <f t="shared" si="0"/>
        <v>6130288</v>
      </c>
      <c r="AB6" s="87"/>
      <c r="AC6" s="87"/>
      <c r="AD6" s="87">
        <f t="shared" si="0"/>
        <v>0</v>
      </c>
      <c r="AE6" s="87"/>
      <c r="AF6" s="87"/>
      <c r="AG6" s="87">
        <f t="shared" si="0"/>
        <v>1200</v>
      </c>
      <c r="AH6" s="87"/>
      <c r="AI6" s="87"/>
      <c r="AJ6" s="87">
        <f t="shared" si="0"/>
        <v>12710</v>
      </c>
      <c r="AK6" s="87"/>
      <c r="AL6" s="87"/>
      <c r="AM6" s="87">
        <f t="shared" si="0"/>
        <v>68500</v>
      </c>
      <c r="AN6" s="87"/>
      <c r="AO6" s="87"/>
      <c r="AP6" s="87">
        <f t="shared" si="0"/>
        <v>1121188</v>
      </c>
      <c r="AQ6" s="87"/>
      <c r="AR6" s="87"/>
      <c r="AS6" s="87">
        <f>AS26+AS53</f>
        <v>0</v>
      </c>
      <c r="AT6" s="87"/>
      <c r="AU6" s="87"/>
      <c r="AV6" s="87">
        <f t="shared" si="0"/>
        <v>135907</v>
      </c>
      <c r="AW6" s="87"/>
      <c r="AX6" s="87"/>
      <c r="AY6" s="87">
        <f t="shared" si="0"/>
        <v>58189</v>
      </c>
      <c r="AZ6" s="87"/>
      <c r="BA6" s="87"/>
      <c r="BB6" s="87">
        <f t="shared" si="0"/>
        <v>0</v>
      </c>
      <c r="BC6" s="87"/>
      <c r="BD6" s="87"/>
      <c r="BE6" s="87">
        <f t="shared" si="0"/>
        <v>300</v>
      </c>
      <c r="BF6" s="87"/>
      <c r="BG6" s="87"/>
      <c r="BH6" s="87">
        <f t="shared" si="0"/>
        <v>144246</v>
      </c>
      <c r="BI6" s="87"/>
      <c r="BJ6" s="87"/>
      <c r="BK6" s="87">
        <f t="shared" si="0"/>
        <v>0</v>
      </c>
      <c r="BL6" s="87"/>
      <c r="BM6" s="87"/>
      <c r="BN6" s="87">
        <f t="shared" si="0"/>
        <v>3500</v>
      </c>
      <c r="BO6" s="87"/>
      <c r="BP6" s="87"/>
      <c r="BQ6" s="87">
        <f t="shared" si="0"/>
        <v>23700</v>
      </c>
      <c r="BR6" s="87"/>
      <c r="BS6" s="87"/>
      <c r="BT6" s="87">
        <f t="shared" si="0"/>
        <v>0</v>
      </c>
      <c r="BU6" s="87"/>
      <c r="BV6" s="87"/>
      <c r="BW6" s="87">
        <f t="shared" si="0"/>
        <v>0</v>
      </c>
      <c r="BX6" s="87"/>
      <c r="BY6" s="87"/>
      <c r="BZ6" s="87">
        <f t="shared" si="0"/>
        <v>700570</v>
      </c>
      <c r="CA6" s="87"/>
      <c r="CB6" s="87"/>
      <c r="CC6" s="87">
        <f t="shared" si="0"/>
        <v>0</v>
      </c>
      <c r="CD6" s="87"/>
      <c r="CE6" s="87"/>
      <c r="CF6" s="87">
        <f t="shared" si="0"/>
        <v>3024889</v>
      </c>
      <c r="CG6" s="87"/>
      <c r="CH6" s="87"/>
      <c r="CI6" s="87">
        <f t="shared" si="0"/>
        <v>0</v>
      </c>
      <c r="CJ6" s="87"/>
      <c r="CK6" s="87"/>
      <c r="CL6" s="87">
        <f t="shared" si="0"/>
        <v>0</v>
      </c>
      <c r="CM6" s="87"/>
      <c r="CN6" s="87"/>
      <c r="CO6" s="87">
        <f t="shared" si="0"/>
        <v>0</v>
      </c>
      <c r="CP6" s="87"/>
      <c r="CQ6" s="87"/>
      <c r="CR6" s="87">
        <f t="shared" si="0"/>
        <v>0</v>
      </c>
      <c r="CS6" s="87"/>
      <c r="CT6" s="87"/>
      <c r="CU6" s="87">
        <f t="shared" si="0"/>
        <v>0</v>
      </c>
      <c r="CV6" s="87"/>
      <c r="CW6" s="87"/>
      <c r="CX6" s="87">
        <f t="shared" si="0"/>
        <v>6000</v>
      </c>
      <c r="CY6" s="87"/>
      <c r="CZ6" s="87"/>
      <c r="DA6" s="87">
        <f t="shared" si="0"/>
        <v>22680</v>
      </c>
      <c r="DB6" s="87"/>
      <c r="DC6" s="87"/>
      <c r="DD6" s="87">
        <f t="shared" si="0"/>
        <v>0</v>
      </c>
      <c r="DE6" s="87"/>
      <c r="DF6" s="87"/>
      <c r="DG6" s="87">
        <f t="shared" si="0"/>
        <v>42600</v>
      </c>
      <c r="DH6" s="87"/>
      <c r="DI6" s="87"/>
      <c r="DJ6" s="87">
        <f t="shared" si="0"/>
        <v>73930</v>
      </c>
      <c r="DK6" s="87"/>
      <c r="DL6" s="87"/>
      <c r="DM6" s="87">
        <f t="shared" si="0"/>
        <v>0</v>
      </c>
      <c r="DN6" s="87"/>
      <c r="DO6" s="87"/>
      <c r="DP6" s="87">
        <f>DP26+DP53</f>
        <v>167997</v>
      </c>
      <c r="DQ6" s="87"/>
      <c r="DR6" s="87"/>
      <c r="DS6" s="133">
        <f t="shared" si="0"/>
        <v>12248101</v>
      </c>
      <c r="DT6" s="133"/>
      <c r="DU6" s="87"/>
      <c r="DV6" s="87">
        <f t="shared" si="0"/>
        <v>0</v>
      </c>
      <c r="DW6" s="87"/>
      <c r="DX6" s="87"/>
      <c r="DY6" s="87">
        <f t="shared" si="0"/>
        <v>0</v>
      </c>
      <c r="DZ6" s="87"/>
      <c r="EA6" s="87"/>
      <c r="EB6" s="87">
        <f t="shared" si="0"/>
        <v>0</v>
      </c>
      <c r="EC6" s="87"/>
      <c r="ED6" s="87"/>
      <c r="EE6" s="87">
        <f t="shared" si="0"/>
        <v>319011</v>
      </c>
      <c r="EF6" s="87"/>
      <c r="EG6" s="87"/>
      <c r="EH6" s="87">
        <f t="shared" ref="EH6:EN6" si="1">EH26+EH53</f>
        <v>115546</v>
      </c>
      <c r="EI6" s="87"/>
      <c r="EJ6" s="87"/>
      <c r="EK6" s="87">
        <f t="shared" ref="EK6" si="2">EK26+EK53</f>
        <v>56977</v>
      </c>
      <c r="EL6" s="87"/>
      <c r="EM6" s="87"/>
      <c r="EN6" s="87">
        <f t="shared" si="1"/>
        <v>14410</v>
      </c>
      <c r="EO6" s="87"/>
      <c r="EP6" s="87"/>
      <c r="EQ6" s="87">
        <f t="shared" ref="EQ6:ET6" si="3">EQ26+EQ53</f>
        <v>1132181</v>
      </c>
      <c r="ER6" s="87"/>
      <c r="ES6" s="87"/>
      <c r="ET6" s="87">
        <f t="shared" si="3"/>
        <v>532481</v>
      </c>
      <c r="EU6" s="87"/>
      <c r="EV6" s="87"/>
      <c r="EW6" s="133">
        <f t="shared" si="0"/>
        <v>2170606</v>
      </c>
      <c r="EX6" s="133"/>
      <c r="EY6" s="87">
        <f>EY26+EY53</f>
        <v>0</v>
      </c>
      <c r="EZ6" s="87">
        <f t="shared" si="0"/>
        <v>150552</v>
      </c>
      <c r="FA6" s="87">
        <f t="shared" si="0"/>
        <v>61176</v>
      </c>
      <c r="FB6" s="87">
        <f t="shared" si="0"/>
        <v>70860</v>
      </c>
      <c r="FC6" s="87">
        <f t="shared" si="0"/>
        <v>119508</v>
      </c>
      <c r="FD6" s="87">
        <f t="shared" si="0"/>
        <v>206378</v>
      </c>
      <c r="FE6" s="87">
        <f t="shared" si="0"/>
        <v>102459</v>
      </c>
      <c r="FF6" s="87">
        <f t="shared" si="0"/>
        <v>158097</v>
      </c>
      <c r="FG6" s="87">
        <f t="shared" si="0"/>
        <v>93761</v>
      </c>
      <c r="FH6" s="87">
        <f t="shared" si="0"/>
        <v>0</v>
      </c>
      <c r="FI6" s="87">
        <f t="shared" si="0"/>
        <v>57783</v>
      </c>
      <c r="FJ6" s="87">
        <f t="shared" si="0"/>
        <v>788101</v>
      </c>
      <c r="FK6" s="87">
        <f>FK26+FK53</f>
        <v>69894</v>
      </c>
      <c r="FL6" s="87">
        <f>FL26+FL53</f>
        <v>1878569</v>
      </c>
      <c r="FM6" s="87">
        <f>FM26+FM53</f>
        <v>915882</v>
      </c>
      <c r="FN6" s="87">
        <f t="shared" si="0"/>
        <v>1674636</v>
      </c>
      <c r="FO6" s="87">
        <f t="shared" si="0"/>
        <v>1433207</v>
      </c>
      <c r="FP6" s="87">
        <f>FP26+FP53</f>
        <v>5902294</v>
      </c>
      <c r="FQ6" s="171">
        <f>DS6+EW6+FP6</f>
        <v>20321001</v>
      </c>
    </row>
    <row r="7" spans="1:174" x14ac:dyDescent="0.2">
      <c r="A7" s="151" t="s">
        <v>463</v>
      </c>
      <c r="B7" s="32"/>
      <c r="C7" s="35">
        <f>C8+C9+C10+C11+C12</f>
        <v>63908</v>
      </c>
      <c r="D7" s="35"/>
      <c r="E7" s="35"/>
      <c r="F7" s="35">
        <f t="shared" ref="F7:FO7" si="4">F8+F9+F10+F11+F12</f>
        <v>0</v>
      </c>
      <c r="G7" s="35"/>
      <c r="H7" s="35"/>
      <c r="I7" s="35">
        <f t="shared" si="4"/>
        <v>0</v>
      </c>
      <c r="J7" s="35"/>
      <c r="K7" s="35"/>
      <c r="L7" s="35">
        <f t="shared" si="4"/>
        <v>0</v>
      </c>
      <c r="M7" s="35"/>
      <c r="N7" s="35"/>
      <c r="O7" s="35">
        <f t="shared" si="4"/>
        <v>0</v>
      </c>
      <c r="P7" s="35"/>
      <c r="Q7" s="35"/>
      <c r="R7" s="35">
        <f t="shared" si="4"/>
        <v>438799</v>
      </c>
      <c r="S7" s="35"/>
      <c r="T7" s="35"/>
      <c r="U7" s="35">
        <f t="shared" si="4"/>
        <v>0</v>
      </c>
      <c r="V7" s="35"/>
      <c r="W7" s="35"/>
      <c r="X7" s="35">
        <f t="shared" si="4"/>
        <v>7000</v>
      </c>
      <c r="Y7" s="35"/>
      <c r="Z7" s="35"/>
      <c r="AA7" s="35">
        <f t="shared" si="4"/>
        <v>0</v>
      </c>
      <c r="AB7" s="35"/>
      <c r="AC7" s="35"/>
      <c r="AD7" s="35">
        <f t="shared" si="4"/>
        <v>0</v>
      </c>
      <c r="AE7" s="35"/>
      <c r="AF7" s="35"/>
      <c r="AG7" s="35">
        <f t="shared" si="4"/>
        <v>1200</v>
      </c>
      <c r="AH7" s="35"/>
      <c r="AI7" s="35"/>
      <c r="AJ7" s="35">
        <f t="shared" si="4"/>
        <v>12710</v>
      </c>
      <c r="AK7" s="35"/>
      <c r="AL7" s="35"/>
      <c r="AM7" s="35">
        <f t="shared" si="4"/>
        <v>68500</v>
      </c>
      <c r="AN7" s="35"/>
      <c r="AO7" s="35"/>
      <c r="AP7" s="35">
        <f t="shared" si="4"/>
        <v>1105948</v>
      </c>
      <c r="AQ7" s="35"/>
      <c r="AR7" s="35"/>
      <c r="AS7" s="35">
        <f>AS8+AS9+AS10+AS11+AS12</f>
        <v>0</v>
      </c>
      <c r="AT7" s="35"/>
      <c r="AU7" s="35"/>
      <c r="AV7" s="35">
        <f t="shared" si="4"/>
        <v>135907</v>
      </c>
      <c r="AW7" s="35"/>
      <c r="AX7" s="35"/>
      <c r="AY7" s="35">
        <f t="shared" si="4"/>
        <v>58189</v>
      </c>
      <c r="AZ7" s="35"/>
      <c r="BA7" s="35"/>
      <c r="BB7" s="35">
        <f t="shared" si="4"/>
        <v>0</v>
      </c>
      <c r="BC7" s="35"/>
      <c r="BD7" s="35"/>
      <c r="BE7" s="35">
        <f t="shared" si="4"/>
        <v>300</v>
      </c>
      <c r="BF7" s="35"/>
      <c r="BG7" s="35"/>
      <c r="BH7" s="35">
        <f t="shared" si="4"/>
        <v>144246</v>
      </c>
      <c r="BI7" s="35"/>
      <c r="BJ7" s="35"/>
      <c r="BK7" s="35">
        <f t="shared" si="4"/>
        <v>0</v>
      </c>
      <c r="BL7" s="35"/>
      <c r="BM7" s="35"/>
      <c r="BN7" s="35">
        <f t="shared" si="4"/>
        <v>3500</v>
      </c>
      <c r="BO7" s="35"/>
      <c r="BP7" s="35"/>
      <c r="BQ7" s="35">
        <f t="shared" si="4"/>
        <v>23700</v>
      </c>
      <c r="BR7" s="35"/>
      <c r="BS7" s="35"/>
      <c r="BT7" s="35">
        <f t="shared" si="4"/>
        <v>0</v>
      </c>
      <c r="BU7" s="35"/>
      <c r="BV7" s="35"/>
      <c r="BW7" s="35">
        <f t="shared" si="4"/>
        <v>0</v>
      </c>
      <c r="BX7" s="35"/>
      <c r="BY7" s="35"/>
      <c r="BZ7" s="35">
        <f t="shared" si="4"/>
        <v>700570</v>
      </c>
      <c r="CA7" s="35"/>
      <c r="CB7" s="35"/>
      <c r="CC7" s="35">
        <f t="shared" si="4"/>
        <v>0</v>
      </c>
      <c r="CD7" s="35"/>
      <c r="CE7" s="35"/>
      <c r="CF7" s="35">
        <f t="shared" si="4"/>
        <v>2921589</v>
      </c>
      <c r="CG7" s="35"/>
      <c r="CH7" s="35"/>
      <c r="CI7" s="35">
        <f t="shared" si="4"/>
        <v>0</v>
      </c>
      <c r="CJ7" s="35"/>
      <c r="CK7" s="35"/>
      <c r="CL7" s="35">
        <f t="shared" si="4"/>
        <v>0</v>
      </c>
      <c r="CM7" s="35"/>
      <c r="CN7" s="35"/>
      <c r="CO7" s="35">
        <f t="shared" si="4"/>
        <v>0</v>
      </c>
      <c r="CP7" s="35"/>
      <c r="CQ7" s="35"/>
      <c r="CR7" s="35">
        <f t="shared" si="4"/>
        <v>0</v>
      </c>
      <c r="CS7" s="35"/>
      <c r="CT7" s="35"/>
      <c r="CU7" s="35">
        <f t="shared" si="4"/>
        <v>0</v>
      </c>
      <c r="CV7" s="35"/>
      <c r="CW7" s="35"/>
      <c r="CX7" s="35">
        <f t="shared" si="4"/>
        <v>6000</v>
      </c>
      <c r="CY7" s="35"/>
      <c r="CZ7" s="35"/>
      <c r="DA7" s="35">
        <f t="shared" si="4"/>
        <v>22680</v>
      </c>
      <c r="DB7" s="35"/>
      <c r="DC7" s="35"/>
      <c r="DD7" s="35">
        <f t="shared" si="4"/>
        <v>0</v>
      </c>
      <c r="DE7" s="35"/>
      <c r="DF7" s="35"/>
      <c r="DG7" s="35">
        <f t="shared" si="4"/>
        <v>42600</v>
      </c>
      <c r="DH7" s="35"/>
      <c r="DI7" s="35"/>
      <c r="DJ7" s="35">
        <f t="shared" si="4"/>
        <v>73930</v>
      </c>
      <c r="DK7" s="35"/>
      <c r="DL7" s="35"/>
      <c r="DM7" s="35">
        <f t="shared" si="4"/>
        <v>0</v>
      </c>
      <c r="DN7" s="35"/>
      <c r="DO7" s="35"/>
      <c r="DP7" s="35">
        <f>DP8+DP9+DP10+DP11+DP12</f>
        <v>167997</v>
      </c>
      <c r="DQ7" s="35"/>
      <c r="DR7" s="35"/>
      <c r="DS7" s="134">
        <f t="shared" si="4"/>
        <v>5999273</v>
      </c>
      <c r="DT7" s="134"/>
      <c r="DU7" s="35"/>
      <c r="DV7" s="35">
        <f t="shared" si="4"/>
        <v>0</v>
      </c>
      <c r="DW7" s="35"/>
      <c r="DX7" s="35"/>
      <c r="DY7" s="35">
        <f t="shared" si="4"/>
        <v>0</v>
      </c>
      <c r="DZ7" s="35"/>
      <c r="EA7" s="35"/>
      <c r="EB7" s="35">
        <f t="shared" si="4"/>
        <v>0</v>
      </c>
      <c r="EC7" s="35"/>
      <c r="ED7" s="35"/>
      <c r="EE7" s="35">
        <f t="shared" si="4"/>
        <v>272511</v>
      </c>
      <c r="EF7" s="35"/>
      <c r="EG7" s="35"/>
      <c r="EH7" s="35">
        <f t="shared" ref="EH7:EN7" si="5">EH8+EH9+EH10+EH11+EH12</f>
        <v>47096</v>
      </c>
      <c r="EI7" s="35"/>
      <c r="EJ7" s="35"/>
      <c r="EK7" s="35">
        <f t="shared" ref="EK7" si="6">EK8+EK9+EK10+EK11+EK12</f>
        <v>56977</v>
      </c>
      <c r="EL7" s="35"/>
      <c r="EM7" s="35"/>
      <c r="EN7" s="35">
        <f t="shared" si="5"/>
        <v>14410</v>
      </c>
      <c r="EO7" s="35"/>
      <c r="EP7" s="35"/>
      <c r="EQ7" s="35">
        <f t="shared" ref="EQ7:ET7" si="7">EQ8+EQ9+EQ10+EQ11+EQ12</f>
        <v>1132181</v>
      </c>
      <c r="ER7" s="35"/>
      <c r="ES7" s="35"/>
      <c r="ET7" s="35">
        <f t="shared" si="7"/>
        <v>530481</v>
      </c>
      <c r="EU7" s="35"/>
      <c r="EV7" s="35"/>
      <c r="EW7" s="134">
        <f t="shared" si="4"/>
        <v>2053656</v>
      </c>
      <c r="EX7" s="134"/>
      <c r="EY7" s="35">
        <f>EY8+EY9+EY10+EY11+EY12</f>
        <v>0</v>
      </c>
      <c r="EZ7" s="35">
        <f t="shared" si="4"/>
        <v>150552</v>
      </c>
      <c r="FA7" s="35">
        <f t="shared" si="4"/>
        <v>61176</v>
      </c>
      <c r="FB7" s="35">
        <f t="shared" si="4"/>
        <v>70860</v>
      </c>
      <c r="FC7" s="35">
        <f t="shared" si="4"/>
        <v>119508</v>
      </c>
      <c r="FD7" s="35">
        <f t="shared" si="4"/>
        <v>206378</v>
      </c>
      <c r="FE7" s="35">
        <f t="shared" si="4"/>
        <v>101710</v>
      </c>
      <c r="FF7" s="35">
        <f t="shared" si="4"/>
        <v>145432</v>
      </c>
      <c r="FG7" s="35">
        <f t="shared" si="4"/>
        <v>90364</v>
      </c>
      <c r="FH7" s="35">
        <f t="shared" si="4"/>
        <v>0</v>
      </c>
      <c r="FI7" s="35">
        <f t="shared" si="4"/>
        <v>56094</v>
      </c>
      <c r="FJ7" s="35">
        <f t="shared" si="4"/>
        <v>788101</v>
      </c>
      <c r="FK7" s="35">
        <f>FK8+FK9+FK10+FK11+FK12</f>
        <v>69234</v>
      </c>
      <c r="FL7" s="35">
        <f>FL8+FL9+FL10+FL11+FL12</f>
        <v>1859409</v>
      </c>
      <c r="FM7" s="35">
        <f>FM8+FM9+FM10+FM11+FM12</f>
        <v>887346</v>
      </c>
      <c r="FN7" s="35">
        <f t="shared" si="4"/>
        <v>1674636</v>
      </c>
      <c r="FO7" s="35">
        <f t="shared" si="4"/>
        <v>1296426</v>
      </c>
      <c r="FP7" s="35">
        <f>FP8+FP9+FP10+FP11+FP12</f>
        <v>5717817</v>
      </c>
      <c r="FQ7" s="172">
        <f t="shared" ref="FQ7:FQ69" si="8">DS7+EW7+FP7</f>
        <v>13770746</v>
      </c>
    </row>
    <row r="8" spans="1:174" x14ac:dyDescent="0.2">
      <c r="A8" s="153" t="s">
        <v>464</v>
      </c>
      <c r="B8" s="10"/>
      <c r="C8" s="7">
        <f>SUM([1]Önkormányzat!$F$31)</f>
        <v>46193</v>
      </c>
      <c r="D8" s="7"/>
      <c r="E8" s="7"/>
      <c r="F8" s="7"/>
      <c r="G8" s="7"/>
      <c r="H8" s="7"/>
      <c r="I8" s="7"/>
      <c r="J8" s="7"/>
      <c r="K8" s="7"/>
      <c r="L8" s="7"/>
      <c r="M8" s="7"/>
      <c r="N8" s="7"/>
      <c r="O8" s="7"/>
      <c r="P8" s="7"/>
      <c r="Q8" s="7"/>
      <c r="R8" s="7">
        <f>SUM([1]Önkormányzat!$AJ$31)</f>
        <v>0</v>
      </c>
      <c r="S8" s="7"/>
      <c r="T8" s="7"/>
      <c r="U8" s="7">
        <f>SUM([1]Önkormányzat!$AN$31)</f>
        <v>0</v>
      </c>
      <c r="V8" s="7"/>
      <c r="W8" s="7"/>
      <c r="X8" s="7">
        <f>SUM([1]Önkormányzat!$AQ$31)</f>
        <v>0</v>
      </c>
      <c r="Y8" s="7"/>
      <c r="Z8" s="7"/>
      <c r="AA8" s="7">
        <f>SUM([1]Önkormányzat!$AU$31)</f>
        <v>0</v>
      </c>
      <c r="AB8" s="7"/>
      <c r="AC8" s="7"/>
      <c r="AD8" s="7">
        <f>SUM([1]Önkormányzat!$AZ$31)</f>
        <v>0</v>
      </c>
      <c r="AE8" s="7"/>
      <c r="AF8" s="7"/>
      <c r="AG8" s="7">
        <f>SUM([1]Önkormányzat!$U$31)</f>
        <v>0</v>
      </c>
      <c r="AH8" s="7"/>
      <c r="AI8" s="7"/>
      <c r="AJ8" s="7">
        <f>SUM([1]Önkormányzat!$Y$31)</f>
        <v>0</v>
      </c>
      <c r="AK8" s="7"/>
      <c r="AL8" s="7"/>
      <c r="AM8" s="7">
        <f>SUM([1]Önkormányzat!$BG$31)</f>
        <v>0</v>
      </c>
      <c r="AN8" s="7"/>
      <c r="AO8" s="7"/>
      <c r="AP8" s="7">
        <f>SUM([1]Önkormányzat!$BN$31)</f>
        <v>0</v>
      </c>
      <c r="AQ8" s="7"/>
      <c r="AR8" s="7"/>
      <c r="AS8" s="7"/>
      <c r="AT8" s="7"/>
      <c r="AU8" s="7"/>
      <c r="AV8" s="7">
        <f>SUM([1]Önkormányzat!$CO$31)</f>
        <v>0</v>
      </c>
      <c r="AW8" s="7"/>
      <c r="AX8" s="7"/>
      <c r="AY8" s="7">
        <f>SUM([1]Önkormányzat!$BR$31)</f>
        <v>0</v>
      </c>
      <c r="AZ8" s="7"/>
      <c r="BA8" s="7"/>
      <c r="BB8" s="7"/>
      <c r="BC8" s="7"/>
      <c r="BD8" s="7"/>
      <c r="BE8" s="7">
        <f>SUM([1]Önkormányzat!$BW$31)</f>
        <v>0</v>
      </c>
      <c r="BF8" s="7"/>
      <c r="BG8" s="7"/>
      <c r="BH8" s="7">
        <f>SUM([1]Önkormányzat!$BZ$31)</f>
        <v>0</v>
      </c>
      <c r="BI8" s="7"/>
      <c r="BJ8" s="7"/>
      <c r="BK8" s="7"/>
      <c r="BL8" s="7"/>
      <c r="BM8" s="7"/>
      <c r="BN8" s="7">
        <f>SUM([1]Önkormányzat!$CI$31)</f>
        <v>0</v>
      </c>
      <c r="BO8" s="7"/>
      <c r="BP8" s="7"/>
      <c r="BQ8" s="7"/>
      <c r="BR8" s="7"/>
      <c r="BS8" s="7"/>
      <c r="BT8" s="7">
        <f>SUM([1]Önkormányzat!$CV$31)</f>
        <v>0</v>
      </c>
      <c r="BU8" s="7"/>
      <c r="BV8" s="7"/>
      <c r="BW8" s="7"/>
      <c r="BX8" s="7"/>
      <c r="BY8" s="7"/>
      <c r="BZ8" s="7">
        <f>SUM([1]Önkormányzat!$DD$31)</f>
        <v>0</v>
      </c>
      <c r="CA8" s="7"/>
      <c r="CB8" s="7"/>
      <c r="CC8" s="7"/>
      <c r="CD8" s="7"/>
      <c r="CE8" s="7"/>
      <c r="CF8" s="7"/>
      <c r="CG8" s="7"/>
      <c r="CH8" s="7"/>
      <c r="CI8" s="7"/>
      <c r="CJ8" s="7"/>
      <c r="CK8" s="7"/>
      <c r="CL8" s="7"/>
      <c r="CM8" s="7"/>
      <c r="CN8" s="7"/>
      <c r="CO8" s="7"/>
      <c r="CP8" s="7"/>
      <c r="CQ8" s="7"/>
      <c r="CR8" s="7"/>
      <c r="CS8" s="7"/>
      <c r="CT8" s="7"/>
      <c r="CU8" s="7"/>
      <c r="CV8" s="7"/>
      <c r="CW8" s="7"/>
      <c r="CX8" s="7">
        <f>[1]Önkormányzat!$EB$31</f>
        <v>0</v>
      </c>
      <c r="CY8" s="7"/>
      <c r="CZ8" s="7"/>
      <c r="DA8" s="7">
        <f>SUM([1]Önkormányzat!$AC$31)</f>
        <v>0</v>
      </c>
      <c r="DB8" s="7"/>
      <c r="DC8" s="7"/>
      <c r="DD8" s="7"/>
      <c r="DE8" s="7"/>
      <c r="DF8" s="7"/>
      <c r="DG8" s="7">
        <f>SUM([1]Önkormányzat!$DN$31)</f>
        <v>0</v>
      </c>
      <c r="DH8" s="7"/>
      <c r="DI8" s="7"/>
      <c r="DJ8" s="7">
        <f>SUM([1]Önkormányzat!$EI$31)</f>
        <v>0</v>
      </c>
      <c r="DK8" s="7"/>
      <c r="DL8" s="7"/>
      <c r="DM8" s="7"/>
      <c r="DN8" s="7"/>
      <c r="DO8" s="7"/>
      <c r="DP8" s="7">
        <f>SUM([1]Önkormányzat!$ET$31)</f>
        <v>0</v>
      </c>
      <c r="DQ8" s="7"/>
      <c r="DR8" s="7"/>
      <c r="DS8" s="135">
        <f>SUM(C8:DP8)</f>
        <v>46193</v>
      </c>
      <c r="DT8" s="135"/>
      <c r="DU8" s="7"/>
      <c r="DV8" s="8"/>
      <c r="DW8" s="8"/>
      <c r="DX8" s="8"/>
      <c r="DY8" s="7"/>
      <c r="DZ8" s="7"/>
      <c r="EA8" s="7"/>
      <c r="EB8" s="7"/>
      <c r="EC8" s="7"/>
      <c r="ED8" s="7"/>
      <c r="EE8" s="7">
        <f>SUM([1]Hivatal!$V$59)</f>
        <v>0</v>
      </c>
      <c r="EF8" s="7"/>
      <c r="EG8" s="7"/>
      <c r="EH8" s="7">
        <f>SUM([1]Hivatal!$Z$59)</f>
        <v>0</v>
      </c>
      <c r="EI8" s="7"/>
      <c r="EJ8" s="7"/>
      <c r="EK8" s="7">
        <f>SUM([1]Hivatal!$AJ$59)</f>
        <v>23632</v>
      </c>
      <c r="EL8" s="7"/>
      <c r="EM8" s="7"/>
      <c r="EN8" s="7">
        <f>SUM([1]Hivatal!$AD$59)</f>
        <v>8064</v>
      </c>
      <c r="EO8" s="7"/>
      <c r="EP8" s="7"/>
      <c r="EQ8" s="7">
        <f>SUM([1]Hivatal!$AR$59)</f>
        <v>929994</v>
      </c>
      <c r="ER8" s="7"/>
      <c r="ES8" s="7"/>
      <c r="ET8" s="7">
        <f>SUM([1]Hivatal!$AZ$59)</f>
        <v>357837</v>
      </c>
      <c r="EU8" s="7"/>
      <c r="EV8" s="7"/>
      <c r="EW8" s="135">
        <f>SUM(DV8:ET8)</f>
        <v>1319527</v>
      </c>
      <c r="EX8" s="135"/>
      <c r="EY8" s="7"/>
      <c r="EZ8" s="7">
        <v>92791</v>
      </c>
      <c r="FA8" s="7">
        <v>42695</v>
      </c>
      <c r="FB8" s="7">
        <v>54341</v>
      </c>
      <c r="FC8" s="7">
        <v>85948</v>
      </c>
      <c r="FD8" s="7">
        <v>11437</v>
      </c>
      <c r="FE8" s="7">
        <v>74600</v>
      </c>
      <c r="FF8" s="7">
        <v>86993</v>
      </c>
      <c r="FG8" s="7">
        <v>54919</v>
      </c>
      <c r="FH8" s="7">
        <v>0</v>
      </c>
      <c r="FI8" s="7">
        <v>27906</v>
      </c>
      <c r="FJ8" s="7">
        <v>54162</v>
      </c>
      <c r="FK8" s="7">
        <v>33753</v>
      </c>
      <c r="FL8" s="8">
        <f>SUM(EY8:FK8)</f>
        <v>619545</v>
      </c>
      <c r="FM8" s="8">
        <v>562041</v>
      </c>
      <c r="FN8" s="8">
        <v>1130576</v>
      </c>
      <c r="FO8" s="8">
        <v>948369</v>
      </c>
      <c r="FP8" s="8">
        <f>FL8+FM8+FN8+FO8</f>
        <v>3260531</v>
      </c>
      <c r="FQ8" s="173">
        <f t="shared" si="8"/>
        <v>4626251</v>
      </c>
    </row>
    <row r="9" spans="1:174" x14ac:dyDescent="0.2">
      <c r="A9" s="153" t="s">
        <v>465</v>
      </c>
      <c r="B9" s="10"/>
      <c r="C9" s="7">
        <f>SUM([1]Önkormányzat!$F$36)</f>
        <v>9255</v>
      </c>
      <c r="D9" s="7"/>
      <c r="E9" s="7"/>
      <c r="F9" s="7"/>
      <c r="G9" s="7"/>
      <c r="H9" s="7"/>
      <c r="I9" s="7"/>
      <c r="J9" s="7"/>
      <c r="K9" s="7"/>
      <c r="L9" s="7"/>
      <c r="M9" s="7"/>
      <c r="N9" s="7"/>
      <c r="O9" s="7"/>
      <c r="P9" s="7"/>
      <c r="Q9" s="7"/>
      <c r="R9" s="7">
        <f>SUM([1]Önkormányzat!$AJ$36)</f>
        <v>0</v>
      </c>
      <c r="S9" s="7"/>
      <c r="T9" s="7"/>
      <c r="U9" s="7">
        <f>SUM([1]Önkormányzat!$AN$36)</f>
        <v>0</v>
      </c>
      <c r="V9" s="7"/>
      <c r="W9" s="7"/>
      <c r="X9" s="7">
        <f>SUM([1]Önkormányzat!$AQ$36)</f>
        <v>0</v>
      </c>
      <c r="Y9" s="7"/>
      <c r="Z9" s="7"/>
      <c r="AA9" s="7">
        <f>SUM([1]Önkormányzat!$AU$36)</f>
        <v>0</v>
      </c>
      <c r="AB9" s="7"/>
      <c r="AC9" s="7"/>
      <c r="AD9" s="7">
        <f>SUM([1]Önkormányzat!$AZ$36)</f>
        <v>0</v>
      </c>
      <c r="AE9" s="7"/>
      <c r="AF9" s="7"/>
      <c r="AG9" s="7">
        <f>SUM([1]Önkormányzat!$U$36)</f>
        <v>0</v>
      </c>
      <c r="AH9" s="7"/>
      <c r="AI9" s="7"/>
      <c r="AJ9" s="7">
        <f>SUM([1]Önkormányzat!$Y$36)</f>
        <v>0</v>
      </c>
      <c r="AK9" s="7"/>
      <c r="AL9" s="7"/>
      <c r="AM9" s="7">
        <f>SUM([1]Önkormányzat!$BG$36)</f>
        <v>0</v>
      </c>
      <c r="AN9" s="7"/>
      <c r="AO9" s="7"/>
      <c r="AP9" s="7">
        <f>SUM([1]Önkormányzat!$BN$36)</f>
        <v>0</v>
      </c>
      <c r="AQ9" s="7"/>
      <c r="AR9" s="7"/>
      <c r="AS9" s="7"/>
      <c r="AT9" s="7"/>
      <c r="AU9" s="7"/>
      <c r="AV9" s="7">
        <f>SUM([1]Önkormányzat!$CO$36)</f>
        <v>0</v>
      </c>
      <c r="AW9" s="7"/>
      <c r="AX9" s="7"/>
      <c r="AY9" s="7">
        <f>SUM([1]Önkormányzat!$BR$36)</f>
        <v>0</v>
      </c>
      <c r="AZ9" s="7"/>
      <c r="BA9" s="7"/>
      <c r="BB9" s="7"/>
      <c r="BC9" s="7"/>
      <c r="BD9" s="7"/>
      <c r="BE9" s="7">
        <f>SUM([1]Önkormányzat!$BW$36)</f>
        <v>0</v>
      </c>
      <c r="BF9" s="7"/>
      <c r="BG9" s="7"/>
      <c r="BH9" s="7">
        <f>SUM([1]Önkormányzat!$BZ$36)</f>
        <v>0</v>
      </c>
      <c r="BI9" s="7"/>
      <c r="BJ9" s="7"/>
      <c r="BK9" s="7"/>
      <c r="BL9" s="7"/>
      <c r="BM9" s="7"/>
      <c r="BN9" s="7">
        <f>SUM([1]Önkormányzat!$CI$36)</f>
        <v>0</v>
      </c>
      <c r="BO9" s="7"/>
      <c r="BP9" s="7"/>
      <c r="BQ9" s="7"/>
      <c r="BR9" s="7"/>
      <c r="BS9" s="7"/>
      <c r="BT9" s="7">
        <f>SUM([1]Önkormányzat!$CV$36)</f>
        <v>0</v>
      </c>
      <c r="BU9" s="7"/>
      <c r="BV9" s="7"/>
      <c r="BW9" s="7"/>
      <c r="BX9" s="7"/>
      <c r="BY9" s="7"/>
      <c r="BZ9" s="7">
        <f>SUM([1]Önkormányzat!$DD$36)</f>
        <v>0</v>
      </c>
      <c r="CA9" s="7"/>
      <c r="CB9" s="7"/>
      <c r="CC9" s="7"/>
      <c r="CD9" s="7"/>
      <c r="CE9" s="7"/>
      <c r="CF9" s="7">
        <f>kiadás11602!B24</f>
        <v>1000</v>
      </c>
      <c r="CG9" s="7"/>
      <c r="CH9" s="7"/>
      <c r="CI9" s="7"/>
      <c r="CJ9" s="7"/>
      <c r="CK9" s="7"/>
      <c r="CL9" s="7"/>
      <c r="CM9" s="7"/>
      <c r="CN9" s="7"/>
      <c r="CO9" s="7"/>
      <c r="CP9" s="7"/>
      <c r="CQ9" s="7"/>
      <c r="CR9" s="7"/>
      <c r="CS9" s="7"/>
      <c r="CT9" s="7"/>
      <c r="CU9" s="7"/>
      <c r="CV9" s="7"/>
      <c r="CW9" s="7"/>
      <c r="CX9" s="7">
        <f>[1]Önkormányzat!$EB$36</f>
        <v>0</v>
      </c>
      <c r="CY9" s="7"/>
      <c r="CZ9" s="7"/>
      <c r="DA9" s="7">
        <f>SUM([1]Önkormányzat!$AC$36)</f>
        <v>0</v>
      </c>
      <c r="DB9" s="7"/>
      <c r="DC9" s="7"/>
      <c r="DD9" s="7"/>
      <c r="DE9" s="7"/>
      <c r="DF9" s="7"/>
      <c r="DG9" s="7">
        <f>SUM([1]Önkormányzat!$DN$36)</f>
        <v>0</v>
      </c>
      <c r="DH9" s="7"/>
      <c r="DI9" s="7"/>
      <c r="DJ9" s="7">
        <f>SUM([1]Önkormányzat!$EI$36)</f>
        <v>0</v>
      </c>
      <c r="DK9" s="7"/>
      <c r="DL9" s="7"/>
      <c r="DM9" s="7"/>
      <c r="DN9" s="7"/>
      <c r="DO9" s="7"/>
      <c r="DP9" s="8">
        <f>SUM([1]Önkormányzat!$ET$36)</f>
        <v>0</v>
      </c>
      <c r="DQ9" s="7"/>
      <c r="DR9" s="7"/>
      <c r="DS9" s="135">
        <f t="shared" ref="DS9:DS11" si="9">SUM(C9:DP9)</f>
        <v>10255</v>
      </c>
      <c r="DT9" s="135"/>
      <c r="DU9" s="7"/>
      <c r="DV9" s="8"/>
      <c r="DW9" s="8"/>
      <c r="DX9" s="8"/>
      <c r="DY9" s="7"/>
      <c r="DZ9" s="7"/>
      <c r="EA9" s="7"/>
      <c r="EB9" s="7"/>
      <c r="EC9" s="7"/>
      <c r="ED9" s="7"/>
      <c r="EE9" s="7">
        <f>SUM([1]Hivatal!$V$67)</f>
        <v>0</v>
      </c>
      <c r="EF9" s="7"/>
      <c r="EG9" s="7"/>
      <c r="EH9" s="7">
        <f>SUM([1]Hivatal!$Z$67)</f>
        <v>0</v>
      </c>
      <c r="EI9" s="7"/>
      <c r="EJ9" s="7"/>
      <c r="EK9" s="7">
        <f>SUM([1]Hivatal!$AJ$67)</f>
        <v>5387</v>
      </c>
      <c r="EL9" s="7"/>
      <c r="EM9" s="7"/>
      <c r="EN9" s="7">
        <f>SUM([1]Hivatal!$AD$67)</f>
        <v>1416</v>
      </c>
      <c r="EO9" s="7"/>
      <c r="EP9" s="7"/>
      <c r="EQ9" s="7">
        <f>SUM([1]Hivatal!$AR$67)</f>
        <v>192193</v>
      </c>
      <c r="ER9" s="7"/>
      <c r="ES9" s="7"/>
      <c r="ET9" s="7">
        <f>SUM([1]Hivatal!$AZ$67)</f>
        <v>69435</v>
      </c>
      <c r="EU9" s="7"/>
      <c r="EV9" s="7"/>
      <c r="EW9" s="135">
        <f t="shared" ref="EW9:EW25" si="10">SUM(DV9:ET9)</f>
        <v>268431</v>
      </c>
      <c r="EX9" s="135"/>
      <c r="EY9" s="7"/>
      <c r="EZ9" s="7">
        <v>32342</v>
      </c>
      <c r="FA9" s="7">
        <v>8240</v>
      </c>
      <c r="FB9" s="7">
        <v>10431</v>
      </c>
      <c r="FC9" s="7">
        <v>15880</v>
      </c>
      <c r="FD9" s="7">
        <v>2204</v>
      </c>
      <c r="FE9" s="7">
        <v>14446</v>
      </c>
      <c r="FF9" s="7">
        <v>16617</v>
      </c>
      <c r="FG9" s="7">
        <v>10443</v>
      </c>
      <c r="FH9" s="7">
        <v>0</v>
      </c>
      <c r="FI9" s="7">
        <v>5411</v>
      </c>
      <c r="FJ9" s="7">
        <v>10563</v>
      </c>
      <c r="FK9" s="7">
        <v>6417</v>
      </c>
      <c r="FL9" s="8">
        <f>SUM(EY9:FK9)</f>
        <v>132994</v>
      </c>
      <c r="FM9" s="8">
        <v>119430</v>
      </c>
      <c r="FN9" s="8">
        <v>228616</v>
      </c>
      <c r="FO9" s="8">
        <v>200224</v>
      </c>
      <c r="FP9" s="8">
        <f t="shared" ref="FP9:FP25" si="11">FL9+FM9+FN9+FO9</f>
        <v>681264</v>
      </c>
      <c r="FQ9" s="173">
        <f t="shared" si="8"/>
        <v>959950</v>
      </c>
    </row>
    <row r="10" spans="1:174" x14ac:dyDescent="0.2">
      <c r="A10" s="153" t="s">
        <v>466</v>
      </c>
      <c r="B10" s="10"/>
      <c r="C10" s="7">
        <f>SUM([1]Önkormányzat!$F$92)</f>
        <v>8460</v>
      </c>
      <c r="D10" s="7"/>
      <c r="E10" s="7"/>
      <c r="F10" s="7"/>
      <c r="G10" s="7"/>
      <c r="H10" s="7"/>
      <c r="I10" s="7"/>
      <c r="J10" s="7"/>
      <c r="K10" s="7"/>
      <c r="L10" s="7"/>
      <c r="M10" s="7"/>
      <c r="N10" s="7"/>
      <c r="O10" s="7"/>
      <c r="P10" s="7"/>
      <c r="Q10" s="7"/>
      <c r="R10" s="7">
        <f>SUM([1]Önkormányzat!$AJ$92)</f>
        <v>0</v>
      </c>
      <c r="S10" s="7"/>
      <c r="T10" s="7"/>
      <c r="U10" s="7">
        <f>SUM([1]Önkormányzat!$AN$92)</f>
        <v>0</v>
      </c>
      <c r="V10" s="7"/>
      <c r="W10" s="7"/>
      <c r="X10" s="7">
        <f>SUM([1]Önkormányzat!$AQ$92)</f>
        <v>0</v>
      </c>
      <c r="Y10" s="7"/>
      <c r="Z10" s="7"/>
      <c r="AA10" s="7">
        <f>SUM([1]Önkormányzat!$AU$92)</f>
        <v>0</v>
      </c>
      <c r="AB10" s="7"/>
      <c r="AC10" s="7"/>
      <c r="AD10" s="7">
        <f>SUM([1]Önkormányzat!$AZ$92)</f>
        <v>0</v>
      </c>
      <c r="AE10" s="7"/>
      <c r="AF10" s="7"/>
      <c r="AG10" s="7">
        <f>SUM([1]Önkormányzat!$U$92)</f>
        <v>1200</v>
      </c>
      <c r="AH10" s="7"/>
      <c r="AI10" s="7"/>
      <c r="AJ10" s="7">
        <f>SUM([1]Önkormányzat!$Y$92)</f>
        <v>12710</v>
      </c>
      <c r="AK10" s="7"/>
      <c r="AL10" s="7"/>
      <c r="AM10" s="7">
        <f>SUM([1]Önkormányzat!$BG$92)</f>
        <v>0</v>
      </c>
      <c r="AN10" s="7"/>
      <c r="AO10" s="7"/>
      <c r="AP10" s="7">
        <f>SUM([1]Önkormányzat!$BN$92)</f>
        <v>1105948</v>
      </c>
      <c r="AQ10" s="7"/>
      <c r="AR10" s="7"/>
      <c r="AS10" s="7"/>
      <c r="AT10" s="7"/>
      <c r="AU10" s="7"/>
      <c r="AV10" s="7">
        <f>[1]Önkormányzat!$CO$92</f>
        <v>31450</v>
      </c>
      <c r="AW10" s="7"/>
      <c r="AX10" s="7"/>
      <c r="AY10" s="7">
        <f>SUM([1]Önkormányzat!$BR$92)</f>
        <v>58189</v>
      </c>
      <c r="AZ10" s="7"/>
      <c r="BA10" s="7"/>
      <c r="BB10" s="7"/>
      <c r="BC10" s="7"/>
      <c r="BD10" s="7"/>
      <c r="BE10" s="7">
        <f>SUM([1]Önkormányzat!$BW$92)</f>
        <v>300</v>
      </c>
      <c r="BF10" s="7"/>
      <c r="BG10" s="7"/>
      <c r="BH10" s="7">
        <f>SUM([1]Önkormányzat!$BZ$92)</f>
        <v>144246</v>
      </c>
      <c r="BI10" s="7"/>
      <c r="BJ10" s="7"/>
      <c r="BK10" s="7"/>
      <c r="BL10" s="7"/>
      <c r="BM10" s="7"/>
      <c r="BN10" s="7">
        <f>[1]Önkormányzat!$CI$92</f>
        <v>3500</v>
      </c>
      <c r="BO10" s="7"/>
      <c r="BP10" s="7"/>
      <c r="BQ10" s="7">
        <f>'kiadás 11601'!B8</f>
        <v>23700</v>
      </c>
      <c r="BR10" s="7"/>
      <c r="BS10" s="7"/>
      <c r="BT10" s="7">
        <f>SUM([1]Önkormányzat!$CV$92)</f>
        <v>0</v>
      </c>
      <c r="BU10" s="7"/>
      <c r="BV10" s="7"/>
      <c r="BW10" s="7"/>
      <c r="BX10" s="7"/>
      <c r="BY10" s="7"/>
      <c r="BZ10" s="7">
        <f>SUM([1]Önkormányzat!$DD$92)</f>
        <v>0</v>
      </c>
      <c r="CA10" s="7"/>
      <c r="CB10" s="7"/>
      <c r="CC10" s="7"/>
      <c r="CD10" s="7"/>
      <c r="CE10" s="7"/>
      <c r="CF10" s="7">
        <f>kiadás11602!C24</f>
        <v>2920589</v>
      </c>
      <c r="CG10" s="7"/>
      <c r="CH10" s="7"/>
      <c r="CI10" s="7"/>
      <c r="CJ10" s="7"/>
      <c r="CK10" s="7"/>
      <c r="CL10" s="7"/>
      <c r="CM10" s="7"/>
      <c r="CN10" s="7"/>
      <c r="CO10" s="7"/>
      <c r="CP10" s="7"/>
      <c r="CQ10" s="7"/>
      <c r="CR10" s="7"/>
      <c r="CS10" s="7"/>
      <c r="CT10" s="7"/>
      <c r="CU10" s="7"/>
      <c r="CV10" s="7"/>
      <c r="CW10" s="7"/>
      <c r="CX10" s="7">
        <f>[1]Önkormányzat!$EB$92</f>
        <v>6000</v>
      </c>
      <c r="CY10" s="7"/>
      <c r="CZ10" s="7"/>
      <c r="DA10" s="7">
        <f>SUM([1]Önkormányzat!$AC$92)</f>
        <v>22680</v>
      </c>
      <c r="DB10" s="7"/>
      <c r="DC10" s="7"/>
      <c r="DD10" s="7"/>
      <c r="DE10" s="7"/>
      <c r="DF10" s="7"/>
      <c r="DG10" s="7">
        <f>[1]Önkormányzat!$DN$92</f>
        <v>42600</v>
      </c>
      <c r="DH10" s="7"/>
      <c r="DI10" s="7"/>
      <c r="DJ10" s="7">
        <f>[1]Önkormányzat!$EI$92</f>
        <v>73930</v>
      </c>
      <c r="DK10" s="7"/>
      <c r="DL10" s="7"/>
      <c r="DM10" s="7"/>
      <c r="DN10" s="7"/>
      <c r="DO10" s="7"/>
      <c r="DP10" s="7">
        <f>SUM([1]Önkormányzat!$ET$92)</f>
        <v>0</v>
      </c>
      <c r="DQ10" s="7"/>
      <c r="DR10" s="7"/>
      <c r="DS10" s="135">
        <f t="shared" si="9"/>
        <v>4455502</v>
      </c>
      <c r="DT10" s="135"/>
      <c r="DU10" s="7"/>
      <c r="DV10" s="8"/>
      <c r="DW10" s="8"/>
      <c r="DX10" s="8"/>
      <c r="DY10" s="7"/>
      <c r="DZ10" s="7"/>
      <c r="EA10" s="7"/>
      <c r="EB10" s="7"/>
      <c r="EC10" s="7"/>
      <c r="ED10" s="7"/>
      <c r="EE10" s="7">
        <f>SUM([1]Hivatal!$V$154)</f>
        <v>272511</v>
      </c>
      <c r="EF10" s="7"/>
      <c r="EG10" s="7"/>
      <c r="EH10" s="7">
        <f>SUM([1]Hivatal!$Z$154)</f>
        <v>47096</v>
      </c>
      <c r="EI10" s="7"/>
      <c r="EJ10" s="7"/>
      <c r="EK10" s="7">
        <f>SUM([1]Hivatal!$AJ$154)</f>
        <v>27958</v>
      </c>
      <c r="EL10" s="7"/>
      <c r="EM10" s="7"/>
      <c r="EN10" s="7">
        <f>SUM([1]Hivatal!$AD$154)</f>
        <v>4930</v>
      </c>
      <c r="EO10" s="7"/>
      <c r="EP10" s="7"/>
      <c r="EQ10" s="7">
        <f>SUM([1]Hivatal!$AR$154)</f>
        <v>9994</v>
      </c>
      <c r="ER10" s="7"/>
      <c r="ES10" s="7"/>
      <c r="ET10" s="7">
        <f>SUM([1]Hivatal!$AZ$154)</f>
        <v>103209</v>
      </c>
      <c r="EU10" s="7"/>
      <c r="EV10" s="7"/>
      <c r="EW10" s="135">
        <f t="shared" si="10"/>
        <v>465698</v>
      </c>
      <c r="EX10" s="135"/>
      <c r="EY10" s="7"/>
      <c r="EZ10" s="7">
        <f>23719+1700</f>
        <v>25419</v>
      </c>
      <c r="FA10" s="7">
        <v>10241</v>
      </c>
      <c r="FB10" s="7">
        <f>3788+2300</f>
        <v>6088</v>
      </c>
      <c r="FC10" s="7">
        <v>17680</v>
      </c>
      <c r="FD10" s="7">
        <v>192737</v>
      </c>
      <c r="FE10" s="7">
        <v>12664</v>
      </c>
      <c r="FF10" s="7">
        <f>41532+290</f>
        <v>41822</v>
      </c>
      <c r="FG10" s="7">
        <v>25002</v>
      </c>
      <c r="FH10" s="7">
        <v>0</v>
      </c>
      <c r="FI10" s="7">
        <v>21548</v>
      </c>
      <c r="FJ10" s="7">
        <f>723020+356</f>
        <v>723376</v>
      </c>
      <c r="FK10" s="7">
        <v>29064</v>
      </c>
      <c r="FL10" s="8">
        <f>SUM(EY10:FK10)</f>
        <v>1105641</v>
      </c>
      <c r="FM10" s="8">
        <f>164361-2000+51514-8000</f>
        <v>205875</v>
      </c>
      <c r="FN10" s="8">
        <f>343798+6046-34400</f>
        <v>315444</v>
      </c>
      <c r="FO10" s="8">
        <f>150349-356-1700-6000+5540</f>
        <v>147833</v>
      </c>
      <c r="FP10" s="8">
        <f t="shared" si="11"/>
        <v>1774793</v>
      </c>
      <c r="FQ10" s="173">
        <f t="shared" si="8"/>
        <v>6695993</v>
      </c>
    </row>
    <row r="11" spans="1:174" x14ac:dyDescent="0.2">
      <c r="A11" s="153" t="s">
        <v>467</v>
      </c>
      <c r="B11" s="10"/>
      <c r="C11" s="7">
        <f>SUM([1]Önkormányzat!$F$109)</f>
        <v>0</v>
      </c>
      <c r="D11" s="7"/>
      <c r="E11" s="7"/>
      <c r="F11" s="7"/>
      <c r="G11" s="7"/>
      <c r="H11" s="7"/>
      <c r="I11" s="7"/>
      <c r="J11" s="7"/>
      <c r="K11" s="7"/>
      <c r="L11" s="7"/>
      <c r="M11" s="7"/>
      <c r="N11" s="7"/>
      <c r="O11" s="7"/>
      <c r="P11" s="7"/>
      <c r="Q11" s="7"/>
      <c r="R11" s="7">
        <f>SUM([1]Önkormányzat!$AJ$109)</f>
        <v>0</v>
      </c>
      <c r="S11" s="7"/>
      <c r="T11" s="7"/>
      <c r="U11" s="7">
        <f>SUM([1]Önkormányzat!$AN$109)</f>
        <v>0</v>
      </c>
      <c r="V11" s="7"/>
      <c r="W11" s="7"/>
      <c r="X11" s="7">
        <f>SUM([1]Önkormányzat!$AQ$109)</f>
        <v>0</v>
      </c>
      <c r="Y11" s="7"/>
      <c r="Z11" s="7"/>
      <c r="AA11" s="7"/>
      <c r="AB11" s="7"/>
      <c r="AC11" s="7"/>
      <c r="AD11" s="7">
        <f>SUM([1]Önkormányzat!$AZ$109)</f>
        <v>0</v>
      </c>
      <c r="AE11" s="7"/>
      <c r="AF11" s="7"/>
      <c r="AG11" s="7">
        <f>SUM([1]Önkormányzat!$U$108)</f>
        <v>0</v>
      </c>
      <c r="AH11" s="7"/>
      <c r="AI11" s="7"/>
      <c r="AJ11" s="7">
        <f>SUM([1]Önkormányzat!$Y$109)</f>
        <v>0</v>
      </c>
      <c r="AK11" s="7"/>
      <c r="AL11" s="7"/>
      <c r="AM11" s="7">
        <f>SUM([1]Önkormányzat!$BG$109)</f>
        <v>63500</v>
      </c>
      <c r="AN11" s="7"/>
      <c r="AO11" s="7"/>
      <c r="AP11" s="7">
        <f>SUM([1]Önkormányzat!$BN$109)</f>
        <v>0</v>
      </c>
      <c r="AQ11" s="7"/>
      <c r="AR11" s="7"/>
      <c r="AS11" s="7"/>
      <c r="AT11" s="7"/>
      <c r="AU11" s="7"/>
      <c r="AV11" s="7">
        <f>SUM([1]Önkormányzat!$CO$109)</f>
        <v>0</v>
      </c>
      <c r="AW11" s="7"/>
      <c r="AX11" s="7"/>
      <c r="AY11" s="7">
        <f>SUM([1]Önkormányzat!$BR$109)</f>
        <v>0</v>
      </c>
      <c r="AZ11" s="7"/>
      <c r="BA11" s="7"/>
      <c r="BB11" s="7"/>
      <c r="BC11" s="7"/>
      <c r="BD11" s="7"/>
      <c r="BE11" s="7">
        <f>SUM([1]Önkormányzat!$BW$108)</f>
        <v>0</v>
      </c>
      <c r="BF11" s="7"/>
      <c r="BG11" s="7"/>
      <c r="BH11" s="7">
        <f>SUM([1]Önkormányzat!$BZ$109)</f>
        <v>0</v>
      </c>
      <c r="BI11" s="7"/>
      <c r="BJ11" s="7"/>
      <c r="BK11" s="7"/>
      <c r="BL11" s="7"/>
      <c r="BM11" s="7"/>
      <c r="BN11" s="7">
        <f>SUM([1]Önkormányzat!$CI$109)</f>
        <v>0</v>
      </c>
      <c r="BO11" s="7"/>
      <c r="BP11" s="7"/>
      <c r="BQ11" s="7"/>
      <c r="BR11" s="7"/>
      <c r="BS11" s="7"/>
      <c r="BT11" s="7">
        <f>SUM([1]Önkormányzat!$CU$109)</f>
        <v>0</v>
      </c>
      <c r="BU11" s="7"/>
      <c r="BV11" s="7"/>
      <c r="BW11" s="7"/>
      <c r="BX11" s="7"/>
      <c r="BY11" s="7"/>
      <c r="BZ11" s="7">
        <f>SUM([1]Önkormányzat!$DD$109)</f>
        <v>0</v>
      </c>
      <c r="CA11" s="7"/>
      <c r="CB11" s="7"/>
      <c r="CC11" s="7"/>
      <c r="CD11" s="7"/>
      <c r="CE11" s="7"/>
      <c r="CF11" s="7"/>
      <c r="CG11" s="7"/>
      <c r="CH11" s="7"/>
      <c r="CI11" s="7"/>
      <c r="CJ11" s="7"/>
      <c r="CK11" s="7"/>
      <c r="CL11" s="7"/>
      <c r="CM11" s="7"/>
      <c r="CN11" s="7"/>
      <c r="CO11" s="7"/>
      <c r="CP11" s="7"/>
      <c r="CQ11" s="7"/>
      <c r="CR11" s="7"/>
      <c r="CS11" s="7"/>
      <c r="CT11" s="7"/>
      <c r="CU11" s="7"/>
      <c r="CV11" s="7"/>
      <c r="CW11" s="7"/>
      <c r="CX11" s="7">
        <f>SUM([1]Önkormányzat!EB$109)</f>
        <v>0</v>
      </c>
      <c r="CY11" s="7"/>
      <c r="CZ11" s="7"/>
      <c r="DA11" s="7">
        <f>SUM([1]Önkormányzat!$AC$109)</f>
        <v>0</v>
      </c>
      <c r="DB11" s="7"/>
      <c r="DC11" s="7"/>
      <c r="DD11" s="7"/>
      <c r="DE11" s="7"/>
      <c r="DF11" s="7"/>
      <c r="DG11" s="7">
        <f>SUM([1]Önkormányzat!$DN$109)</f>
        <v>0</v>
      </c>
      <c r="DH11" s="7"/>
      <c r="DI11" s="7"/>
      <c r="DJ11" s="7">
        <f>SUM([1]Önkormányzat!$EI$109)</f>
        <v>0</v>
      </c>
      <c r="DK11" s="7"/>
      <c r="DL11" s="7"/>
      <c r="DM11" s="7"/>
      <c r="DN11" s="7"/>
      <c r="DO11" s="7"/>
      <c r="DP11" s="7">
        <f>SUM([1]Önkormányzat!$ET$109)</f>
        <v>0</v>
      </c>
      <c r="DQ11" s="7"/>
      <c r="DR11" s="7"/>
      <c r="DS11" s="135">
        <f t="shared" si="9"/>
        <v>63500</v>
      </c>
      <c r="DT11" s="135"/>
      <c r="DU11" s="7"/>
      <c r="DV11" s="8"/>
      <c r="DW11" s="8"/>
      <c r="DX11" s="8"/>
      <c r="DY11" s="7"/>
      <c r="DZ11" s="7"/>
      <c r="EA11" s="7"/>
      <c r="EB11" s="7"/>
      <c r="EC11" s="7"/>
      <c r="ED11" s="7"/>
      <c r="EE11" s="7">
        <f>SUM([1]Hivatal!$V$161)</f>
        <v>0</v>
      </c>
      <c r="EF11" s="7"/>
      <c r="EG11" s="7"/>
      <c r="EH11" s="7">
        <f>SUM([1]Hivatal!$Z$161)</f>
        <v>0</v>
      </c>
      <c r="EI11" s="7"/>
      <c r="EJ11" s="7"/>
      <c r="EK11" s="7">
        <f>SUM([1]Hivatal!$AJ$161)</f>
        <v>0</v>
      </c>
      <c r="EL11" s="7"/>
      <c r="EM11" s="7"/>
      <c r="EN11" s="7">
        <f>SUM([1]Hivatal!$AD$161)</f>
        <v>0</v>
      </c>
      <c r="EO11" s="7"/>
      <c r="EP11" s="7"/>
      <c r="EQ11" s="7">
        <f>SUM([1]Hivatal!$AR$161)</f>
        <v>0</v>
      </c>
      <c r="ER11" s="7"/>
      <c r="ES11" s="7"/>
      <c r="ET11" s="7">
        <f>SUM([1]Hivatal!$AZ$161)</f>
        <v>0</v>
      </c>
      <c r="EU11" s="7"/>
      <c r="EV11" s="7"/>
      <c r="EW11" s="135">
        <f t="shared" si="10"/>
        <v>0</v>
      </c>
      <c r="EX11" s="135"/>
      <c r="EY11" s="7"/>
      <c r="EZ11" s="7"/>
      <c r="FA11" s="7"/>
      <c r="FB11" s="7"/>
      <c r="FC11" s="7"/>
      <c r="FD11" s="7"/>
      <c r="FE11" s="7"/>
      <c r="FF11" s="7"/>
      <c r="FG11" s="7"/>
      <c r="FH11" s="7"/>
      <c r="FI11" s="7">
        <v>1229</v>
      </c>
      <c r="FJ11" s="7"/>
      <c r="FK11" s="7"/>
      <c r="FL11" s="8">
        <f>SUM(EY11:FK11)</f>
        <v>1229</v>
      </c>
      <c r="FM11" s="8"/>
      <c r="FN11" s="8"/>
      <c r="FO11" s="8"/>
      <c r="FP11" s="8">
        <f t="shared" si="11"/>
        <v>1229</v>
      </c>
      <c r="FQ11" s="173">
        <f t="shared" si="8"/>
        <v>64729</v>
      </c>
    </row>
    <row r="12" spans="1:174" s="13" customFormat="1" x14ac:dyDescent="0.2">
      <c r="A12" s="155" t="s">
        <v>468</v>
      </c>
      <c r="B12" s="12"/>
      <c r="C12" s="6">
        <f>C13+C14+C15+C16+C17</f>
        <v>0</v>
      </c>
      <c r="D12" s="6"/>
      <c r="E12" s="6"/>
      <c r="F12" s="6">
        <f t="shared" ref="F12:FO12" si="12">F13+F14+F15+F16+F17</f>
        <v>0</v>
      </c>
      <c r="G12" s="6"/>
      <c r="H12" s="6"/>
      <c r="I12" s="6">
        <f t="shared" si="12"/>
        <v>0</v>
      </c>
      <c r="J12" s="6"/>
      <c r="K12" s="6"/>
      <c r="L12" s="6">
        <f t="shared" si="12"/>
        <v>0</v>
      </c>
      <c r="M12" s="6"/>
      <c r="N12" s="6"/>
      <c r="O12" s="6">
        <f t="shared" si="12"/>
        <v>0</v>
      </c>
      <c r="P12" s="6"/>
      <c r="Q12" s="6"/>
      <c r="R12" s="6">
        <f t="shared" si="12"/>
        <v>438799</v>
      </c>
      <c r="S12" s="6"/>
      <c r="T12" s="6"/>
      <c r="U12" s="6">
        <f t="shared" si="12"/>
        <v>0</v>
      </c>
      <c r="V12" s="6"/>
      <c r="W12" s="6"/>
      <c r="X12" s="6">
        <f t="shared" si="12"/>
        <v>7000</v>
      </c>
      <c r="Y12" s="6"/>
      <c r="Z12" s="6"/>
      <c r="AA12" s="6">
        <f t="shared" si="12"/>
        <v>0</v>
      </c>
      <c r="AB12" s="6"/>
      <c r="AC12" s="6"/>
      <c r="AD12" s="6">
        <f t="shared" si="12"/>
        <v>0</v>
      </c>
      <c r="AE12" s="6"/>
      <c r="AF12" s="6"/>
      <c r="AG12" s="6">
        <f t="shared" si="12"/>
        <v>0</v>
      </c>
      <c r="AH12" s="6"/>
      <c r="AI12" s="6"/>
      <c r="AJ12" s="6">
        <f t="shared" si="12"/>
        <v>0</v>
      </c>
      <c r="AK12" s="6"/>
      <c r="AL12" s="6"/>
      <c r="AM12" s="6">
        <f t="shared" si="12"/>
        <v>5000</v>
      </c>
      <c r="AN12" s="6"/>
      <c r="AO12" s="6"/>
      <c r="AP12" s="6">
        <f t="shared" si="12"/>
        <v>0</v>
      </c>
      <c r="AQ12" s="6"/>
      <c r="AR12" s="6"/>
      <c r="AS12" s="6">
        <f>AS13+AS14+AS15+AS16+AS17</f>
        <v>0</v>
      </c>
      <c r="AT12" s="6"/>
      <c r="AU12" s="6"/>
      <c r="AV12" s="6">
        <f t="shared" si="12"/>
        <v>104457</v>
      </c>
      <c r="AW12" s="6"/>
      <c r="AX12" s="6"/>
      <c r="AY12" s="6">
        <f t="shared" si="12"/>
        <v>0</v>
      </c>
      <c r="AZ12" s="6"/>
      <c r="BA12" s="6"/>
      <c r="BB12" s="6">
        <f t="shared" si="12"/>
        <v>0</v>
      </c>
      <c r="BC12" s="6"/>
      <c r="BD12" s="6"/>
      <c r="BE12" s="6">
        <f t="shared" si="12"/>
        <v>0</v>
      </c>
      <c r="BF12" s="6"/>
      <c r="BG12" s="6"/>
      <c r="BH12" s="6">
        <f t="shared" si="12"/>
        <v>0</v>
      </c>
      <c r="BI12" s="6"/>
      <c r="BJ12" s="6"/>
      <c r="BK12" s="6">
        <f t="shared" si="12"/>
        <v>0</v>
      </c>
      <c r="BL12" s="6"/>
      <c r="BM12" s="6"/>
      <c r="BN12" s="6">
        <f t="shared" si="12"/>
        <v>0</v>
      </c>
      <c r="BO12" s="6"/>
      <c r="BP12" s="6"/>
      <c r="BQ12" s="6">
        <f t="shared" si="12"/>
        <v>0</v>
      </c>
      <c r="BR12" s="6"/>
      <c r="BS12" s="6"/>
      <c r="BT12" s="6">
        <f t="shared" si="12"/>
        <v>0</v>
      </c>
      <c r="BU12" s="6"/>
      <c r="BV12" s="6"/>
      <c r="BW12" s="6">
        <f t="shared" si="12"/>
        <v>0</v>
      </c>
      <c r="BX12" s="6"/>
      <c r="BY12" s="6"/>
      <c r="BZ12" s="6">
        <f t="shared" si="12"/>
        <v>700570</v>
      </c>
      <c r="CA12" s="6"/>
      <c r="CB12" s="6"/>
      <c r="CC12" s="6">
        <f t="shared" si="12"/>
        <v>0</v>
      </c>
      <c r="CD12" s="6"/>
      <c r="CE12" s="6"/>
      <c r="CF12" s="6">
        <f t="shared" si="12"/>
        <v>0</v>
      </c>
      <c r="CG12" s="6"/>
      <c r="CH12" s="6"/>
      <c r="CI12" s="6">
        <f t="shared" si="12"/>
        <v>0</v>
      </c>
      <c r="CJ12" s="6"/>
      <c r="CK12" s="6"/>
      <c r="CL12" s="6">
        <f t="shared" si="12"/>
        <v>0</v>
      </c>
      <c r="CM12" s="6"/>
      <c r="CN12" s="6"/>
      <c r="CO12" s="6">
        <f t="shared" si="12"/>
        <v>0</v>
      </c>
      <c r="CP12" s="6"/>
      <c r="CQ12" s="6"/>
      <c r="CR12" s="6">
        <f t="shared" si="12"/>
        <v>0</v>
      </c>
      <c r="CS12" s="6"/>
      <c r="CT12" s="6"/>
      <c r="CU12" s="6">
        <f t="shared" si="12"/>
        <v>0</v>
      </c>
      <c r="CV12" s="6"/>
      <c r="CW12" s="6"/>
      <c r="CX12" s="6">
        <f t="shared" si="12"/>
        <v>0</v>
      </c>
      <c r="CY12" s="6"/>
      <c r="CZ12" s="6"/>
      <c r="DA12" s="6">
        <f t="shared" si="12"/>
        <v>0</v>
      </c>
      <c r="DB12" s="6"/>
      <c r="DC12" s="6"/>
      <c r="DD12" s="6">
        <f t="shared" si="12"/>
        <v>0</v>
      </c>
      <c r="DE12" s="6"/>
      <c r="DF12" s="6"/>
      <c r="DG12" s="6">
        <f t="shared" si="12"/>
        <v>0</v>
      </c>
      <c r="DH12" s="6"/>
      <c r="DI12" s="6"/>
      <c r="DJ12" s="6">
        <f t="shared" si="12"/>
        <v>0</v>
      </c>
      <c r="DK12" s="6"/>
      <c r="DL12" s="6"/>
      <c r="DM12" s="6">
        <f t="shared" si="12"/>
        <v>0</v>
      </c>
      <c r="DN12" s="6"/>
      <c r="DO12" s="6"/>
      <c r="DP12" s="6">
        <f>DP13+DP14+DP15+DP16+DP17</f>
        <v>167997</v>
      </c>
      <c r="DQ12" s="6"/>
      <c r="DR12" s="6"/>
      <c r="DS12" s="136">
        <f t="shared" si="12"/>
        <v>1423823</v>
      </c>
      <c r="DT12" s="136"/>
      <c r="DU12" s="6"/>
      <c r="DV12" s="6">
        <f t="shared" si="12"/>
        <v>0</v>
      </c>
      <c r="DW12" s="6"/>
      <c r="DX12" s="6"/>
      <c r="DY12" s="6">
        <f t="shared" si="12"/>
        <v>0</v>
      </c>
      <c r="DZ12" s="6"/>
      <c r="EA12" s="6"/>
      <c r="EB12" s="6">
        <f t="shared" si="12"/>
        <v>0</v>
      </c>
      <c r="EC12" s="6"/>
      <c r="ED12" s="6"/>
      <c r="EE12" s="6">
        <f t="shared" si="12"/>
        <v>0</v>
      </c>
      <c r="EF12" s="6"/>
      <c r="EG12" s="6"/>
      <c r="EH12" s="6">
        <f t="shared" ref="EH12:EN12" si="13">EH13+EH14+EH15+EH16+EH17</f>
        <v>0</v>
      </c>
      <c r="EI12" s="6"/>
      <c r="EJ12" s="6"/>
      <c r="EK12" s="6">
        <f t="shared" ref="EK12" si="14">EK13+EK14+EK15+EK16+EK17</f>
        <v>0</v>
      </c>
      <c r="EL12" s="6"/>
      <c r="EM12" s="6"/>
      <c r="EN12" s="6">
        <f t="shared" si="13"/>
        <v>0</v>
      </c>
      <c r="EO12" s="6"/>
      <c r="EP12" s="6"/>
      <c r="EQ12" s="6">
        <f t="shared" ref="EQ12:ET12" si="15">EQ13+EQ14+EQ15+EQ16+EQ17</f>
        <v>0</v>
      </c>
      <c r="ER12" s="6"/>
      <c r="ES12" s="6"/>
      <c r="ET12" s="6">
        <f t="shared" si="15"/>
        <v>0</v>
      </c>
      <c r="EU12" s="6"/>
      <c r="EV12" s="6"/>
      <c r="EW12" s="136">
        <f t="shared" si="12"/>
        <v>0</v>
      </c>
      <c r="EX12" s="136"/>
      <c r="EY12" s="6">
        <f>EY13+EY14+EY15+EY16+EY17</f>
        <v>0</v>
      </c>
      <c r="EZ12" s="6">
        <f t="shared" si="12"/>
        <v>0</v>
      </c>
      <c r="FA12" s="6">
        <f t="shared" si="12"/>
        <v>0</v>
      </c>
      <c r="FB12" s="6">
        <f t="shared" si="12"/>
        <v>0</v>
      </c>
      <c r="FC12" s="6">
        <f t="shared" si="12"/>
        <v>0</v>
      </c>
      <c r="FD12" s="6">
        <f t="shared" si="12"/>
        <v>0</v>
      </c>
      <c r="FE12" s="6">
        <f t="shared" si="12"/>
        <v>0</v>
      </c>
      <c r="FF12" s="6">
        <f t="shared" si="12"/>
        <v>0</v>
      </c>
      <c r="FG12" s="6">
        <f t="shared" si="12"/>
        <v>0</v>
      </c>
      <c r="FH12" s="6">
        <f t="shared" si="12"/>
        <v>0</v>
      </c>
      <c r="FI12" s="6">
        <f t="shared" si="12"/>
        <v>0</v>
      </c>
      <c r="FJ12" s="6">
        <f t="shared" si="12"/>
        <v>0</v>
      </c>
      <c r="FK12" s="6">
        <f>FK13+FK14+FK15+FK16+FK17</f>
        <v>0</v>
      </c>
      <c r="FL12" s="6">
        <f>FL13+FL14+FL15+FL16+FL17</f>
        <v>0</v>
      </c>
      <c r="FM12" s="6">
        <f>FM13+FM14+FM15+FM16+FM17</f>
        <v>0</v>
      </c>
      <c r="FN12" s="6">
        <f t="shared" si="12"/>
        <v>0</v>
      </c>
      <c r="FO12" s="6">
        <f t="shared" si="12"/>
        <v>0</v>
      </c>
      <c r="FP12" s="6">
        <f>FP13+FP14+FP15+FP16+FP17</f>
        <v>0</v>
      </c>
      <c r="FQ12" s="173">
        <f t="shared" si="8"/>
        <v>1423823</v>
      </c>
    </row>
    <row r="13" spans="1:174" x14ac:dyDescent="0.2">
      <c r="A13" s="153" t="s">
        <v>469</v>
      </c>
      <c r="B13" s="10"/>
      <c r="C13" s="7"/>
      <c r="D13" s="7"/>
      <c r="E13" s="7"/>
      <c r="F13" s="7"/>
      <c r="G13" s="7"/>
      <c r="H13" s="7"/>
      <c r="I13" s="7"/>
      <c r="J13" s="7"/>
      <c r="K13" s="7"/>
      <c r="L13" s="7"/>
      <c r="M13" s="7"/>
      <c r="N13" s="7"/>
      <c r="O13" s="7"/>
      <c r="P13" s="7"/>
      <c r="Q13" s="7"/>
      <c r="R13" s="7"/>
      <c r="S13" s="7"/>
      <c r="T13" s="7"/>
      <c r="U13" s="7"/>
      <c r="V13" s="7"/>
      <c r="W13" s="7"/>
      <c r="X13" s="7"/>
      <c r="Y13" s="7"/>
      <c r="Z13" s="7"/>
      <c r="AA13" s="8">
        <f>[1]Önkormányzat!$AU$109</f>
        <v>0</v>
      </c>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135">
        <f t="shared" ref="DS13:DS25" si="16">SUM(C13:DP13)</f>
        <v>0</v>
      </c>
      <c r="DT13" s="135"/>
      <c r="DU13" s="7"/>
      <c r="DV13" s="8"/>
      <c r="DW13" s="8"/>
      <c r="DX13" s="8"/>
      <c r="DY13" s="7"/>
      <c r="DZ13" s="7"/>
      <c r="EA13" s="7"/>
      <c r="EB13" s="7"/>
      <c r="EC13" s="7"/>
      <c r="ED13" s="7"/>
      <c r="EE13" s="7">
        <f>SUM([1]Hivatal!$V$168)</f>
        <v>0</v>
      </c>
      <c r="EF13" s="7"/>
      <c r="EG13" s="7"/>
      <c r="EH13" s="7">
        <f>SUM([1]Hivatal!$Z$168)</f>
        <v>0</v>
      </c>
      <c r="EI13" s="7"/>
      <c r="EJ13" s="7"/>
      <c r="EK13" s="7">
        <f>SUM([1]Hivatal!$AJ$168)</f>
        <v>0</v>
      </c>
      <c r="EL13" s="7"/>
      <c r="EM13" s="7"/>
      <c r="EN13" s="7">
        <f>SUM([1]Hivatal!$AD$168)</f>
        <v>0</v>
      </c>
      <c r="EO13" s="7"/>
      <c r="EP13" s="7"/>
      <c r="EQ13" s="7">
        <f>SUM([1]Hivatal!$AR$168)</f>
        <v>0</v>
      </c>
      <c r="ER13" s="7"/>
      <c r="ES13" s="7"/>
      <c r="ET13" s="7">
        <f>SUM([1]Hivatal!$AZ$168)</f>
        <v>0</v>
      </c>
      <c r="EU13" s="7"/>
      <c r="EV13" s="7"/>
      <c r="EW13" s="135">
        <f t="shared" si="10"/>
        <v>0</v>
      </c>
      <c r="EX13" s="135"/>
      <c r="EY13" s="7"/>
      <c r="EZ13" s="7"/>
      <c r="FA13" s="7"/>
      <c r="FB13" s="7"/>
      <c r="FC13" s="7"/>
      <c r="FD13" s="7"/>
      <c r="FE13" s="7"/>
      <c r="FF13" s="7"/>
      <c r="FG13" s="7"/>
      <c r="FH13" s="7"/>
      <c r="FI13" s="7"/>
      <c r="FJ13" s="7"/>
      <c r="FK13" s="7"/>
      <c r="FL13" s="8">
        <f>SUM(EY13:FK13)</f>
        <v>0</v>
      </c>
      <c r="FM13" s="8"/>
      <c r="FN13" s="8"/>
      <c r="FO13" s="8"/>
      <c r="FP13" s="8">
        <f t="shared" si="11"/>
        <v>0</v>
      </c>
      <c r="FQ13" s="173">
        <f t="shared" si="8"/>
        <v>0</v>
      </c>
    </row>
    <row r="14" spans="1:174" x14ac:dyDescent="0.2">
      <c r="A14" s="153" t="s">
        <v>470</v>
      </c>
      <c r="B14" s="10"/>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135">
        <f t="shared" si="16"/>
        <v>0</v>
      </c>
      <c r="DT14" s="135"/>
      <c r="DU14" s="7"/>
      <c r="DV14" s="8"/>
      <c r="DW14" s="8"/>
      <c r="DX14" s="8"/>
      <c r="DY14" s="7"/>
      <c r="DZ14" s="7"/>
      <c r="EA14" s="7"/>
      <c r="EB14" s="7"/>
      <c r="EC14" s="7"/>
      <c r="ED14" s="7"/>
      <c r="EE14" s="7">
        <f>SUM([1]Hivatal!$V$175)</f>
        <v>0</v>
      </c>
      <c r="EF14" s="7"/>
      <c r="EG14" s="7"/>
      <c r="EH14" s="7">
        <f>SUM([1]Hivatal!$Z$175)</f>
        <v>0</v>
      </c>
      <c r="EI14" s="7"/>
      <c r="EJ14" s="7"/>
      <c r="EK14" s="7">
        <f>SUM([1]Hivatal!$AJ$175)</f>
        <v>0</v>
      </c>
      <c r="EL14" s="7"/>
      <c r="EM14" s="7"/>
      <c r="EN14" s="7">
        <f>SUM([1]Hivatal!$AD$175)</f>
        <v>0</v>
      </c>
      <c r="EO14" s="7"/>
      <c r="EP14" s="7"/>
      <c r="EQ14" s="7">
        <f>SUM([1]Hivatal!$AR$175)</f>
        <v>0</v>
      </c>
      <c r="ER14" s="7"/>
      <c r="ES14" s="7"/>
      <c r="ET14" s="7">
        <f>SUM([1]Hivatal!$AZ$175)</f>
        <v>0</v>
      </c>
      <c r="EU14" s="7"/>
      <c r="EV14" s="7"/>
      <c r="EW14" s="135">
        <f t="shared" si="10"/>
        <v>0</v>
      </c>
      <c r="EX14" s="135"/>
      <c r="EY14" s="7"/>
      <c r="EZ14" s="7"/>
      <c r="FA14" s="7"/>
      <c r="FB14" s="7"/>
      <c r="FC14" s="7"/>
      <c r="FD14" s="7"/>
      <c r="FE14" s="7"/>
      <c r="FF14" s="7"/>
      <c r="FG14" s="7"/>
      <c r="FH14" s="7"/>
      <c r="FI14" s="7"/>
      <c r="FJ14" s="7"/>
      <c r="FK14" s="7"/>
      <c r="FL14" s="8">
        <f>SUM(EY14:FK14)</f>
        <v>0</v>
      </c>
      <c r="FM14" s="8"/>
      <c r="FN14" s="8"/>
      <c r="FO14" s="8"/>
      <c r="FP14" s="8">
        <f t="shared" si="11"/>
        <v>0</v>
      </c>
      <c r="FQ14" s="173">
        <f t="shared" si="8"/>
        <v>0</v>
      </c>
    </row>
    <row r="15" spans="1:174" x14ac:dyDescent="0.2">
      <c r="A15" s="153" t="s">
        <v>471</v>
      </c>
      <c r="B15" s="10"/>
      <c r="C15" s="7">
        <f>SUM([1]Önkormányzat!$F$116)</f>
        <v>0</v>
      </c>
      <c r="D15" s="7"/>
      <c r="E15" s="7"/>
      <c r="F15" s="7"/>
      <c r="G15" s="7"/>
      <c r="H15" s="7"/>
      <c r="I15" s="7"/>
      <c r="J15" s="7"/>
      <c r="K15" s="7"/>
      <c r="L15" s="7"/>
      <c r="M15" s="7"/>
      <c r="N15" s="7"/>
      <c r="O15" s="7"/>
      <c r="P15" s="7"/>
      <c r="Q15" s="7"/>
      <c r="R15" s="7"/>
      <c r="S15" s="7"/>
      <c r="T15" s="7"/>
      <c r="U15" s="7">
        <f>SUM([1]Önkormányzat!$AN$116)</f>
        <v>0</v>
      </c>
      <c r="V15" s="7"/>
      <c r="W15" s="7"/>
      <c r="X15" s="7">
        <f>SUM([1]Önkormányzat!$AQ$116)</f>
        <v>7000</v>
      </c>
      <c r="Y15" s="7"/>
      <c r="Z15" s="7"/>
      <c r="AA15" s="7">
        <f>SUM([1]Önkormányzat!$AU$116)</f>
        <v>0</v>
      </c>
      <c r="AB15" s="7"/>
      <c r="AC15" s="7"/>
      <c r="AD15" s="7">
        <f>SUM([1]Önkormányzat!$AZ$116)</f>
        <v>0</v>
      </c>
      <c r="AE15" s="7"/>
      <c r="AF15" s="7"/>
      <c r="AG15" s="7">
        <f>SUM([1]Önkormányzat!$U$116)</f>
        <v>0</v>
      </c>
      <c r="AH15" s="7"/>
      <c r="AI15" s="7"/>
      <c r="AJ15" s="7">
        <f>SUM([1]Önkormányzat!$Y$116)</f>
        <v>0</v>
      </c>
      <c r="AK15" s="7"/>
      <c r="AL15" s="7"/>
      <c r="AM15" s="7">
        <f>SUM([1]Önkormányzat!$BG$116)</f>
        <v>5000</v>
      </c>
      <c r="AN15" s="7"/>
      <c r="AO15" s="7"/>
      <c r="AP15" s="7">
        <f>SUM([1]Önkormányzat!$BN$116)</f>
        <v>0</v>
      </c>
      <c r="AQ15" s="7"/>
      <c r="AR15" s="7"/>
      <c r="AS15" s="7"/>
      <c r="AT15" s="7"/>
      <c r="AU15" s="7"/>
      <c r="AV15" s="7">
        <f>[1]Önkormányzat!$CO$116</f>
        <v>104457</v>
      </c>
      <c r="AW15" s="7"/>
      <c r="AX15" s="7"/>
      <c r="AY15" s="7">
        <f>SUM([1]Önkormányzat!$BR$116)</f>
        <v>0</v>
      </c>
      <c r="AZ15" s="7"/>
      <c r="BA15" s="7"/>
      <c r="BB15" s="7"/>
      <c r="BC15" s="7"/>
      <c r="BD15" s="7"/>
      <c r="BE15" s="7">
        <f>SUM([1]Önkormányzat!$BW$116)</f>
        <v>0</v>
      </c>
      <c r="BF15" s="7"/>
      <c r="BG15" s="7"/>
      <c r="BH15" s="7">
        <f>SUM([1]Önkormányzat!$BZ$116)</f>
        <v>0</v>
      </c>
      <c r="BI15" s="7"/>
      <c r="BJ15" s="7"/>
      <c r="BK15" s="7"/>
      <c r="BL15" s="7"/>
      <c r="BM15" s="7"/>
      <c r="BN15" s="7">
        <f>SUM([1]Önkormányzat!$CI$116)</f>
        <v>0</v>
      </c>
      <c r="BO15" s="7"/>
      <c r="BP15" s="7"/>
      <c r="BQ15" s="7"/>
      <c r="BR15" s="7"/>
      <c r="BS15" s="7"/>
      <c r="BT15" s="7">
        <f>SUM([1]Önkormányzat!$CV$116)</f>
        <v>0</v>
      </c>
      <c r="BU15" s="7"/>
      <c r="BV15" s="7"/>
      <c r="BW15" s="7"/>
      <c r="BX15" s="7"/>
      <c r="BY15" s="7"/>
      <c r="BZ15" s="7">
        <f>SUM([1]Önkormányzat!$DD$116)</f>
        <v>0</v>
      </c>
      <c r="CA15" s="7"/>
      <c r="CB15" s="7"/>
      <c r="CC15" s="7"/>
      <c r="CD15" s="7"/>
      <c r="CE15" s="7"/>
      <c r="CF15" s="7"/>
      <c r="CG15" s="7"/>
      <c r="CH15" s="7"/>
      <c r="CI15" s="7"/>
      <c r="CJ15" s="7"/>
      <c r="CK15" s="7"/>
      <c r="CL15" s="7"/>
      <c r="CM15" s="7"/>
      <c r="CN15" s="7"/>
      <c r="CO15" s="7"/>
      <c r="CP15" s="7"/>
      <c r="CQ15" s="7"/>
      <c r="CR15" s="7"/>
      <c r="CS15" s="7"/>
      <c r="CT15" s="7"/>
      <c r="CU15" s="7"/>
      <c r="CV15" s="7"/>
      <c r="CW15" s="7"/>
      <c r="CX15" s="7">
        <f>SUM([1]Önkormányzat!$EB$116)</f>
        <v>0</v>
      </c>
      <c r="CY15" s="7"/>
      <c r="CZ15" s="7"/>
      <c r="DA15" s="7">
        <f>SUM([1]Önkormányzat!$AC$116)</f>
        <v>0</v>
      </c>
      <c r="DB15" s="7"/>
      <c r="DC15" s="7"/>
      <c r="DD15" s="7"/>
      <c r="DE15" s="7"/>
      <c r="DF15" s="7"/>
      <c r="DG15" s="7">
        <f>SUM([1]Önkormányzat!$DN$116)</f>
        <v>0</v>
      </c>
      <c r="DH15" s="7"/>
      <c r="DI15" s="7"/>
      <c r="DJ15" s="7">
        <f>SUM([1]Önkormányzat!$EI$116)</f>
        <v>0</v>
      </c>
      <c r="DK15" s="7"/>
      <c r="DL15" s="7"/>
      <c r="DM15" s="7"/>
      <c r="DN15" s="7"/>
      <c r="DO15" s="7"/>
      <c r="DP15" s="7"/>
      <c r="DQ15" s="7"/>
      <c r="DR15" s="7"/>
      <c r="DS15" s="135">
        <f t="shared" si="16"/>
        <v>116457</v>
      </c>
      <c r="DT15" s="135"/>
      <c r="DU15" s="7"/>
      <c r="DV15" s="8"/>
      <c r="DW15" s="8"/>
      <c r="DX15" s="8"/>
      <c r="DY15" s="7"/>
      <c r="DZ15" s="7"/>
      <c r="EA15" s="7"/>
      <c r="EB15" s="7"/>
      <c r="EC15" s="7"/>
      <c r="ED15" s="7"/>
      <c r="EE15" s="7">
        <f>SUM([1]Hivatal!$V$182)</f>
        <v>0</v>
      </c>
      <c r="EF15" s="7"/>
      <c r="EG15" s="7"/>
      <c r="EH15" s="7">
        <f>SUM([1]Hivatal!$Z$182)</f>
        <v>0</v>
      </c>
      <c r="EI15" s="7"/>
      <c r="EJ15" s="7"/>
      <c r="EK15" s="7">
        <f>SUM([1]Hivatal!$AJ$182)</f>
        <v>0</v>
      </c>
      <c r="EL15" s="7"/>
      <c r="EM15" s="7"/>
      <c r="EN15" s="7">
        <f>SUM([1]Hivatal!$AD$182)</f>
        <v>0</v>
      </c>
      <c r="EO15" s="7"/>
      <c r="EP15" s="7"/>
      <c r="EQ15" s="7">
        <f>SUM([1]Hivatal!$AR$182)</f>
        <v>0</v>
      </c>
      <c r="ER15" s="7"/>
      <c r="ES15" s="7"/>
      <c r="ET15" s="7">
        <f>SUM([1]Hivatal!$AZ$182)</f>
        <v>0</v>
      </c>
      <c r="EU15" s="7"/>
      <c r="EV15" s="7"/>
      <c r="EW15" s="135">
        <f t="shared" si="10"/>
        <v>0</v>
      </c>
      <c r="EX15" s="135"/>
      <c r="EY15" s="7"/>
      <c r="EZ15" s="7"/>
      <c r="FA15" s="7"/>
      <c r="FB15" s="7"/>
      <c r="FC15" s="7"/>
      <c r="FD15" s="7"/>
      <c r="FE15" s="7"/>
      <c r="FF15" s="7"/>
      <c r="FG15" s="7"/>
      <c r="FH15" s="7"/>
      <c r="FI15" s="7"/>
      <c r="FJ15" s="7"/>
      <c r="FK15" s="7"/>
      <c r="FL15" s="8">
        <f>SUM(EY15:FK15)</f>
        <v>0</v>
      </c>
      <c r="FM15" s="8"/>
      <c r="FN15" s="8"/>
      <c r="FO15" s="8"/>
      <c r="FP15" s="8">
        <f t="shared" si="11"/>
        <v>0</v>
      </c>
      <c r="FQ15" s="173">
        <f t="shared" si="8"/>
        <v>116457</v>
      </c>
    </row>
    <row r="16" spans="1:174" x14ac:dyDescent="0.2">
      <c r="A16" s="153" t="s">
        <v>472</v>
      </c>
      <c r="B16" s="10"/>
      <c r="C16" s="7">
        <f>SUM([1]Önkormányzat!$F$126)</f>
        <v>0</v>
      </c>
      <c r="D16" s="7"/>
      <c r="E16" s="7"/>
      <c r="F16" s="7"/>
      <c r="G16" s="7"/>
      <c r="H16" s="7"/>
      <c r="I16" s="7"/>
      <c r="J16" s="7"/>
      <c r="K16" s="7"/>
      <c r="L16" s="7"/>
      <c r="M16" s="7"/>
      <c r="N16" s="7"/>
      <c r="O16" s="7"/>
      <c r="P16" s="7"/>
      <c r="Q16" s="7"/>
      <c r="R16" s="7"/>
      <c r="S16" s="7"/>
      <c r="T16" s="7"/>
      <c r="U16" s="7">
        <f>SUM([1]Önkormányzat!$AN$126)</f>
        <v>0</v>
      </c>
      <c r="V16" s="7"/>
      <c r="W16" s="7"/>
      <c r="X16" s="7">
        <f>SUM([1]Önkormányzat!$AQ$126)</f>
        <v>0</v>
      </c>
      <c r="Y16" s="7"/>
      <c r="Z16" s="7"/>
      <c r="AA16" s="7">
        <f>SUM([1]Önkormányzat!$AU$126)</f>
        <v>0</v>
      </c>
      <c r="AB16" s="7"/>
      <c r="AC16" s="7"/>
      <c r="AD16" s="7">
        <f>SUM([1]Önkormányzat!$AZ$126)</f>
        <v>0</v>
      </c>
      <c r="AE16" s="7"/>
      <c r="AF16" s="7"/>
      <c r="AG16" s="7">
        <f>SUM([1]Önkormányzat!$U$126)</f>
        <v>0</v>
      </c>
      <c r="AH16" s="7"/>
      <c r="AI16" s="7"/>
      <c r="AJ16" s="7">
        <f>SUM([1]Önkormányzat!$Y$126)</f>
        <v>0</v>
      </c>
      <c r="AK16" s="7"/>
      <c r="AL16" s="7"/>
      <c r="AM16" s="7">
        <f>SUM([1]Önkormányzat!$BG$126)</f>
        <v>0</v>
      </c>
      <c r="AN16" s="7"/>
      <c r="AO16" s="7"/>
      <c r="AP16" s="7">
        <f>SUM([1]Önkormányzat!$BN$126)</f>
        <v>0</v>
      </c>
      <c r="AQ16" s="7"/>
      <c r="AR16" s="7"/>
      <c r="AS16" s="7"/>
      <c r="AT16" s="7"/>
      <c r="AU16" s="7"/>
      <c r="AV16" s="7">
        <f>SUM([1]Önkormányzat!$CO$126)</f>
        <v>0</v>
      </c>
      <c r="AW16" s="7"/>
      <c r="AX16" s="7"/>
      <c r="AY16" s="7">
        <f>SUM([1]Önkormányzat!$BR$126)</f>
        <v>0</v>
      </c>
      <c r="AZ16" s="7"/>
      <c r="BA16" s="7"/>
      <c r="BB16" s="7"/>
      <c r="BC16" s="7"/>
      <c r="BD16" s="7"/>
      <c r="BE16" s="7">
        <f>SUM([1]Önkormányzat!$BW$126)</f>
        <v>0</v>
      </c>
      <c r="BF16" s="7"/>
      <c r="BG16" s="7"/>
      <c r="BH16" s="7">
        <f>SUM([1]Önkormányzat!$BZ$126)</f>
        <v>0</v>
      </c>
      <c r="BI16" s="7"/>
      <c r="BJ16" s="7"/>
      <c r="BK16" s="7"/>
      <c r="BL16" s="7"/>
      <c r="BM16" s="7"/>
      <c r="BN16" s="7">
        <f>SUM([1]Önkormányzat!$CI$126)</f>
        <v>0</v>
      </c>
      <c r="BO16" s="7"/>
      <c r="BP16" s="7"/>
      <c r="BQ16" s="7"/>
      <c r="BR16" s="7"/>
      <c r="BS16" s="7"/>
      <c r="BT16" s="7">
        <f>SUM([1]Önkormányzat!$CV$126)</f>
        <v>0</v>
      </c>
      <c r="BU16" s="7"/>
      <c r="BV16" s="7"/>
      <c r="BW16" s="7"/>
      <c r="BX16" s="7"/>
      <c r="BY16" s="7"/>
      <c r="BZ16" s="7">
        <f>[1]Önkormányzat!$DD$126</f>
        <v>700570</v>
      </c>
      <c r="CA16" s="7"/>
      <c r="CB16" s="7"/>
      <c r="CC16" s="7"/>
      <c r="CD16" s="7"/>
      <c r="CE16" s="7"/>
      <c r="CF16" s="7"/>
      <c r="CG16" s="7"/>
      <c r="CH16" s="7"/>
      <c r="CI16" s="7"/>
      <c r="CJ16" s="7"/>
      <c r="CK16" s="7"/>
      <c r="CL16" s="7"/>
      <c r="CM16" s="7"/>
      <c r="CN16" s="7"/>
      <c r="CO16" s="7"/>
      <c r="CP16" s="7"/>
      <c r="CQ16" s="7"/>
      <c r="CR16" s="7"/>
      <c r="CS16" s="7"/>
      <c r="CT16" s="7"/>
      <c r="CU16" s="7"/>
      <c r="CV16" s="7"/>
      <c r="CW16" s="7"/>
      <c r="CX16" s="7">
        <f>SUM([1]Önkormányzat!$EB$126)</f>
        <v>0</v>
      </c>
      <c r="CY16" s="7"/>
      <c r="CZ16" s="7"/>
      <c r="DA16" s="7">
        <f>SUM([1]Önkormányzat!$AC$126)</f>
        <v>0</v>
      </c>
      <c r="DB16" s="7"/>
      <c r="DC16" s="7"/>
      <c r="DD16" s="7"/>
      <c r="DE16" s="7"/>
      <c r="DF16" s="7"/>
      <c r="DG16" s="7">
        <f>SUM([1]Önkormányzat!$DN$126)</f>
        <v>0</v>
      </c>
      <c r="DH16" s="7"/>
      <c r="DI16" s="7"/>
      <c r="DJ16" s="7">
        <f>SUM([1]Önkormányzat!$EI$126)</f>
        <v>0</v>
      </c>
      <c r="DK16" s="7"/>
      <c r="DL16" s="7"/>
      <c r="DM16" s="7"/>
      <c r="DN16" s="7"/>
      <c r="DO16" s="7"/>
      <c r="DP16" s="7">
        <f>[1]Önkormányzat!$ET$140</f>
        <v>167997</v>
      </c>
      <c r="DQ16" s="7"/>
      <c r="DR16" s="7"/>
      <c r="DS16" s="135">
        <f t="shared" si="16"/>
        <v>868567</v>
      </c>
      <c r="DT16" s="135"/>
      <c r="DU16" s="7"/>
      <c r="DV16" s="8"/>
      <c r="DW16" s="8"/>
      <c r="DX16" s="8"/>
      <c r="DY16" s="7"/>
      <c r="DZ16" s="7"/>
      <c r="EA16" s="7"/>
      <c r="EB16" s="7"/>
      <c r="EC16" s="7"/>
      <c r="ED16" s="7"/>
      <c r="EE16" s="7">
        <f>SUM([1]Hivatal!$V$189)</f>
        <v>0</v>
      </c>
      <c r="EF16" s="7"/>
      <c r="EG16" s="7"/>
      <c r="EH16" s="7">
        <f>SUM([1]Hivatal!$Z$189)</f>
        <v>0</v>
      </c>
      <c r="EI16" s="7"/>
      <c r="EJ16" s="7"/>
      <c r="EK16" s="7">
        <f>SUM([1]Hivatal!$AJ$189)</f>
        <v>0</v>
      </c>
      <c r="EL16" s="7"/>
      <c r="EM16" s="7"/>
      <c r="EN16" s="7">
        <f>SUM([1]Hivatal!$AD$189)</f>
        <v>0</v>
      </c>
      <c r="EO16" s="7"/>
      <c r="EP16" s="7"/>
      <c r="EQ16" s="7">
        <f>SUM([1]Hivatal!$AR$189)</f>
        <v>0</v>
      </c>
      <c r="ER16" s="7"/>
      <c r="ES16" s="7"/>
      <c r="ET16" s="7">
        <f>SUM([1]Hivatal!$AZ$189)</f>
        <v>0</v>
      </c>
      <c r="EU16" s="7"/>
      <c r="EV16" s="7"/>
      <c r="EW16" s="135">
        <f t="shared" si="10"/>
        <v>0</v>
      </c>
      <c r="EX16" s="135"/>
      <c r="EY16" s="7"/>
      <c r="EZ16" s="7"/>
      <c r="FA16" s="7"/>
      <c r="FB16" s="7"/>
      <c r="FC16" s="7"/>
      <c r="FD16" s="7"/>
      <c r="FE16" s="7"/>
      <c r="FF16" s="7"/>
      <c r="FG16" s="7"/>
      <c r="FH16" s="7"/>
      <c r="FI16" s="7"/>
      <c r="FJ16" s="7"/>
      <c r="FK16" s="7"/>
      <c r="FL16" s="8">
        <f>SUM(EY16:FK16)</f>
        <v>0</v>
      </c>
      <c r="FM16" s="8"/>
      <c r="FN16" s="8"/>
      <c r="FO16" s="8"/>
      <c r="FP16" s="8">
        <f t="shared" si="11"/>
        <v>0</v>
      </c>
      <c r="FQ16" s="173">
        <f t="shared" si="8"/>
        <v>868567</v>
      </c>
    </row>
    <row r="17" spans="1:175" x14ac:dyDescent="0.2">
      <c r="A17" s="153" t="s">
        <v>473</v>
      </c>
      <c r="B17" s="10"/>
      <c r="C17" s="7">
        <f>SUM([1]Önkormányzat!$F$139)</f>
        <v>0</v>
      </c>
      <c r="D17" s="7"/>
      <c r="E17" s="7"/>
      <c r="F17" s="7"/>
      <c r="G17" s="7"/>
      <c r="H17" s="7"/>
      <c r="I17" s="7"/>
      <c r="J17" s="7"/>
      <c r="K17" s="7"/>
      <c r="L17" s="7"/>
      <c r="M17" s="7"/>
      <c r="N17" s="7"/>
      <c r="O17" s="7"/>
      <c r="P17" s="7"/>
      <c r="Q17" s="7"/>
      <c r="R17" s="7">
        <f>tartalékok!B19</f>
        <v>438799</v>
      </c>
      <c r="S17" s="7"/>
      <c r="T17" s="7"/>
      <c r="U17" s="7">
        <f>SUM([1]Önkormányzat!$AN$139)</f>
        <v>0</v>
      </c>
      <c r="V17" s="7"/>
      <c r="W17" s="7"/>
      <c r="X17" s="7">
        <f>SUM([1]Önkormányzat!$AQ$139)</f>
        <v>0</v>
      </c>
      <c r="Y17" s="7"/>
      <c r="Z17" s="7"/>
      <c r="AA17" s="7">
        <f>SUM([1]Önkormányzat!$AU$139)</f>
        <v>0</v>
      </c>
      <c r="AB17" s="7"/>
      <c r="AC17" s="7"/>
      <c r="AD17" s="7">
        <f>SUM([1]Önkormányzat!$AZ$139)</f>
        <v>0</v>
      </c>
      <c r="AE17" s="7"/>
      <c r="AF17" s="7"/>
      <c r="AG17" s="7">
        <f>SUM([1]Önkormányzat!$U$137)</f>
        <v>0</v>
      </c>
      <c r="AH17" s="7"/>
      <c r="AI17" s="7"/>
      <c r="AJ17" s="7">
        <f>SUM([1]Önkormányzat!$Y$139)</f>
        <v>0</v>
      </c>
      <c r="AK17" s="7"/>
      <c r="AL17" s="7"/>
      <c r="AM17" s="7">
        <f>SUM([1]Önkormányzat!$BG$139)</f>
        <v>0</v>
      </c>
      <c r="AN17" s="7"/>
      <c r="AO17" s="7"/>
      <c r="AP17" s="7">
        <f>SUM([1]Önkormányzat!$BN$139)</f>
        <v>0</v>
      </c>
      <c r="AQ17" s="7"/>
      <c r="AR17" s="7"/>
      <c r="AS17" s="7"/>
      <c r="AT17" s="7"/>
      <c r="AU17" s="7"/>
      <c r="AV17" s="7">
        <f>SUM([1]Önkormányzat!$CO$139)</f>
        <v>0</v>
      </c>
      <c r="AW17" s="7"/>
      <c r="AX17" s="7"/>
      <c r="AY17" s="7">
        <f>SUM([1]Önkormányzat!$BR$139)</f>
        <v>0</v>
      </c>
      <c r="AZ17" s="7"/>
      <c r="BA17" s="7"/>
      <c r="BB17" s="7"/>
      <c r="BC17" s="7"/>
      <c r="BD17" s="7"/>
      <c r="BE17" s="7">
        <f>SUM([1]Önkormányzat!$BW$139)</f>
        <v>0</v>
      </c>
      <c r="BF17" s="7"/>
      <c r="BG17" s="7"/>
      <c r="BH17" s="7">
        <f>SUM([1]Önkormányzat!$BZ$139)</f>
        <v>0</v>
      </c>
      <c r="BI17" s="7"/>
      <c r="BJ17" s="7"/>
      <c r="BK17" s="7"/>
      <c r="BL17" s="7"/>
      <c r="BM17" s="7"/>
      <c r="BN17" s="7">
        <f>SUM([1]Önkormányzat!$CI$139)</f>
        <v>0</v>
      </c>
      <c r="BO17" s="7"/>
      <c r="BP17" s="7"/>
      <c r="BQ17" s="7"/>
      <c r="BR17" s="7"/>
      <c r="BS17" s="7"/>
      <c r="BT17" s="7">
        <f>SUM([1]Önkormányzat!$CV$139)</f>
        <v>0</v>
      </c>
      <c r="BU17" s="7"/>
      <c r="BV17" s="7"/>
      <c r="BW17" s="7"/>
      <c r="BX17" s="7"/>
      <c r="BY17" s="7"/>
      <c r="BZ17" s="7">
        <f>SUM([1]Önkormányzat!$DD$139)</f>
        <v>0</v>
      </c>
      <c r="CA17" s="7"/>
      <c r="CB17" s="7"/>
      <c r="CC17" s="7"/>
      <c r="CD17" s="7"/>
      <c r="CE17" s="7"/>
      <c r="CF17" s="7"/>
      <c r="CG17" s="7"/>
      <c r="CH17" s="7"/>
      <c r="CI17" s="7"/>
      <c r="CJ17" s="7"/>
      <c r="CK17" s="7"/>
      <c r="CL17" s="7"/>
      <c r="CM17" s="7"/>
      <c r="CN17" s="7"/>
      <c r="CO17" s="7"/>
      <c r="CP17" s="7"/>
      <c r="CQ17" s="7"/>
      <c r="CR17" s="7"/>
      <c r="CS17" s="7"/>
      <c r="CT17" s="7"/>
      <c r="CU17" s="7"/>
      <c r="CV17" s="7"/>
      <c r="CW17" s="7"/>
      <c r="CX17" s="7">
        <f>SUM([1]Önkormányzat!$EB$139)</f>
        <v>0</v>
      </c>
      <c r="CY17" s="7"/>
      <c r="CZ17" s="7"/>
      <c r="DA17" s="7">
        <f>SUM([1]Önkormányzat!$AC$139)</f>
        <v>0</v>
      </c>
      <c r="DB17" s="7"/>
      <c r="DC17" s="7"/>
      <c r="DD17" s="7"/>
      <c r="DE17" s="7"/>
      <c r="DF17" s="7"/>
      <c r="DG17" s="7">
        <f>SUM([1]Önkormányzat!$DN$139)</f>
        <v>0</v>
      </c>
      <c r="DH17" s="7"/>
      <c r="DI17" s="7"/>
      <c r="DJ17" s="7">
        <f>SUM([1]Önkormányzat!$EI$139)</f>
        <v>0</v>
      </c>
      <c r="DK17" s="7"/>
      <c r="DL17" s="7"/>
      <c r="DM17" s="7"/>
      <c r="DN17" s="7"/>
      <c r="DO17" s="7"/>
      <c r="DP17" s="7"/>
      <c r="DQ17" s="7"/>
      <c r="DR17" s="7"/>
      <c r="DS17" s="135">
        <f t="shared" si="16"/>
        <v>438799</v>
      </c>
      <c r="DT17" s="135"/>
      <c r="DU17" s="7"/>
      <c r="DV17" s="8"/>
      <c r="DW17" s="8"/>
      <c r="DX17" s="8"/>
      <c r="DY17" s="7"/>
      <c r="DZ17" s="7"/>
      <c r="EA17" s="7"/>
      <c r="EB17" s="7"/>
      <c r="EC17" s="7"/>
      <c r="ED17" s="7"/>
      <c r="EE17" s="7">
        <f>SUM([1]Hivatal!$V$194)</f>
        <v>0</v>
      </c>
      <c r="EF17" s="7"/>
      <c r="EG17" s="7"/>
      <c r="EH17" s="7">
        <f>SUM([1]Hivatal!$Z$194)</f>
        <v>0</v>
      </c>
      <c r="EI17" s="7"/>
      <c r="EJ17" s="7"/>
      <c r="EK17" s="7">
        <f>SUM([1]Hivatal!$AJ$194)</f>
        <v>0</v>
      </c>
      <c r="EL17" s="7"/>
      <c r="EM17" s="7"/>
      <c r="EN17" s="7">
        <f>SUM([1]Hivatal!$AD$194)</f>
        <v>0</v>
      </c>
      <c r="EO17" s="7"/>
      <c r="EP17" s="7"/>
      <c r="EQ17" s="7">
        <f>SUM([1]Hivatal!$AR$194)</f>
        <v>0</v>
      </c>
      <c r="ER17" s="7"/>
      <c r="ES17" s="7"/>
      <c r="ET17" s="7">
        <f>SUM([1]Hivatal!$AZ$194)</f>
        <v>0</v>
      </c>
      <c r="EU17" s="7"/>
      <c r="EV17" s="7"/>
      <c r="EW17" s="135">
        <f t="shared" si="10"/>
        <v>0</v>
      </c>
      <c r="EX17" s="135"/>
      <c r="EY17" s="7"/>
      <c r="EZ17" s="7"/>
      <c r="FA17" s="7"/>
      <c r="FB17" s="7"/>
      <c r="FC17" s="7"/>
      <c r="FD17" s="7"/>
      <c r="FE17" s="7"/>
      <c r="FF17" s="7"/>
      <c r="FG17" s="7"/>
      <c r="FH17" s="7"/>
      <c r="FI17" s="7"/>
      <c r="FJ17" s="7"/>
      <c r="FK17" s="7"/>
      <c r="FL17" s="8">
        <f>SUM(EY17:FK17)</f>
        <v>0</v>
      </c>
      <c r="FM17" s="8"/>
      <c r="FN17" s="8"/>
      <c r="FO17" s="8"/>
      <c r="FP17" s="8">
        <f t="shared" si="11"/>
        <v>0</v>
      </c>
      <c r="FQ17" s="173">
        <f t="shared" si="8"/>
        <v>438799</v>
      </c>
    </row>
    <row r="18" spans="1:175" s="13" customFormat="1" x14ac:dyDescent="0.2">
      <c r="A18" s="155" t="s">
        <v>474</v>
      </c>
      <c r="B18" s="12"/>
      <c r="C18" s="6">
        <f>C19+C20+C21</f>
        <v>0</v>
      </c>
      <c r="D18" s="6"/>
      <c r="E18" s="6"/>
      <c r="F18" s="6">
        <f t="shared" ref="F18:FO18" si="17">F19+F20+F21</f>
        <v>0</v>
      </c>
      <c r="G18" s="6"/>
      <c r="H18" s="6"/>
      <c r="I18" s="6">
        <f t="shared" si="17"/>
        <v>0</v>
      </c>
      <c r="J18" s="6"/>
      <c r="K18" s="6"/>
      <c r="L18" s="6">
        <f t="shared" si="17"/>
        <v>0</v>
      </c>
      <c r="M18" s="6"/>
      <c r="N18" s="6"/>
      <c r="O18" s="6">
        <f t="shared" si="17"/>
        <v>0</v>
      </c>
      <c r="P18" s="6"/>
      <c r="Q18" s="6"/>
      <c r="R18" s="6">
        <f t="shared" si="17"/>
        <v>0</v>
      </c>
      <c r="S18" s="6"/>
      <c r="T18" s="6"/>
      <c r="U18" s="6">
        <f t="shared" si="17"/>
        <v>0</v>
      </c>
      <c r="V18" s="6"/>
      <c r="W18" s="6"/>
      <c r="X18" s="6">
        <f t="shared" si="17"/>
        <v>0</v>
      </c>
      <c r="Y18" s="6"/>
      <c r="Z18" s="6"/>
      <c r="AA18" s="6">
        <f t="shared" si="17"/>
        <v>0</v>
      </c>
      <c r="AB18" s="6"/>
      <c r="AC18" s="6"/>
      <c r="AD18" s="6">
        <f t="shared" si="17"/>
        <v>0</v>
      </c>
      <c r="AE18" s="6"/>
      <c r="AF18" s="6"/>
      <c r="AG18" s="6">
        <f t="shared" si="17"/>
        <v>0</v>
      </c>
      <c r="AH18" s="6"/>
      <c r="AI18" s="6"/>
      <c r="AJ18" s="6">
        <f t="shared" si="17"/>
        <v>0</v>
      </c>
      <c r="AK18" s="6"/>
      <c r="AL18" s="6"/>
      <c r="AM18" s="6">
        <f t="shared" si="17"/>
        <v>0</v>
      </c>
      <c r="AN18" s="6"/>
      <c r="AO18" s="6"/>
      <c r="AP18" s="6">
        <f t="shared" si="17"/>
        <v>15240</v>
      </c>
      <c r="AQ18" s="6"/>
      <c r="AR18" s="6"/>
      <c r="AS18" s="6">
        <f>AS19+AS20+AS21</f>
        <v>0</v>
      </c>
      <c r="AT18" s="6"/>
      <c r="AU18" s="6"/>
      <c r="AV18" s="6">
        <f t="shared" si="17"/>
        <v>0</v>
      </c>
      <c r="AW18" s="6"/>
      <c r="AX18" s="6"/>
      <c r="AY18" s="6">
        <f t="shared" si="17"/>
        <v>0</v>
      </c>
      <c r="AZ18" s="6"/>
      <c r="BA18" s="6"/>
      <c r="BB18" s="6">
        <f>BB19+BB20+BB21</f>
        <v>0</v>
      </c>
      <c r="BC18" s="6"/>
      <c r="BD18" s="6"/>
      <c r="BE18" s="6">
        <f t="shared" si="17"/>
        <v>0</v>
      </c>
      <c r="BF18" s="6"/>
      <c r="BG18" s="6"/>
      <c r="BH18" s="6">
        <f t="shared" si="17"/>
        <v>0</v>
      </c>
      <c r="BI18" s="6"/>
      <c r="BJ18" s="6"/>
      <c r="BK18" s="6">
        <f t="shared" si="17"/>
        <v>0</v>
      </c>
      <c r="BL18" s="6"/>
      <c r="BM18" s="6"/>
      <c r="BN18" s="6">
        <f t="shared" si="17"/>
        <v>0</v>
      </c>
      <c r="BO18" s="6"/>
      <c r="BP18" s="6"/>
      <c r="BQ18" s="6">
        <f t="shared" si="17"/>
        <v>0</v>
      </c>
      <c r="BR18" s="6"/>
      <c r="BS18" s="6"/>
      <c r="BT18" s="6">
        <f t="shared" si="17"/>
        <v>0</v>
      </c>
      <c r="BU18" s="6"/>
      <c r="BV18" s="6"/>
      <c r="BW18" s="6">
        <f t="shared" si="17"/>
        <v>0</v>
      </c>
      <c r="BX18" s="6"/>
      <c r="BY18" s="6"/>
      <c r="BZ18" s="6">
        <f t="shared" si="17"/>
        <v>0</v>
      </c>
      <c r="CA18" s="6"/>
      <c r="CB18" s="6"/>
      <c r="CC18" s="6">
        <f t="shared" si="17"/>
        <v>0</v>
      </c>
      <c r="CD18" s="6"/>
      <c r="CE18" s="6"/>
      <c r="CF18" s="6">
        <f t="shared" si="17"/>
        <v>103300</v>
      </c>
      <c r="CG18" s="6"/>
      <c r="CH18" s="6"/>
      <c r="CI18" s="6">
        <f t="shared" si="17"/>
        <v>0</v>
      </c>
      <c r="CJ18" s="6"/>
      <c r="CK18" s="6"/>
      <c r="CL18" s="6">
        <f t="shared" si="17"/>
        <v>0</v>
      </c>
      <c r="CM18" s="6"/>
      <c r="CN18" s="6"/>
      <c r="CO18" s="6">
        <f t="shared" si="17"/>
        <v>0</v>
      </c>
      <c r="CP18" s="6"/>
      <c r="CQ18" s="6"/>
      <c r="CR18" s="6">
        <f t="shared" si="17"/>
        <v>0</v>
      </c>
      <c r="CS18" s="6"/>
      <c r="CT18" s="6"/>
      <c r="CU18" s="6">
        <f t="shared" si="17"/>
        <v>0</v>
      </c>
      <c r="CV18" s="6"/>
      <c r="CW18" s="6"/>
      <c r="CX18" s="6">
        <f t="shared" si="17"/>
        <v>0</v>
      </c>
      <c r="CY18" s="6"/>
      <c r="CZ18" s="6"/>
      <c r="DA18" s="6">
        <f t="shared" si="17"/>
        <v>0</v>
      </c>
      <c r="DB18" s="6"/>
      <c r="DC18" s="6"/>
      <c r="DD18" s="6">
        <f t="shared" si="17"/>
        <v>0</v>
      </c>
      <c r="DE18" s="6"/>
      <c r="DF18" s="6"/>
      <c r="DG18" s="6">
        <f t="shared" si="17"/>
        <v>0</v>
      </c>
      <c r="DH18" s="6"/>
      <c r="DI18" s="6"/>
      <c r="DJ18" s="6">
        <f t="shared" si="17"/>
        <v>0</v>
      </c>
      <c r="DK18" s="6"/>
      <c r="DL18" s="6"/>
      <c r="DM18" s="6">
        <f t="shared" si="17"/>
        <v>0</v>
      </c>
      <c r="DN18" s="6"/>
      <c r="DO18" s="6"/>
      <c r="DP18" s="6">
        <f>DP19+DP20+DP21</f>
        <v>0</v>
      </c>
      <c r="DQ18" s="6"/>
      <c r="DR18" s="6"/>
      <c r="DS18" s="136">
        <f t="shared" si="17"/>
        <v>118540</v>
      </c>
      <c r="DT18" s="136"/>
      <c r="DU18" s="6"/>
      <c r="DV18" s="6">
        <f t="shared" si="17"/>
        <v>0</v>
      </c>
      <c r="DW18" s="6"/>
      <c r="DX18" s="6"/>
      <c r="DY18" s="6">
        <f t="shared" si="17"/>
        <v>0</v>
      </c>
      <c r="DZ18" s="6"/>
      <c r="EA18" s="6"/>
      <c r="EB18" s="6">
        <f t="shared" si="17"/>
        <v>0</v>
      </c>
      <c r="EC18" s="6"/>
      <c r="ED18" s="6"/>
      <c r="EE18" s="6">
        <f t="shared" si="17"/>
        <v>46500</v>
      </c>
      <c r="EF18" s="6"/>
      <c r="EG18" s="6"/>
      <c r="EH18" s="6">
        <f t="shared" ref="EH18:EN18" si="18">EH19+EH20+EH21</f>
        <v>68450</v>
      </c>
      <c r="EI18" s="6"/>
      <c r="EJ18" s="6"/>
      <c r="EK18" s="6">
        <f t="shared" ref="EK18" si="19">EK19+EK20+EK21</f>
        <v>0</v>
      </c>
      <c r="EL18" s="6"/>
      <c r="EM18" s="6"/>
      <c r="EN18" s="6">
        <f t="shared" si="18"/>
        <v>0</v>
      </c>
      <c r="EO18" s="6"/>
      <c r="EP18" s="6"/>
      <c r="EQ18" s="6">
        <f t="shared" ref="EQ18:ET18" si="20">EQ19+EQ20+EQ21</f>
        <v>0</v>
      </c>
      <c r="ER18" s="6"/>
      <c r="ES18" s="6"/>
      <c r="ET18" s="6">
        <f t="shared" si="20"/>
        <v>2000</v>
      </c>
      <c r="EU18" s="6"/>
      <c r="EV18" s="6"/>
      <c r="EW18" s="136">
        <f t="shared" si="17"/>
        <v>116950</v>
      </c>
      <c r="EX18" s="136"/>
      <c r="EY18" s="6">
        <f>EY19+EY20+EY21</f>
        <v>0</v>
      </c>
      <c r="EZ18" s="6">
        <f t="shared" si="17"/>
        <v>0</v>
      </c>
      <c r="FA18" s="6">
        <f t="shared" si="17"/>
        <v>0</v>
      </c>
      <c r="FB18" s="6">
        <f t="shared" si="17"/>
        <v>0</v>
      </c>
      <c r="FC18" s="6">
        <f t="shared" si="17"/>
        <v>0</v>
      </c>
      <c r="FD18" s="6">
        <f t="shared" si="17"/>
        <v>0</v>
      </c>
      <c r="FE18" s="6">
        <f t="shared" si="17"/>
        <v>749</v>
      </c>
      <c r="FF18" s="6">
        <f t="shared" si="17"/>
        <v>12665</v>
      </c>
      <c r="FG18" s="6">
        <f t="shared" si="17"/>
        <v>3397</v>
      </c>
      <c r="FH18" s="6">
        <f t="shared" si="17"/>
        <v>0</v>
      </c>
      <c r="FI18" s="6">
        <f t="shared" si="17"/>
        <v>1689</v>
      </c>
      <c r="FJ18" s="6">
        <f t="shared" si="17"/>
        <v>0</v>
      </c>
      <c r="FK18" s="6">
        <f>FK19+FK20+FK21</f>
        <v>660</v>
      </c>
      <c r="FL18" s="6">
        <f>FL19+FL20+FL21</f>
        <v>19160</v>
      </c>
      <c r="FM18" s="6">
        <f>FM19+FM20+FM21</f>
        <v>28536</v>
      </c>
      <c r="FN18" s="6">
        <f t="shared" si="17"/>
        <v>0</v>
      </c>
      <c r="FO18" s="6">
        <f t="shared" si="17"/>
        <v>136781</v>
      </c>
      <c r="FP18" s="6">
        <f>FP19+FP20+FP21</f>
        <v>184477</v>
      </c>
      <c r="FQ18" s="173">
        <f t="shared" si="8"/>
        <v>419967</v>
      </c>
    </row>
    <row r="19" spans="1:175" x14ac:dyDescent="0.2">
      <c r="A19" s="153" t="s">
        <v>475</v>
      </c>
      <c r="B19" s="10"/>
      <c r="C19" s="7">
        <f>SUM([1]Önkormányzat!$F$183)</f>
        <v>0</v>
      </c>
      <c r="D19" s="7"/>
      <c r="E19" s="7"/>
      <c r="F19" s="7"/>
      <c r="G19" s="7"/>
      <c r="H19" s="7"/>
      <c r="I19" s="7"/>
      <c r="J19" s="7"/>
      <c r="K19" s="7"/>
      <c r="L19" s="7"/>
      <c r="M19" s="7"/>
      <c r="N19" s="7"/>
      <c r="O19" s="7"/>
      <c r="P19" s="7"/>
      <c r="Q19" s="7"/>
      <c r="R19" s="7"/>
      <c r="S19" s="7"/>
      <c r="T19" s="7"/>
      <c r="U19" s="7">
        <f>SUM([1]Önkormányzat!$AN$183)</f>
        <v>0</v>
      </c>
      <c r="V19" s="7"/>
      <c r="W19" s="7"/>
      <c r="X19" s="7">
        <f>SUM([1]Önkormányzat!$AQ$183)</f>
        <v>0</v>
      </c>
      <c r="Y19" s="7"/>
      <c r="Z19" s="7"/>
      <c r="AA19" s="7">
        <f>SUM([1]Önkormányzat!$AU$183)</f>
        <v>0</v>
      </c>
      <c r="AB19" s="7"/>
      <c r="AC19" s="7"/>
      <c r="AD19" s="7">
        <f>SUM([1]Önkormányzat!$AZ$183)</f>
        <v>0</v>
      </c>
      <c r="AE19" s="7"/>
      <c r="AF19" s="7"/>
      <c r="AG19" s="7">
        <f>SUM([1]Önkormányzat!$U$183)</f>
        <v>0</v>
      </c>
      <c r="AH19" s="7"/>
      <c r="AI19" s="7"/>
      <c r="AJ19" s="7">
        <f>SUM([1]Önkormányzat!$Y$183)</f>
        <v>0</v>
      </c>
      <c r="AK19" s="7"/>
      <c r="AL19" s="7"/>
      <c r="AM19" s="7">
        <f>SUM([1]Önkormányzat!$BG$183)</f>
        <v>0</v>
      </c>
      <c r="AN19" s="7"/>
      <c r="AO19" s="7"/>
      <c r="AP19" s="7">
        <f>SUM([1]Önkormányzat!$BN$183)</f>
        <v>15240</v>
      </c>
      <c r="AQ19" s="7"/>
      <c r="AR19" s="7"/>
      <c r="AS19" s="7"/>
      <c r="AT19" s="7"/>
      <c r="AU19" s="7"/>
      <c r="AV19" s="7">
        <f>[1]Önkormányzat!$CO$183</f>
        <v>0</v>
      </c>
      <c r="AW19" s="7"/>
      <c r="AX19" s="7"/>
      <c r="AY19" s="7">
        <f>SUM([1]Önkormányzat!$BR$183)</f>
        <v>0</v>
      </c>
      <c r="AZ19" s="7"/>
      <c r="BA19" s="7"/>
      <c r="BB19" s="7"/>
      <c r="BC19" s="7"/>
      <c r="BD19" s="7"/>
      <c r="BE19" s="7">
        <f>SUM([1]Önkormányzat!$BW$183)</f>
        <v>0</v>
      </c>
      <c r="BF19" s="7"/>
      <c r="BG19" s="7"/>
      <c r="BH19" s="7">
        <f>SUM([1]Önkormányzat!$BZ$183)</f>
        <v>0</v>
      </c>
      <c r="BI19" s="7"/>
      <c r="BJ19" s="7"/>
      <c r="BK19" s="7"/>
      <c r="BL19" s="7"/>
      <c r="BM19" s="7"/>
      <c r="BN19" s="7"/>
      <c r="BO19" s="7"/>
      <c r="BP19" s="7"/>
      <c r="BQ19" s="7">
        <f>'kiadás 11601'!D8</f>
        <v>0</v>
      </c>
      <c r="BR19" s="7"/>
      <c r="BS19" s="7"/>
      <c r="BT19" s="7">
        <f>SUM([1]Önkormányzat!$CV$183)</f>
        <v>0</v>
      </c>
      <c r="BU19" s="7"/>
      <c r="BV19" s="7"/>
      <c r="BW19" s="7"/>
      <c r="BX19" s="7"/>
      <c r="BY19" s="7"/>
      <c r="BZ19" s="7">
        <f>SUM([1]Önkormányzat!$DD$183)</f>
        <v>0</v>
      </c>
      <c r="CA19" s="7"/>
      <c r="CB19" s="7"/>
      <c r="CC19" s="7"/>
      <c r="CD19" s="7"/>
      <c r="CE19" s="7"/>
      <c r="CF19" s="7">
        <f>kiadás11602!E24</f>
        <v>0</v>
      </c>
      <c r="CG19" s="7"/>
      <c r="CH19" s="7"/>
      <c r="CI19" s="7"/>
      <c r="CJ19" s="7"/>
      <c r="CK19" s="7"/>
      <c r="CL19" s="7"/>
      <c r="CM19" s="7"/>
      <c r="CN19" s="7"/>
      <c r="CO19" s="7"/>
      <c r="CP19" s="7"/>
      <c r="CQ19" s="7"/>
      <c r="CR19" s="7"/>
      <c r="CS19" s="7"/>
      <c r="CT19" s="7"/>
      <c r="CU19" s="7"/>
      <c r="CV19" s="7"/>
      <c r="CW19" s="7"/>
      <c r="CX19" s="7">
        <f>SUM([1]Önkormányzat!$EB$183)</f>
        <v>0</v>
      </c>
      <c r="CY19" s="7"/>
      <c r="CZ19" s="7"/>
      <c r="DA19" s="7">
        <f>SUM([1]Önkormányzat!$AC$183)</f>
        <v>0</v>
      </c>
      <c r="DB19" s="7"/>
      <c r="DC19" s="7"/>
      <c r="DD19" s="7"/>
      <c r="DE19" s="7"/>
      <c r="DF19" s="7"/>
      <c r="DG19" s="7">
        <f>SUM([1]Önkormányzat!$DN$183)</f>
        <v>0</v>
      </c>
      <c r="DH19" s="7"/>
      <c r="DI19" s="7"/>
      <c r="DJ19" s="7">
        <f>SUM([1]Önkormányzat!$EI$183)</f>
        <v>0</v>
      </c>
      <c r="DK19" s="7"/>
      <c r="DL19" s="7"/>
      <c r="DM19" s="7"/>
      <c r="DN19" s="7"/>
      <c r="DO19" s="7"/>
      <c r="DP19" s="7"/>
      <c r="DQ19" s="7"/>
      <c r="DR19" s="7"/>
      <c r="DS19" s="135">
        <f t="shared" si="16"/>
        <v>15240</v>
      </c>
      <c r="DT19" s="135"/>
      <c r="DU19" s="7"/>
      <c r="DV19" s="8"/>
      <c r="DW19" s="8"/>
      <c r="DX19" s="8"/>
      <c r="DY19" s="7"/>
      <c r="DZ19" s="7"/>
      <c r="EA19" s="7"/>
      <c r="EB19" s="7"/>
      <c r="EC19" s="7"/>
      <c r="ED19" s="7"/>
      <c r="EE19" s="7">
        <f>SUM([1]Hivatal!$V$232)</f>
        <v>29700</v>
      </c>
      <c r="EF19" s="7"/>
      <c r="EG19" s="7"/>
      <c r="EH19" s="7">
        <f>SUM([1]Hivatal!$Z$232)</f>
        <v>68450</v>
      </c>
      <c r="EI19" s="7"/>
      <c r="EJ19" s="7"/>
      <c r="EK19" s="7">
        <f>SUM([1]Hivatal!$AJ$232)</f>
        <v>0</v>
      </c>
      <c r="EL19" s="7"/>
      <c r="EM19" s="7"/>
      <c r="EN19" s="7">
        <f>SUM([1]Hivatal!$AD$232)</f>
        <v>0</v>
      </c>
      <c r="EO19" s="7"/>
      <c r="EP19" s="7"/>
      <c r="EQ19" s="7">
        <f>SUM([1]Hivatal!$AR$232)</f>
        <v>0</v>
      </c>
      <c r="ER19" s="7"/>
      <c r="ES19" s="7"/>
      <c r="ET19" s="7">
        <f>SUM([1]Hivatal!$AZ$232)</f>
        <v>2000</v>
      </c>
      <c r="EU19" s="7"/>
      <c r="EV19" s="7"/>
      <c r="EW19" s="135">
        <f t="shared" si="10"/>
        <v>100150</v>
      </c>
      <c r="EX19" s="135"/>
      <c r="EY19" s="7"/>
      <c r="EZ19" s="7"/>
      <c r="FA19" s="7"/>
      <c r="FB19" s="7"/>
      <c r="FC19" s="7"/>
      <c r="FD19" s="7"/>
      <c r="FE19" s="7">
        <v>749</v>
      </c>
      <c r="FF19" s="7">
        <v>1165</v>
      </c>
      <c r="FG19" s="7">
        <v>797</v>
      </c>
      <c r="FH19" s="7"/>
      <c r="FI19" s="7">
        <v>1689</v>
      </c>
      <c r="FJ19" s="7"/>
      <c r="FK19" s="7">
        <v>660</v>
      </c>
      <c r="FL19" s="8">
        <f>SUM(EY19:FK19)</f>
        <v>5060</v>
      </c>
      <c r="FM19" s="8">
        <f>9368+6900</f>
        <v>16268</v>
      </c>
      <c r="FN19" s="8"/>
      <c r="FO19" s="8">
        <f>5887+4000</f>
        <v>9887</v>
      </c>
      <c r="FP19" s="8">
        <f t="shared" si="11"/>
        <v>31215</v>
      </c>
      <c r="FQ19" s="173">
        <f t="shared" si="8"/>
        <v>146605</v>
      </c>
    </row>
    <row r="20" spans="1:175" x14ac:dyDescent="0.2">
      <c r="A20" s="153" t="s">
        <v>476</v>
      </c>
      <c r="B20" s="10"/>
      <c r="C20" s="7">
        <f>SUM([1]Önkormányzat!$F$202)</f>
        <v>0</v>
      </c>
      <c r="D20" s="7"/>
      <c r="E20" s="7"/>
      <c r="F20" s="7"/>
      <c r="G20" s="7"/>
      <c r="H20" s="7"/>
      <c r="I20" s="7"/>
      <c r="J20" s="7"/>
      <c r="K20" s="7"/>
      <c r="L20" s="7"/>
      <c r="M20" s="7"/>
      <c r="N20" s="7"/>
      <c r="O20" s="7"/>
      <c r="P20" s="7"/>
      <c r="Q20" s="7"/>
      <c r="R20" s="7"/>
      <c r="S20" s="7"/>
      <c r="T20" s="7"/>
      <c r="U20" s="7">
        <f>SUM([1]Önkormányzat!$AN$202)</f>
        <v>0</v>
      </c>
      <c r="V20" s="7"/>
      <c r="W20" s="7"/>
      <c r="X20" s="7">
        <f>SUM([1]Önkormányzat!$AQ$202)</f>
        <v>0</v>
      </c>
      <c r="Y20" s="7"/>
      <c r="Z20" s="7"/>
      <c r="AA20" s="7">
        <f>SUM([1]Önkormányzat!$AU$202)</f>
        <v>0</v>
      </c>
      <c r="AB20" s="7"/>
      <c r="AC20" s="7"/>
      <c r="AD20" s="7">
        <f>SUM([1]Önkormányzat!$AZ$202)</f>
        <v>0</v>
      </c>
      <c r="AE20" s="7"/>
      <c r="AF20" s="7"/>
      <c r="AG20" s="7">
        <f>SUM([1]Önkormányzat!$U$202)</f>
        <v>0</v>
      </c>
      <c r="AH20" s="7"/>
      <c r="AI20" s="7"/>
      <c r="AJ20" s="7">
        <f>SUM([1]Önkormányzat!$Y$202)</f>
        <v>0</v>
      </c>
      <c r="AK20" s="7"/>
      <c r="AL20" s="7"/>
      <c r="AM20" s="7">
        <f>SUM([1]Önkormányzat!$BG$202)</f>
        <v>0</v>
      </c>
      <c r="AN20" s="7"/>
      <c r="AO20" s="7"/>
      <c r="AP20" s="7">
        <f>SUM([1]Önkormányzat!$BN$202)</f>
        <v>0</v>
      </c>
      <c r="AQ20" s="7"/>
      <c r="AR20" s="7"/>
      <c r="AS20" s="7"/>
      <c r="AT20" s="7"/>
      <c r="AU20" s="7"/>
      <c r="AV20" s="7">
        <f>SUM([1]Önkormányzat!$CO$202)</f>
        <v>0</v>
      </c>
      <c r="AW20" s="7"/>
      <c r="AX20" s="7"/>
      <c r="AY20" s="7">
        <f>SUM([1]Önkormányzat!$BR$202)</f>
        <v>0</v>
      </c>
      <c r="AZ20" s="7"/>
      <c r="BA20" s="7"/>
      <c r="BB20" s="7"/>
      <c r="BC20" s="7"/>
      <c r="BD20" s="7"/>
      <c r="BE20" s="7">
        <f>SUM([1]Önkormányzat!$BW$200)</f>
        <v>0</v>
      </c>
      <c r="BF20" s="7"/>
      <c r="BG20" s="7"/>
      <c r="BH20" s="7">
        <f>SUM([1]Önkormányzat!$BZ$202)</f>
        <v>0</v>
      </c>
      <c r="BI20" s="7"/>
      <c r="BJ20" s="7"/>
      <c r="BK20" s="7"/>
      <c r="BL20" s="7"/>
      <c r="BM20" s="7"/>
      <c r="BN20" s="7">
        <f>SUM([1]Önkormányzat!$CI$202)</f>
        <v>0</v>
      </c>
      <c r="BO20" s="7"/>
      <c r="BP20" s="7"/>
      <c r="BQ20" s="7">
        <f>'kiadás 11601'!E8</f>
        <v>0</v>
      </c>
      <c r="BR20" s="7"/>
      <c r="BS20" s="7"/>
      <c r="BT20" s="7">
        <f>SUM([1]Önkormányzat!$CV$202)</f>
        <v>0</v>
      </c>
      <c r="BU20" s="7"/>
      <c r="BV20" s="7"/>
      <c r="BW20" s="7"/>
      <c r="BX20" s="7"/>
      <c r="BY20" s="7"/>
      <c r="BZ20" s="7">
        <f>SUM([1]Önkormányzat!$DD$202)</f>
        <v>0</v>
      </c>
      <c r="CA20" s="7"/>
      <c r="CB20" s="7"/>
      <c r="CC20" s="7"/>
      <c r="CD20" s="7"/>
      <c r="CE20" s="7"/>
      <c r="CF20" s="7">
        <f>kiadás11602!F24</f>
        <v>0</v>
      </c>
      <c r="CG20" s="7"/>
      <c r="CH20" s="7"/>
      <c r="CI20" s="7"/>
      <c r="CJ20" s="7"/>
      <c r="CK20" s="7"/>
      <c r="CL20" s="7"/>
      <c r="CM20" s="7"/>
      <c r="CN20" s="7"/>
      <c r="CO20" s="7"/>
      <c r="CP20" s="7"/>
      <c r="CQ20" s="7"/>
      <c r="CR20" s="7"/>
      <c r="CS20" s="7"/>
      <c r="CT20" s="7"/>
      <c r="CU20" s="7"/>
      <c r="CV20" s="7"/>
      <c r="CW20" s="7"/>
      <c r="CX20" s="7">
        <f>SUM([1]Önkormányzat!$EB$202)</f>
        <v>0</v>
      </c>
      <c r="CY20" s="7"/>
      <c r="CZ20" s="7"/>
      <c r="DA20" s="7">
        <f>SUM([1]Önkormányzat!$AC$202)</f>
        <v>0</v>
      </c>
      <c r="DB20" s="7"/>
      <c r="DC20" s="7"/>
      <c r="DD20" s="7"/>
      <c r="DE20" s="7"/>
      <c r="DF20" s="7"/>
      <c r="DG20" s="7">
        <f>SUM([1]Önkormányzat!$DN$202)</f>
        <v>0</v>
      </c>
      <c r="DH20" s="7"/>
      <c r="DI20" s="7"/>
      <c r="DJ20" s="7">
        <f>SUM([1]Önkormányzat!$EI$202)</f>
        <v>0</v>
      </c>
      <c r="DK20" s="7"/>
      <c r="DL20" s="7"/>
      <c r="DM20" s="7"/>
      <c r="DN20" s="7"/>
      <c r="DO20" s="7"/>
      <c r="DP20" s="7"/>
      <c r="DQ20" s="7"/>
      <c r="DR20" s="7"/>
      <c r="DS20" s="135">
        <f t="shared" si="16"/>
        <v>0</v>
      </c>
      <c r="DT20" s="135"/>
      <c r="DU20" s="7"/>
      <c r="DV20" s="8"/>
      <c r="DW20" s="8"/>
      <c r="DX20" s="8"/>
      <c r="DY20" s="7"/>
      <c r="DZ20" s="7"/>
      <c r="EA20" s="7"/>
      <c r="EB20" s="7"/>
      <c r="EC20" s="7"/>
      <c r="ED20" s="7"/>
      <c r="EE20" s="7">
        <f>SUM([1]Hivatal!$V$239)</f>
        <v>16800</v>
      </c>
      <c r="EF20" s="7"/>
      <c r="EG20" s="7"/>
      <c r="EH20" s="7">
        <f>SUM([1]Hivatal!$Z$239)</f>
        <v>0</v>
      </c>
      <c r="EI20" s="7"/>
      <c r="EJ20" s="7"/>
      <c r="EK20" s="7">
        <f>SUM([1]Hivatal!$AJ$239)</f>
        <v>0</v>
      </c>
      <c r="EL20" s="7"/>
      <c r="EM20" s="7"/>
      <c r="EN20" s="7">
        <f>SUM([1]Hivatal!$AD$239)</f>
        <v>0</v>
      </c>
      <c r="EO20" s="7"/>
      <c r="EP20" s="7"/>
      <c r="EQ20" s="7">
        <f>SUM([1]Hivatal!$AR$239)</f>
        <v>0</v>
      </c>
      <c r="ER20" s="7"/>
      <c r="ES20" s="7"/>
      <c r="ET20" s="7">
        <f>SUM([1]Hivatal!$AZ$239)</f>
        <v>0</v>
      </c>
      <c r="EU20" s="7"/>
      <c r="EV20" s="7"/>
      <c r="EW20" s="135">
        <f t="shared" si="10"/>
        <v>16800</v>
      </c>
      <c r="EX20" s="135"/>
      <c r="EY20" s="7"/>
      <c r="EZ20" s="7"/>
      <c r="FA20" s="7"/>
      <c r="FB20" s="7"/>
      <c r="FC20" s="7"/>
      <c r="FD20" s="7"/>
      <c r="FE20" s="7"/>
      <c r="FF20" s="7">
        <f>7700+3800</f>
        <v>11500</v>
      </c>
      <c r="FG20" s="7">
        <v>2600</v>
      </c>
      <c r="FH20" s="7"/>
      <c r="FI20" s="7"/>
      <c r="FJ20" s="7"/>
      <c r="FK20" s="7"/>
      <c r="FL20" s="8">
        <f>SUM(EY20:FK20)</f>
        <v>14100</v>
      </c>
      <c r="FM20" s="8">
        <v>12268</v>
      </c>
      <c r="FN20" s="8"/>
      <c r="FO20" s="8">
        <v>126894</v>
      </c>
      <c r="FP20" s="8">
        <f t="shared" si="11"/>
        <v>153262</v>
      </c>
      <c r="FQ20" s="173">
        <f t="shared" si="8"/>
        <v>170062</v>
      </c>
    </row>
    <row r="21" spans="1:175" s="13" customFormat="1" x14ac:dyDescent="0.2">
      <c r="A21" s="155" t="s">
        <v>477</v>
      </c>
      <c r="B21" s="12"/>
      <c r="C21" s="6">
        <f>C22+C23+C24+C25</f>
        <v>0</v>
      </c>
      <c r="D21" s="6"/>
      <c r="E21" s="6"/>
      <c r="F21" s="6">
        <f t="shared" ref="F21:FO21" si="21">F22+F23+F24+F25</f>
        <v>0</v>
      </c>
      <c r="G21" s="6"/>
      <c r="H21" s="6"/>
      <c r="I21" s="6">
        <f t="shared" si="21"/>
        <v>0</v>
      </c>
      <c r="J21" s="6"/>
      <c r="K21" s="6"/>
      <c r="L21" s="6">
        <f t="shared" si="21"/>
        <v>0</v>
      </c>
      <c r="M21" s="6"/>
      <c r="N21" s="6"/>
      <c r="O21" s="6">
        <f t="shared" si="21"/>
        <v>0</v>
      </c>
      <c r="P21" s="6"/>
      <c r="Q21" s="6"/>
      <c r="R21" s="6">
        <f t="shared" si="21"/>
        <v>0</v>
      </c>
      <c r="S21" s="6"/>
      <c r="T21" s="6"/>
      <c r="U21" s="6">
        <f t="shared" si="21"/>
        <v>0</v>
      </c>
      <c r="V21" s="6"/>
      <c r="W21" s="6"/>
      <c r="X21" s="6">
        <f t="shared" si="21"/>
        <v>0</v>
      </c>
      <c r="Y21" s="6"/>
      <c r="Z21" s="6"/>
      <c r="AA21" s="6">
        <f t="shared" si="21"/>
        <v>0</v>
      </c>
      <c r="AB21" s="6"/>
      <c r="AC21" s="6"/>
      <c r="AD21" s="6">
        <f t="shared" si="21"/>
        <v>0</v>
      </c>
      <c r="AE21" s="6"/>
      <c r="AF21" s="6"/>
      <c r="AG21" s="6">
        <f t="shared" si="21"/>
        <v>0</v>
      </c>
      <c r="AH21" s="6"/>
      <c r="AI21" s="6"/>
      <c r="AJ21" s="6">
        <f t="shared" si="21"/>
        <v>0</v>
      </c>
      <c r="AK21" s="6"/>
      <c r="AL21" s="6"/>
      <c r="AM21" s="6">
        <f t="shared" si="21"/>
        <v>0</v>
      </c>
      <c r="AN21" s="6"/>
      <c r="AO21" s="6"/>
      <c r="AP21" s="6">
        <f t="shared" si="21"/>
        <v>0</v>
      </c>
      <c r="AQ21" s="6"/>
      <c r="AR21" s="6"/>
      <c r="AS21" s="6">
        <f>AS22+AS23+AS24+AS25</f>
        <v>0</v>
      </c>
      <c r="AT21" s="6"/>
      <c r="AU21" s="6"/>
      <c r="AV21" s="6">
        <f t="shared" si="21"/>
        <v>0</v>
      </c>
      <c r="AW21" s="6"/>
      <c r="AX21" s="6"/>
      <c r="AY21" s="6">
        <f t="shared" si="21"/>
        <v>0</v>
      </c>
      <c r="AZ21" s="6"/>
      <c r="BA21" s="6"/>
      <c r="BB21" s="6">
        <f t="shared" si="21"/>
        <v>0</v>
      </c>
      <c r="BC21" s="6"/>
      <c r="BD21" s="6"/>
      <c r="BE21" s="6">
        <f t="shared" si="21"/>
        <v>0</v>
      </c>
      <c r="BF21" s="6"/>
      <c r="BG21" s="6"/>
      <c r="BH21" s="6">
        <f t="shared" si="21"/>
        <v>0</v>
      </c>
      <c r="BI21" s="6"/>
      <c r="BJ21" s="6"/>
      <c r="BK21" s="6">
        <f t="shared" si="21"/>
        <v>0</v>
      </c>
      <c r="BL21" s="6"/>
      <c r="BM21" s="6"/>
      <c r="BN21" s="6">
        <f t="shared" si="21"/>
        <v>0</v>
      </c>
      <c r="BO21" s="6"/>
      <c r="BP21" s="6"/>
      <c r="BQ21" s="6">
        <f t="shared" si="21"/>
        <v>0</v>
      </c>
      <c r="BR21" s="6"/>
      <c r="BS21" s="6"/>
      <c r="BT21" s="6">
        <f t="shared" si="21"/>
        <v>0</v>
      </c>
      <c r="BU21" s="6"/>
      <c r="BV21" s="6"/>
      <c r="BW21" s="6">
        <f t="shared" si="21"/>
        <v>0</v>
      </c>
      <c r="BX21" s="6"/>
      <c r="BY21" s="6"/>
      <c r="BZ21" s="6">
        <f t="shared" si="21"/>
        <v>0</v>
      </c>
      <c r="CA21" s="6"/>
      <c r="CB21" s="6"/>
      <c r="CC21" s="6">
        <f t="shared" si="21"/>
        <v>0</v>
      </c>
      <c r="CD21" s="6"/>
      <c r="CE21" s="6"/>
      <c r="CF21" s="6">
        <f t="shared" si="21"/>
        <v>103300</v>
      </c>
      <c r="CG21" s="6"/>
      <c r="CH21" s="6"/>
      <c r="CI21" s="6">
        <f t="shared" si="21"/>
        <v>0</v>
      </c>
      <c r="CJ21" s="6"/>
      <c r="CK21" s="6"/>
      <c r="CL21" s="6">
        <f t="shared" si="21"/>
        <v>0</v>
      </c>
      <c r="CM21" s="6"/>
      <c r="CN21" s="6"/>
      <c r="CO21" s="6">
        <f t="shared" si="21"/>
        <v>0</v>
      </c>
      <c r="CP21" s="6"/>
      <c r="CQ21" s="6"/>
      <c r="CR21" s="6">
        <f t="shared" si="21"/>
        <v>0</v>
      </c>
      <c r="CS21" s="6"/>
      <c r="CT21" s="6"/>
      <c r="CU21" s="6">
        <f t="shared" si="21"/>
        <v>0</v>
      </c>
      <c r="CV21" s="6"/>
      <c r="CW21" s="6"/>
      <c r="CX21" s="6">
        <f t="shared" si="21"/>
        <v>0</v>
      </c>
      <c r="CY21" s="6"/>
      <c r="CZ21" s="6"/>
      <c r="DA21" s="6">
        <f t="shared" si="21"/>
        <v>0</v>
      </c>
      <c r="DB21" s="6"/>
      <c r="DC21" s="6"/>
      <c r="DD21" s="6">
        <f t="shared" si="21"/>
        <v>0</v>
      </c>
      <c r="DE21" s="6"/>
      <c r="DF21" s="6"/>
      <c r="DG21" s="6">
        <f t="shared" si="21"/>
        <v>0</v>
      </c>
      <c r="DH21" s="6"/>
      <c r="DI21" s="6"/>
      <c r="DJ21" s="6">
        <f t="shared" si="21"/>
        <v>0</v>
      </c>
      <c r="DK21" s="6"/>
      <c r="DL21" s="6"/>
      <c r="DM21" s="6">
        <f t="shared" si="21"/>
        <v>0</v>
      </c>
      <c r="DN21" s="6"/>
      <c r="DO21" s="6"/>
      <c r="DP21" s="6">
        <f>DP22+DP23+DP24+DP25</f>
        <v>0</v>
      </c>
      <c r="DQ21" s="6"/>
      <c r="DR21" s="6"/>
      <c r="DS21" s="136">
        <f t="shared" si="21"/>
        <v>103300</v>
      </c>
      <c r="DT21" s="136"/>
      <c r="DU21" s="6"/>
      <c r="DV21" s="6">
        <f t="shared" si="21"/>
        <v>0</v>
      </c>
      <c r="DW21" s="6"/>
      <c r="DX21" s="6"/>
      <c r="DY21" s="6">
        <f t="shared" si="21"/>
        <v>0</v>
      </c>
      <c r="DZ21" s="6"/>
      <c r="EA21" s="6"/>
      <c r="EB21" s="6">
        <f t="shared" si="21"/>
        <v>0</v>
      </c>
      <c r="EC21" s="6"/>
      <c r="ED21" s="6"/>
      <c r="EE21" s="6">
        <f t="shared" si="21"/>
        <v>0</v>
      </c>
      <c r="EF21" s="6"/>
      <c r="EG21" s="6"/>
      <c r="EH21" s="6">
        <f t="shared" ref="EH21:EN21" si="22">EH22+EH23+EH24+EH25</f>
        <v>0</v>
      </c>
      <c r="EI21" s="6"/>
      <c r="EJ21" s="6"/>
      <c r="EK21" s="6">
        <f t="shared" ref="EK21" si="23">EK22+EK23+EK24+EK25</f>
        <v>0</v>
      </c>
      <c r="EL21" s="6"/>
      <c r="EM21" s="6"/>
      <c r="EN21" s="6">
        <f t="shared" si="22"/>
        <v>0</v>
      </c>
      <c r="EO21" s="6"/>
      <c r="EP21" s="6"/>
      <c r="EQ21" s="6">
        <f t="shared" ref="EQ21:ET21" si="24">EQ22+EQ23+EQ24+EQ25</f>
        <v>0</v>
      </c>
      <c r="ER21" s="6"/>
      <c r="ES21" s="6"/>
      <c r="ET21" s="6">
        <f t="shared" si="24"/>
        <v>0</v>
      </c>
      <c r="EU21" s="6"/>
      <c r="EV21" s="6"/>
      <c r="EW21" s="136">
        <f t="shared" si="21"/>
        <v>0</v>
      </c>
      <c r="EX21" s="136"/>
      <c r="EY21" s="6">
        <f>EY22+EY23+EY24+EY25</f>
        <v>0</v>
      </c>
      <c r="EZ21" s="6">
        <f t="shared" si="21"/>
        <v>0</v>
      </c>
      <c r="FA21" s="6">
        <f t="shared" si="21"/>
        <v>0</v>
      </c>
      <c r="FB21" s="6">
        <f t="shared" si="21"/>
        <v>0</v>
      </c>
      <c r="FC21" s="6">
        <f t="shared" si="21"/>
        <v>0</v>
      </c>
      <c r="FD21" s="6">
        <f t="shared" si="21"/>
        <v>0</v>
      </c>
      <c r="FE21" s="6">
        <f t="shared" si="21"/>
        <v>0</v>
      </c>
      <c r="FF21" s="6">
        <f t="shared" si="21"/>
        <v>0</v>
      </c>
      <c r="FG21" s="6">
        <f t="shared" si="21"/>
        <v>0</v>
      </c>
      <c r="FH21" s="6">
        <f t="shared" si="21"/>
        <v>0</v>
      </c>
      <c r="FI21" s="6">
        <f t="shared" si="21"/>
        <v>0</v>
      </c>
      <c r="FJ21" s="6">
        <f t="shared" si="21"/>
        <v>0</v>
      </c>
      <c r="FK21" s="6">
        <f>FK22+FK23+FK24+FK25</f>
        <v>0</v>
      </c>
      <c r="FL21" s="6">
        <f>FL22+FL23+FL24+FL25</f>
        <v>0</v>
      </c>
      <c r="FM21" s="6">
        <f>FM22+FM23+FM24+FM25</f>
        <v>0</v>
      </c>
      <c r="FN21" s="6">
        <f t="shared" si="21"/>
        <v>0</v>
      </c>
      <c r="FO21" s="6">
        <f t="shared" si="21"/>
        <v>0</v>
      </c>
      <c r="FP21" s="6">
        <f>FP22+FP23+FP24+FP25</f>
        <v>0</v>
      </c>
      <c r="FQ21" s="173">
        <f t="shared" si="8"/>
        <v>103300</v>
      </c>
    </row>
    <row r="22" spans="1:175" x14ac:dyDescent="0.2">
      <c r="A22" s="153" t="s">
        <v>478</v>
      </c>
      <c r="B22" s="10"/>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135">
        <f t="shared" si="16"/>
        <v>0</v>
      </c>
      <c r="DT22" s="135"/>
      <c r="DU22" s="7"/>
      <c r="DV22" s="8"/>
      <c r="DW22" s="8"/>
      <c r="DX22" s="8"/>
      <c r="DY22" s="7"/>
      <c r="DZ22" s="7"/>
      <c r="EA22" s="7"/>
      <c r="EB22" s="7"/>
      <c r="EC22" s="7"/>
      <c r="ED22" s="7"/>
      <c r="EE22" s="7"/>
      <c r="EF22" s="7"/>
      <c r="EG22" s="7"/>
      <c r="EH22" s="7"/>
      <c r="EI22" s="7"/>
      <c r="EJ22" s="7"/>
      <c r="EK22" s="7"/>
      <c r="EL22" s="7"/>
      <c r="EM22" s="7"/>
      <c r="EN22" s="7"/>
      <c r="EO22" s="7"/>
      <c r="EP22" s="7"/>
      <c r="EQ22" s="7"/>
      <c r="ER22" s="7"/>
      <c r="ES22" s="7"/>
      <c r="ET22" s="7"/>
      <c r="EU22" s="7"/>
      <c r="EV22" s="7"/>
      <c r="EW22" s="135">
        <f t="shared" si="10"/>
        <v>0</v>
      </c>
      <c r="EX22" s="135"/>
      <c r="EY22" s="7"/>
      <c r="EZ22" s="7"/>
      <c r="FA22" s="7"/>
      <c r="FB22" s="7"/>
      <c r="FC22" s="7"/>
      <c r="FD22" s="7"/>
      <c r="FE22" s="7"/>
      <c r="FF22" s="7"/>
      <c r="FG22" s="7"/>
      <c r="FH22" s="7"/>
      <c r="FI22" s="7"/>
      <c r="FJ22" s="7"/>
      <c r="FK22" s="7"/>
      <c r="FL22" s="8">
        <f>SUM(EY22:FK22)</f>
        <v>0</v>
      </c>
      <c r="FM22" s="8"/>
      <c r="FN22" s="8"/>
      <c r="FO22" s="8"/>
      <c r="FP22" s="8">
        <f t="shared" si="11"/>
        <v>0</v>
      </c>
      <c r="FQ22" s="173">
        <f t="shared" si="8"/>
        <v>0</v>
      </c>
    </row>
    <row r="23" spans="1:175" x14ac:dyDescent="0.2">
      <c r="A23" s="153" t="s">
        <v>479</v>
      </c>
      <c r="B23" s="10"/>
      <c r="C23" s="7">
        <f>SUM([1]Önkormányzat!$F$207)</f>
        <v>0</v>
      </c>
      <c r="D23" s="7"/>
      <c r="E23" s="7"/>
      <c r="F23" s="7"/>
      <c r="G23" s="7"/>
      <c r="H23" s="7"/>
      <c r="I23" s="7"/>
      <c r="J23" s="7"/>
      <c r="K23" s="7"/>
      <c r="L23" s="7"/>
      <c r="M23" s="7"/>
      <c r="N23" s="7"/>
      <c r="O23" s="7"/>
      <c r="P23" s="7"/>
      <c r="Q23" s="7"/>
      <c r="R23" s="7"/>
      <c r="S23" s="7"/>
      <c r="T23" s="7"/>
      <c r="U23" s="7">
        <f>SUM([1]Önkormányzat!$AN$207)</f>
        <v>0</v>
      </c>
      <c r="V23" s="7"/>
      <c r="W23" s="7"/>
      <c r="X23" s="7">
        <f>SUM([1]Önkormányzat!$AQ$207)</f>
        <v>0</v>
      </c>
      <c r="Y23" s="7"/>
      <c r="Z23" s="7"/>
      <c r="AA23" s="7">
        <f>SUM([1]Önkormányzat!$AU$207)</f>
        <v>0</v>
      </c>
      <c r="AB23" s="7"/>
      <c r="AC23" s="7"/>
      <c r="AD23" s="7">
        <f>SUM([1]Önkormányzat!$AZ$207)</f>
        <v>0</v>
      </c>
      <c r="AE23" s="7"/>
      <c r="AF23" s="7"/>
      <c r="AG23" s="7">
        <f>SUM([1]Önkormányzat!$U$207)</f>
        <v>0</v>
      </c>
      <c r="AH23" s="7"/>
      <c r="AI23" s="7"/>
      <c r="AJ23" s="7">
        <f>SUM([1]Önkormányzat!$Y$207)</f>
        <v>0</v>
      </c>
      <c r="AK23" s="7"/>
      <c r="AL23" s="7"/>
      <c r="AM23" s="7">
        <f>SUM([1]Önkormányzat!$BG$207)</f>
        <v>0</v>
      </c>
      <c r="AN23" s="7"/>
      <c r="AO23" s="7"/>
      <c r="AP23" s="7">
        <f>SUM([1]Önkormányzat!$BN$207)</f>
        <v>0</v>
      </c>
      <c r="AQ23" s="7"/>
      <c r="AR23" s="7"/>
      <c r="AS23" s="7"/>
      <c r="AT23" s="7"/>
      <c r="AU23" s="7"/>
      <c r="AV23" s="7">
        <f>SUM([1]Önkormányzat!$CO$207)</f>
        <v>0</v>
      </c>
      <c r="AW23" s="7"/>
      <c r="AX23" s="7"/>
      <c r="AY23" s="7">
        <f>SUM([1]Önkormányzat!$BR$207)</f>
        <v>0</v>
      </c>
      <c r="AZ23" s="7"/>
      <c r="BA23" s="7"/>
      <c r="BB23" s="7"/>
      <c r="BC23" s="7"/>
      <c r="BD23" s="7"/>
      <c r="BE23" s="7">
        <f>SUM([1]Önkormányzat!$BW$207)</f>
        <v>0</v>
      </c>
      <c r="BF23" s="7"/>
      <c r="BG23" s="7"/>
      <c r="BH23" s="7">
        <f>SUM([1]Önkormányzat!$BZ$207)</f>
        <v>0</v>
      </c>
      <c r="BI23" s="7"/>
      <c r="BJ23" s="7"/>
      <c r="BK23" s="7"/>
      <c r="BL23" s="7"/>
      <c r="BM23" s="7"/>
      <c r="BN23" s="7">
        <f>SUM([1]Önkormányzat!$CI$207)</f>
        <v>0</v>
      </c>
      <c r="BO23" s="7"/>
      <c r="BP23" s="7"/>
      <c r="BQ23" s="7">
        <f>'kiadás 11601'!F8</f>
        <v>0</v>
      </c>
      <c r="BR23" s="7"/>
      <c r="BS23" s="7"/>
      <c r="BT23" s="7">
        <f>SUM([1]Önkormányzat!$CV$207)</f>
        <v>0</v>
      </c>
      <c r="BU23" s="7"/>
      <c r="BV23" s="7"/>
      <c r="BW23" s="7"/>
      <c r="BX23" s="7"/>
      <c r="BY23" s="7"/>
      <c r="BZ23" s="7">
        <f>SUM([1]Önkormányzat!$DD$207)</f>
        <v>0</v>
      </c>
      <c r="CA23" s="7"/>
      <c r="CB23" s="7"/>
      <c r="CC23" s="7"/>
      <c r="CD23" s="7"/>
      <c r="CE23" s="7"/>
      <c r="CF23" s="7">
        <f>kiadás11602!G24</f>
        <v>15300</v>
      </c>
      <c r="CG23" s="7"/>
      <c r="CH23" s="7"/>
      <c r="CI23" s="7"/>
      <c r="CJ23" s="7"/>
      <c r="CK23" s="7"/>
      <c r="CL23" s="7"/>
      <c r="CM23" s="7"/>
      <c r="CN23" s="7"/>
      <c r="CO23" s="7"/>
      <c r="CP23" s="7"/>
      <c r="CQ23" s="7"/>
      <c r="CR23" s="7"/>
      <c r="CS23" s="7"/>
      <c r="CT23" s="7"/>
      <c r="CU23" s="7"/>
      <c r="CV23" s="7"/>
      <c r="CW23" s="7"/>
      <c r="CX23" s="7">
        <f>SUM([1]Önkormányzat!$EB$207)</f>
        <v>0</v>
      </c>
      <c r="CY23" s="7"/>
      <c r="CZ23" s="7"/>
      <c r="DA23" s="7">
        <f>SUM([1]Önkormányzat!$AC$207)</f>
        <v>0</v>
      </c>
      <c r="DB23" s="7"/>
      <c r="DC23" s="7"/>
      <c r="DD23" s="7"/>
      <c r="DE23" s="7"/>
      <c r="DF23" s="7"/>
      <c r="DG23" s="7">
        <f>SUM([1]Önkormányzat!$DN$207)</f>
        <v>0</v>
      </c>
      <c r="DH23" s="7"/>
      <c r="DI23" s="7"/>
      <c r="DJ23" s="7">
        <f>SUM([1]Önkormányzat!$EI$207)</f>
        <v>0</v>
      </c>
      <c r="DK23" s="7"/>
      <c r="DL23" s="7"/>
      <c r="DM23" s="7"/>
      <c r="DN23" s="7"/>
      <c r="DO23" s="7"/>
      <c r="DP23" s="7"/>
      <c r="DQ23" s="7"/>
      <c r="DR23" s="7"/>
      <c r="DS23" s="135">
        <f t="shared" si="16"/>
        <v>15300</v>
      </c>
      <c r="DT23" s="135"/>
      <c r="DU23" s="7"/>
      <c r="DV23" s="8"/>
      <c r="DW23" s="8"/>
      <c r="DX23" s="8"/>
      <c r="DY23" s="7"/>
      <c r="DZ23" s="7"/>
      <c r="EA23" s="7"/>
      <c r="EB23" s="7"/>
      <c r="EC23" s="7"/>
      <c r="ED23" s="7"/>
      <c r="EE23" s="7">
        <f>SUM([1]Hivatal!$V$245)</f>
        <v>0</v>
      </c>
      <c r="EF23" s="7"/>
      <c r="EG23" s="7"/>
      <c r="EH23" s="7">
        <f>SUM([1]Hivatal!$Z$245)</f>
        <v>0</v>
      </c>
      <c r="EI23" s="7"/>
      <c r="EJ23" s="7"/>
      <c r="EK23" s="7">
        <f>SUM([1]Hivatal!$AJ$245)</f>
        <v>0</v>
      </c>
      <c r="EL23" s="7"/>
      <c r="EM23" s="7"/>
      <c r="EN23" s="7">
        <f>SUM([1]Hivatal!$AD$245)</f>
        <v>0</v>
      </c>
      <c r="EO23" s="7"/>
      <c r="EP23" s="7"/>
      <c r="EQ23" s="7">
        <f>SUM([1]Hivatal!$AR$245)</f>
        <v>0</v>
      </c>
      <c r="ER23" s="7"/>
      <c r="ES23" s="7"/>
      <c r="ET23" s="7">
        <f>SUM([1]Hivatal!$AZ$245)</f>
        <v>0</v>
      </c>
      <c r="EU23" s="7"/>
      <c r="EV23" s="7"/>
      <c r="EW23" s="135">
        <f t="shared" si="10"/>
        <v>0</v>
      </c>
      <c r="EX23" s="135"/>
      <c r="EY23" s="7"/>
      <c r="EZ23" s="7"/>
      <c r="FA23" s="7"/>
      <c r="FB23" s="7"/>
      <c r="FC23" s="7"/>
      <c r="FD23" s="7"/>
      <c r="FE23" s="7"/>
      <c r="FF23" s="7"/>
      <c r="FG23" s="7"/>
      <c r="FH23" s="7"/>
      <c r="FI23" s="7"/>
      <c r="FJ23" s="7"/>
      <c r="FK23" s="7"/>
      <c r="FL23" s="8">
        <f>SUM(EY23:FK23)</f>
        <v>0</v>
      </c>
      <c r="FM23" s="8"/>
      <c r="FN23" s="8"/>
      <c r="FO23" s="8"/>
      <c r="FP23" s="8">
        <f t="shared" si="11"/>
        <v>0</v>
      </c>
      <c r="FQ23" s="173">
        <f t="shared" si="8"/>
        <v>15300</v>
      </c>
    </row>
    <row r="24" spans="1:175" x14ac:dyDescent="0.2">
      <c r="A24" s="153" t="s">
        <v>480</v>
      </c>
      <c r="B24" s="10"/>
      <c r="C24" s="7">
        <f>SUM([1]Önkormányzat!$F$226)</f>
        <v>0</v>
      </c>
      <c r="D24" s="7"/>
      <c r="E24" s="7"/>
      <c r="F24" s="7"/>
      <c r="G24" s="7"/>
      <c r="H24" s="7"/>
      <c r="I24" s="7"/>
      <c r="J24" s="7"/>
      <c r="K24" s="7"/>
      <c r="L24" s="7"/>
      <c r="M24" s="7"/>
      <c r="N24" s="7"/>
      <c r="O24" s="7"/>
      <c r="P24" s="7"/>
      <c r="Q24" s="7"/>
      <c r="R24" s="7"/>
      <c r="S24" s="7"/>
      <c r="T24" s="7"/>
      <c r="U24" s="7">
        <f>SUM([1]Önkormányzat!$AN$226)</f>
        <v>0</v>
      </c>
      <c r="V24" s="7"/>
      <c r="W24" s="7"/>
      <c r="X24" s="7">
        <f>SUM([1]Önkormányzat!$AQ$226)</f>
        <v>0</v>
      </c>
      <c r="Y24" s="7"/>
      <c r="Z24" s="7"/>
      <c r="AA24" s="7">
        <f>SUM([1]Önkormányzat!$AU$226)</f>
        <v>0</v>
      </c>
      <c r="AB24" s="7"/>
      <c r="AC24" s="7"/>
      <c r="AD24" s="7">
        <f>SUM([1]Önkormányzat!$AZ$226)</f>
        <v>0</v>
      </c>
      <c r="AE24" s="7"/>
      <c r="AF24" s="7"/>
      <c r="AG24" s="7">
        <f>SUM([1]Önkormányzat!$U$226)</f>
        <v>0</v>
      </c>
      <c r="AH24" s="7"/>
      <c r="AI24" s="7"/>
      <c r="AJ24" s="7">
        <f>SUM([1]Önkormányzat!$Y$226)</f>
        <v>0</v>
      </c>
      <c r="AK24" s="7"/>
      <c r="AL24" s="7"/>
      <c r="AM24" s="7">
        <f>SUM([1]Önkormányzat!$BG$226)</f>
        <v>0</v>
      </c>
      <c r="AN24" s="7"/>
      <c r="AO24" s="7"/>
      <c r="AP24" s="7">
        <f>SUM([1]Önkormányzat!$BN$226)</f>
        <v>0</v>
      </c>
      <c r="AQ24" s="7"/>
      <c r="AR24" s="7"/>
      <c r="AS24" s="7"/>
      <c r="AT24" s="7"/>
      <c r="AU24" s="7"/>
      <c r="AV24" s="7">
        <f>SUM([1]Önkormányzat!$CO$226)</f>
        <v>0</v>
      </c>
      <c r="AW24" s="7"/>
      <c r="AX24" s="7"/>
      <c r="AY24" s="7">
        <f>SUM([1]Önkormányzat!$BR$226)</f>
        <v>0</v>
      </c>
      <c r="AZ24" s="7"/>
      <c r="BA24" s="7"/>
      <c r="BB24" s="7"/>
      <c r="BC24" s="7"/>
      <c r="BD24" s="7"/>
      <c r="BE24" s="7">
        <f>SUM([1]Önkormányzat!$BW$226)</f>
        <v>0</v>
      </c>
      <c r="BF24" s="7"/>
      <c r="BG24" s="7"/>
      <c r="BH24" s="7">
        <f>SUM([1]Önkormányzat!$BZ$226)</f>
        <v>0</v>
      </c>
      <c r="BI24" s="7"/>
      <c r="BJ24" s="7"/>
      <c r="BK24" s="7"/>
      <c r="BL24" s="7"/>
      <c r="BM24" s="7"/>
      <c r="BN24" s="7">
        <f>SUM([1]Önkormányzat!$CI$226)</f>
        <v>0</v>
      </c>
      <c r="BO24" s="7"/>
      <c r="BP24" s="7"/>
      <c r="BQ24" s="7">
        <f>'kiadás 11601'!G8</f>
        <v>0</v>
      </c>
      <c r="BR24" s="7"/>
      <c r="BS24" s="7"/>
      <c r="BT24" s="7">
        <f>SUM([1]Önkormányzat!$CV$226)</f>
        <v>0</v>
      </c>
      <c r="BU24" s="7"/>
      <c r="BV24" s="7"/>
      <c r="BW24" s="7"/>
      <c r="BX24" s="7"/>
      <c r="BY24" s="7"/>
      <c r="BZ24" s="7">
        <f>SUM([1]Önkormányzat!$DD$226)</f>
        <v>0</v>
      </c>
      <c r="CA24" s="7"/>
      <c r="CB24" s="7"/>
      <c r="CC24" s="7"/>
      <c r="CD24" s="7"/>
      <c r="CE24" s="7"/>
      <c r="CF24" s="7">
        <f>kiadás11602!H24</f>
        <v>88000</v>
      </c>
      <c r="CG24" s="7"/>
      <c r="CH24" s="7"/>
      <c r="CI24" s="7"/>
      <c r="CJ24" s="7"/>
      <c r="CK24" s="7"/>
      <c r="CL24" s="7"/>
      <c r="CM24" s="7"/>
      <c r="CN24" s="7"/>
      <c r="CO24" s="7"/>
      <c r="CP24" s="7"/>
      <c r="CQ24" s="7"/>
      <c r="CR24" s="7"/>
      <c r="CS24" s="7"/>
      <c r="CT24" s="7"/>
      <c r="CU24" s="7"/>
      <c r="CV24" s="7"/>
      <c r="CW24" s="7"/>
      <c r="CX24" s="7">
        <f>SUM([1]Önkormányzat!$EB$226)</f>
        <v>0</v>
      </c>
      <c r="CY24" s="7"/>
      <c r="CZ24" s="7"/>
      <c r="DA24" s="7">
        <f>SUM([1]Önkormányzat!$AC$226)</f>
        <v>0</v>
      </c>
      <c r="DB24" s="7"/>
      <c r="DC24" s="7"/>
      <c r="DD24" s="7"/>
      <c r="DE24" s="7"/>
      <c r="DF24" s="7"/>
      <c r="DG24" s="7"/>
      <c r="DH24" s="7"/>
      <c r="DI24" s="7"/>
      <c r="DJ24" s="7">
        <f>SUM([1]Önkormányzat!$EI$226)</f>
        <v>0</v>
      </c>
      <c r="DK24" s="7"/>
      <c r="DL24" s="7"/>
      <c r="DM24" s="7"/>
      <c r="DN24" s="7"/>
      <c r="DO24" s="7"/>
      <c r="DP24" s="7"/>
      <c r="DQ24" s="7"/>
      <c r="DR24" s="7"/>
      <c r="DS24" s="135">
        <f t="shared" si="16"/>
        <v>88000</v>
      </c>
      <c r="DT24" s="135"/>
      <c r="DU24" s="7"/>
      <c r="DV24" s="8"/>
      <c r="DW24" s="8"/>
      <c r="DX24" s="8"/>
      <c r="DY24" s="7"/>
      <c r="DZ24" s="7"/>
      <c r="EA24" s="7"/>
      <c r="EB24" s="7"/>
      <c r="EC24" s="7"/>
      <c r="ED24" s="7"/>
      <c r="EE24" s="7">
        <f>SUM([1]Hivatal!$V$250)</f>
        <v>0</v>
      </c>
      <c r="EF24" s="7"/>
      <c r="EG24" s="7"/>
      <c r="EH24" s="7">
        <f>SUM([1]Hivatal!$Z$250)</f>
        <v>0</v>
      </c>
      <c r="EI24" s="7"/>
      <c r="EJ24" s="7"/>
      <c r="EK24" s="7">
        <f>SUM([1]Hivatal!$AJ$250)</f>
        <v>0</v>
      </c>
      <c r="EL24" s="7"/>
      <c r="EM24" s="7"/>
      <c r="EN24" s="7">
        <f>SUM([1]Hivatal!$AD$250)</f>
        <v>0</v>
      </c>
      <c r="EO24" s="7"/>
      <c r="EP24" s="7"/>
      <c r="EQ24" s="7">
        <f>SUM([1]Hivatal!$AR$250)</f>
        <v>0</v>
      </c>
      <c r="ER24" s="7"/>
      <c r="ES24" s="7"/>
      <c r="ET24" s="7">
        <f>SUM([1]Hivatal!$AZ$250)</f>
        <v>0</v>
      </c>
      <c r="EU24" s="7"/>
      <c r="EV24" s="7"/>
      <c r="EW24" s="135">
        <f t="shared" si="10"/>
        <v>0</v>
      </c>
      <c r="EX24" s="135"/>
      <c r="EY24" s="7"/>
      <c r="EZ24" s="7"/>
      <c r="FA24" s="7"/>
      <c r="FB24" s="7"/>
      <c r="FC24" s="7"/>
      <c r="FD24" s="7"/>
      <c r="FE24" s="7"/>
      <c r="FF24" s="7"/>
      <c r="FG24" s="7"/>
      <c r="FH24" s="7"/>
      <c r="FI24" s="7"/>
      <c r="FJ24" s="7"/>
      <c r="FK24" s="7"/>
      <c r="FL24" s="8">
        <f>SUM(EY24:FK24)</f>
        <v>0</v>
      </c>
      <c r="FM24" s="8"/>
      <c r="FN24" s="8"/>
      <c r="FO24" s="8"/>
      <c r="FP24" s="8">
        <f t="shared" si="11"/>
        <v>0</v>
      </c>
      <c r="FQ24" s="173">
        <f t="shared" si="8"/>
        <v>88000</v>
      </c>
    </row>
    <row r="25" spans="1:175" x14ac:dyDescent="0.2">
      <c r="A25" s="153" t="s">
        <v>481</v>
      </c>
      <c r="B25" s="10"/>
      <c r="C25" s="7">
        <f>SUM([1]Önkormányzat!$F$231)</f>
        <v>0</v>
      </c>
      <c r="D25" s="7"/>
      <c r="E25" s="7"/>
      <c r="F25" s="7"/>
      <c r="G25" s="7"/>
      <c r="H25" s="7"/>
      <c r="I25" s="7"/>
      <c r="J25" s="7"/>
      <c r="K25" s="7"/>
      <c r="L25" s="7"/>
      <c r="M25" s="7"/>
      <c r="N25" s="7"/>
      <c r="O25" s="7"/>
      <c r="P25" s="7"/>
      <c r="Q25" s="7"/>
      <c r="R25" s="7"/>
      <c r="S25" s="7"/>
      <c r="T25" s="7"/>
      <c r="U25" s="7">
        <f>tartalékok!B29</f>
        <v>0</v>
      </c>
      <c r="V25" s="7"/>
      <c r="W25" s="7"/>
      <c r="X25" s="7">
        <f>SUM([1]Önkormányzat!$AQ$231)</f>
        <v>0</v>
      </c>
      <c r="Y25" s="7"/>
      <c r="Z25" s="7"/>
      <c r="AA25" s="7">
        <f>SUM([1]Önkormányzat!$AU$231)</f>
        <v>0</v>
      </c>
      <c r="AB25" s="7"/>
      <c r="AC25" s="7"/>
      <c r="AD25" s="7">
        <f>SUM([1]Önkormányzat!$AZ$231)</f>
        <v>0</v>
      </c>
      <c r="AE25" s="7"/>
      <c r="AF25" s="7"/>
      <c r="AG25" s="7">
        <f>SUM([1]Önkormányzat!$U$231)</f>
        <v>0</v>
      </c>
      <c r="AH25" s="7"/>
      <c r="AI25" s="7"/>
      <c r="AJ25" s="7">
        <f>SUM([1]Önkormányzat!$Y$231)</f>
        <v>0</v>
      </c>
      <c r="AK25" s="7"/>
      <c r="AL25" s="7"/>
      <c r="AM25" s="7">
        <f>SUM([1]Önkormányzat!$BG$231)</f>
        <v>0</v>
      </c>
      <c r="AN25" s="7"/>
      <c r="AO25" s="7"/>
      <c r="AP25" s="7">
        <f>SUM([1]Önkormányzat!$BN$231)</f>
        <v>0</v>
      </c>
      <c r="AQ25" s="7"/>
      <c r="AR25" s="7"/>
      <c r="AS25" s="7"/>
      <c r="AT25" s="7"/>
      <c r="AU25" s="7"/>
      <c r="AV25" s="7">
        <f>SUM([1]Önkormányzat!$CO$231)</f>
        <v>0</v>
      </c>
      <c r="AW25" s="7"/>
      <c r="AX25" s="7"/>
      <c r="AY25" s="7">
        <f>SUM([1]Önkormányzat!$BR$231)</f>
        <v>0</v>
      </c>
      <c r="AZ25" s="7"/>
      <c r="BA25" s="7"/>
      <c r="BB25" s="7"/>
      <c r="BC25" s="7"/>
      <c r="BD25" s="7"/>
      <c r="BE25" s="7">
        <f>SUM([1]Önkormányzat!$BW$231)</f>
        <v>0</v>
      </c>
      <c r="BF25" s="7"/>
      <c r="BG25" s="7"/>
      <c r="BH25" s="7">
        <f>SUM([1]Önkormányzat!$BZ$231)</f>
        <v>0</v>
      </c>
      <c r="BI25" s="7"/>
      <c r="BJ25" s="7"/>
      <c r="BK25" s="7"/>
      <c r="BL25" s="7"/>
      <c r="BM25" s="7"/>
      <c r="BN25" s="7">
        <f>SUM([1]Önkormányzat!$CI$231)</f>
        <v>0</v>
      </c>
      <c r="BO25" s="7"/>
      <c r="BP25" s="7"/>
      <c r="BQ25" s="7"/>
      <c r="BR25" s="7"/>
      <c r="BS25" s="7"/>
      <c r="BT25" s="7">
        <f>SUM([1]Önkormányzat!$CV$231)</f>
        <v>0</v>
      </c>
      <c r="BU25" s="7"/>
      <c r="BV25" s="7"/>
      <c r="BW25" s="7"/>
      <c r="BX25" s="7"/>
      <c r="BY25" s="7"/>
      <c r="BZ25" s="7">
        <f>SUM([1]Önkormányzat!$DD$231)</f>
        <v>0</v>
      </c>
      <c r="CA25" s="7"/>
      <c r="CB25" s="7"/>
      <c r="CC25" s="7"/>
      <c r="CD25" s="7"/>
      <c r="CE25" s="7"/>
      <c r="CF25" s="7"/>
      <c r="CG25" s="7"/>
      <c r="CH25" s="7"/>
      <c r="CI25" s="7"/>
      <c r="CJ25" s="7"/>
      <c r="CK25" s="7"/>
      <c r="CL25" s="7"/>
      <c r="CM25" s="7"/>
      <c r="CN25" s="7"/>
      <c r="CO25" s="7"/>
      <c r="CP25" s="7"/>
      <c r="CQ25" s="7"/>
      <c r="CR25" s="7"/>
      <c r="CS25" s="7"/>
      <c r="CT25" s="7"/>
      <c r="CU25" s="7"/>
      <c r="CV25" s="7"/>
      <c r="CW25" s="7"/>
      <c r="CX25" s="7">
        <f>SUM([1]Önkormányzat!$EB$231)</f>
        <v>0</v>
      </c>
      <c r="CY25" s="7"/>
      <c r="CZ25" s="7"/>
      <c r="DA25" s="7">
        <f>SUM([1]Önkormányzat!$AC$231)</f>
        <v>0</v>
      </c>
      <c r="DB25" s="7"/>
      <c r="DC25" s="7"/>
      <c r="DD25" s="7"/>
      <c r="DE25" s="7"/>
      <c r="DF25" s="7"/>
      <c r="DG25" s="7">
        <f>SUM([1]Önkormányzat!$DN$231)</f>
        <v>0</v>
      </c>
      <c r="DH25" s="7"/>
      <c r="DI25" s="7"/>
      <c r="DJ25" s="7">
        <f>SUM([1]Önkormányzat!$EI$231)</f>
        <v>0</v>
      </c>
      <c r="DK25" s="7"/>
      <c r="DL25" s="7"/>
      <c r="DM25" s="7"/>
      <c r="DN25" s="7"/>
      <c r="DO25" s="7"/>
      <c r="DP25" s="7"/>
      <c r="DQ25" s="7"/>
      <c r="DR25" s="7"/>
      <c r="DS25" s="135">
        <f t="shared" si="16"/>
        <v>0</v>
      </c>
      <c r="DT25" s="135"/>
      <c r="DU25" s="7"/>
      <c r="DV25" s="8"/>
      <c r="DW25" s="8"/>
      <c r="DX25" s="8"/>
      <c r="DY25" s="7"/>
      <c r="DZ25" s="7"/>
      <c r="EA25" s="7"/>
      <c r="EB25" s="7"/>
      <c r="EC25" s="7"/>
      <c r="ED25" s="7"/>
      <c r="EE25" s="7">
        <f>SUM([1]Hivatal!$V$255)</f>
        <v>0</v>
      </c>
      <c r="EF25" s="7"/>
      <c r="EG25" s="7"/>
      <c r="EH25" s="7">
        <f>SUM([1]Hivatal!$Z$255)</f>
        <v>0</v>
      </c>
      <c r="EI25" s="7"/>
      <c r="EJ25" s="7"/>
      <c r="EK25" s="7">
        <f>SUM([1]Hivatal!$AJ$255)</f>
        <v>0</v>
      </c>
      <c r="EL25" s="7"/>
      <c r="EM25" s="7"/>
      <c r="EN25" s="7">
        <f>SUM([1]Hivatal!$AD$255)</f>
        <v>0</v>
      </c>
      <c r="EO25" s="7"/>
      <c r="EP25" s="7"/>
      <c r="EQ25" s="7">
        <f>SUM([1]Hivatal!$AR$255)</f>
        <v>0</v>
      </c>
      <c r="ER25" s="7"/>
      <c r="ES25" s="7"/>
      <c r="ET25" s="7">
        <f>SUM([1]Hivatal!$AZ$255)</f>
        <v>0</v>
      </c>
      <c r="EU25" s="7"/>
      <c r="EV25" s="7"/>
      <c r="EW25" s="135">
        <f t="shared" si="10"/>
        <v>0</v>
      </c>
      <c r="EX25" s="135"/>
      <c r="EY25" s="7"/>
      <c r="EZ25" s="7"/>
      <c r="FA25" s="7"/>
      <c r="FB25" s="7"/>
      <c r="FC25" s="7"/>
      <c r="FD25" s="7"/>
      <c r="FE25" s="7"/>
      <c r="FF25" s="7"/>
      <c r="FG25" s="7"/>
      <c r="FH25" s="7"/>
      <c r="FI25" s="7"/>
      <c r="FJ25" s="7"/>
      <c r="FK25" s="7"/>
      <c r="FL25" s="8">
        <f>SUM(EY25:FK25)</f>
        <v>0</v>
      </c>
      <c r="FM25" s="8"/>
      <c r="FN25" s="8"/>
      <c r="FO25" s="8"/>
      <c r="FP25" s="8">
        <f t="shared" si="11"/>
        <v>0</v>
      </c>
      <c r="FQ25" s="173">
        <f t="shared" si="8"/>
        <v>0</v>
      </c>
    </row>
    <row r="26" spans="1:175" s="13" customFormat="1" ht="13.5" thickBot="1" x14ac:dyDescent="0.25">
      <c r="A26" s="157" t="s">
        <v>482</v>
      </c>
      <c r="B26" s="34"/>
      <c r="C26" s="36">
        <f>C7+C18</f>
        <v>63908</v>
      </c>
      <c r="D26" s="36"/>
      <c r="E26" s="36"/>
      <c r="F26" s="36">
        <f t="shared" ref="F26:FO26" si="25">F7+F18</f>
        <v>0</v>
      </c>
      <c r="G26" s="36"/>
      <c r="H26" s="36"/>
      <c r="I26" s="36">
        <f t="shared" si="25"/>
        <v>0</v>
      </c>
      <c r="J26" s="36"/>
      <c r="K26" s="36"/>
      <c r="L26" s="36">
        <f t="shared" si="25"/>
        <v>0</v>
      </c>
      <c r="M26" s="36"/>
      <c r="N26" s="36"/>
      <c r="O26" s="36">
        <f t="shared" si="25"/>
        <v>0</v>
      </c>
      <c r="P26" s="36"/>
      <c r="Q26" s="36"/>
      <c r="R26" s="36">
        <f t="shared" si="25"/>
        <v>438799</v>
      </c>
      <c r="S26" s="36"/>
      <c r="T26" s="36"/>
      <c r="U26" s="36">
        <f t="shared" si="25"/>
        <v>0</v>
      </c>
      <c r="V26" s="36"/>
      <c r="W26" s="36"/>
      <c r="X26" s="36">
        <f t="shared" si="25"/>
        <v>7000</v>
      </c>
      <c r="Y26" s="36"/>
      <c r="Z26" s="36"/>
      <c r="AA26" s="36">
        <f t="shared" si="25"/>
        <v>0</v>
      </c>
      <c r="AB26" s="36"/>
      <c r="AC26" s="36"/>
      <c r="AD26" s="36">
        <f t="shared" si="25"/>
        <v>0</v>
      </c>
      <c r="AE26" s="36"/>
      <c r="AF26" s="36"/>
      <c r="AG26" s="36">
        <f t="shared" si="25"/>
        <v>1200</v>
      </c>
      <c r="AH26" s="36"/>
      <c r="AI26" s="36"/>
      <c r="AJ26" s="36">
        <f t="shared" si="25"/>
        <v>12710</v>
      </c>
      <c r="AK26" s="36"/>
      <c r="AL26" s="36"/>
      <c r="AM26" s="36">
        <f t="shared" si="25"/>
        <v>68500</v>
      </c>
      <c r="AN26" s="36"/>
      <c r="AO26" s="36"/>
      <c r="AP26" s="36">
        <f t="shared" si="25"/>
        <v>1121188</v>
      </c>
      <c r="AQ26" s="36"/>
      <c r="AR26" s="36"/>
      <c r="AS26" s="36">
        <f>AS7+AS18</f>
        <v>0</v>
      </c>
      <c r="AT26" s="36"/>
      <c r="AU26" s="36"/>
      <c r="AV26" s="36">
        <f t="shared" si="25"/>
        <v>135907</v>
      </c>
      <c r="AW26" s="36"/>
      <c r="AX26" s="36"/>
      <c r="AY26" s="36">
        <f t="shared" si="25"/>
        <v>58189</v>
      </c>
      <c r="AZ26" s="36"/>
      <c r="BA26" s="36"/>
      <c r="BB26" s="36">
        <f t="shared" si="25"/>
        <v>0</v>
      </c>
      <c r="BC26" s="36"/>
      <c r="BD26" s="36"/>
      <c r="BE26" s="36">
        <f t="shared" si="25"/>
        <v>300</v>
      </c>
      <c r="BF26" s="36"/>
      <c r="BG26" s="36"/>
      <c r="BH26" s="36">
        <f t="shared" si="25"/>
        <v>144246</v>
      </c>
      <c r="BI26" s="36"/>
      <c r="BJ26" s="36"/>
      <c r="BK26" s="36">
        <f t="shared" si="25"/>
        <v>0</v>
      </c>
      <c r="BL26" s="36"/>
      <c r="BM26" s="36"/>
      <c r="BN26" s="36">
        <f t="shared" si="25"/>
        <v>3500</v>
      </c>
      <c r="BO26" s="36"/>
      <c r="BP26" s="36"/>
      <c r="BQ26" s="36">
        <f t="shared" si="25"/>
        <v>23700</v>
      </c>
      <c r="BR26" s="36"/>
      <c r="BS26" s="36"/>
      <c r="BT26" s="36">
        <f t="shared" si="25"/>
        <v>0</v>
      </c>
      <c r="BU26" s="36"/>
      <c r="BV26" s="36"/>
      <c r="BW26" s="36">
        <f t="shared" si="25"/>
        <v>0</v>
      </c>
      <c r="BX26" s="36"/>
      <c r="BY26" s="36"/>
      <c r="BZ26" s="36">
        <f t="shared" si="25"/>
        <v>700570</v>
      </c>
      <c r="CA26" s="36"/>
      <c r="CB26" s="36"/>
      <c r="CC26" s="36">
        <f t="shared" si="25"/>
        <v>0</v>
      </c>
      <c r="CD26" s="36"/>
      <c r="CE26" s="36"/>
      <c r="CF26" s="36">
        <f t="shared" si="25"/>
        <v>3024889</v>
      </c>
      <c r="CG26" s="36"/>
      <c r="CH26" s="36"/>
      <c r="CI26" s="36">
        <f t="shared" si="25"/>
        <v>0</v>
      </c>
      <c r="CJ26" s="36"/>
      <c r="CK26" s="36"/>
      <c r="CL26" s="36">
        <f t="shared" si="25"/>
        <v>0</v>
      </c>
      <c r="CM26" s="36"/>
      <c r="CN26" s="36"/>
      <c r="CO26" s="36">
        <f t="shared" si="25"/>
        <v>0</v>
      </c>
      <c r="CP26" s="36"/>
      <c r="CQ26" s="36"/>
      <c r="CR26" s="36">
        <f t="shared" si="25"/>
        <v>0</v>
      </c>
      <c r="CS26" s="36"/>
      <c r="CT26" s="36"/>
      <c r="CU26" s="36">
        <f t="shared" si="25"/>
        <v>0</v>
      </c>
      <c r="CV26" s="36"/>
      <c r="CW26" s="36"/>
      <c r="CX26" s="36">
        <f t="shared" si="25"/>
        <v>6000</v>
      </c>
      <c r="CY26" s="36"/>
      <c r="CZ26" s="36"/>
      <c r="DA26" s="36">
        <f t="shared" si="25"/>
        <v>22680</v>
      </c>
      <c r="DB26" s="36"/>
      <c r="DC26" s="36"/>
      <c r="DD26" s="36">
        <f t="shared" si="25"/>
        <v>0</v>
      </c>
      <c r="DE26" s="36"/>
      <c r="DF26" s="36"/>
      <c r="DG26" s="36">
        <f t="shared" si="25"/>
        <v>42600</v>
      </c>
      <c r="DH26" s="36"/>
      <c r="DI26" s="36"/>
      <c r="DJ26" s="36">
        <f t="shared" si="25"/>
        <v>73930</v>
      </c>
      <c r="DK26" s="36"/>
      <c r="DL26" s="36"/>
      <c r="DM26" s="36">
        <f t="shared" si="25"/>
        <v>0</v>
      </c>
      <c r="DN26" s="36"/>
      <c r="DO26" s="36"/>
      <c r="DP26" s="36">
        <f>DP7+DP18</f>
        <v>167997</v>
      </c>
      <c r="DQ26" s="36"/>
      <c r="DR26" s="36"/>
      <c r="DS26" s="137">
        <f t="shared" si="25"/>
        <v>6117813</v>
      </c>
      <c r="DT26" s="137"/>
      <c r="DU26" s="36"/>
      <c r="DV26" s="36">
        <f t="shared" si="25"/>
        <v>0</v>
      </c>
      <c r="DW26" s="36"/>
      <c r="DX26" s="36"/>
      <c r="DY26" s="36">
        <f t="shared" si="25"/>
        <v>0</v>
      </c>
      <c r="DZ26" s="36"/>
      <c r="EA26" s="36"/>
      <c r="EB26" s="36">
        <f t="shared" si="25"/>
        <v>0</v>
      </c>
      <c r="EC26" s="36"/>
      <c r="ED26" s="36"/>
      <c r="EE26" s="36">
        <f t="shared" si="25"/>
        <v>319011</v>
      </c>
      <c r="EF26" s="36"/>
      <c r="EG26" s="36"/>
      <c r="EH26" s="36">
        <f t="shared" ref="EH26:EN26" si="26">EH7+EH18</f>
        <v>115546</v>
      </c>
      <c r="EI26" s="36"/>
      <c r="EJ26" s="36"/>
      <c r="EK26" s="36">
        <f t="shared" ref="EK26" si="27">EK7+EK18</f>
        <v>56977</v>
      </c>
      <c r="EL26" s="36"/>
      <c r="EM26" s="36"/>
      <c r="EN26" s="36">
        <f t="shared" si="26"/>
        <v>14410</v>
      </c>
      <c r="EO26" s="36"/>
      <c r="EP26" s="36"/>
      <c r="EQ26" s="36">
        <f t="shared" ref="EQ26:ET26" si="28">EQ7+EQ18</f>
        <v>1132181</v>
      </c>
      <c r="ER26" s="36"/>
      <c r="ES26" s="36"/>
      <c r="ET26" s="36">
        <f t="shared" si="28"/>
        <v>532481</v>
      </c>
      <c r="EU26" s="36"/>
      <c r="EV26" s="36"/>
      <c r="EW26" s="137">
        <f t="shared" si="25"/>
        <v>2170606</v>
      </c>
      <c r="EX26" s="137"/>
      <c r="EY26" s="36">
        <f>EY7+EY18</f>
        <v>0</v>
      </c>
      <c r="EZ26" s="36">
        <f t="shared" si="25"/>
        <v>150552</v>
      </c>
      <c r="FA26" s="36">
        <f t="shared" si="25"/>
        <v>61176</v>
      </c>
      <c r="FB26" s="36">
        <f t="shared" si="25"/>
        <v>70860</v>
      </c>
      <c r="FC26" s="36">
        <f t="shared" si="25"/>
        <v>119508</v>
      </c>
      <c r="FD26" s="36">
        <f t="shared" si="25"/>
        <v>206378</v>
      </c>
      <c r="FE26" s="36">
        <f t="shared" si="25"/>
        <v>102459</v>
      </c>
      <c r="FF26" s="36">
        <f t="shared" si="25"/>
        <v>158097</v>
      </c>
      <c r="FG26" s="36">
        <f t="shared" si="25"/>
        <v>93761</v>
      </c>
      <c r="FH26" s="36">
        <f t="shared" si="25"/>
        <v>0</v>
      </c>
      <c r="FI26" s="36">
        <f t="shared" si="25"/>
        <v>57783</v>
      </c>
      <c r="FJ26" s="36">
        <f t="shared" si="25"/>
        <v>788101</v>
      </c>
      <c r="FK26" s="36">
        <f>FK7+FK18</f>
        <v>69894</v>
      </c>
      <c r="FL26" s="36">
        <f>FL7+FL18</f>
        <v>1878569</v>
      </c>
      <c r="FM26" s="36">
        <f>FM7+FM18</f>
        <v>915882</v>
      </c>
      <c r="FN26" s="36">
        <f t="shared" si="25"/>
        <v>1674636</v>
      </c>
      <c r="FO26" s="36">
        <f t="shared" si="25"/>
        <v>1433207</v>
      </c>
      <c r="FP26" s="36">
        <f>FP7+FP18</f>
        <v>5902294</v>
      </c>
      <c r="FQ26" s="174">
        <f t="shared" si="8"/>
        <v>14190713</v>
      </c>
    </row>
    <row r="27" spans="1:175" s="13" customFormat="1" ht="16.5" thickBot="1" x14ac:dyDescent="0.25">
      <c r="A27" s="150" t="s">
        <v>642</v>
      </c>
      <c r="B27" s="33"/>
      <c r="C27" s="37">
        <f>C52+C61</f>
        <v>0</v>
      </c>
      <c r="D27" s="37"/>
      <c r="E27" s="37"/>
      <c r="F27" s="37">
        <f t="shared" ref="F27:FO27" si="29">F52+F61</f>
        <v>0</v>
      </c>
      <c r="G27" s="37"/>
      <c r="H27" s="37"/>
      <c r="I27" s="37">
        <f t="shared" si="29"/>
        <v>0</v>
      </c>
      <c r="J27" s="37"/>
      <c r="K27" s="37"/>
      <c r="L27" s="37">
        <f t="shared" si="29"/>
        <v>0</v>
      </c>
      <c r="M27" s="37"/>
      <c r="N27" s="37"/>
      <c r="O27" s="37">
        <f t="shared" si="29"/>
        <v>0</v>
      </c>
      <c r="P27" s="37"/>
      <c r="Q27" s="37"/>
      <c r="R27" s="37">
        <f t="shared" si="29"/>
        <v>0</v>
      </c>
      <c r="S27" s="37"/>
      <c r="T27" s="37"/>
      <c r="U27" s="37">
        <f t="shared" si="29"/>
        <v>0</v>
      </c>
      <c r="V27" s="37"/>
      <c r="W27" s="37"/>
      <c r="X27" s="37" t="e">
        <f t="shared" si="29"/>
        <v>#REF!</v>
      </c>
      <c r="Y27" s="37"/>
      <c r="Z27" s="37"/>
      <c r="AA27" s="37" t="e">
        <f t="shared" si="29"/>
        <v>#REF!</v>
      </c>
      <c r="AB27" s="37"/>
      <c r="AC27" s="37"/>
      <c r="AD27" s="37">
        <f t="shared" si="29"/>
        <v>746333</v>
      </c>
      <c r="AE27" s="37"/>
      <c r="AF27" s="37"/>
      <c r="AG27" s="37">
        <f t="shared" si="29"/>
        <v>0</v>
      </c>
      <c r="AH27" s="37"/>
      <c r="AI27" s="37"/>
      <c r="AJ27" s="37">
        <f t="shared" si="29"/>
        <v>5603</v>
      </c>
      <c r="AK27" s="37"/>
      <c r="AL27" s="37"/>
      <c r="AM27" s="37">
        <f t="shared" si="29"/>
        <v>4000</v>
      </c>
      <c r="AN27" s="37"/>
      <c r="AO27" s="37"/>
      <c r="AP27" s="37">
        <f t="shared" si="29"/>
        <v>1529011</v>
      </c>
      <c r="AQ27" s="37"/>
      <c r="AR27" s="37"/>
      <c r="AS27" s="37">
        <f>AS52+AS61</f>
        <v>0</v>
      </c>
      <c r="AT27" s="37"/>
      <c r="AU27" s="37"/>
      <c r="AV27" s="37">
        <f t="shared" si="29"/>
        <v>1300</v>
      </c>
      <c r="AW27" s="37"/>
      <c r="AX27" s="37"/>
      <c r="AY27" s="37">
        <f t="shared" si="29"/>
        <v>269000</v>
      </c>
      <c r="AZ27" s="37"/>
      <c r="BA27" s="37"/>
      <c r="BB27" s="37">
        <f t="shared" si="29"/>
        <v>0</v>
      </c>
      <c r="BC27" s="37"/>
      <c r="BD27" s="37"/>
      <c r="BE27" s="37">
        <f t="shared" si="29"/>
        <v>0</v>
      </c>
      <c r="BF27" s="37"/>
      <c r="BG27" s="37"/>
      <c r="BH27" s="37">
        <f t="shared" si="29"/>
        <v>58944</v>
      </c>
      <c r="BI27" s="37"/>
      <c r="BJ27" s="37"/>
      <c r="BK27" s="37">
        <f t="shared" si="29"/>
        <v>0</v>
      </c>
      <c r="BL27" s="37"/>
      <c r="BM27" s="37"/>
      <c r="BN27" s="37">
        <f t="shared" si="29"/>
        <v>0</v>
      </c>
      <c r="BO27" s="37"/>
      <c r="BP27" s="37"/>
      <c r="BQ27" s="37">
        <f t="shared" si="29"/>
        <v>74200</v>
      </c>
      <c r="BR27" s="37"/>
      <c r="BS27" s="37"/>
      <c r="BT27" s="37">
        <f t="shared" si="29"/>
        <v>0</v>
      </c>
      <c r="BU27" s="37"/>
      <c r="BV27" s="37"/>
      <c r="BW27" s="37">
        <f t="shared" si="29"/>
        <v>0</v>
      </c>
      <c r="BX27" s="37"/>
      <c r="BY27" s="37"/>
      <c r="BZ27" s="37">
        <f t="shared" si="29"/>
        <v>100000</v>
      </c>
      <c r="CA27" s="37"/>
      <c r="CB27" s="37"/>
      <c r="CC27" s="37">
        <f t="shared" si="29"/>
        <v>0</v>
      </c>
      <c r="CD27" s="37"/>
      <c r="CE27" s="37"/>
      <c r="CF27" s="37">
        <f t="shared" si="29"/>
        <v>2097780</v>
      </c>
      <c r="CG27" s="37"/>
      <c r="CH27" s="37"/>
      <c r="CI27" s="37">
        <f t="shared" si="29"/>
        <v>0</v>
      </c>
      <c r="CJ27" s="37"/>
      <c r="CK27" s="37"/>
      <c r="CL27" s="37">
        <f t="shared" si="29"/>
        <v>0</v>
      </c>
      <c r="CM27" s="37"/>
      <c r="CN27" s="37"/>
      <c r="CO27" s="37">
        <f t="shared" si="29"/>
        <v>0</v>
      </c>
      <c r="CP27" s="37"/>
      <c r="CQ27" s="37"/>
      <c r="CR27" s="37">
        <f t="shared" si="29"/>
        <v>0</v>
      </c>
      <c r="CS27" s="37"/>
      <c r="CT27" s="37"/>
      <c r="CU27" s="37">
        <f t="shared" si="29"/>
        <v>0</v>
      </c>
      <c r="CV27" s="37"/>
      <c r="CW27" s="37"/>
      <c r="CX27" s="37">
        <f t="shared" si="29"/>
        <v>0</v>
      </c>
      <c r="CY27" s="37"/>
      <c r="CZ27" s="37"/>
      <c r="DA27" s="37">
        <f t="shared" si="29"/>
        <v>0</v>
      </c>
      <c r="DB27" s="37"/>
      <c r="DC27" s="37"/>
      <c r="DD27" s="37">
        <f t="shared" si="29"/>
        <v>0</v>
      </c>
      <c r="DE27" s="37"/>
      <c r="DF27" s="37"/>
      <c r="DG27" s="37">
        <f t="shared" si="29"/>
        <v>0</v>
      </c>
      <c r="DH27" s="37"/>
      <c r="DI27" s="37"/>
      <c r="DJ27" s="37">
        <f t="shared" si="29"/>
        <v>15000</v>
      </c>
      <c r="DK27" s="37"/>
      <c r="DL27" s="37"/>
      <c r="DM27" s="37">
        <f t="shared" si="29"/>
        <v>0</v>
      </c>
      <c r="DN27" s="37"/>
      <c r="DO27" s="37"/>
      <c r="DP27" s="37">
        <f>DP52+DP61</f>
        <v>0</v>
      </c>
      <c r="DQ27" s="37"/>
      <c r="DR27" s="37"/>
      <c r="DS27" s="138" t="e">
        <f t="shared" si="29"/>
        <v>#REF!</v>
      </c>
      <c r="DT27" s="138"/>
      <c r="DU27" s="37"/>
      <c r="DV27" s="37">
        <f t="shared" si="29"/>
        <v>0</v>
      </c>
      <c r="DW27" s="37"/>
      <c r="DX27" s="37"/>
      <c r="DY27" s="37">
        <f t="shared" si="29"/>
        <v>0</v>
      </c>
      <c r="DZ27" s="37"/>
      <c r="EA27" s="37"/>
      <c r="EB27" s="37">
        <f t="shared" si="29"/>
        <v>0</v>
      </c>
      <c r="EC27" s="37"/>
      <c r="ED27" s="37"/>
      <c r="EE27" s="37">
        <f t="shared" si="29"/>
        <v>319011</v>
      </c>
      <c r="EF27" s="37"/>
      <c r="EG27" s="37"/>
      <c r="EH27" s="37">
        <f t="shared" ref="EH27:EN27" si="30">EH52+EH61</f>
        <v>115546</v>
      </c>
      <c r="EI27" s="37"/>
      <c r="EJ27" s="37"/>
      <c r="EK27" s="37">
        <f t="shared" ref="EK27" si="31">EK52+EK61</f>
        <v>56977</v>
      </c>
      <c r="EL27" s="37"/>
      <c r="EM27" s="37"/>
      <c r="EN27" s="37">
        <f t="shared" si="30"/>
        <v>14410</v>
      </c>
      <c r="EO27" s="37"/>
      <c r="EP27" s="37"/>
      <c r="EQ27" s="37">
        <f t="shared" ref="EQ27:ET27" si="32">EQ52+EQ61</f>
        <v>1132181</v>
      </c>
      <c r="ER27" s="37"/>
      <c r="ES27" s="37"/>
      <c r="ET27" s="37">
        <f t="shared" si="32"/>
        <v>532481</v>
      </c>
      <c r="EU27" s="37"/>
      <c r="EV27" s="37"/>
      <c r="EW27" s="138">
        <f t="shared" si="29"/>
        <v>2170606</v>
      </c>
      <c r="EX27" s="138"/>
      <c r="EY27" s="37">
        <f>EY52+EY61</f>
        <v>0</v>
      </c>
      <c r="EZ27" s="37">
        <f t="shared" si="29"/>
        <v>150552</v>
      </c>
      <c r="FA27" s="37">
        <f t="shared" si="29"/>
        <v>61176</v>
      </c>
      <c r="FB27" s="37">
        <f t="shared" si="29"/>
        <v>70860</v>
      </c>
      <c r="FC27" s="37">
        <f t="shared" si="29"/>
        <v>119508</v>
      </c>
      <c r="FD27" s="37">
        <f t="shared" si="29"/>
        <v>206378</v>
      </c>
      <c r="FE27" s="37">
        <f t="shared" si="29"/>
        <v>102459</v>
      </c>
      <c r="FF27" s="37">
        <f t="shared" si="29"/>
        <v>158097</v>
      </c>
      <c r="FG27" s="37">
        <f t="shared" si="29"/>
        <v>93761</v>
      </c>
      <c r="FH27" s="37">
        <f t="shared" si="29"/>
        <v>0</v>
      </c>
      <c r="FI27" s="37">
        <f t="shared" si="29"/>
        <v>57783</v>
      </c>
      <c r="FJ27" s="37">
        <f t="shared" si="29"/>
        <v>788101</v>
      </c>
      <c r="FK27" s="37">
        <f>FK52+FK61</f>
        <v>69894</v>
      </c>
      <c r="FL27" s="37">
        <f>FL52+FL61</f>
        <v>1878569</v>
      </c>
      <c r="FM27" s="37">
        <f>FM52+FM61</f>
        <v>915882</v>
      </c>
      <c r="FN27" s="37">
        <f t="shared" si="29"/>
        <v>1674636</v>
      </c>
      <c r="FO27" s="37">
        <f t="shared" si="29"/>
        <v>1433207</v>
      </c>
      <c r="FP27" s="37">
        <f>FP52+FP61</f>
        <v>5902294</v>
      </c>
      <c r="FQ27" s="171" t="e">
        <f t="shared" si="8"/>
        <v>#REF!</v>
      </c>
    </row>
    <row r="28" spans="1:175" s="13" customFormat="1" x14ac:dyDescent="0.2">
      <c r="A28" s="151" t="s">
        <v>483</v>
      </c>
      <c r="B28" s="32"/>
      <c r="C28" s="35">
        <f>C29+C35+C36+C37</f>
        <v>0</v>
      </c>
      <c r="D28" s="35"/>
      <c r="E28" s="35"/>
      <c r="F28" s="35">
        <f t="shared" ref="F28:FO28" si="33">F29+F35+F36+F37</f>
        <v>0</v>
      </c>
      <c r="G28" s="35"/>
      <c r="H28" s="35"/>
      <c r="I28" s="35">
        <f t="shared" si="33"/>
        <v>0</v>
      </c>
      <c r="J28" s="35"/>
      <c r="K28" s="35"/>
      <c r="L28" s="35">
        <f t="shared" si="33"/>
        <v>0</v>
      </c>
      <c r="M28" s="35"/>
      <c r="N28" s="35"/>
      <c r="O28" s="35">
        <f t="shared" si="33"/>
        <v>0</v>
      </c>
      <c r="P28" s="35"/>
      <c r="Q28" s="35"/>
      <c r="R28" s="35">
        <f t="shared" si="33"/>
        <v>0</v>
      </c>
      <c r="S28" s="35"/>
      <c r="T28" s="35"/>
      <c r="U28" s="35">
        <f t="shared" si="33"/>
        <v>0</v>
      </c>
      <c r="V28" s="35"/>
      <c r="W28" s="35"/>
      <c r="X28" s="35" t="e">
        <f t="shared" si="33"/>
        <v>#REF!</v>
      </c>
      <c r="Y28" s="35"/>
      <c r="Z28" s="35"/>
      <c r="AA28" s="35" t="e">
        <f t="shared" si="33"/>
        <v>#REF!</v>
      </c>
      <c r="AB28" s="35"/>
      <c r="AC28" s="35"/>
      <c r="AD28" s="35">
        <f t="shared" si="33"/>
        <v>0</v>
      </c>
      <c r="AE28" s="35"/>
      <c r="AF28" s="35"/>
      <c r="AG28" s="35">
        <f t="shared" si="33"/>
        <v>0</v>
      </c>
      <c r="AH28" s="35"/>
      <c r="AI28" s="35"/>
      <c r="AJ28" s="35">
        <f t="shared" si="33"/>
        <v>5603</v>
      </c>
      <c r="AK28" s="35"/>
      <c r="AL28" s="35"/>
      <c r="AM28" s="35">
        <f t="shared" si="33"/>
        <v>4000</v>
      </c>
      <c r="AN28" s="35"/>
      <c r="AO28" s="35"/>
      <c r="AP28" s="35">
        <f t="shared" si="33"/>
        <v>1529011</v>
      </c>
      <c r="AQ28" s="35"/>
      <c r="AR28" s="35"/>
      <c r="AS28" s="35">
        <f>AS29+AS35+AS36+AS37</f>
        <v>0</v>
      </c>
      <c r="AT28" s="35"/>
      <c r="AU28" s="35"/>
      <c r="AV28" s="35">
        <f t="shared" si="33"/>
        <v>1300</v>
      </c>
      <c r="AW28" s="35"/>
      <c r="AX28" s="35"/>
      <c r="AY28" s="35">
        <f t="shared" si="33"/>
        <v>269000</v>
      </c>
      <c r="AZ28" s="35"/>
      <c r="BA28" s="35"/>
      <c r="BB28" s="35">
        <f t="shared" si="33"/>
        <v>0</v>
      </c>
      <c r="BC28" s="35"/>
      <c r="BD28" s="35"/>
      <c r="BE28" s="35">
        <f t="shared" si="33"/>
        <v>0</v>
      </c>
      <c r="BF28" s="35"/>
      <c r="BG28" s="35"/>
      <c r="BH28" s="629">
        <f t="shared" si="33"/>
        <v>58944</v>
      </c>
      <c r="BI28" s="35"/>
      <c r="BJ28" s="35"/>
      <c r="BK28" s="35">
        <f t="shared" si="33"/>
        <v>0</v>
      </c>
      <c r="BL28" s="35"/>
      <c r="BM28" s="35"/>
      <c r="BN28" s="35">
        <f t="shared" si="33"/>
        <v>0</v>
      </c>
      <c r="BO28" s="35"/>
      <c r="BP28" s="35"/>
      <c r="BQ28" s="35">
        <f t="shared" si="33"/>
        <v>74200</v>
      </c>
      <c r="BR28" s="35"/>
      <c r="BS28" s="35"/>
      <c r="BT28" s="35">
        <f t="shared" si="33"/>
        <v>0</v>
      </c>
      <c r="BU28" s="35"/>
      <c r="BV28" s="35"/>
      <c r="BW28" s="35">
        <f t="shared" si="33"/>
        <v>0</v>
      </c>
      <c r="BX28" s="35"/>
      <c r="BY28" s="35"/>
      <c r="BZ28" s="35">
        <f t="shared" si="33"/>
        <v>100000</v>
      </c>
      <c r="CA28" s="35"/>
      <c r="CB28" s="35"/>
      <c r="CC28" s="35">
        <f t="shared" si="33"/>
        <v>0</v>
      </c>
      <c r="CD28" s="35"/>
      <c r="CE28" s="35"/>
      <c r="CF28" s="35">
        <f t="shared" si="33"/>
        <v>2097780</v>
      </c>
      <c r="CG28" s="35"/>
      <c r="CH28" s="35"/>
      <c r="CI28" s="35">
        <f t="shared" si="33"/>
        <v>0</v>
      </c>
      <c r="CJ28" s="35"/>
      <c r="CK28" s="35"/>
      <c r="CL28" s="35">
        <f t="shared" si="33"/>
        <v>0</v>
      </c>
      <c r="CM28" s="35"/>
      <c r="CN28" s="35"/>
      <c r="CO28" s="35">
        <f t="shared" si="33"/>
        <v>0</v>
      </c>
      <c r="CP28" s="35"/>
      <c r="CQ28" s="35"/>
      <c r="CR28" s="35">
        <f t="shared" si="33"/>
        <v>0</v>
      </c>
      <c r="CS28" s="35"/>
      <c r="CT28" s="35"/>
      <c r="CU28" s="35">
        <f t="shared" si="33"/>
        <v>0</v>
      </c>
      <c r="CV28" s="35"/>
      <c r="CW28" s="35"/>
      <c r="CX28" s="35">
        <f t="shared" si="33"/>
        <v>0</v>
      </c>
      <c r="CY28" s="35"/>
      <c r="CZ28" s="35"/>
      <c r="DA28" s="35">
        <f t="shared" si="33"/>
        <v>0</v>
      </c>
      <c r="DB28" s="35"/>
      <c r="DC28" s="35"/>
      <c r="DD28" s="35">
        <f t="shared" si="33"/>
        <v>0</v>
      </c>
      <c r="DE28" s="35"/>
      <c r="DF28" s="35"/>
      <c r="DG28" s="35">
        <f t="shared" si="33"/>
        <v>0</v>
      </c>
      <c r="DH28" s="35"/>
      <c r="DI28" s="35"/>
      <c r="DJ28" s="35">
        <f t="shared" si="33"/>
        <v>15000</v>
      </c>
      <c r="DK28" s="35"/>
      <c r="DL28" s="35"/>
      <c r="DM28" s="35">
        <f t="shared" si="33"/>
        <v>0</v>
      </c>
      <c r="DN28" s="35"/>
      <c r="DO28" s="35"/>
      <c r="DP28" s="35">
        <f>DP29+DP35+DP36+DP37</f>
        <v>0</v>
      </c>
      <c r="DQ28" s="35"/>
      <c r="DR28" s="35"/>
      <c r="DS28" s="134" t="e">
        <f t="shared" si="33"/>
        <v>#REF!</v>
      </c>
      <c r="DT28" s="134"/>
      <c r="DU28" s="35"/>
      <c r="DV28" s="35">
        <f t="shared" si="33"/>
        <v>0</v>
      </c>
      <c r="DW28" s="35"/>
      <c r="DX28" s="35"/>
      <c r="DY28" s="35">
        <f t="shared" si="33"/>
        <v>0</v>
      </c>
      <c r="DZ28" s="35"/>
      <c r="EA28" s="35"/>
      <c r="EB28" s="35">
        <f t="shared" si="33"/>
        <v>0</v>
      </c>
      <c r="EC28" s="35"/>
      <c r="ED28" s="35"/>
      <c r="EE28" s="35">
        <f t="shared" si="33"/>
        <v>4000</v>
      </c>
      <c r="EF28" s="35"/>
      <c r="EG28" s="35"/>
      <c r="EH28" s="35">
        <f t="shared" ref="EH28:EN28" si="34">EH29+EH35+EH36+EH37</f>
        <v>0</v>
      </c>
      <c r="EI28" s="35"/>
      <c r="EJ28" s="35"/>
      <c r="EK28" s="35">
        <f t="shared" ref="EK28" si="35">EK29+EK35+EK36+EK37</f>
        <v>0</v>
      </c>
      <c r="EL28" s="35"/>
      <c r="EM28" s="35"/>
      <c r="EN28" s="35">
        <f t="shared" si="34"/>
        <v>0</v>
      </c>
      <c r="EO28" s="35"/>
      <c r="EP28" s="35"/>
      <c r="EQ28" s="35">
        <f t="shared" ref="EQ28:ET28" si="36">EQ29+EQ35+EQ36+EQ37</f>
        <v>0</v>
      </c>
      <c r="ER28" s="35"/>
      <c r="ES28" s="35"/>
      <c r="ET28" s="35">
        <f t="shared" si="36"/>
        <v>35000</v>
      </c>
      <c r="EU28" s="35"/>
      <c r="EV28" s="35"/>
      <c r="EW28" s="134">
        <f t="shared" si="33"/>
        <v>39000</v>
      </c>
      <c r="EX28" s="134"/>
      <c r="EY28" s="35">
        <f>EY29+EY35+EY36+EY37</f>
        <v>0</v>
      </c>
      <c r="EZ28" s="35">
        <f t="shared" si="33"/>
        <v>40000</v>
      </c>
      <c r="FA28" s="35">
        <f t="shared" si="33"/>
        <v>0</v>
      </c>
      <c r="FB28" s="35">
        <f t="shared" si="33"/>
        <v>0</v>
      </c>
      <c r="FC28" s="35">
        <f t="shared" si="33"/>
        <v>0</v>
      </c>
      <c r="FD28" s="35">
        <f t="shared" si="33"/>
        <v>28631</v>
      </c>
      <c r="FE28" s="35">
        <f t="shared" si="33"/>
        <v>6170</v>
      </c>
      <c r="FF28" s="35">
        <f t="shared" si="33"/>
        <v>2979</v>
      </c>
      <c r="FG28" s="35">
        <f t="shared" si="33"/>
        <v>13603</v>
      </c>
      <c r="FH28" s="35">
        <f t="shared" si="33"/>
        <v>0</v>
      </c>
      <c r="FI28" s="35">
        <f t="shared" si="33"/>
        <v>0</v>
      </c>
      <c r="FJ28" s="35">
        <f t="shared" si="33"/>
        <v>102188</v>
      </c>
      <c r="FK28" s="35">
        <f>FK29+FK35+FK36+FK37</f>
        <v>0</v>
      </c>
      <c r="FL28" s="35">
        <f>FL29+FL35+FL36+FL37</f>
        <v>193571</v>
      </c>
      <c r="FM28" s="35">
        <f>FM29+FM35+FM36+FM37</f>
        <v>46887</v>
      </c>
      <c r="FN28" s="35">
        <f t="shared" si="33"/>
        <v>1571097</v>
      </c>
      <c r="FO28" s="35">
        <f t="shared" si="33"/>
        <v>0</v>
      </c>
      <c r="FP28" s="35">
        <f>FP29+FP35+FP36+FP37</f>
        <v>1811555</v>
      </c>
      <c r="FQ28" s="172" t="e">
        <f t="shared" si="8"/>
        <v>#REF!</v>
      </c>
    </row>
    <row r="29" spans="1:175" s="13" customFormat="1" ht="25.5" x14ac:dyDescent="0.2">
      <c r="A29" s="162" t="s">
        <v>484</v>
      </c>
      <c r="B29" s="5"/>
      <c r="C29" s="6">
        <f>C30+C31+C32+C33+C34</f>
        <v>0</v>
      </c>
      <c r="D29" s="6"/>
      <c r="E29" s="6"/>
      <c r="F29" s="6">
        <f t="shared" ref="F29:FO29" si="37">F30+F31+F32+F33+F34</f>
        <v>0</v>
      </c>
      <c r="G29" s="6"/>
      <c r="H29" s="6"/>
      <c r="I29" s="6">
        <f t="shared" si="37"/>
        <v>0</v>
      </c>
      <c r="J29" s="6"/>
      <c r="K29" s="6"/>
      <c r="L29" s="6">
        <f t="shared" si="37"/>
        <v>0</v>
      </c>
      <c r="M29" s="6"/>
      <c r="N29" s="6"/>
      <c r="O29" s="6">
        <f t="shared" si="37"/>
        <v>0</v>
      </c>
      <c r="P29" s="6"/>
      <c r="Q29" s="6"/>
      <c r="R29" s="6">
        <f t="shared" si="37"/>
        <v>0</v>
      </c>
      <c r="S29" s="6"/>
      <c r="T29" s="6"/>
      <c r="U29" s="6">
        <f t="shared" si="37"/>
        <v>0</v>
      </c>
      <c r="V29" s="6"/>
      <c r="W29" s="6"/>
      <c r="X29" s="6">
        <f t="shared" si="37"/>
        <v>0</v>
      </c>
      <c r="Y29" s="6"/>
      <c r="Z29" s="6"/>
      <c r="AA29" s="6" t="e">
        <f t="shared" si="37"/>
        <v>#REF!</v>
      </c>
      <c r="AB29" s="6"/>
      <c r="AC29" s="6"/>
      <c r="AD29" s="6">
        <f t="shared" si="37"/>
        <v>0</v>
      </c>
      <c r="AE29" s="6"/>
      <c r="AF29" s="6"/>
      <c r="AG29" s="6">
        <f t="shared" si="37"/>
        <v>0</v>
      </c>
      <c r="AH29" s="6"/>
      <c r="AI29" s="6"/>
      <c r="AJ29" s="6">
        <f t="shared" si="37"/>
        <v>0</v>
      </c>
      <c r="AK29" s="6"/>
      <c r="AL29" s="6"/>
      <c r="AM29" s="6">
        <f t="shared" si="37"/>
        <v>4000</v>
      </c>
      <c r="AN29" s="6"/>
      <c r="AO29" s="6"/>
      <c r="AP29" s="6">
        <f t="shared" si="37"/>
        <v>0</v>
      </c>
      <c r="AQ29" s="6"/>
      <c r="AR29" s="6"/>
      <c r="AS29" s="6">
        <f>AS30+AS31+AS32+AS33+AS34</f>
        <v>0</v>
      </c>
      <c r="AT29" s="6"/>
      <c r="AU29" s="6"/>
      <c r="AV29" s="6">
        <f t="shared" si="37"/>
        <v>0</v>
      </c>
      <c r="AW29" s="6"/>
      <c r="AX29" s="6"/>
      <c r="AY29" s="6">
        <f t="shared" si="37"/>
        <v>0</v>
      </c>
      <c r="AZ29" s="6"/>
      <c r="BA29" s="6"/>
      <c r="BB29" s="6">
        <f t="shared" si="37"/>
        <v>0</v>
      </c>
      <c r="BC29" s="6"/>
      <c r="BD29" s="6"/>
      <c r="BE29" s="6">
        <f t="shared" si="37"/>
        <v>0</v>
      </c>
      <c r="BF29" s="6"/>
      <c r="BG29" s="6"/>
      <c r="BH29" s="6">
        <f t="shared" si="37"/>
        <v>0</v>
      </c>
      <c r="BI29" s="6"/>
      <c r="BJ29" s="6"/>
      <c r="BK29" s="6">
        <f t="shared" si="37"/>
        <v>0</v>
      </c>
      <c r="BL29" s="6"/>
      <c r="BM29" s="6"/>
      <c r="BN29" s="6">
        <f t="shared" si="37"/>
        <v>0</v>
      </c>
      <c r="BO29" s="6"/>
      <c r="BP29" s="6"/>
      <c r="BQ29" s="6">
        <f t="shared" si="37"/>
        <v>0</v>
      </c>
      <c r="BR29" s="6"/>
      <c r="BS29" s="6"/>
      <c r="BT29" s="6">
        <f t="shared" si="37"/>
        <v>0</v>
      </c>
      <c r="BU29" s="6"/>
      <c r="BV29" s="6"/>
      <c r="BW29" s="6">
        <f t="shared" si="37"/>
        <v>0</v>
      </c>
      <c r="BX29" s="6"/>
      <c r="BY29" s="6"/>
      <c r="BZ29" s="6">
        <f t="shared" si="37"/>
        <v>0</v>
      </c>
      <c r="CA29" s="6"/>
      <c r="CB29" s="6"/>
      <c r="CC29" s="6">
        <f t="shared" si="37"/>
        <v>0</v>
      </c>
      <c r="CD29" s="6"/>
      <c r="CE29" s="6"/>
      <c r="CF29" s="6">
        <f t="shared" si="37"/>
        <v>0</v>
      </c>
      <c r="CG29" s="6"/>
      <c r="CH29" s="6"/>
      <c r="CI29" s="6">
        <f t="shared" si="37"/>
        <v>0</v>
      </c>
      <c r="CJ29" s="6"/>
      <c r="CK29" s="6"/>
      <c r="CL29" s="6">
        <f t="shared" si="37"/>
        <v>0</v>
      </c>
      <c r="CM29" s="6"/>
      <c r="CN29" s="6"/>
      <c r="CO29" s="6">
        <f t="shared" si="37"/>
        <v>0</v>
      </c>
      <c r="CP29" s="6"/>
      <c r="CQ29" s="6"/>
      <c r="CR29" s="6">
        <f t="shared" si="37"/>
        <v>0</v>
      </c>
      <c r="CS29" s="6"/>
      <c r="CT29" s="6"/>
      <c r="CU29" s="6">
        <f t="shared" si="37"/>
        <v>0</v>
      </c>
      <c r="CV29" s="6"/>
      <c r="CW29" s="6"/>
      <c r="CX29" s="6">
        <f t="shared" si="37"/>
        <v>0</v>
      </c>
      <c r="CY29" s="6"/>
      <c r="CZ29" s="6"/>
      <c r="DA29" s="6">
        <f t="shared" si="37"/>
        <v>0</v>
      </c>
      <c r="DB29" s="6"/>
      <c r="DC29" s="6"/>
      <c r="DD29" s="6">
        <f t="shared" si="37"/>
        <v>0</v>
      </c>
      <c r="DE29" s="6"/>
      <c r="DF29" s="6"/>
      <c r="DG29" s="6">
        <f t="shared" si="37"/>
        <v>0</v>
      </c>
      <c r="DH29" s="6"/>
      <c r="DI29" s="6"/>
      <c r="DJ29" s="6">
        <f t="shared" si="37"/>
        <v>0</v>
      </c>
      <c r="DK29" s="6"/>
      <c r="DL29" s="6"/>
      <c r="DM29" s="6">
        <f t="shared" si="37"/>
        <v>0</v>
      </c>
      <c r="DN29" s="6"/>
      <c r="DO29" s="6"/>
      <c r="DP29" s="6">
        <f>DP30+DP31+DP32+DP33+DP34</f>
        <v>0</v>
      </c>
      <c r="DQ29" s="6"/>
      <c r="DR29" s="6"/>
      <c r="DS29" s="136" t="e">
        <f t="shared" si="37"/>
        <v>#REF!</v>
      </c>
      <c r="DT29" s="136"/>
      <c r="DU29" s="6"/>
      <c r="DV29" s="6">
        <f t="shared" si="37"/>
        <v>0</v>
      </c>
      <c r="DW29" s="6"/>
      <c r="DX29" s="6"/>
      <c r="DY29" s="6">
        <f t="shared" si="37"/>
        <v>0</v>
      </c>
      <c r="DZ29" s="6"/>
      <c r="EA29" s="6"/>
      <c r="EB29" s="6">
        <f t="shared" si="37"/>
        <v>0</v>
      </c>
      <c r="EC29" s="6"/>
      <c r="ED29" s="6"/>
      <c r="EE29" s="6">
        <f t="shared" si="37"/>
        <v>0</v>
      </c>
      <c r="EF29" s="6"/>
      <c r="EG29" s="6"/>
      <c r="EH29" s="6">
        <f t="shared" ref="EH29:EN29" si="38">EH30+EH31+EH32+EH33+EH34</f>
        <v>0</v>
      </c>
      <c r="EI29" s="6"/>
      <c r="EJ29" s="6"/>
      <c r="EK29" s="6">
        <f t="shared" ref="EK29" si="39">EK30+EK31+EK32+EK33+EK34</f>
        <v>0</v>
      </c>
      <c r="EL29" s="6"/>
      <c r="EM29" s="6"/>
      <c r="EN29" s="6">
        <f t="shared" si="38"/>
        <v>0</v>
      </c>
      <c r="EO29" s="6"/>
      <c r="EP29" s="6"/>
      <c r="EQ29" s="6">
        <f t="shared" ref="EQ29:ET29" si="40">EQ30+EQ31+EQ32+EQ33+EQ34</f>
        <v>0</v>
      </c>
      <c r="ER29" s="6"/>
      <c r="ES29" s="6"/>
      <c r="ET29" s="6">
        <f t="shared" si="40"/>
        <v>0</v>
      </c>
      <c r="EU29" s="6"/>
      <c r="EV29" s="6"/>
      <c r="EW29" s="136">
        <f t="shared" si="37"/>
        <v>0</v>
      </c>
      <c r="EX29" s="136"/>
      <c r="EY29" s="6">
        <f>EY30+EY31+EY32+EY33+EY34</f>
        <v>0</v>
      </c>
      <c r="EZ29" s="6">
        <f t="shared" si="37"/>
        <v>0</v>
      </c>
      <c r="FA29" s="6">
        <f t="shared" si="37"/>
        <v>0</v>
      </c>
      <c r="FB29" s="6">
        <f t="shared" si="37"/>
        <v>0</v>
      </c>
      <c r="FC29" s="6">
        <f t="shared" si="37"/>
        <v>0</v>
      </c>
      <c r="FD29" s="6">
        <f t="shared" si="37"/>
        <v>0</v>
      </c>
      <c r="FE29" s="6">
        <f t="shared" si="37"/>
        <v>0</v>
      </c>
      <c r="FF29" s="6">
        <f t="shared" si="37"/>
        <v>0</v>
      </c>
      <c r="FG29" s="6">
        <f t="shared" si="37"/>
        <v>0</v>
      </c>
      <c r="FH29" s="6">
        <f t="shared" si="37"/>
        <v>0</v>
      </c>
      <c r="FI29" s="6">
        <f t="shared" si="37"/>
        <v>0</v>
      </c>
      <c r="FJ29" s="6">
        <f t="shared" si="37"/>
        <v>0</v>
      </c>
      <c r="FK29" s="6">
        <f>FK30+FK31+FK32+FK33+FK34</f>
        <v>0</v>
      </c>
      <c r="FL29" s="6">
        <f>FL30+FL31+FL32+FL33+FL34</f>
        <v>0</v>
      </c>
      <c r="FM29" s="6">
        <f>FM30+FM31+FM32+FM33+FM34</f>
        <v>0</v>
      </c>
      <c r="FN29" s="6">
        <f t="shared" si="37"/>
        <v>1542447</v>
      </c>
      <c r="FO29" s="6">
        <f t="shared" si="37"/>
        <v>0</v>
      </c>
      <c r="FP29" s="6">
        <f>FP30+FP31+FP32+FP33+FP34</f>
        <v>1542447</v>
      </c>
      <c r="FQ29" s="173" t="e">
        <f t="shared" si="8"/>
        <v>#REF!</v>
      </c>
    </row>
    <row r="30" spans="1:175" x14ac:dyDescent="0.2">
      <c r="A30" s="161" t="s">
        <v>485</v>
      </c>
      <c r="B30" s="16"/>
      <c r="C30" s="7">
        <f>SUM([1]Önkormányzat!$F$251)</f>
        <v>0</v>
      </c>
      <c r="D30" s="7"/>
      <c r="E30" s="7"/>
      <c r="F30" s="7"/>
      <c r="G30" s="7"/>
      <c r="H30" s="7"/>
      <c r="I30" s="7"/>
      <c r="J30" s="7"/>
      <c r="K30" s="7"/>
      <c r="L30" s="7"/>
      <c r="M30" s="7"/>
      <c r="N30" s="7"/>
      <c r="O30" s="7"/>
      <c r="P30" s="7"/>
      <c r="Q30" s="7"/>
      <c r="R30" s="7"/>
      <c r="S30" s="7"/>
      <c r="T30" s="7"/>
      <c r="U30" s="7">
        <f>SUM([1]Önkormányzat!$AN$251)</f>
        <v>0</v>
      </c>
      <c r="V30" s="7"/>
      <c r="W30" s="7"/>
      <c r="X30" s="7">
        <f>'címrend kötelező'!D3</f>
        <v>0</v>
      </c>
      <c r="Y30" s="7"/>
      <c r="Z30" s="7"/>
      <c r="AA30" s="7" t="e">
        <f>#REF!</f>
        <v>#REF!</v>
      </c>
      <c r="AB30" s="7"/>
      <c r="AC30" s="7"/>
      <c r="AD30" s="7">
        <f>SUM([1]Önkormányzat!$AZ$251)</f>
        <v>0</v>
      </c>
      <c r="AE30" s="7"/>
      <c r="AF30" s="7"/>
      <c r="AG30" s="7">
        <f>SUM([1]Önkormányzat!$U$251)</f>
        <v>0</v>
      </c>
      <c r="AH30" s="7"/>
      <c r="AI30" s="7"/>
      <c r="AJ30" s="7">
        <f>SUM([1]Önkormányzat!$Y$251)</f>
        <v>0</v>
      </c>
      <c r="AK30" s="7"/>
      <c r="AL30" s="7"/>
      <c r="AM30" s="7">
        <f>SUM([1]Önkormányzat!$BG$251)</f>
        <v>0</v>
      </c>
      <c r="AN30" s="7"/>
      <c r="AO30" s="7"/>
      <c r="AP30" s="7">
        <f>SUM([1]Önkormányzat!$BN$251)</f>
        <v>0</v>
      </c>
      <c r="AQ30" s="7"/>
      <c r="AR30" s="7"/>
      <c r="AS30" s="7"/>
      <c r="AT30" s="7"/>
      <c r="AU30" s="7"/>
      <c r="AV30" s="7">
        <f>SUM([1]Önkormányzat!$CJ$251)</f>
        <v>0</v>
      </c>
      <c r="AW30" s="7"/>
      <c r="AX30" s="7"/>
      <c r="AY30" s="7">
        <f>SUM([1]Önkormányzat!$BR$251)</f>
        <v>0</v>
      </c>
      <c r="AZ30" s="7"/>
      <c r="BA30" s="7"/>
      <c r="BB30" s="7"/>
      <c r="BC30" s="7"/>
      <c r="BD30" s="7"/>
      <c r="BE30" s="7">
        <f>SUM([1]Önkormányzat!$BW$251)</f>
        <v>0</v>
      </c>
      <c r="BF30" s="7"/>
      <c r="BG30" s="7"/>
      <c r="BH30" s="7">
        <f>SUM([1]Önkormányzat!$BZ$251)</f>
        <v>0</v>
      </c>
      <c r="BI30" s="7"/>
      <c r="BJ30" s="7"/>
      <c r="BK30" s="7"/>
      <c r="BL30" s="7"/>
      <c r="BM30" s="7"/>
      <c r="BN30" s="8">
        <f>SUM([1]Önkormányzat!$CI$251)</f>
        <v>0</v>
      </c>
      <c r="BO30" s="7"/>
      <c r="BP30" s="7"/>
      <c r="BQ30" s="7"/>
      <c r="BR30" s="7"/>
      <c r="BS30" s="7"/>
      <c r="BT30" s="7">
        <f>SUM([1]Önkormányzat!$CV$251)</f>
        <v>0</v>
      </c>
      <c r="BU30" s="7"/>
      <c r="BV30" s="7"/>
      <c r="BW30" s="7"/>
      <c r="BX30" s="7"/>
      <c r="BY30" s="7"/>
      <c r="BZ30" s="7">
        <f>SUM([1]Önkormányzat!$DD$251)</f>
        <v>0</v>
      </c>
      <c r="CA30" s="7"/>
      <c r="CB30" s="7"/>
      <c r="CC30" s="7"/>
      <c r="CD30" s="7"/>
      <c r="CE30" s="7"/>
      <c r="CF30" s="7"/>
      <c r="CG30" s="7"/>
      <c r="CH30" s="7"/>
      <c r="CI30" s="7"/>
      <c r="CJ30" s="7"/>
      <c r="CK30" s="7"/>
      <c r="CL30" s="7"/>
      <c r="CM30" s="7"/>
      <c r="CN30" s="7"/>
      <c r="CO30" s="7"/>
      <c r="CP30" s="7"/>
      <c r="CQ30" s="7"/>
      <c r="CR30" s="7"/>
      <c r="CS30" s="7"/>
      <c r="CT30" s="7"/>
      <c r="CU30" s="7"/>
      <c r="CV30" s="7"/>
      <c r="CW30" s="7"/>
      <c r="CX30" s="7">
        <f>SUM([1]Önkormányzat!$EB$251)</f>
        <v>0</v>
      </c>
      <c r="CY30" s="7"/>
      <c r="CZ30" s="7"/>
      <c r="DA30" s="7">
        <f>SUM([1]Önkormányzat!$AC$251)</f>
        <v>0</v>
      </c>
      <c r="DB30" s="7"/>
      <c r="DC30" s="7"/>
      <c r="DD30" s="7"/>
      <c r="DE30" s="7"/>
      <c r="DF30" s="7"/>
      <c r="DG30" s="7">
        <f>SUM([1]Önkormányzat!$DN$251)</f>
        <v>0</v>
      </c>
      <c r="DH30" s="7"/>
      <c r="DI30" s="7"/>
      <c r="DJ30" s="7">
        <f>SUM([1]Önkormányzat!$EI$251)</f>
        <v>0</v>
      </c>
      <c r="DK30" s="7"/>
      <c r="DL30" s="7"/>
      <c r="DM30" s="7"/>
      <c r="DN30" s="7"/>
      <c r="DO30" s="7"/>
      <c r="DP30" s="7"/>
      <c r="DQ30" s="7"/>
      <c r="DR30" s="7"/>
      <c r="DS30" s="135" t="e">
        <f t="shared" ref="DS30:DS36" si="41">SUM(C30:DP30)</f>
        <v>#REF!</v>
      </c>
      <c r="DT30" s="135"/>
      <c r="DU30" s="7"/>
      <c r="DV30" s="8"/>
      <c r="DW30" s="8"/>
      <c r="DX30" s="8"/>
      <c r="DY30" s="7"/>
      <c r="DZ30" s="7"/>
      <c r="EA30" s="7"/>
      <c r="EB30" s="7"/>
      <c r="EC30" s="7"/>
      <c r="ED30" s="7"/>
      <c r="EE30" s="7">
        <f>SUM([1]Hivatal!$V$273)</f>
        <v>0</v>
      </c>
      <c r="EF30" s="7"/>
      <c r="EG30" s="7"/>
      <c r="EH30" s="7">
        <f>SUM([1]Hivatal!$Z$273)</f>
        <v>0</v>
      </c>
      <c r="EI30" s="7"/>
      <c r="EJ30" s="7"/>
      <c r="EK30" s="7">
        <f>SUM([1]Hivatal!$AJ$273)</f>
        <v>0</v>
      </c>
      <c r="EL30" s="7"/>
      <c r="EM30" s="7"/>
      <c r="EN30" s="7">
        <f>SUM([1]Hivatal!$AD$273)</f>
        <v>0</v>
      </c>
      <c r="EO30" s="7"/>
      <c r="EP30" s="7"/>
      <c r="EQ30" s="7">
        <f>SUM([1]Hivatal!$AR$273)</f>
        <v>0</v>
      </c>
      <c r="ER30" s="7"/>
      <c r="ES30" s="7"/>
      <c r="ET30" s="7">
        <f>SUM([1]Hivatal!$AZ$273)</f>
        <v>0</v>
      </c>
      <c r="EU30" s="7"/>
      <c r="EV30" s="7"/>
      <c r="EW30" s="135">
        <f t="shared" ref="EW30:EW36" si="42">SUM(DV30:ET30)</f>
        <v>0</v>
      </c>
      <c r="EX30" s="135"/>
      <c r="EY30" s="7"/>
      <c r="EZ30" s="7"/>
      <c r="FA30" s="7"/>
      <c r="FB30" s="7"/>
      <c r="FC30" s="7"/>
      <c r="FD30" s="7"/>
      <c r="FE30" s="7"/>
      <c r="FF30" s="7"/>
      <c r="FG30" s="7"/>
      <c r="FH30" s="7"/>
      <c r="FI30" s="7"/>
      <c r="FJ30" s="7"/>
      <c r="FK30" s="7"/>
      <c r="FL30" s="8">
        <f t="shared" ref="FL30:FL36" si="43">SUM(EY30:FK30)</f>
        <v>0</v>
      </c>
      <c r="FM30" s="8"/>
      <c r="FN30" s="8"/>
      <c r="FO30" s="8"/>
      <c r="FP30" s="8">
        <f t="shared" ref="FP30:FP36" si="44">FL30+FM30+FN30+FO30</f>
        <v>0</v>
      </c>
      <c r="FQ30" s="173" t="e">
        <f t="shared" si="8"/>
        <v>#REF!</v>
      </c>
      <c r="FR30" s="17"/>
      <c r="FS30" s="17"/>
    </row>
    <row r="31" spans="1:175" x14ac:dyDescent="0.2">
      <c r="A31" s="161" t="s">
        <v>486</v>
      </c>
      <c r="B31" s="16"/>
      <c r="C31" s="7">
        <f>SUM([1]Önkormányzat!$F$256)</f>
        <v>0</v>
      </c>
      <c r="D31" s="7"/>
      <c r="E31" s="7"/>
      <c r="F31" s="7"/>
      <c r="G31" s="7"/>
      <c r="H31" s="7"/>
      <c r="I31" s="7"/>
      <c r="J31" s="7"/>
      <c r="K31" s="7"/>
      <c r="L31" s="7"/>
      <c r="M31" s="7"/>
      <c r="N31" s="7"/>
      <c r="O31" s="7"/>
      <c r="P31" s="7"/>
      <c r="Q31" s="7"/>
      <c r="R31" s="7"/>
      <c r="S31" s="7"/>
      <c r="T31" s="7"/>
      <c r="U31" s="7">
        <f>SUM([1]Önkormányzat!$AN$256)</f>
        <v>0</v>
      </c>
      <c r="V31" s="7"/>
      <c r="W31" s="7"/>
      <c r="X31" s="7">
        <f>SUM([1]Önkormányzat!$AQ$256)</f>
        <v>0</v>
      </c>
      <c r="Y31" s="7"/>
      <c r="Z31" s="7"/>
      <c r="AA31" s="7">
        <f>SUM([1]Önkormányzat!$AU$256)</f>
        <v>0</v>
      </c>
      <c r="AB31" s="7"/>
      <c r="AC31" s="7"/>
      <c r="AD31" s="7">
        <f>SUM([1]Önkormányzat!$AZ$256)</f>
        <v>0</v>
      </c>
      <c r="AE31" s="7"/>
      <c r="AF31" s="7"/>
      <c r="AG31" s="7">
        <f>SUM([1]Önkormányzat!$U$256)</f>
        <v>0</v>
      </c>
      <c r="AH31" s="7"/>
      <c r="AI31" s="7"/>
      <c r="AJ31" s="7">
        <f>SUM([1]Önkormányzat!$Y$256)</f>
        <v>0</v>
      </c>
      <c r="AK31" s="7"/>
      <c r="AL31" s="7"/>
      <c r="AM31" s="7">
        <f>SUM([1]Önkormányzat!$BG$256)</f>
        <v>0</v>
      </c>
      <c r="AN31" s="7"/>
      <c r="AO31" s="7"/>
      <c r="AP31" s="7">
        <f>SUM([1]Önkormányzat!$BN$256)</f>
        <v>0</v>
      </c>
      <c r="AQ31" s="7"/>
      <c r="AR31" s="7"/>
      <c r="AS31" s="7"/>
      <c r="AT31" s="7"/>
      <c r="AU31" s="7"/>
      <c r="AV31" s="7">
        <f>SUM([1]Önkormányzat!$CJ$256)</f>
        <v>0</v>
      </c>
      <c r="AW31" s="7"/>
      <c r="AX31" s="7"/>
      <c r="AY31" s="7">
        <f>SUM([1]Önkormányzat!$BR$256)</f>
        <v>0</v>
      </c>
      <c r="AZ31" s="7"/>
      <c r="BA31" s="7"/>
      <c r="BB31" s="7"/>
      <c r="BC31" s="7"/>
      <c r="BD31" s="7"/>
      <c r="BE31" s="7">
        <f>SUM([1]Önkormányzat!$BW$256)</f>
        <v>0</v>
      </c>
      <c r="BF31" s="7"/>
      <c r="BG31" s="7"/>
      <c r="BH31" s="7">
        <f>SUM([1]Önkormányzat!$BZ$256)</f>
        <v>0</v>
      </c>
      <c r="BI31" s="7"/>
      <c r="BJ31" s="7"/>
      <c r="BK31" s="7"/>
      <c r="BL31" s="7"/>
      <c r="BM31" s="7"/>
      <c r="BN31" s="7">
        <f>SUM([1]Önkormányzat!$CI$256)</f>
        <v>0</v>
      </c>
      <c r="BO31" s="7"/>
      <c r="BP31" s="7"/>
      <c r="BQ31" s="7"/>
      <c r="BR31" s="7"/>
      <c r="BS31" s="7"/>
      <c r="BT31" s="7">
        <f>SUM([1]Önkormányzat!$CV$256)</f>
        <v>0</v>
      </c>
      <c r="BU31" s="7"/>
      <c r="BV31" s="7"/>
      <c r="BW31" s="7"/>
      <c r="BX31" s="7"/>
      <c r="BY31" s="7"/>
      <c r="BZ31" s="7">
        <f>SUM([1]Önkormányzat!$DD$256)</f>
        <v>0</v>
      </c>
      <c r="CA31" s="7"/>
      <c r="CB31" s="7"/>
      <c r="CC31" s="7"/>
      <c r="CD31" s="7"/>
      <c r="CE31" s="7"/>
      <c r="CF31" s="7"/>
      <c r="CG31" s="7"/>
      <c r="CH31" s="7"/>
      <c r="CI31" s="7"/>
      <c r="CJ31" s="7"/>
      <c r="CK31" s="7"/>
      <c r="CL31" s="7"/>
      <c r="CM31" s="7"/>
      <c r="CN31" s="7"/>
      <c r="CO31" s="7"/>
      <c r="CP31" s="7"/>
      <c r="CQ31" s="7"/>
      <c r="CR31" s="7"/>
      <c r="CS31" s="7"/>
      <c r="CT31" s="7"/>
      <c r="CU31" s="7"/>
      <c r="CV31" s="7"/>
      <c r="CW31" s="7"/>
      <c r="CX31" s="7">
        <f>SUM([1]Önkormányzat!$EB$256)</f>
        <v>0</v>
      </c>
      <c r="CY31" s="7"/>
      <c r="CZ31" s="7"/>
      <c r="DA31" s="7">
        <f>SUM([1]Önkormányzat!$AC$256)</f>
        <v>0</v>
      </c>
      <c r="DB31" s="7"/>
      <c r="DC31" s="7"/>
      <c r="DD31" s="7"/>
      <c r="DE31" s="7"/>
      <c r="DF31" s="7"/>
      <c r="DG31" s="7">
        <f>SUM([1]Önkormányzat!$DN$256)</f>
        <v>0</v>
      </c>
      <c r="DH31" s="7"/>
      <c r="DI31" s="7"/>
      <c r="DJ31" s="7">
        <f>SUM([1]Önkormányzat!$EI$256)</f>
        <v>0</v>
      </c>
      <c r="DK31" s="7"/>
      <c r="DL31" s="7"/>
      <c r="DM31" s="7"/>
      <c r="DN31" s="7"/>
      <c r="DO31" s="7"/>
      <c r="DP31" s="7"/>
      <c r="DQ31" s="7"/>
      <c r="DR31" s="7"/>
      <c r="DS31" s="135">
        <f t="shared" si="41"/>
        <v>0</v>
      </c>
      <c r="DT31" s="135"/>
      <c r="DU31" s="7"/>
      <c r="DV31" s="8"/>
      <c r="DW31" s="8"/>
      <c r="DX31" s="8"/>
      <c r="DY31" s="7"/>
      <c r="DZ31" s="7"/>
      <c r="EA31" s="7"/>
      <c r="EB31" s="7"/>
      <c r="EC31" s="7"/>
      <c r="ED31" s="7"/>
      <c r="EE31" s="7"/>
      <c r="EF31" s="7"/>
      <c r="EG31" s="7"/>
      <c r="EH31" s="7"/>
      <c r="EI31" s="7"/>
      <c r="EJ31" s="7"/>
      <c r="EK31" s="7"/>
      <c r="EL31" s="7"/>
      <c r="EM31" s="7"/>
      <c r="EN31" s="7"/>
      <c r="EO31" s="7"/>
      <c r="EP31" s="7"/>
      <c r="EQ31" s="7"/>
      <c r="ER31" s="7"/>
      <c r="ES31" s="7"/>
      <c r="ET31" s="7"/>
      <c r="EU31" s="7"/>
      <c r="EV31" s="7"/>
      <c r="EW31" s="135">
        <f t="shared" si="42"/>
        <v>0</v>
      </c>
      <c r="EX31" s="135"/>
      <c r="EY31" s="7"/>
      <c r="EZ31" s="7"/>
      <c r="FA31" s="7"/>
      <c r="FB31" s="7"/>
      <c r="FC31" s="7"/>
      <c r="FD31" s="7"/>
      <c r="FE31" s="7"/>
      <c r="FF31" s="7"/>
      <c r="FG31" s="7"/>
      <c r="FH31" s="7"/>
      <c r="FI31" s="7"/>
      <c r="FJ31" s="7"/>
      <c r="FK31" s="7"/>
      <c r="FL31" s="8">
        <f t="shared" si="43"/>
        <v>0</v>
      </c>
      <c r="FM31" s="8"/>
      <c r="FN31" s="8"/>
      <c r="FO31" s="8"/>
      <c r="FP31" s="8">
        <f t="shared" si="44"/>
        <v>0</v>
      </c>
      <c r="FQ31" s="173">
        <f t="shared" si="8"/>
        <v>0</v>
      </c>
    </row>
    <row r="32" spans="1:175" x14ac:dyDescent="0.2">
      <c r="A32" s="161" t="s">
        <v>487</v>
      </c>
      <c r="B32" s="1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135">
        <f t="shared" si="41"/>
        <v>0</v>
      </c>
      <c r="DT32" s="135"/>
      <c r="DU32" s="7"/>
      <c r="DV32" s="8"/>
      <c r="DW32" s="8"/>
      <c r="DX32" s="8"/>
      <c r="DY32" s="7"/>
      <c r="DZ32" s="7"/>
      <c r="EA32" s="7"/>
      <c r="EB32" s="7"/>
      <c r="EC32" s="7"/>
      <c r="ED32" s="7"/>
      <c r="EE32" s="7"/>
      <c r="EF32" s="7"/>
      <c r="EG32" s="7"/>
      <c r="EH32" s="7"/>
      <c r="EI32" s="7"/>
      <c r="EJ32" s="7"/>
      <c r="EK32" s="7"/>
      <c r="EL32" s="7"/>
      <c r="EM32" s="7"/>
      <c r="EN32" s="7"/>
      <c r="EO32" s="7"/>
      <c r="EP32" s="7"/>
      <c r="EQ32" s="7"/>
      <c r="ER32" s="7"/>
      <c r="ES32" s="7"/>
      <c r="ET32" s="7"/>
      <c r="EU32" s="7"/>
      <c r="EV32" s="7"/>
      <c r="EW32" s="135">
        <f t="shared" si="42"/>
        <v>0</v>
      </c>
      <c r="EX32" s="135"/>
      <c r="EY32" s="7"/>
      <c r="EZ32" s="7"/>
      <c r="FA32" s="7"/>
      <c r="FB32" s="7"/>
      <c r="FC32" s="7"/>
      <c r="FD32" s="7"/>
      <c r="FE32" s="7"/>
      <c r="FF32" s="7"/>
      <c r="FG32" s="7"/>
      <c r="FH32" s="7"/>
      <c r="FI32" s="7"/>
      <c r="FJ32" s="7"/>
      <c r="FK32" s="7"/>
      <c r="FL32" s="8">
        <f t="shared" si="43"/>
        <v>0</v>
      </c>
      <c r="FM32" s="8"/>
      <c r="FN32" s="8"/>
      <c r="FO32" s="8"/>
      <c r="FP32" s="8">
        <f t="shared" si="44"/>
        <v>0</v>
      </c>
      <c r="FQ32" s="173">
        <f t="shared" si="8"/>
        <v>0</v>
      </c>
    </row>
    <row r="33" spans="1:173" x14ac:dyDescent="0.2">
      <c r="A33" s="161" t="s">
        <v>488</v>
      </c>
      <c r="B33" s="1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135">
        <f t="shared" si="41"/>
        <v>0</v>
      </c>
      <c r="DT33" s="135"/>
      <c r="DU33" s="7"/>
      <c r="DV33" s="8"/>
      <c r="DW33" s="8"/>
      <c r="DX33" s="8"/>
      <c r="DY33" s="7"/>
      <c r="DZ33" s="7"/>
      <c r="EA33" s="7"/>
      <c r="EB33" s="7"/>
      <c r="EC33" s="7"/>
      <c r="ED33" s="7"/>
      <c r="EE33" s="7"/>
      <c r="EF33" s="7"/>
      <c r="EG33" s="7"/>
      <c r="EH33" s="7"/>
      <c r="EI33" s="7"/>
      <c r="EJ33" s="7"/>
      <c r="EK33" s="7"/>
      <c r="EL33" s="7"/>
      <c r="EM33" s="7"/>
      <c r="EN33" s="7"/>
      <c r="EO33" s="7"/>
      <c r="EP33" s="7"/>
      <c r="EQ33" s="7"/>
      <c r="ER33" s="7"/>
      <c r="ES33" s="7"/>
      <c r="ET33" s="7"/>
      <c r="EU33" s="7"/>
      <c r="EV33" s="7"/>
      <c r="EW33" s="135">
        <f t="shared" si="42"/>
        <v>0</v>
      </c>
      <c r="EX33" s="135"/>
      <c r="EY33" s="7"/>
      <c r="EZ33" s="7"/>
      <c r="FA33" s="7"/>
      <c r="FB33" s="7"/>
      <c r="FC33" s="7"/>
      <c r="FD33" s="7"/>
      <c r="FE33" s="7"/>
      <c r="FF33" s="7"/>
      <c r="FG33" s="7"/>
      <c r="FH33" s="7"/>
      <c r="FI33" s="7"/>
      <c r="FJ33" s="7"/>
      <c r="FK33" s="7"/>
      <c r="FL33" s="8">
        <f t="shared" si="43"/>
        <v>0</v>
      </c>
      <c r="FM33" s="8"/>
      <c r="FN33" s="8"/>
      <c r="FO33" s="8"/>
      <c r="FP33" s="8">
        <f t="shared" si="44"/>
        <v>0</v>
      </c>
      <c r="FQ33" s="173">
        <f t="shared" si="8"/>
        <v>0</v>
      </c>
    </row>
    <row r="34" spans="1:173" x14ac:dyDescent="0.2">
      <c r="A34" s="161" t="s">
        <v>489</v>
      </c>
      <c r="B34" s="16"/>
      <c r="C34" s="7">
        <f>SUM([1]Önkormányzat!$F$263)</f>
        <v>0</v>
      </c>
      <c r="D34" s="7"/>
      <c r="E34" s="7"/>
      <c r="F34" s="7"/>
      <c r="G34" s="7"/>
      <c r="H34" s="7"/>
      <c r="I34" s="7"/>
      <c r="J34" s="7"/>
      <c r="K34" s="7"/>
      <c r="L34" s="7"/>
      <c r="M34" s="7"/>
      <c r="N34" s="7"/>
      <c r="O34" s="7"/>
      <c r="P34" s="7"/>
      <c r="Q34" s="7"/>
      <c r="R34" s="7"/>
      <c r="S34" s="7"/>
      <c r="T34" s="7"/>
      <c r="U34" s="7">
        <f>SUM([1]Önkormányzat!$AN$263)</f>
        <v>0</v>
      </c>
      <c r="V34" s="7"/>
      <c r="W34" s="7"/>
      <c r="X34" s="7">
        <f>SUM([1]Önkormányzat!$AQ$263)</f>
        <v>0</v>
      </c>
      <c r="Y34" s="7"/>
      <c r="Z34" s="7"/>
      <c r="AA34" s="7">
        <f>SUM([1]Önkormányzat!$AU$263)</f>
        <v>0</v>
      </c>
      <c r="AB34" s="7"/>
      <c r="AC34" s="7"/>
      <c r="AD34" s="7">
        <f>SUM([1]Önkormányzat!$AU$263)</f>
        <v>0</v>
      </c>
      <c r="AE34" s="7"/>
      <c r="AF34" s="7"/>
      <c r="AG34" s="7">
        <f>SUM([1]Önkormányzat!$U$263)</f>
        <v>0</v>
      </c>
      <c r="AH34" s="7"/>
      <c r="AI34" s="7"/>
      <c r="AJ34" s="7">
        <f>SUM([1]Önkormányzat!$Y$263)</f>
        <v>0</v>
      </c>
      <c r="AK34" s="7"/>
      <c r="AL34" s="7"/>
      <c r="AM34" s="7">
        <f>SUM([1]Önkormányzat!$BG$263)</f>
        <v>4000</v>
      </c>
      <c r="AN34" s="7"/>
      <c r="AO34" s="7"/>
      <c r="AP34" s="7">
        <f>SUM([1]Önkormányzat!$BN$263)</f>
        <v>0</v>
      </c>
      <c r="AQ34" s="7"/>
      <c r="AR34" s="7"/>
      <c r="AS34" s="7"/>
      <c r="AT34" s="7"/>
      <c r="AU34" s="7"/>
      <c r="AV34" s="7">
        <f>SUM([1]Önkormányzat!$CJ$263)</f>
        <v>0</v>
      </c>
      <c r="AW34" s="7"/>
      <c r="AX34" s="7"/>
      <c r="AY34" s="7">
        <f>SUM([1]Önkormányzat!$BR$263)</f>
        <v>0</v>
      </c>
      <c r="AZ34" s="7"/>
      <c r="BA34" s="7"/>
      <c r="BB34" s="7"/>
      <c r="BC34" s="7"/>
      <c r="BD34" s="7"/>
      <c r="BE34" s="7">
        <f>SUM([1]Önkormányzat!$BW$263)</f>
        <v>0</v>
      </c>
      <c r="BF34" s="7"/>
      <c r="BG34" s="7"/>
      <c r="BH34" s="7">
        <f>SUM([1]Önkormányzat!$BZ$263)</f>
        <v>0</v>
      </c>
      <c r="BI34" s="7"/>
      <c r="BJ34" s="7"/>
      <c r="BK34" s="7"/>
      <c r="BL34" s="7"/>
      <c r="BM34" s="7"/>
      <c r="BN34" s="7">
        <f>SUM([1]Önkormányzat!$CI$263)</f>
        <v>0</v>
      </c>
      <c r="BO34" s="7"/>
      <c r="BP34" s="7"/>
      <c r="BQ34" s="7"/>
      <c r="BR34" s="7"/>
      <c r="BS34" s="7"/>
      <c r="BT34" s="7">
        <f>SUM([1]Önkormányzat!$CV$263)</f>
        <v>0</v>
      </c>
      <c r="BU34" s="7"/>
      <c r="BV34" s="7"/>
      <c r="BW34" s="7"/>
      <c r="BX34" s="7"/>
      <c r="BY34" s="7"/>
      <c r="BZ34" s="7">
        <f>SUM([1]Önkormányzat!$DD$263)</f>
        <v>0</v>
      </c>
      <c r="CA34" s="7"/>
      <c r="CB34" s="7"/>
      <c r="CC34" s="7"/>
      <c r="CD34" s="7"/>
      <c r="CE34" s="7"/>
      <c r="CF34" s="7">
        <f>SUM([1]Önkormányzat!$DC$263)</f>
        <v>0</v>
      </c>
      <c r="CG34" s="7"/>
      <c r="CH34" s="7"/>
      <c r="CI34" s="7"/>
      <c r="CJ34" s="7"/>
      <c r="CK34" s="7"/>
      <c r="CL34" s="7"/>
      <c r="CM34" s="7"/>
      <c r="CN34" s="7"/>
      <c r="CO34" s="7"/>
      <c r="CP34" s="7"/>
      <c r="CQ34" s="7"/>
      <c r="CR34" s="7"/>
      <c r="CS34" s="7"/>
      <c r="CT34" s="7"/>
      <c r="CU34" s="7"/>
      <c r="CV34" s="7"/>
      <c r="CW34" s="7"/>
      <c r="CX34" s="7">
        <f>SUM([1]Önkormányzat!$EB$263)</f>
        <v>0</v>
      </c>
      <c r="CY34" s="7"/>
      <c r="CZ34" s="7"/>
      <c r="DA34" s="7">
        <f>SUM([1]Önkormányzat!$AC$263)</f>
        <v>0</v>
      </c>
      <c r="DB34" s="7"/>
      <c r="DC34" s="7"/>
      <c r="DD34" s="7"/>
      <c r="DE34" s="7"/>
      <c r="DF34" s="7"/>
      <c r="DG34" s="7">
        <f>SUM([1]Önkormányzat!$DN$263)</f>
        <v>0</v>
      </c>
      <c r="DH34" s="7"/>
      <c r="DI34" s="7"/>
      <c r="DJ34" s="7">
        <f>SUM([1]Önkormányzat!$EI$263)</f>
        <v>0</v>
      </c>
      <c r="DK34" s="7"/>
      <c r="DL34" s="7"/>
      <c r="DM34" s="7"/>
      <c r="DN34" s="7"/>
      <c r="DO34" s="7"/>
      <c r="DP34" s="7"/>
      <c r="DQ34" s="7"/>
      <c r="DR34" s="7"/>
      <c r="DS34" s="135">
        <f t="shared" si="41"/>
        <v>4000</v>
      </c>
      <c r="DT34" s="135"/>
      <c r="DU34" s="7"/>
      <c r="DV34" s="8"/>
      <c r="DW34" s="8"/>
      <c r="DX34" s="8"/>
      <c r="DY34" s="7"/>
      <c r="DZ34" s="7"/>
      <c r="EA34" s="7"/>
      <c r="EB34" s="7"/>
      <c r="EC34" s="7"/>
      <c r="ED34" s="7"/>
      <c r="EE34" s="7">
        <f>SUM([1]Hivatal!$V$278)</f>
        <v>0</v>
      </c>
      <c r="EF34" s="7"/>
      <c r="EG34" s="7"/>
      <c r="EH34" s="7">
        <f>SUM([1]Hivatal!$Z$278)</f>
        <v>0</v>
      </c>
      <c r="EI34" s="7"/>
      <c r="EJ34" s="7"/>
      <c r="EK34" s="7">
        <f>SUM([1]Hivatal!$AJ$278)</f>
        <v>0</v>
      </c>
      <c r="EL34" s="7"/>
      <c r="EM34" s="7"/>
      <c r="EN34" s="7">
        <f>SUM([1]Hivatal!$AD$278)</f>
        <v>0</v>
      </c>
      <c r="EO34" s="7"/>
      <c r="EP34" s="7"/>
      <c r="EQ34" s="7">
        <f>SUM([1]Hivatal!$AR$278)</f>
        <v>0</v>
      </c>
      <c r="ER34" s="7"/>
      <c r="ES34" s="7"/>
      <c r="ET34" s="7">
        <f>SUM([1]Hivatal!$AZ$278)</f>
        <v>0</v>
      </c>
      <c r="EU34" s="7"/>
      <c r="EV34" s="7"/>
      <c r="EW34" s="135">
        <f t="shared" si="42"/>
        <v>0</v>
      </c>
      <c r="EX34" s="135"/>
      <c r="EY34" s="7"/>
      <c r="EZ34" s="7"/>
      <c r="FA34" s="7"/>
      <c r="FB34" s="7"/>
      <c r="FC34" s="7"/>
      <c r="FD34" s="7"/>
      <c r="FE34" s="7"/>
      <c r="FF34" s="7"/>
      <c r="FG34" s="7"/>
      <c r="FH34" s="7"/>
      <c r="FI34" s="7"/>
      <c r="FJ34" s="7"/>
      <c r="FK34" s="7"/>
      <c r="FL34" s="8">
        <f t="shared" si="43"/>
        <v>0</v>
      </c>
      <c r="FM34" s="8"/>
      <c r="FN34" s="8">
        <f>1536447+6000</f>
        <v>1542447</v>
      </c>
      <c r="FO34" s="8"/>
      <c r="FP34" s="8">
        <f t="shared" si="44"/>
        <v>1542447</v>
      </c>
      <c r="FQ34" s="173">
        <f t="shared" si="8"/>
        <v>1546447</v>
      </c>
    </row>
    <row r="35" spans="1:173" x14ac:dyDescent="0.2">
      <c r="A35" s="161" t="s">
        <v>490</v>
      </c>
      <c r="B35" s="16"/>
      <c r="C35" s="7">
        <f>SUM([1]Önkormányzat!$F$274)</f>
        <v>0</v>
      </c>
      <c r="D35" s="7"/>
      <c r="E35" s="7"/>
      <c r="F35" s="7"/>
      <c r="G35" s="7"/>
      <c r="H35" s="7"/>
      <c r="I35" s="7"/>
      <c r="J35" s="7"/>
      <c r="K35" s="7"/>
      <c r="L35" s="7"/>
      <c r="M35" s="7"/>
      <c r="N35" s="7"/>
      <c r="O35" s="7"/>
      <c r="P35" s="7"/>
      <c r="Q35" s="7"/>
      <c r="R35" s="7"/>
      <c r="S35" s="7"/>
      <c r="T35" s="7"/>
      <c r="U35" s="7">
        <f>SUM([1]Önkormányzat!$AN$274)</f>
        <v>0</v>
      </c>
      <c r="V35" s="7"/>
      <c r="W35" s="7"/>
      <c r="X35" s="7" t="e">
        <f>#REF!</f>
        <v>#REF!</v>
      </c>
      <c r="Y35" s="7"/>
      <c r="Z35" s="7"/>
      <c r="AA35" s="7">
        <f>SUM([1]Önkormányzat!$AU$274)</f>
        <v>0</v>
      </c>
      <c r="AB35" s="7"/>
      <c r="AC35" s="7"/>
      <c r="AD35" s="7">
        <f>SUM([1]Önkormányzat!$AZ$274)</f>
        <v>0</v>
      </c>
      <c r="AE35" s="7"/>
      <c r="AF35" s="7"/>
      <c r="AG35" s="7">
        <f>SUM([1]Önkormányzat!$U$274)</f>
        <v>0</v>
      </c>
      <c r="AH35" s="7"/>
      <c r="AI35" s="7"/>
      <c r="AJ35" s="7">
        <f>SUM([1]Önkormányzat!$Y$274)</f>
        <v>0</v>
      </c>
      <c r="AK35" s="7"/>
      <c r="AL35" s="7"/>
      <c r="AM35" s="7">
        <f>SUM([1]Önkormányzat!$BG$274)</f>
        <v>0</v>
      </c>
      <c r="AN35" s="7"/>
      <c r="AO35" s="7"/>
      <c r="AP35" s="7">
        <f>SUM([1]Önkormányzat!$BN$274)</f>
        <v>0</v>
      </c>
      <c r="AQ35" s="7"/>
      <c r="AR35" s="7"/>
      <c r="AS35" s="7"/>
      <c r="AT35" s="7"/>
      <c r="AU35" s="7"/>
      <c r="AV35" s="7">
        <f>SUM([1]Önkormányzat!$CJ$274)</f>
        <v>0</v>
      </c>
      <c r="AW35" s="7"/>
      <c r="AX35" s="7"/>
      <c r="AY35" s="7">
        <f>SUM([1]Önkormányzat!$BR$274)</f>
        <v>0</v>
      </c>
      <c r="AZ35" s="7"/>
      <c r="BA35" s="7"/>
      <c r="BB35" s="7"/>
      <c r="BC35" s="7"/>
      <c r="BD35" s="7"/>
      <c r="BE35" s="7">
        <f>SUM([1]Önkormányzat!$BW$274)</f>
        <v>0</v>
      </c>
      <c r="BF35" s="7"/>
      <c r="BG35" s="7"/>
      <c r="BH35" s="7">
        <f>SUM([1]Önkormányzat!$BZ$274)</f>
        <v>0</v>
      </c>
      <c r="BI35" s="7"/>
      <c r="BJ35" s="7"/>
      <c r="BK35" s="7"/>
      <c r="BL35" s="7"/>
      <c r="BM35" s="7"/>
      <c r="BN35" s="7">
        <f>SUM([1]Önkormányzat!$CI$274)</f>
        <v>0</v>
      </c>
      <c r="BO35" s="7"/>
      <c r="BP35" s="7"/>
      <c r="BQ35" s="7"/>
      <c r="BR35" s="7"/>
      <c r="BS35" s="7"/>
      <c r="BT35" s="7">
        <f>SUM([1]Önkormányzat!$CV$274)</f>
        <v>0</v>
      </c>
      <c r="BU35" s="7"/>
      <c r="BV35" s="7"/>
      <c r="BW35" s="7"/>
      <c r="BX35" s="7"/>
      <c r="BY35" s="7"/>
      <c r="BZ35" s="7">
        <f>SUM([1]Önkormányzat!$DD$274)</f>
        <v>0</v>
      </c>
      <c r="CA35" s="7"/>
      <c r="CB35" s="7"/>
      <c r="CC35" s="7"/>
      <c r="CD35" s="7"/>
      <c r="CE35" s="7"/>
      <c r="CF35" s="7"/>
      <c r="CG35" s="7"/>
      <c r="CH35" s="7"/>
      <c r="CI35" s="7"/>
      <c r="CJ35" s="7"/>
      <c r="CK35" s="7"/>
      <c r="CL35" s="7"/>
      <c r="CM35" s="7"/>
      <c r="CN35" s="7"/>
      <c r="CO35" s="7"/>
      <c r="CP35" s="7"/>
      <c r="CQ35" s="7"/>
      <c r="CR35" s="7"/>
      <c r="CS35" s="7"/>
      <c r="CT35" s="7"/>
      <c r="CU35" s="7"/>
      <c r="CV35" s="7"/>
      <c r="CW35" s="7"/>
      <c r="CX35" s="7">
        <f>SUM([1]Önkormányzat!$EB$274)</f>
        <v>0</v>
      </c>
      <c r="CY35" s="7"/>
      <c r="CZ35" s="7"/>
      <c r="DA35" s="7">
        <f>SUM([1]Önkormányzat!$AC$274)</f>
        <v>0</v>
      </c>
      <c r="DB35" s="7"/>
      <c r="DC35" s="7"/>
      <c r="DD35" s="7"/>
      <c r="DE35" s="7"/>
      <c r="DF35" s="7"/>
      <c r="DG35" s="7">
        <f>SUM([1]Önkormányzat!$DN$274)</f>
        <v>0</v>
      </c>
      <c r="DH35" s="7"/>
      <c r="DI35" s="7"/>
      <c r="DJ35" s="7">
        <f>SUM([1]Önkormányzat!$EI$274)</f>
        <v>0</v>
      </c>
      <c r="DK35" s="7"/>
      <c r="DL35" s="7"/>
      <c r="DM35" s="7"/>
      <c r="DN35" s="7"/>
      <c r="DO35" s="7"/>
      <c r="DP35" s="7"/>
      <c r="DQ35" s="7"/>
      <c r="DR35" s="7"/>
      <c r="DS35" s="135" t="e">
        <f t="shared" si="41"/>
        <v>#REF!</v>
      </c>
      <c r="DT35" s="135"/>
      <c r="DU35" s="7"/>
      <c r="DV35" s="8"/>
      <c r="DW35" s="8"/>
      <c r="DX35" s="8"/>
      <c r="DY35" s="7"/>
      <c r="DZ35" s="7"/>
      <c r="EA35" s="7"/>
      <c r="EB35" s="7"/>
      <c r="EC35" s="7"/>
      <c r="ED35" s="7"/>
      <c r="EE35" s="7">
        <f>SUM([1]Hivatal!$V$285)</f>
        <v>0</v>
      </c>
      <c r="EF35" s="7"/>
      <c r="EG35" s="7"/>
      <c r="EH35" s="7">
        <f>SUM([1]Hivatal!$Z$285)</f>
        <v>0</v>
      </c>
      <c r="EI35" s="7"/>
      <c r="EJ35" s="7"/>
      <c r="EK35" s="7">
        <f>SUM([1]Hivatal!$AJ$285)</f>
        <v>0</v>
      </c>
      <c r="EL35" s="7"/>
      <c r="EM35" s="7"/>
      <c r="EN35" s="7">
        <f>SUM([1]Hivatal!$AD$285)</f>
        <v>0</v>
      </c>
      <c r="EO35" s="7"/>
      <c r="EP35" s="7"/>
      <c r="EQ35" s="7">
        <f>SUM([1]Hivatal!$AR$285)</f>
        <v>0</v>
      </c>
      <c r="ER35" s="7"/>
      <c r="ES35" s="7"/>
      <c r="ET35" s="7">
        <f>SUM([1]Hivatal!$AZ$285)</f>
        <v>35000</v>
      </c>
      <c r="EU35" s="7"/>
      <c r="EV35" s="7"/>
      <c r="EW35" s="135">
        <f t="shared" si="42"/>
        <v>35000</v>
      </c>
      <c r="EX35" s="135"/>
      <c r="EY35" s="7"/>
      <c r="EZ35" s="7"/>
      <c r="FA35" s="7"/>
      <c r="FB35" s="7"/>
      <c r="FC35" s="7"/>
      <c r="FD35" s="7"/>
      <c r="FE35" s="7"/>
      <c r="FF35" s="7"/>
      <c r="FG35" s="7"/>
      <c r="FH35" s="7"/>
      <c r="FI35" s="7"/>
      <c r="FJ35" s="7"/>
      <c r="FK35" s="7"/>
      <c r="FL35" s="8">
        <f t="shared" si="43"/>
        <v>0</v>
      </c>
      <c r="FM35" s="8"/>
      <c r="FN35" s="8"/>
      <c r="FO35" s="8"/>
      <c r="FP35" s="8">
        <f t="shared" si="44"/>
        <v>0</v>
      </c>
      <c r="FQ35" s="173" t="e">
        <f t="shared" si="8"/>
        <v>#REF!</v>
      </c>
    </row>
    <row r="36" spans="1:173" x14ac:dyDescent="0.2">
      <c r="A36" s="161" t="s">
        <v>491</v>
      </c>
      <c r="B36" s="16"/>
      <c r="C36" s="7">
        <f>SUM([1]Önkormányzat!$F$312)</f>
        <v>0</v>
      </c>
      <c r="D36" s="7"/>
      <c r="E36" s="7"/>
      <c r="F36" s="7"/>
      <c r="G36" s="7"/>
      <c r="H36" s="7"/>
      <c r="I36" s="7"/>
      <c r="J36" s="7"/>
      <c r="K36" s="7"/>
      <c r="L36" s="7"/>
      <c r="M36" s="7"/>
      <c r="N36" s="7"/>
      <c r="O36" s="7"/>
      <c r="P36" s="7"/>
      <c r="Q36" s="7"/>
      <c r="R36" s="7"/>
      <c r="S36" s="7"/>
      <c r="T36" s="7"/>
      <c r="U36" s="7">
        <f>SUM([1]Önkormányzat!$AN$312)</f>
        <v>0</v>
      </c>
      <c r="V36" s="7"/>
      <c r="W36" s="7"/>
      <c r="X36" s="7">
        <f>SUM([1]Önkormányzat!$AQ$312)</f>
        <v>0</v>
      </c>
      <c r="Y36" s="7"/>
      <c r="Z36" s="7"/>
      <c r="AA36" s="7">
        <f>SUM([1]Önkormányzat!$AU$312)</f>
        <v>0</v>
      </c>
      <c r="AB36" s="7"/>
      <c r="AC36" s="7"/>
      <c r="AD36" s="7">
        <f>SUM([1]Önkormányzat!$AZ$312)</f>
        <v>0</v>
      </c>
      <c r="AE36" s="7"/>
      <c r="AF36" s="7"/>
      <c r="AG36" s="7">
        <f>SUM([1]Önkormányzat!$U$312)</f>
        <v>0</v>
      </c>
      <c r="AH36" s="7"/>
      <c r="AI36" s="7"/>
      <c r="AJ36" s="7">
        <f>SUM([1]Önkormányzat!$Y$312)</f>
        <v>5603</v>
      </c>
      <c r="AK36" s="7"/>
      <c r="AL36" s="7"/>
      <c r="AM36" s="7">
        <f>SUM([1]Önkormányzat!$BG$312)</f>
        <v>0</v>
      </c>
      <c r="AN36" s="7"/>
      <c r="AO36" s="7"/>
      <c r="AP36" s="7">
        <f>SUM([1]Önkormányzat!$BN$312)</f>
        <v>1529011</v>
      </c>
      <c r="AQ36" s="7"/>
      <c r="AR36" s="7"/>
      <c r="AS36" s="7"/>
      <c r="AT36" s="7"/>
      <c r="AU36" s="7"/>
      <c r="AV36" s="7">
        <f>[1]Önkormányzat!$CO$312</f>
        <v>1300</v>
      </c>
      <c r="AW36" s="7"/>
      <c r="AX36" s="7"/>
      <c r="AY36" s="7">
        <f>SUM([1]Önkormányzat!$BR$312)</f>
        <v>269000</v>
      </c>
      <c r="AZ36" s="7"/>
      <c r="BA36" s="7"/>
      <c r="BB36" s="7"/>
      <c r="BC36" s="7"/>
      <c r="BD36" s="7"/>
      <c r="BE36" s="7">
        <f>SUM([1]Önkormányzat!$BW$312)</f>
        <v>0</v>
      </c>
      <c r="BF36" s="7"/>
      <c r="BG36" s="7"/>
      <c r="BH36" s="7">
        <f>SUM([1]Önkormányzat!$BZ$312)</f>
        <v>58944</v>
      </c>
      <c r="BI36" s="7"/>
      <c r="BJ36" s="7"/>
      <c r="BK36" s="7"/>
      <c r="BL36" s="7"/>
      <c r="BM36" s="7"/>
      <c r="BN36" s="7">
        <f>SUM([1]Önkormányzat!$CI$312)</f>
        <v>0</v>
      </c>
      <c r="BO36" s="7"/>
      <c r="BP36" s="7"/>
      <c r="BQ36" s="7">
        <f>'bevétel 11601 cím '!B6</f>
        <v>74200</v>
      </c>
      <c r="BR36" s="7"/>
      <c r="BS36" s="7"/>
      <c r="BT36" s="7">
        <f>SUM([1]Önkormányzat!$CV$312)</f>
        <v>0</v>
      </c>
      <c r="BU36" s="7"/>
      <c r="BV36" s="7"/>
      <c r="BW36" s="7"/>
      <c r="BX36" s="7"/>
      <c r="BY36" s="7"/>
      <c r="BZ36" s="7">
        <f>SUM([1]Önkormányzat!$DD$312)</f>
        <v>0</v>
      </c>
      <c r="CA36" s="7"/>
      <c r="CB36" s="7"/>
      <c r="CC36" s="7"/>
      <c r="CD36" s="7"/>
      <c r="CE36" s="7"/>
      <c r="CF36" s="7">
        <f>'bevétel 11602'!B24</f>
        <v>2097780</v>
      </c>
      <c r="CG36" s="7"/>
      <c r="CH36" s="7"/>
      <c r="CI36" s="7"/>
      <c r="CJ36" s="7"/>
      <c r="CK36" s="7"/>
      <c r="CL36" s="7"/>
      <c r="CM36" s="7"/>
      <c r="CN36" s="7"/>
      <c r="CO36" s="7"/>
      <c r="CP36" s="7"/>
      <c r="CQ36" s="7"/>
      <c r="CR36" s="7"/>
      <c r="CS36" s="7"/>
      <c r="CT36" s="7"/>
      <c r="CU36" s="7"/>
      <c r="CV36" s="7"/>
      <c r="CW36" s="7"/>
      <c r="CX36" s="7">
        <f>SUM([1]Önkormányzat!$EB$312)</f>
        <v>0</v>
      </c>
      <c r="CY36" s="7"/>
      <c r="CZ36" s="7"/>
      <c r="DA36" s="7">
        <f>SUM([1]Önkormányzat!$AC$312)</f>
        <v>0</v>
      </c>
      <c r="DB36" s="7"/>
      <c r="DC36" s="7"/>
      <c r="DD36" s="7"/>
      <c r="DE36" s="7"/>
      <c r="DF36" s="7"/>
      <c r="DG36" s="7">
        <f>SUM([1]Önkormányzat!$DN$312)</f>
        <v>0</v>
      </c>
      <c r="DH36" s="7"/>
      <c r="DI36" s="7"/>
      <c r="DJ36" s="7">
        <f>[1]Önkormányzat!$EI$312</f>
        <v>15000</v>
      </c>
      <c r="DK36" s="7"/>
      <c r="DL36" s="7"/>
      <c r="DM36" s="7"/>
      <c r="DN36" s="7"/>
      <c r="DO36" s="7"/>
      <c r="DP36" s="7"/>
      <c r="DQ36" s="7"/>
      <c r="DR36" s="7"/>
      <c r="DS36" s="135">
        <f t="shared" si="41"/>
        <v>4050838</v>
      </c>
      <c r="DT36" s="135"/>
      <c r="DU36" s="7"/>
      <c r="DV36" s="8"/>
      <c r="DW36" s="8"/>
      <c r="DX36" s="8"/>
      <c r="DY36" s="7"/>
      <c r="DZ36" s="7"/>
      <c r="EA36" s="7"/>
      <c r="EB36" s="7"/>
      <c r="EC36" s="7"/>
      <c r="ED36" s="7"/>
      <c r="EE36" s="7">
        <f>SUM([1]Hivatal!$V$292)</f>
        <v>4000</v>
      </c>
      <c r="EF36" s="7"/>
      <c r="EG36" s="7"/>
      <c r="EH36" s="7">
        <f>SUM([1]Hivatal!$Z292)</f>
        <v>0</v>
      </c>
      <c r="EI36" s="7"/>
      <c r="EJ36" s="7"/>
      <c r="EK36" s="7">
        <f>SUM([1]Hivatal!$AJ292)</f>
        <v>0</v>
      </c>
      <c r="EL36" s="7"/>
      <c r="EM36" s="7"/>
      <c r="EN36" s="7">
        <f>SUM([1]Hivatal!$AD292)</f>
        <v>0</v>
      </c>
      <c r="EO36" s="7"/>
      <c r="EP36" s="7"/>
      <c r="EQ36" s="7">
        <f>SUM([1]Hivatal!$AR292)</f>
        <v>0</v>
      </c>
      <c r="ER36" s="7"/>
      <c r="ES36" s="7"/>
      <c r="ET36" s="7">
        <f>SUM([1]Hivatal!$AZ292)</f>
        <v>0</v>
      </c>
      <c r="EU36" s="7"/>
      <c r="EV36" s="7"/>
      <c r="EW36" s="135">
        <f t="shared" si="42"/>
        <v>4000</v>
      </c>
      <c r="EX36" s="135"/>
      <c r="EY36" s="7"/>
      <c r="EZ36" s="7">
        <v>40000</v>
      </c>
      <c r="FA36" s="7"/>
      <c r="FB36" s="7"/>
      <c r="FC36" s="7"/>
      <c r="FD36" s="7">
        <v>28631</v>
      </c>
      <c r="FE36" s="7">
        <v>6170</v>
      </c>
      <c r="FF36" s="7">
        <v>2979</v>
      </c>
      <c r="FG36" s="7">
        <v>13603</v>
      </c>
      <c r="FH36" s="7"/>
      <c r="FI36" s="7"/>
      <c r="FJ36" s="7">
        <v>102188</v>
      </c>
      <c r="FK36" s="7"/>
      <c r="FL36" s="8">
        <f t="shared" si="43"/>
        <v>193571</v>
      </c>
      <c r="FM36" s="8">
        <v>46887</v>
      </c>
      <c r="FN36" s="8">
        <f>24650+4000</f>
        <v>28650</v>
      </c>
      <c r="FO36" s="8"/>
      <c r="FP36" s="8">
        <f t="shared" si="44"/>
        <v>269108</v>
      </c>
      <c r="FQ36" s="173">
        <f t="shared" si="8"/>
        <v>4323946</v>
      </c>
    </row>
    <row r="37" spans="1:173" s="13" customFormat="1" x14ac:dyDescent="0.2">
      <c r="A37" s="162" t="s">
        <v>492</v>
      </c>
      <c r="B37" s="5"/>
      <c r="C37" s="6">
        <f>C38+C39</f>
        <v>0</v>
      </c>
      <c r="D37" s="6"/>
      <c r="E37" s="6"/>
      <c r="F37" s="6">
        <f t="shared" ref="F37:FO37" si="45">F38+F39</f>
        <v>0</v>
      </c>
      <c r="G37" s="6"/>
      <c r="H37" s="6"/>
      <c r="I37" s="6">
        <f t="shared" si="45"/>
        <v>0</v>
      </c>
      <c r="J37" s="6"/>
      <c r="K37" s="6"/>
      <c r="L37" s="6">
        <f t="shared" si="45"/>
        <v>0</v>
      </c>
      <c r="M37" s="6"/>
      <c r="N37" s="6"/>
      <c r="O37" s="6">
        <f t="shared" si="45"/>
        <v>0</v>
      </c>
      <c r="P37" s="6"/>
      <c r="Q37" s="6"/>
      <c r="R37" s="6">
        <f t="shared" si="45"/>
        <v>0</v>
      </c>
      <c r="S37" s="6"/>
      <c r="T37" s="6"/>
      <c r="U37" s="6">
        <f t="shared" si="45"/>
        <v>0</v>
      </c>
      <c r="V37" s="6"/>
      <c r="W37" s="6"/>
      <c r="X37" s="6">
        <f t="shared" si="45"/>
        <v>0</v>
      </c>
      <c r="Y37" s="6"/>
      <c r="Z37" s="6"/>
      <c r="AA37" s="6">
        <f t="shared" si="45"/>
        <v>0</v>
      </c>
      <c r="AB37" s="6"/>
      <c r="AC37" s="6"/>
      <c r="AD37" s="6">
        <f t="shared" si="45"/>
        <v>0</v>
      </c>
      <c r="AE37" s="6"/>
      <c r="AF37" s="6"/>
      <c r="AG37" s="6">
        <f t="shared" si="45"/>
        <v>0</v>
      </c>
      <c r="AH37" s="6"/>
      <c r="AI37" s="6"/>
      <c r="AJ37" s="6">
        <f t="shared" si="45"/>
        <v>0</v>
      </c>
      <c r="AK37" s="6"/>
      <c r="AL37" s="6"/>
      <c r="AM37" s="6">
        <f t="shared" si="45"/>
        <v>0</v>
      </c>
      <c r="AN37" s="6"/>
      <c r="AO37" s="6"/>
      <c r="AP37" s="6">
        <f t="shared" si="45"/>
        <v>0</v>
      </c>
      <c r="AQ37" s="6"/>
      <c r="AR37" s="6"/>
      <c r="AS37" s="6">
        <f>AS38+AS39</f>
        <v>0</v>
      </c>
      <c r="AT37" s="6"/>
      <c r="AU37" s="6"/>
      <c r="AV37" s="6">
        <f t="shared" si="45"/>
        <v>0</v>
      </c>
      <c r="AW37" s="6"/>
      <c r="AX37" s="6"/>
      <c r="AY37" s="6">
        <f t="shared" si="45"/>
        <v>0</v>
      </c>
      <c r="AZ37" s="6"/>
      <c r="BA37" s="6"/>
      <c r="BB37" s="6">
        <f t="shared" si="45"/>
        <v>0</v>
      </c>
      <c r="BC37" s="6"/>
      <c r="BD37" s="6"/>
      <c r="BE37" s="6">
        <f t="shared" si="45"/>
        <v>0</v>
      </c>
      <c r="BF37" s="6"/>
      <c r="BG37" s="6"/>
      <c r="BH37" s="6">
        <f t="shared" si="45"/>
        <v>0</v>
      </c>
      <c r="BI37" s="6"/>
      <c r="BJ37" s="6"/>
      <c r="BK37" s="6">
        <f t="shared" si="45"/>
        <v>0</v>
      </c>
      <c r="BL37" s="6"/>
      <c r="BM37" s="6"/>
      <c r="BN37" s="6">
        <f t="shared" si="45"/>
        <v>0</v>
      </c>
      <c r="BO37" s="6"/>
      <c r="BP37" s="6"/>
      <c r="BQ37" s="6">
        <f t="shared" si="45"/>
        <v>0</v>
      </c>
      <c r="BR37" s="6"/>
      <c r="BS37" s="6"/>
      <c r="BT37" s="6">
        <f t="shared" si="45"/>
        <v>0</v>
      </c>
      <c r="BU37" s="6"/>
      <c r="BV37" s="6"/>
      <c r="BW37" s="6">
        <f t="shared" si="45"/>
        <v>0</v>
      </c>
      <c r="BX37" s="6"/>
      <c r="BY37" s="6"/>
      <c r="BZ37" s="6">
        <f t="shared" si="45"/>
        <v>100000</v>
      </c>
      <c r="CA37" s="6"/>
      <c r="CB37" s="6"/>
      <c r="CC37" s="6">
        <f t="shared" si="45"/>
        <v>0</v>
      </c>
      <c r="CD37" s="6"/>
      <c r="CE37" s="6"/>
      <c r="CF37" s="6">
        <f t="shared" si="45"/>
        <v>0</v>
      </c>
      <c r="CG37" s="6"/>
      <c r="CH37" s="6"/>
      <c r="CI37" s="6">
        <f t="shared" si="45"/>
        <v>0</v>
      </c>
      <c r="CJ37" s="6"/>
      <c r="CK37" s="6"/>
      <c r="CL37" s="6">
        <f t="shared" si="45"/>
        <v>0</v>
      </c>
      <c r="CM37" s="6"/>
      <c r="CN37" s="6"/>
      <c r="CO37" s="6">
        <f t="shared" si="45"/>
        <v>0</v>
      </c>
      <c r="CP37" s="6"/>
      <c r="CQ37" s="6"/>
      <c r="CR37" s="6">
        <f t="shared" si="45"/>
        <v>0</v>
      </c>
      <c r="CS37" s="6"/>
      <c r="CT37" s="6"/>
      <c r="CU37" s="6">
        <f t="shared" si="45"/>
        <v>0</v>
      </c>
      <c r="CV37" s="6"/>
      <c r="CW37" s="6"/>
      <c r="CX37" s="6">
        <f t="shared" si="45"/>
        <v>0</v>
      </c>
      <c r="CY37" s="6"/>
      <c r="CZ37" s="6"/>
      <c r="DA37" s="6">
        <f t="shared" si="45"/>
        <v>0</v>
      </c>
      <c r="DB37" s="6"/>
      <c r="DC37" s="6"/>
      <c r="DD37" s="6">
        <f t="shared" si="45"/>
        <v>0</v>
      </c>
      <c r="DE37" s="6"/>
      <c r="DF37" s="6"/>
      <c r="DG37" s="6">
        <f t="shared" si="45"/>
        <v>0</v>
      </c>
      <c r="DH37" s="6"/>
      <c r="DI37" s="6"/>
      <c r="DJ37" s="6">
        <f t="shared" si="45"/>
        <v>0</v>
      </c>
      <c r="DK37" s="6"/>
      <c r="DL37" s="6"/>
      <c r="DM37" s="6">
        <f t="shared" si="45"/>
        <v>0</v>
      </c>
      <c r="DN37" s="6"/>
      <c r="DO37" s="6"/>
      <c r="DP37" s="6">
        <f>DP38+DP39</f>
        <v>0</v>
      </c>
      <c r="DQ37" s="6"/>
      <c r="DR37" s="6"/>
      <c r="DS37" s="136">
        <f t="shared" si="45"/>
        <v>100000</v>
      </c>
      <c r="DT37" s="136"/>
      <c r="DU37" s="6"/>
      <c r="DV37" s="6">
        <f t="shared" si="45"/>
        <v>0</v>
      </c>
      <c r="DW37" s="6"/>
      <c r="DX37" s="6"/>
      <c r="DY37" s="6">
        <f t="shared" si="45"/>
        <v>0</v>
      </c>
      <c r="DZ37" s="6"/>
      <c r="EA37" s="6"/>
      <c r="EB37" s="6">
        <f t="shared" si="45"/>
        <v>0</v>
      </c>
      <c r="EC37" s="6"/>
      <c r="ED37" s="6"/>
      <c r="EE37" s="6">
        <f t="shared" si="45"/>
        <v>0</v>
      </c>
      <c r="EF37" s="6"/>
      <c r="EG37" s="6"/>
      <c r="EH37" s="6">
        <f t="shared" ref="EH37:EN37" si="46">EH38+EH39</f>
        <v>0</v>
      </c>
      <c r="EI37" s="6"/>
      <c r="EJ37" s="6"/>
      <c r="EK37" s="6">
        <f t="shared" ref="EK37" si="47">EK38+EK39</f>
        <v>0</v>
      </c>
      <c r="EL37" s="6"/>
      <c r="EM37" s="6"/>
      <c r="EN37" s="6">
        <f t="shared" si="46"/>
        <v>0</v>
      </c>
      <c r="EO37" s="6"/>
      <c r="EP37" s="6"/>
      <c r="EQ37" s="6">
        <f t="shared" ref="EQ37:ET37" si="48">EQ38+EQ39</f>
        <v>0</v>
      </c>
      <c r="ER37" s="6"/>
      <c r="ES37" s="6"/>
      <c r="ET37" s="6">
        <f t="shared" si="48"/>
        <v>0</v>
      </c>
      <c r="EU37" s="6"/>
      <c r="EV37" s="6"/>
      <c r="EW37" s="136">
        <f t="shared" si="45"/>
        <v>0</v>
      </c>
      <c r="EX37" s="136"/>
      <c r="EY37" s="6">
        <f>EY38+EY39</f>
        <v>0</v>
      </c>
      <c r="EZ37" s="6">
        <f t="shared" si="45"/>
        <v>0</v>
      </c>
      <c r="FA37" s="6">
        <f t="shared" si="45"/>
        <v>0</v>
      </c>
      <c r="FB37" s="6">
        <f t="shared" si="45"/>
        <v>0</v>
      </c>
      <c r="FC37" s="6">
        <f t="shared" si="45"/>
        <v>0</v>
      </c>
      <c r="FD37" s="6">
        <f t="shared" si="45"/>
        <v>0</v>
      </c>
      <c r="FE37" s="6">
        <f t="shared" si="45"/>
        <v>0</v>
      </c>
      <c r="FF37" s="6">
        <f t="shared" si="45"/>
        <v>0</v>
      </c>
      <c r="FG37" s="6">
        <f t="shared" si="45"/>
        <v>0</v>
      </c>
      <c r="FH37" s="6">
        <f t="shared" si="45"/>
        <v>0</v>
      </c>
      <c r="FI37" s="6">
        <f t="shared" si="45"/>
        <v>0</v>
      </c>
      <c r="FJ37" s="6">
        <f t="shared" si="45"/>
        <v>0</v>
      </c>
      <c r="FK37" s="6">
        <f>FK38+FK39</f>
        <v>0</v>
      </c>
      <c r="FL37" s="6">
        <f>FL38+FL39</f>
        <v>0</v>
      </c>
      <c r="FM37" s="6">
        <f>FM38+FM39</f>
        <v>0</v>
      </c>
      <c r="FN37" s="6">
        <f t="shared" si="45"/>
        <v>0</v>
      </c>
      <c r="FO37" s="6">
        <f t="shared" si="45"/>
        <v>0</v>
      </c>
      <c r="FP37" s="6">
        <f>FP38+FP39</f>
        <v>0</v>
      </c>
      <c r="FQ37" s="173">
        <f t="shared" si="8"/>
        <v>100000</v>
      </c>
    </row>
    <row r="38" spans="1:173" x14ac:dyDescent="0.2">
      <c r="A38" s="161" t="s">
        <v>493</v>
      </c>
      <c r="B38" s="1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135">
        <f>SUM(C38:DP38)</f>
        <v>0</v>
      </c>
      <c r="DT38" s="135"/>
      <c r="DU38" s="7"/>
      <c r="DV38" s="8"/>
      <c r="DW38" s="8"/>
      <c r="DX38" s="8"/>
      <c r="DY38" s="7"/>
      <c r="DZ38" s="7"/>
      <c r="EA38" s="7"/>
      <c r="EB38" s="7"/>
      <c r="EC38" s="7"/>
      <c r="ED38" s="7"/>
      <c r="EE38" s="7"/>
      <c r="EF38" s="7"/>
      <c r="EG38" s="7"/>
      <c r="EH38" s="7"/>
      <c r="EI38" s="7"/>
      <c r="EJ38" s="7"/>
      <c r="EK38" s="7"/>
      <c r="EL38" s="7"/>
      <c r="EM38" s="7"/>
      <c r="EN38" s="7"/>
      <c r="EO38" s="7"/>
      <c r="EP38" s="7"/>
      <c r="EQ38" s="7"/>
      <c r="ER38" s="7"/>
      <c r="ES38" s="7"/>
      <c r="ET38" s="7"/>
      <c r="EU38" s="7"/>
      <c r="EV38" s="7"/>
      <c r="EW38" s="135">
        <f>SUM(DV38:ET38)</f>
        <v>0</v>
      </c>
      <c r="EX38" s="135"/>
      <c r="EY38" s="7"/>
      <c r="EZ38" s="7"/>
      <c r="FA38" s="7"/>
      <c r="FB38" s="7"/>
      <c r="FC38" s="7"/>
      <c r="FD38" s="7"/>
      <c r="FE38" s="7"/>
      <c r="FF38" s="7"/>
      <c r="FG38" s="7"/>
      <c r="FH38" s="7"/>
      <c r="FI38" s="7"/>
      <c r="FJ38" s="7"/>
      <c r="FK38" s="7"/>
      <c r="FL38" s="8">
        <f>SUM(EY38:FK38)</f>
        <v>0</v>
      </c>
      <c r="FM38" s="8"/>
      <c r="FN38" s="8"/>
      <c r="FO38" s="8"/>
      <c r="FP38" s="8">
        <f>FL38+FM38+FN38+FO38</f>
        <v>0</v>
      </c>
      <c r="FQ38" s="173">
        <f t="shared" si="8"/>
        <v>0</v>
      </c>
    </row>
    <row r="39" spans="1:173" x14ac:dyDescent="0.2">
      <c r="A39" s="161" t="s">
        <v>494</v>
      </c>
      <c r="B39" s="16"/>
      <c r="C39" s="7">
        <f>SUM([1]Önkormányzat!$F$317)</f>
        <v>0</v>
      </c>
      <c r="D39" s="7"/>
      <c r="E39" s="7"/>
      <c r="F39" s="7"/>
      <c r="G39" s="7"/>
      <c r="H39" s="7"/>
      <c r="I39" s="7"/>
      <c r="J39" s="7"/>
      <c r="K39" s="7"/>
      <c r="L39" s="7"/>
      <c r="M39" s="7"/>
      <c r="N39" s="7"/>
      <c r="O39" s="7"/>
      <c r="P39" s="7"/>
      <c r="Q39" s="7"/>
      <c r="R39" s="7"/>
      <c r="S39" s="7"/>
      <c r="T39" s="7"/>
      <c r="U39" s="7">
        <f>SUM([1]Önkormányzat!$AN$317)</f>
        <v>0</v>
      </c>
      <c r="V39" s="7"/>
      <c r="W39" s="7"/>
      <c r="X39" s="7">
        <f>SUM([1]Önkormányzat!$AQ$317)</f>
        <v>0</v>
      </c>
      <c r="Y39" s="7"/>
      <c r="Z39" s="7"/>
      <c r="AA39" s="7">
        <f>SUM([1]Önkormányzat!$AU$317)</f>
        <v>0</v>
      </c>
      <c r="AB39" s="7"/>
      <c r="AC39" s="7"/>
      <c r="AD39" s="7">
        <f>SUM([1]Önkormányzat!$AZ$317)</f>
        <v>0</v>
      </c>
      <c r="AE39" s="7"/>
      <c r="AF39" s="7"/>
      <c r="AG39" s="7">
        <f>SUM([1]Önkormányzat!$U$317)</f>
        <v>0</v>
      </c>
      <c r="AH39" s="7"/>
      <c r="AI39" s="7"/>
      <c r="AJ39" s="8">
        <f>SUM([1]Önkormányzat!$Y$317)</f>
        <v>0</v>
      </c>
      <c r="AK39" s="7"/>
      <c r="AL39" s="7"/>
      <c r="AM39" s="7">
        <f>SUM([1]Önkormányzat!$BG$317)</f>
        <v>0</v>
      </c>
      <c r="AN39" s="7"/>
      <c r="AO39" s="7"/>
      <c r="AP39" s="7">
        <f>SUM([1]Önkormányzat!$BN$317)</f>
        <v>0</v>
      </c>
      <c r="AQ39" s="7"/>
      <c r="AR39" s="7"/>
      <c r="AS39" s="7"/>
      <c r="AT39" s="7"/>
      <c r="AU39" s="7"/>
      <c r="AV39" s="7">
        <f>SUM([1]Önkormányzat!$CJ$317)</f>
        <v>0</v>
      </c>
      <c r="AW39" s="7"/>
      <c r="AX39" s="7"/>
      <c r="AY39" s="7">
        <f>SUM([1]Önkormányzat!$BR$317)</f>
        <v>0</v>
      </c>
      <c r="AZ39" s="7"/>
      <c r="BA39" s="7"/>
      <c r="BB39" s="7"/>
      <c r="BC39" s="7"/>
      <c r="BD39" s="7"/>
      <c r="BE39" s="7">
        <f>SUM([1]Önkormányzat!$BW$317)</f>
        <v>0</v>
      </c>
      <c r="BF39" s="7"/>
      <c r="BG39" s="7"/>
      <c r="BH39" s="7">
        <f>SUM([1]Önkormányzat!$BZ$317)</f>
        <v>0</v>
      </c>
      <c r="BI39" s="7"/>
      <c r="BJ39" s="7"/>
      <c r="BK39" s="7"/>
      <c r="BL39" s="7"/>
      <c r="BM39" s="7"/>
      <c r="BN39" s="7">
        <f>SUM([1]Önkormányzat!$CI$317)</f>
        <v>0</v>
      </c>
      <c r="BO39" s="7"/>
      <c r="BP39" s="7"/>
      <c r="BQ39" s="7"/>
      <c r="BR39" s="7"/>
      <c r="BS39" s="7"/>
      <c r="BT39" s="7">
        <f>SUM([1]Önkormányzat!$CV$317)</f>
        <v>0</v>
      </c>
      <c r="BU39" s="7"/>
      <c r="BV39" s="7"/>
      <c r="BW39" s="7"/>
      <c r="BX39" s="7"/>
      <c r="BY39" s="7"/>
      <c r="BZ39" s="7">
        <f>[1]Önkormányzat!$DD$318</f>
        <v>100000</v>
      </c>
      <c r="CA39" s="7"/>
      <c r="CB39" s="7"/>
      <c r="CC39" s="7"/>
      <c r="CD39" s="7"/>
      <c r="CE39" s="7"/>
      <c r="CF39" s="7"/>
      <c r="CG39" s="7"/>
      <c r="CH39" s="7"/>
      <c r="CI39" s="7"/>
      <c r="CJ39" s="7"/>
      <c r="CK39" s="7"/>
      <c r="CL39" s="7"/>
      <c r="CM39" s="7"/>
      <c r="CN39" s="7"/>
      <c r="CO39" s="7"/>
      <c r="CP39" s="7"/>
      <c r="CQ39" s="7"/>
      <c r="CR39" s="7"/>
      <c r="CS39" s="7"/>
      <c r="CT39" s="7"/>
      <c r="CU39" s="7"/>
      <c r="CV39" s="7"/>
      <c r="CW39" s="7"/>
      <c r="CX39" s="7">
        <f>SUM([1]Önkormányzat!$EB$317)</f>
        <v>0</v>
      </c>
      <c r="CY39" s="7"/>
      <c r="CZ39" s="7"/>
      <c r="DA39" s="7">
        <f>SUM([1]Önkormányzat!$AC$317)</f>
        <v>0</v>
      </c>
      <c r="DB39" s="7"/>
      <c r="DC39" s="7"/>
      <c r="DD39" s="7"/>
      <c r="DE39" s="7"/>
      <c r="DF39" s="7"/>
      <c r="DG39" s="7">
        <f>SUM([1]Önkormányzat!$DN$317)</f>
        <v>0</v>
      </c>
      <c r="DH39" s="7"/>
      <c r="DI39" s="7"/>
      <c r="DJ39" s="7">
        <f>SUM([1]Önkormányzat!$EI$317)</f>
        <v>0</v>
      </c>
      <c r="DK39" s="7"/>
      <c r="DL39" s="7"/>
      <c r="DM39" s="7"/>
      <c r="DN39" s="7"/>
      <c r="DO39" s="7"/>
      <c r="DP39" s="7"/>
      <c r="DQ39" s="7"/>
      <c r="DR39" s="7"/>
      <c r="DS39" s="135">
        <f>SUM(C39:DP39)</f>
        <v>100000</v>
      </c>
      <c r="DT39" s="135"/>
      <c r="DU39" s="7"/>
      <c r="DV39" s="8"/>
      <c r="DW39" s="8"/>
      <c r="DX39" s="8"/>
      <c r="DY39" s="7"/>
      <c r="DZ39" s="7"/>
      <c r="EA39" s="7"/>
      <c r="EB39" s="7"/>
      <c r="EC39" s="7"/>
      <c r="ED39" s="7"/>
      <c r="EE39" s="7">
        <f>SUM([1]Hivatal!$V$299)</f>
        <v>0</v>
      </c>
      <c r="EF39" s="7"/>
      <c r="EG39" s="7"/>
      <c r="EH39" s="7">
        <f>SUM([1]Hivatal!$Z$299)</f>
        <v>0</v>
      </c>
      <c r="EI39" s="7"/>
      <c r="EJ39" s="7"/>
      <c r="EK39" s="7">
        <f>SUM([1]Hivatal!$AJ$299)</f>
        <v>0</v>
      </c>
      <c r="EL39" s="7"/>
      <c r="EM39" s="7"/>
      <c r="EN39" s="7">
        <f>SUM([1]Hivatal!$AD$299)</f>
        <v>0</v>
      </c>
      <c r="EO39" s="7"/>
      <c r="EP39" s="7"/>
      <c r="EQ39" s="7">
        <f>SUM([1]Hivatal!$AR$299)</f>
        <v>0</v>
      </c>
      <c r="ER39" s="7"/>
      <c r="ES39" s="7"/>
      <c r="ET39" s="7">
        <f>SUM([1]Hivatal!$AZ$299)</f>
        <v>0</v>
      </c>
      <c r="EU39" s="7"/>
      <c r="EV39" s="7"/>
      <c r="EW39" s="135">
        <f>SUM(DV39:ET39)</f>
        <v>0</v>
      </c>
      <c r="EX39" s="135"/>
      <c r="EY39" s="7"/>
      <c r="EZ39" s="7"/>
      <c r="FA39" s="7"/>
      <c r="FB39" s="7"/>
      <c r="FC39" s="7"/>
      <c r="FD39" s="7"/>
      <c r="FE39" s="7"/>
      <c r="FF39" s="7"/>
      <c r="FG39" s="7"/>
      <c r="FH39" s="7"/>
      <c r="FI39" s="7"/>
      <c r="FJ39" s="7"/>
      <c r="FK39" s="7"/>
      <c r="FL39" s="8">
        <f>SUM(EY39:FK39)</f>
        <v>0</v>
      </c>
      <c r="FM39" s="8"/>
      <c r="FN39" s="8"/>
      <c r="FO39" s="8"/>
      <c r="FP39" s="8">
        <f>FL39+FM39+FN39+FO39</f>
        <v>0</v>
      </c>
      <c r="FQ39" s="173">
        <f t="shared" si="8"/>
        <v>100000</v>
      </c>
    </row>
    <row r="40" spans="1:173" s="13" customFormat="1" x14ac:dyDescent="0.2">
      <c r="A40" s="162" t="s">
        <v>495</v>
      </c>
      <c r="B40" s="5"/>
      <c r="C40" s="6">
        <f>C41+C46+C47+C48+C49</f>
        <v>0</v>
      </c>
      <c r="D40" s="6"/>
      <c r="E40" s="6"/>
      <c r="F40" s="6">
        <f t="shared" ref="F40:FO40" si="49">F41+F46+F47+F48+F49</f>
        <v>0</v>
      </c>
      <c r="G40" s="6"/>
      <c r="H40" s="6"/>
      <c r="I40" s="6">
        <f t="shared" si="49"/>
        <v>0</v>
      </c>
      <c r="J40" s="6"/>
      <c r="K40" s="6"/>
      <c r="L40" s="6">
        <f t="shared" si="49"/>
        <v>0</v>
      </c>
      <c r="M40" s="6"/>
      <c r="N40" s="6"/>
      <c r="O40" s="6">
        <f t="shared" si="49"/>
        <v>0</v>
      </c>
      <c r="P40" s="6"/>
      <c r="Q40" s="6"/>
      <c r="R40" s="6">
        <f t="shared" si="49"/>
        <v>0</v>
      </c>
      <c r="S40" s="6"/>
      <c r="T40" s="6"/>
      <c r="U40" s="6">
        <f t="shared" si="49"/>
        <v>0</v>
      </c>
      <c r="V40" s="6"/>
      <c r="W40" s="6"/>
      <c r="X40" s="6">
        <f t="shared" si="49"/>
        <v>0</v>
      </c>
      <c r="Y40" s="6"/>
      <c r="Z40" s="6"/>
      <c r="AA40" s="6">
        <f t="shared" si="49"/>
        <v>0</v>
      </c>
      <c r="AB40" s="6"/>
      <c r="AC40" s="6"/>
      <c r="AD40" s="6">
        <f t="shared" si="49"/>
        <v>0</v>
      </c>
      <c r="AE40" s="6"/>
      <c r="AF40" s="6"/>
      <c r="AG40" s="6">
        <f t="shared" si="49"/>
        <v>0</v>
      </c>
      <c r="AH40" s="6"/>
      <c r="AI40" s="6"/>
      <c r="AJ40" s="6">
        <f t="shared" si="49"/>
        <v>0</v>
      </c>
      <c r="AK40" s="6"/>
      <c r="AL40" s="6"/>
      <c r="AM40" s="6">
        <f t="shared" si="49"/>
        <v>0</v>
      </c>
      <c r="AN40" s="6"/>
      <c r="AO40" s="6"/>
      <c r="AP40" s="6">
        <f t="shared" si="49"/>
        <v>0</v>
      </c>
      <c r="AQ40" s="6"/>
      <c r="AR40" s="6"/>
      <c r="AS40" s="6">
        <f>AS41+AS46+AS47+AS48+AS49</f>
        <v>0</v>
      </c>
      <c r="AT40" s="6"/>
      <c r="AU40" s="6"/>
      <c r="AV40" s="6">
        <f t="shared" si="49"/>
        <v>0</v>
      </c>
      <c r="AW40" s="6"/>
      <c r="AX40" s="6"/>
      <c r="AY40" s="6">
        <f t="shared" si="49"/>
        <v>0</v>
      </c>
      <c r="AZ40" s="6"/>
      <c r="BA40" s="6"/>
      <c r="BB40" s="6">
        <f t="shared" si="49"/>
        <v>0</v>
      </c>
      <c r="BC40" s="6"/>
      <c r="BD40" s="6"/>
      <c r="BE40" s="6">
        <f t="shared" si="49"/>
        <v>0</v>
      </c>
      <c r="BF40" s="6"/>
      <c r="BG40" s="6"/>
      <c r="BH40" s="6">
        <f t="shared" si="49"/>
        <v>0</v>
      </c>
      <c r="BI40" s="6"/>
      <c r="BJ40" s="6"/>
      <c r="BK40" s="6">
        <f t="shared" si="49"/>
        <v>0</v>
      </c>
      <c r="BL40" s="6"/>
      <c r="BM40" s="6"/>
      <c r="BN40" s="6">
        <f t="shared" si="49"/>
        <v>0</v>
      </c>
      <c r="BO40" s="6"/>
      <c r="BP40" s="6"/>
      <c r="BQ40" s="6">
        <f t="shared" si="49"/>
        <v>0</v>
      </c>
      <c r="BR40" s="6"/>
      <c r="BS40" s="6"/>
      <c r="BT40" s="6">
        <f t="shared" si="49"/>
        <v>0</v>
      </c>
      <c r="BU40" s="6"/>
      <c r="BV40" s="6"/>
      <c r="BW40" s="6">
        <f t="shared" si="49"/>
        <v>0</v>
      </c>
      <c r="BX40" s="6"/>
      <c r="BY40" s="6"/>
      <c r="BZ40" s="6">
        <f t="shared" si="49"/>
        <v>0</v>
      </c>
      <c r="CA40" s="6"/>
      <c r="CB40" s="6"/>
      <c r="CC40" s="6">
        <f t="shared" si="49"/>
        <v>0</v>
      </c>
      <c r="CD40" s="6"/>
      <c r="CE40" s="6"/>
      <c r="CF40" s="6">
        <f t="shared" si="49"/>
        <v>0</v>
      </c>
      <c r="CG40" s="6"/>
      <c r="CH40" s="6"/>
      <c r="CI40" s="6">
        <f t="shared" si="49"/>
        <v>0</v>
      </c>
      <c r="CJ40" s="6"/>
      <c r="CK40" s="6"/>
      <c r="CL40" s="6">
        <f t="shared" si="49"/>
        <v>0</v>
      </c>
      <c r="CM40" s="6"/>
      <c r="CN40" s="6"/>
      <c r="CO40" s="6">
        <f t="shared" si="49"/>
        <v>0</v>
      </c>
      <c r="CP40" s="6"/>
      <c r="CQ40" s="6"/>
      <c r="CR40" s="6">
        <f t="shared" si="49"/>
        <v>0</v>
      </c>
      <c r="CS40" s="6"/>
      <c r="CT40" s="6"/>
      <c r="CU40" s="6">
        <f t="shared" si="49"/>
        <v>0</v>
      </c>
      <c r="CV40" s="6"/>
      <c r="CW40" s="6"/>
      <c r="CX40" s="6">
        <f t="shared" si="49"/>
        <v>0</v>
      </c>
      <c r="CY40" s="6"/>
      <c r="CZ40" s="6"/>
      <c r="DA40" s="6">
        <f t="shared" si="49"/>
        <v>0</v>
      </c>
      <c r="DB40" s="6"/>
      <c r="DC40" s="6"/>
      <c r="DD40" s="6">
        <f t="shared" si="49"/>
        <v>0</v>
      </c>
      <c r="DE40" s="6"/>
      <c r="DF40" s="6"/>
      <c r="DG40" s="6">
        <f t="shared" si="49"/>
        <v>0</v>
      </c>
      <c r="DH40" s="6"/>
      <c r="DI40" s="6"/>
      <c r="DJ40" s="6">
        <f t="shared" si="49"/>
        <v>0</v>
      </c>
      <c r="DK40" s="6"/>
      <c r="DL40" s="6"/>
      <c r="DM40" s="6">
        <f t="shared" si="49"/>
        <v>0</v>
      </c>
      <c r="DN40" s="6"/>
      <c r="DO40" s="6"/>
      <c r="DP40" s="6">
        <f>DP41+DP46+DP47+DP48+DP49</f>
        <v>0</v>
      </c>
      <c r="DQ40" s="6"/>
      <c r="DR40" s="6"/>
      <c r="DS40" s="136">
        <f t="shared" si="49"/>
        <v>0</v>
      </c>
      <c r="DT40" s="136"/>
      <c r="DU40" s="6"/>
      <c r="DV40" s="6">
        <f t="shared" si="49"/>
        <v>0</v>
      </c>
      <c r="DW40" s="6"/>
      <c r="DX40" s="6"/>
      <c r="DY40" s="6">
        <f t="shared" si="49"/>
        <v>0</v>
      </c>
      <c r="DZ40" s="6"/>
      <c r="EA40" s="6"/>
      <c r="EB40" s="6">
        <f t="shared" si="49"/>
        <v>0</v>
      </c>
      <c r="EC40" s="6"/>
      <c r="ED40" s="6"/>
      <c r="EE40" s="6">
        <f t="shared" si="49"/>
        <v>0</v>
      </c>
      <c r="EF40" s="6"/>
      <c r="EG40" s="6"/>
      <c r="EH40" s="6">
        <f t="shared" ref="EH40:EN40" si="50">EH41+EH46+EH47+EH48+EH49</f>
        <v>0</v>
      </c>
      <c r="EI40" s="6"/>
      <c r="EJ40" s="6"/>
      <c r="EK40" s="6">
        <f t="shared" ref="EK40" si="51">EK41+EK46+EK47+EK48+EK49</f>
        <v>0</v>
      </c>
      <c r="EL40" s="6"/>
      <c r="EM40" s="6"/>
      <c r="EN40" s="6">
        <f t="shared" si="50"/>
        <v>0</v>
      </c>
      <c r="EO40" s="6"/>
      <c r="EP40" s="6"/>
      <c r="EQ40" s="6">
        <f t="shared" ref="EQ40:ET40" si="52">EQ41+EQ46+EQ47+EQ48+EQ49</f>
        <v>0</v>
      </c>
      <c r="ER40" s="6"/>
      <c r="ES40" s="6"/>
      <c r="ET40" s="6">
        <f t="shared" si="52"/>
        <v>0</v>
      </c>
      <c r="EU40" s="6"/>
      <c r="EV40" s="6"/>
      <c r="EW40" s="136">
        <f t="shared" si="49"/>
        <v>0</v>
      </c>
      <c r="EX40" s="136"/>
      <c r="EY40" s="6">
        <f>EY41+EY46+EY47+EY48+EY49</f>
        <v>0</v>
      </c>
      <c r="EZ40" s="6">
        <f t="shared" si="49"/>
        <v>0</v>
      </c>
      <c r="FA40" s="6">
        <f t="shared" si="49"/>
        <v>0</v>
      </c>
      <c r="FB40" s="6">
        <f t="shared" si="49"/>
        <v>0</v>
      </c>
      <c r="FC40" s="6">
        <f t="shared" si="49"/>
        <v>0</v>
      </c>
      <c r="FD40" s="6">
        <f t="shared" si="49"/>
        <v>0</v>
      </c>
      <c r="FE40" s="6">
        <f t="shared" si="49"/>
        <v>0</v>
      </c>
      <c r="FF40" s="6">
        <f t="shared" si="49"/>
        <v>0</v>
      </c>
      <c r="FG40" s="6">
        <f t="shared" si="49"/>
        <v>0</v>
      </c>
      <c r="FH40" s="6">
        <f t="shared" si="49"/>
        <v>0</v>
      </c>
      <c r="FI40" s="6">
        <f t="shared" si="49"/>
        <v>0</v>
      </c>
      <c r="FJ40" s="6">
        <f t="shared" si="49"/>
        <v>0</v>
      </c>
      <c r="FK40" s="6">
        <f>FK41+FK46+FK47+FK48+FK49</f>
        <v>0</v>
      </c>
      <c r="FL40" s="6">
        <f>FL41+FL46+FL47+FL48+FL49</f>
        <v>0</v>
      </c>
      <c r="FM40" s="6">
        <f>FM41+FM46+FM47+FM48+FM49</f>
        <v>0</v>
      </c>
      <c r="FN40" s="6">
        <f t="shared" si="49"/>
        <v>0</v>
      </c>
      <c r="FO40" s="6">
        <f t="shared" si="49"/>
        <v>0</v>
      </c>
      <c r="FP40" s="6">
        <f>FP41+FP46+FP47+FP48+FP49</f>
        <v>0</v>
      </c>
      <c r="FQ40" s="173">
        <f t="shared" si="8"/>
        <v>0</v>
      </c>
    </row>
    <row r="41" spans="1:173" s="13" customFormat="1" x14ac:dyDescent="0.2">
      <c r="A41" s="162" t="s">
        <v>496</v>
      </c>
      <c r="B41" s="5"/>
      <c r="C41" s="6">
        <f>C42+C43+C44+C45</f>
        <v>0</v>
      </c>
      <c r="D41" s="6"/>
      <c r="E41" s="6"/>
      <c r="F41" s="6">
        <f t="shared" ref="F41:FO41" si="53">F42+F43+F44+F45</f>
        <v>0</v>
      </c>
      <c r="G41" s="6"/>
      <c r="H41" s="6"/>
      <c r="I41" s="6">
        <f t="shared" si="53"/>
        <v>0</v>
      </c>
      <c r="J41" s="6"/>
      <c r="K41" s="6"/>
      <c r="L41" s="6">
        <f t="shared" si="53"/>
        <v>0</v>
      </c>
      <c r="M41" s="6"/>
      <c r="N41" s="6"/>
      <c r="O41" s="6">
        <f t="shared" si="53"/>
        <v>0</v>
      </c>
      <c r="P41" s="6"/>
      <c r="Q41" s="6"/>
      <c r="R41" s="6">
        <f t="shared" si="53"/>
        <v>0</v>
      </c>
      <c r="S41" s="6"/>
      <c r="T41" s="6"/>
      <c r="U41" s="6">
        <f t="shared" si="53"/>
        <v>0</v>
      </c>
      <c r="V41" s="6"/>
      <c r="W41" s="6"/>
      <c r="X41" s="6">
        <f t="shared" si="53"/>
        <v>0</v>
      </c>
      <c r="Y41" s="6"/>
      <c r="Z41" s="6"/>
      <c r="AA41" s="6">
        <f t="shared" si="53"/>
        <v>0</v>
      </c>
      <c r="AB41" s="6"/>
      <c r="AC41" s="6"/>
      <c r="AD41" s="6">
        <f t="shared" si="53"/>
        <v>0</v>
      </c>
      <c r="AE41" s="6"/>
      <c r="AF41" s="6"/>
      <c r="AG41" s="6">
        <f t="shared" si="53"/>
        <v>0</v>
      </c>
      <c r="AH41" s="6"/>
      <c r="AI41" s="6"/>
      <c r="AJ41" s="6">
        <f t="shared" si="53"/>
        <v>0</v>
      </c>
      <c r="AK41" s="6"/>
      <c r="AL41" s="6"/>
      <c r="AM41" s="6">
        <f t="shared" si="53"/>
        <v>0</v>
      </c>
      <c r="AN41" s="6"/>
      <c r="AO41" s="6"/>
      <c r="AP41" s="6">
        <f t="shared" si="53"/>
        <v>0</v>
      </c>
      <c r="AQ41" s="6"/>
      <c r="AR41" s="6"/>
      <c r="AS41" s="6">
        <f>AS42+AS43+AS44+AS45</f>
        <v>0</v>
      </c>
      <c r="AT41" s="6"/>
      <c r="AU41" s="6"/>
      <c r="AV41" s="6">
        <f t="shared" si="53"/>
        <v>0</v>
      </c>
      <c r="AW41" s="6"/>
      <c r="AX41" s="6"/>
      <c r="AY41" s="6">
        <f t="shared" si="53"/>
        <v>0</v>
      </c>
      <c r="AZ41" s="6"/>
      <c r="BA41" s="6"/>
      <c r="BB41" s="6">
        <f t="shared" si="53"/>
        <v>0</v>
      </c>
      <c r="BC41" s="6"/>
      <c r="BD41" s="6"/>
      <c r="BE41" s="6">
        <f t="shared" si="53"/>
        <v>0</v>
      </c>
      <c r="BF41" s="6"/>
      <c r="BG41" s="6"/>
      <c r="BH41" s="6">
        <f t="shared" si="53"/>
        <v>0</v>
      </c>
      <c r="BI41" s="6"/>
      <c r="BJ41" s="6"/>
      <c r="BK41" s="6">
        <f t="shared" si="53"/>
        <v>0</v>
      </c>
      <c r="BL41" s="6"/>
      <c r="BM41" s="6"/>
      <c r="BN41" s="6">
        <f t="shared" si="53"/>
        <v>0</v>
      </c>
      <c r="BO41" s="6"/>
      <c r="BP41" s="6"/>
      <c r="BQ41" s="6">
        <f t="shared" si="53"/>
        <v>0</v>
      </c>
      <c r="BR41" s="6"/>
      <c r="BS41" s="6"/>
      <c r="BT41" s="6">
        <f t="shared" si="53"/>
        <v>0</v>
      </c>
      <c r="BU41" s="6"/>
      <c r="BV41" s="6"/>
      <c r="BW41" s="6">
        <f t="shared" si="53"/>
        <v>0</v>
      </c>
      <c r="BX41" s="6"/>
      <c r="BY41" s="6"/>
      <c r="BZ41" s="6">
        <f t="shared" si="53"/>
        <v>0</v>
      </c>
      <c r="CA41" s="6"/>
      <c r="CB41" s="6"/>
      <c r="CC41" s="6">
        <f t="shared" si="53"/>
        <v>0</v>
      </c>
      <c r="CD41" s="6"/>
      <c r="CE41" s="6"/>
      <c r="CF41" s="6">
        <f t="shared" si="53"/>
        <v>0</v>
      </c>
      <c r="CG41" s="6"/>
      <c r="CH41" s="6"/>
      <c r="CI41" s="6">
        <f t="shared" si="53"/>
        <v>0</v>
      </c>
      <c r="CJ41" s="6"/>
      <c r="CK41" s="6"/>
      <c r="CL41" s="6">
        <f t="shared" si="53"/>
        <v>0</v>
      </c>
      <c r="CM41" s="6"/>
      <c r="CN41" s="6"/>
      <c r="CO41" s="6">
        <f t="shared" si="53"/>
        <v>0</v>
      </c>
      <c r="CP41" s="6"/>
      <c r="CQ41" s="6"/>
      <c r="CR41" s="6">
        <f t="shared" si="53"/>
        <v>0</v>
      </c>
      <c r="CS41" s="6"/>
      <c r="CT41" s="6"/>
      <c r="CU41" s="6">
        <f t="shared" si="53"/>
        <v>0</v>
      </c>
      <c r="CV41" s="6"/>
      <c r="CW41" s="6"/>
      <c r="CX41" s="6">
        <f t="shared" si="53"/>
        <v>0</v>
      </c>
      <c r="CY41" s="6"/>
      <c r="CZ41" s="6"/>
      <c r="DA41" s="6">
        <f t="shared" si="53"/>
        <v>0</v>
      </c>
      <c r="DB41" s="6"/>
      <c r="DC41" s="6"/>
      <c r="DD41" s="6">
        <f t="shared" si="53"/>
        <v>0</v>
      </c>
      <c r="DE41" s="6"/>
      <c r="DF41" s="6"/>
      <c r="DG41" s="6">
        <f t="shared" si="53"/>
        <v>0</v>
      </c>
      <c r="DH41" s="6"/>
      <c r="DI41" s="6"/>
      <c r="DJ41" s="6">
        <f t="shared" si="53"/>
        <v>0</v>
      </c>
      <c r="DK41" s="6"/>
      <c r="DL41" s="6"/>
      <c r="DM41" s="6">
        <f t="shared" si="53"/>
        <v>0</v>
      </c>
      <c r="DN41" s="6"/>
      <c r="DO41" s="6"/>
      <c r="DP41" s="6">
        <f>DP42+DP43+DP44+DP45</f>
        <v>0</v>
      </c>
      <c r="DQ41" s="6"/>
      <c r="DR41" s="6"/>
      <c r="DS41" s="136">
        <f t="shared" si="53"/>
        <v>0</v>
      </c>
      <c r="DT41" s="136"/>
      <c r="DU41" s="6"/>
      <c r="DV41" s="6">
        <f t="shared" si="53"/>
        <v>0</v>
      </c>
      <c r="DW41" s="6"/>
      <c r="DX41" s="6"/>
      <c r="DY41" s="6">
        <f t="shared" si="53"/>
        <v>0</v>
      </c>
      <c r="DZ41" s="6"/>
      <c r="EA41" s="6"/>
      <c r="EB41" s="6">
        <f t="shared" si="53"/>
        <v>0</v>
      </c>
      <c r="EC41" s="6"/>
      <c r="ED41" s="6"/>
      <c r="EE41" s="6">
        <f t="shared" si="53"/>
        <v>0</v>
      </c>
      <c r="EF41" s="6"/>
      <c r="EG41" s="6"/>
      <c r="EH41" s="6">
        <f t="shared" ref="EH41:EN41" si="54">EH42+EH43+EH44+EH45</f>
        <v>0</v>
      </c>
      <c r="EI41" s="6"/>
      <c r="EJ41" s="6"/>
      <c r="EK41" s="6">
        <f t="shared" ref="EK41" si="55">EK42+EK43+EK44+EK45</f>
        <v>0</v>
      </c>
      <c r="EL41" s="6"/>
      <c r="EM41" s="6"/>
      <c r="EN41" s="6">
        <f t="shared" si="54"/>
        <v>0</v>
      </c>
      <c r="EO41" s="6"/>
      <c r="EP41" s="6"/>
      <c r="EQ41" s="6">
        <f t="shared" ref="EQ41:ET41" si="56">EQ42+EQ43+EQ44+EQ45</f>
        <v>0</v>
      </c>
      <c r="ER41" s="6"/>
      <c r="ES41" s="6"/>
      <c r="ET41" s="6">
        <f t="shared" si="56"/>
        <v>0</v>
      </c>
      <c r="EU41" s="6"/>
      <c r="EV41" s="6"/>
      <c r="EW41" s="136">
        <f t="shared" si="53"/>
        <v>0</v>
      </c>
      <c r="EX41" s="136"/>
      <c r="EY41" s="6">
        <f>EY42+EY43+EY44+EY45</f>
        <v>0</v>
      </c>
      <c r="EZ41" s="6">
        <f t="shared" si="53"/>
        <v>0</v>
      </c>
      <c r="FA41" s="6">
        <f t="shared" si="53"/>
        <v>0</v>
      </c>
      <c r="FB41" s="6">
        <f t="shared" si="53"/>
        <v>0</v>
      </c>
      <c r="FC41" s="6">
        <f t="shared" si="53"/>
        <v>0</v>
      </c>
      <c r="FD41" s="6">
        <f t="shared" si="53"/>
        <v>0</v>
      </c>
      <c r="FE41" s="6">
        <f t="shared" si="53"/>
        <v>0</v>
      </c>
      <c r="FF41" s="6">
        <f t="shared" si="53"/>
        <v>0</v>
      </c>
      <c r="FG41" s="6">
        <f t="shared" si="53"/>
        <v>0</v>
      </c>
      <c r="FH41" s="6">
        <f t="shared" si="53"/>
        <v>0</v>
      </c>
      <c r="FI41" s="6">
        <f t="shared" si="53"/>
        <v>0</v>
      </c>
      <c r="FJ41" s="6">
        <f t="shared" si="53"/>
        <v>0</v>
      </c>
      <c r="FK41" s="6">
        <f>FK42+FK43+FK44+FK45</f>
        <v>0</v>
      </c>
      <c r="FL41" s="6">
        <f>FL42+FL43+FL44+FL45</f>
        <v>0</v>
      </c>
      <c r="FM41" s="6">
        <f>FM42+FM43+FM44+FM45</f>
        <v>0</v>
      </c>
      <c r="FN41" s="6">
        <f t="shared" si="53"/>
        <v>0</v>
      </c>
      <c r="FO41" s="6">
        <f t="shared" si="53"/>
        <v>0</v>
      </c>
      <c r="FP41" s="6">
        <f>FP42+FP43+FP44+FP45</f>
        <v>0</v>
      </c>
      <c r="FQ41" s="173">
        <f t="shared" si="8"/>
        <v>0</v>
      </c>
    </row>
    <row r="42" spans="1:173" x14ac:dyDescent="0.2">
      <c r="A42" s="161" t="s">
        <v>497</v>
      </c>
      <c r="B42" s="16"/>
      <c r="C42" s="7">
        <f>SUM([1]Önkormányzat!$F$340)</f>
        <v>0</v>
      </c>
      <c r="D42" s="7"/>
      <c r="E42" s="7"/>
      <c r="F42" s="7"/>
      <c r="G42" s="7"/>
      <c r="H42" s="7"/>
      <c r="I42" s="7"/>
      <c r="J42" s="7"/>
      <c r="K42" s="7"/>
      <c r="L42" s="7"/>
      <c r="M42" s="7"/>
      <c r="N42" s="7"/>
      <c r="O42" s="7"/>
      <c r="P42" s="7"/>
      <c r="Q42" s="7"/>
      <c r="R42" s="7"/>
      <c r="S42" s="7"/>
      <c r="T42" s="7"/>
      <c r="U42" s="7">
        <f>SUM([1]Önkormányzat!$AN$340)</f>
        <v>0</v>
      </c>
      <c r="V42" s="7"/>
      <c r="W42" s="7"/>
      <c r="X42" s="7">
        <f>SUM([1]Önkormányzat!$AQ$340)</f>
        <v>0</v>
      </c>
      <c r="Y42" s="7"/>
      <c r="Z42" s="7"/>
      <c r="AA42" s="7">
        <f>SUM([1]Önkormányzat!$AU$340)</f>
        <v>0</v>
      </c>
      <c r="AB42" s="7"/>
      <c r="AC42" s="7"/>
      <c r="AD42" s="7">
        <f>SUM([1]Önkormányzat!$AZ$340)</f>
        <v>0</v>
      </c>
      <c r="AE42" s="7"/>
      <c r="AF42" s="7"/>
      <c r="AG42" s="7">
        <f>SUM([1]Önkormányzat!$U$340)</f>
        <v>0</v>
      </c>
      <c r="AH42" s="7"/>
      <c r="AI42" s="7"/>
      <c r="AJ42" s="7">
        <f>SUM([1]Önkormányzat!$Y$340)</f>
        <v>0</v>
      </c>
      <c r="AK42" s="7"/>
      <c r="AL42" s="7"/>
      <c r="AM42" s="7">
        <f>SUM([1]Önkormányzat!$BG$340)</f>
        <v>0</v>
      </c>
      <c r="AN42" s="7"/>
      <c r="AO42" s="7"/>
      <c r="AP42" s="7">
        <f>SUM([1]Önkormányzat!$BN$340)</f>
        <v>0</v>
      </c>
      <c r="AQ42" s="7"/>
      <c r="AR42" s="7"/>
      <c r="AS42" s="7"/>
      <c r="AT42" s="7"/>
      <c r="AU42" s="7"/>
      <c r="AV42" s="7">
        <f>SUM([1]Önkormányzat!$CJ$340)</f>
        <v>0</v>
      </c>
      <c r="AW42" s="7"/>
      <c r="AX42" s="7"/>
      <c r="AY42" s="7">
        <f>SUM([1]Önkormányzat!$BR$340)</f>
        <v>0</v>
      </c>
      <c r="AZ42" s="7"/>
      <c r="BA42" s="7"/>
      <c r="BB42" s="7"/>
      <c r="BC42" s="7"/>
      <c r="BD42" s="7"/>
      <c r="BE42" s="7">
        <f>SUM([1]Önkormányzat!$BW$340)</f>
        <v>0</v>
      </c>
      <c r="BF42" s="7"/>
      <c r="BG42" s="7"/>
      <c r="BH42" s="7">
        <f>SUM([1]Önkormányzat!$BZ$340)</f>
        <v>0</v>
      </c>
      <c r="BI42" s="7"/>
      <c r="BJ42" s="7"/>
      <c r="BK42" s="7"/>
      <c r="BL42" s="7"/>
      <c r="BM42" s="7"/>
      <c r="BN42" s="7">
        <f>SUM([1]Önkormányzat!$CI$340)</f>
        <v>0</v>
      </c>
      <c r="BO42" s="7"/>
      <c r="BP42" s="7"/>
      <c r="BQ42" s="7"/>
      <c r="BR42" s="7"/>
      <c r="BS42" s="7"/>
      <c r="BT42" s="7">
        <f>SUM([1]Önkormányzat!$CV$340)</f>
        <v>0</v>
      </c>
      <c r="BU42" s="7"/>
      <c r="BV42" s="7"/>
      <c r="BW42" s="7"/>
      <c r="BX42" s="7"/>
      <c r="BY42" s="7"/>
      <c r="BZ42" s="7">
        <f>SUM([1]Önkormányzat!$DD$340)</f>
        <v>0</v>
      </c>
      <c r="CA42" s="7"/>
      <c r="CB42" s="7"/>
      <c r="CC42" s="7"/>
      <c r="CD42" s="7"/>
      <c r="CE42" s="7"/>
      <c r="CF42" s="7"/>
      <c r="CG42" s="7"/>
      <c r="CH42" s="7"/>
      <c r="CI42" s="7"/>
      <c r="CJ42" s="7"/>
      <c r="CK42" s="7"/>
      <c r="CL42" s="7"/>
      <c r="CM42" s="7"/>
      <c r="CN42" s="7"/>
      <c r="CO42" s="7"/>
      <c r="CP42" s="7"/>
      <c r="CQ42" s="7"/>
      <c r="CR42" s="7"/>
      <c r="CS42" s="7"/>
      <c r="CT42" s="7"/>
      <c r="CU42" s="7"/>
      <c r="CV42" s="7"/>
      <c r="CW42" s="7"/>
      <c r="CX42" s="7">
        <f>SUM([1]Önkormányzat!$EB$340)</f>
        <v>0</v>
      </c>
      <c r="CY42" s="7"/>
      <c r="CZ42" s="7"/>
      <c r="DA42" s="7">
        <f>SUM([1]Önkormányzat!$AC$340)</f>
        <v>0</v>
      </c>
      <c r="DB42" s="7"/>
      <c r="DC42" s="7"/>
      <c r="DD42" s="7"/>
      <c r="DE42" s="7"/>
      <c r="DF42" s="7"/>
      <c r="DG42" s="7">
        <f>SUM([1]Önkormányzat!$DN$340)</f>
        <v>0</v>
      </c>
      <c r="DH42" s="7"/>
      <c r="DI42" s="7"/>
      <c r="DJ42" s="7">
        <f>SUM([1]Önkormányzat!$EI$340)</f>
        <v>0</v>
      </c>
      <c r="DK42" s="7"/>
      <c r="DL42" s="7"/>
      <c r="DM42" s="7"/>
      <c r="DN42" s="7"/>
      <c r="DO42" s="7"/>
      <c r="DP42" s="7"/>
      <c r="DQ42" s="7"/>
      <c r="DR42" s="7"/>
      <c r="DS42" s="135">
        <f t="shared" ref="DS42:DS48" si="57">SUM(C42:DP42)</f>
        <v>0</v>
      </c>
      <c r="DT42" s="135"/>
      <c r="DU42" s="7"/>
      <c r="DV42" s="8"/>
      <c r="DW42" s="8"/>
      <c r="DX42" s="8"/>
      <c r="DY42" s="7"/>
      <c r="DZ42" s="7"/>
      <c r="EA42" s="7"/>
      <c r="EB42" s="7"/>
      <c r="EC42" s="7"/>
      <c r="ED42" s="7"/>
      <c r="EE42" s="7">
        <f>SUM([1]Hivatal!$V$317)</f>
        <v>0</v>
      </c>
      <c r="EF42" s="7"/>
      <c r="EG42" s="7"/>
      <c r="EH42" s="7">
        <f>SUM([1]Hivatal!$Z$317)</f>
        <v>0</v>
      </c>
      <c r="EI42" s="7"/>
      <c r="EJ42" s="7"/>
      <c r="EK42" s="7">
        <f>SUM([1]Hivatal!$AJ$317)</f>
        <v>0</v>
      </c>
      <c r="EL42" s="7"/>
      <c r="EM42" s="7"/>
      <c r="EN42" s="7">
        <f>SUM([1]Hivatal!$AD$317)</f>
        <v>0</v>
      </c>
      <c r="EO42" s="7"/>
      <c r="EP42" s="7"/>
      <c r="EQ42" s="7">
        <f>SUM([1]Hivatal!$AR$317)</f>
        <v>0</v>
      </c>
      <c r="ER42" s="7"/>
      <c r="ES42" s="7"/>
      <c r="ET42" s="7">
        <f>SUM([1]Hivatal!$AZ$317)</f>
        <v>0</v>
      </c>
      <c r="EU42" s="7"/>
      <c r="EV42" s="7"/>
      <c r="EW42" s="135">
        <f t="shared" ref="EW42:EW48" si="58">SUM(DV42:ET42)</f>
        <v>0</v>
      </c>
      <c r="EX42" s="135"/>
      <c r="EY42" s="7"/>
      <c r="EZ42" s="7"/>
      <c r="FA42" s="7"/>
      <c r="FB42" s="7"/>
      <c r="FC42" s="7"/>
      <c r="FD42" s="7"/>
      <c r="FE42" s="7"/>
      <c r="FF42" s="7"/>
      <c r="FG42" s="7"/>
      <c r="FH42" s="7"/>
      <c r="FI42" s="7"/>
      <c r="FJ42" s="7"/>
      <c r="FK42" s="7"/>
      <c r="FL42" s="8">
        <f t="shared" ref="FL42:FL48" si="59">SUM(EY42:FK42)</f>
        <v>0</v>
      </c>
      <c r="FM42" s="8"/>
      <c r="FN42" s="8"/>
      <c r="FO42" s="8"/>
      <c r="FP42" s="8">
        <f t="shared" ref="FP42:FP48" si="60">FL42+FM42+FN42+FO42</f>
        <v>0</v>
      </c>
      <c r="FQ42" s="173">
        <f t="shared" si="8"/>
        <v>0</v>
      </c>
    </row>
    <row r="43" spans="1:173" ht="25.5" x14ac:dyDescent="0.2">
      <c r="A43" s="161" t="s">
        <v>498</v>
      </c>
      <c r="B43" s="1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135">
        <f t="shared" si="57"/>
        <v>0</v>
      </c>
      <c r="DT43" s="135"/>
      <c r="DU43" s="7"/>
      <c r="DV43" s="8"/>
      <c r="DW43" s="8"/>
      <c r="DX43" s="8"/>
      <c r="DY43" s="7"/>
      <c r="DZ43" s="7"/>
      <c r="EA43" s="7"/>
      <c r="EB43" s="7"/>
      <c r="EC43" s="7"/>
      <c r="ED43" s="7"/>
      <c r="EE43" s="7"/>
      <c r="EF43" s="7"/>
      <c r="EG43" s="7"/>
      <c r="EH43" s="7"/>
      <c r="EI43" s="7"/>
      <c r="EJ43" s="7"/>
      <c r="EK43" s="7"/>
      <c r="EL43" s="7"/>
      <c r="EM43" s="7"/>
      <c r="EN43" s="7"/>
      <c r="EO43" s="7"/>
      <c r="EP43" s="7"/>
      <c r="EQ43" s="7"/>
      <c r="ER43" s="7"/>
      <c r="ES43" s="7"/>
      <c r="ET43" s="7"/>
      <c r="EU43" s="7"/>
      <c r="EV43" s="7"/>
      <c r="EW43" s="135">
        <f t="shared" si="58"/>
        <v>0</v>
      </c>
      <c r="EX43" s="135"/>
      <c r="EY43" s="7"/>
      <c r="EZ43" s="7"/>
      <c r="FA43" s="7"/>
      <c r="FB43" s="7"/>
      <c r="FC43" s="7"/>
      <c r="FD43" s="7"/>
      <c r="FE43" s="7"/>
      <c r="FF43" s="7"/>
      <c r="FG43" s="7"/>
      <c r="FH43" s="7"/>
      <c r="FI43" s="7"/>
      <c r="FJ43" s="7"/>
      <c r="FK43" s="7"/>
      <c r="FL43" s="8">
        <f t="shared" si="59"/>
        <v>0</v>
      </c>
      <c r="FM43" s="8"/>
      <c r="FN43" s="8"/>
      <c r="FO43" s="8"/>
      <c r="FP43" s="8">
        <f t="shared" si="60"/>
        <v>0</v>
      </c>
      <c r="FQ43" s="173">
        <f t="shared" si="8"/>
        <v>0</v>
      </c>
    </row>
    <row r="44" spans="1:173" x14ac:dyDescent="0.2">
      <c r="A44" s="161" t="s">
        <v>499</v>
      </c>
      <c r="B44" s="1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135">
        <f t="shared" si="57"/>
        <v>0</v>
      </c>
      <c r="DT44" s="135"/>
      <c r="DU44" s="7"/>
      <c r="DV44" s="8"/>
      <c r="DW44" s="8"/>
      <c r="DX44" s="8"/>
      <c r="DY44" s="7"/>
      <c r="DZ44" s="7"/>
      <c r="EA44" s="7"/>
      <c r="EB44" s="7"/>
      <c r="EC44" s="7"/>
      <c r="ED44" s="7"/>
      <c r="EE44" s="7"/>
      <c r="EF44" s="7"/>
      <c r="EG44" s="7"/>
      <c r="EH44" s="7"/>
      <c r="EI44" s="7"/>
      <c r="EJ44" s="7"/>
      <c r="EK44" s="7"/>
      <c r="EL44" s="7"/>
      <c r="EM44" s="7"/>
      <c r="EN44" s="7"/>
      <c r="EO44" s="7"/>
      <c r="EP44" s="7"/>
      <c r="EQ44" s="7"/>
      <c r="ER44" s="7"/>
      <c r="ES44" s="7"/>
      <c r="ET44" s="7"/>
      <c r="EU44" s="7"/>
      <c r="EV44" s="7"/>
      <c r="EW44" s="135">
        <f t="shared" si="58"/>
        <v>0</v>
      </c>
      <c r="EX44" s="135"/>
      <c r="EY44" s="7"/>
      <c r="EZ44" s="7"/>
      <c r="FA44" s="7"/>
      <c r="FB44" s="7"/>
      <c r="FC44" s="7"/>
      <c r="FD44" s="7"/>
      <c r="FE44" s="7"/>
      <c r="FF44" s="7"/>
      <c r="FG44" s="7"/>
      <c r="FH44" s="7"/>
      <c r="FI44" s="7"/>
      <c r="FJ44" s="7"/>
      <c r="FK44" s="7"/>
      <c r="FL44" s="8">
        <f t="shared" si="59"/>
        <v>0</v>
      </c>
      <c r="FM44" s="8"/>
      <c r="FN44" s="8"/>
      <c r="FO44" s="8"/>
      <c r="FP44" s="8">
        <f t="shared" si="60"/>
        <v>0</v>
      </c>
      <c r="FQ44" s="173">
        <f t="shared" si="8"/>
        <v>0</v>
      </c>
    </row>
    <row r="45" spans="1:173" x14ac:dyDescent="0.2">
      <c r="A45" s="161" t="s">
        <v>500</v>
      </c>
      <c r="B45" s="16"/>
      <c r="C45" s="7">
        <f>SUM([1]Önkormányzat!$F$346)</f>
        <v>0</v>
      </c>
      <c r="D45" s="7"/>
      <c r="E45" s="7"/>
      <c r="F45" s="7"/>
      <c r="G45" s="7"/>
      <c r="H45" s="7"/>
      <c r="I45" s="7"/>
      <c r="J45" s="7"/>
      <c r="K45" s="7"/>
      <c r="L45" s="7"/>
      <c r="M45" s="7"/>
      <c r="N45" s="7"/>
      <c r="O45" s="7"/>
      <c r="P45" s="7"/>
      <c r="Q45" s="7"/>
      <c r="R45" s="7"/>
      <c r="S45" s="7"/>
      <c r="T45" s="7"/>
      <c r="U45" s="7">
        <f>SUM([1]Önkormányzat!$AN$346)</f>
        <v>0</v>
      </c>
      <c r="V45" s="7"/>
      <c r="W45" s="7"/>
      <c r="X45" s="7">
        <f>SUM([1]Önkormányzat!$AQ$346)</f>
        <v>0</v>
      </c>
      <c r="Y45" s="7"/>
      <c r="Z45" s="7"/>
      <c r="AA45" s="7">
        <f>SUM([1]Önkormányzat!$AU$346)</f>
        <v>0</v>
      </c>
      <c r="AB45" s="7"/>
      <c r="AC45" s="7"/>
      <c r="AD45" s="7">
        <f>SUM([1]Önkormányzat!$AZ$346)</f>
        <v>0</v>
      </c>
      <c r="AE45" s="7"/>
      <c r="AF45" s="7"/>
      <c r="AG45" s="7">
        <f>SUM([1]Önkormányzat!$U$346)</f>
        <v>0</v>
      </c>
      <c r="AH45" s="7"/>
      <c r="AI45" s="7"/>
      <c r="AJ45" s="7">
        <f>SUM([1]Önkormányzat!$Y$346)</f>
        <v>0</v>
      </c>
      <c r="AK45" s="7"/>
      <c r="AL45" s="7"/>
      <c r="AM45" s="7">
        <f>SUM([1]Önkormányzat!$BG$346)</f>
        <v>0</v>
      </c>
      <c r="AN45" s="7"/>
      <c r="AO45" s="7"/>
      <c r="AP45" s="7">
        <f>SUM([1]Önkormányzat!$BN$346)</f>
        <v>0</v>
      </c>
      <c r="AQ45" s="7"/>
      <c r="AR45" s="7"/>
      <c r="AS45" s="7"/>
      <c r="AT45" s="7"/>
      <c r="AU45" s="7"/>
      <c r="AV45" s="7">
        <f>SUM([1]Önkormányzat!$CJ$346)</f>
        <v>0</v>
      </c>
      <c r="AW45" s="7"/>
      <c r="AX45" s="7"/>
      <c r="AY45" s="7">
        <f>SUM([1]Önkormányzat!$BR$346)</f>
        <v>0</v>
      </c>
      <c r="AZ45" s="7"/>
      <c r="BA45" s="7"/>
      <c r="BB45" s="7"/>
      <c r="BC45" s="7"/>
      <c r="BD45" s="7"/>
      <c r="BE45" s="7">
        <f>SUM([1]Önkormányzat!$BW$346)</f>
        <v>0</v>
      </c>
      <c r="BF45" s="7"/>
      <c r="BG45" s="7"/>
      <c r="BH45" s="7">
        <f>SUM([1]Önkormányzat!$BZ$346)</f>
        <v>0</v>
      </c>
      <c r="BI45" s="7"/>
      <c r="BJ45" s="7"/>
      <c r="BK45" s="7"/>
      <c r="BL45" s="7"/>
      <c r="BM45" s="7"/>
      <c r="BN45" s="7">
        <f>SUM([1]Önkormányzat!$CI$346)</f>
        <v>0</v>
      </c>
      <c r="BO45" s="7"/>
      <c r="BP45" s="7"/>
      <c r="BQ45" s="7"/>
      <c r="BR45" s="7"/>
      <c r="BS45" s="7"/>
      <c r="BT45" s="7">
        <f>SUM([1]Önkormányzat!$CV$346)</f>
        <v>0</v>
      </c>
      <c r="BU45" s="7"/>
      <c r="BV45" s="7"/>
      <c r="BW45" s="7"/>
      <c r="BX45" s="7"/>
      <c r="BY45" s="7"/>
      <c r="BZ45" s="7">
        <f>SUM([1]Önkormányzat!$DD$346)</f>
        <v>0</v>
      </c>
      <c r="CA45" s="7"/>
      <c r="CB45" s="7"/>
      <c r="CC45" s="7"/>
      <c r="CD45" s="7"/>
      <c r="CE45" s="7"/>
      <c r="CF45" s="7">
        <f>'bevétel 11602'!D24</f>
        <v>0</v>
      </c>
      <c r="CG45" s="7"/>
      <c r="CH45" s="7"/>
      <c r="CI45" s="7"/>
      <c r="CJ45" s="7"/>
      <c r="CK45" s="7"/>
      <c r="CL45" s="7"/>
      <c r="CM45" s="7"/>
      <c r="CN45" s="7"/>
      <c r="CO45" s="7"/>
      <c r="CP45" s="7"/>
      <c r="CQ45" s="7"/>
      <c r="CR45" s="7"/>
      <c r="CS45" s="7"/>
      <c r="CT45" s="7"/>
      <c r="CU45" s="7"/>
      <c r="CV45" s="7"/>
      <c r="CW45" s="7"/>
      <c r="CX45" s="7">
        <f>SUM([1]Önkormányzat!$EB$346)</f>
        <v>0</v>
      </c>
      <c r="CY45" s="7"/>
      <c r="CZ45" s="7"/>
      <c r="DA45" s="7">
        <f>SUM([1]Önkormányzat!$AC$346)</f>
        <v>0</v>
      </c>
      <c r="DB45" s="7"/>
      <c r="DC45" s="7"/>
      <c r="DD45" s="7"/>
      <c r="DE45" s="7"/>
      <c r="DF45" s="7"/>
      <c r="DG45" s="7">
        <f>SUM([1]Önkormányzat!$DN$346)</f>
        <v>0</v>
      </c>
      <c r="DH45" s="7"/>
      <c r="DI45" s="7"/>
      <c r="DJ45" s="7">
        <f>SUM([1]Önkormányzat!$EI$346)</f>
        <v>0</v>
      </c>
      <c r="DK45" s="7"/>
      <c r="DL45" s="7"/>
      <c r="DM45" s="7"/>
      <c r="DN45" s="7"/>
      <c r="DO45" s="7"/>
      <c r="DP45" s="7"/>
      <c r="DQ45" s="7"/>
      <c r="DR45" s="7"/>
      <c r="DS45" s="135">
        <f t="shared" si="57"/>
        <v>0</v>
      </c>
      <c r="DT45" s="135"/>
      <c r="DU45" s="7"/>
      <c r="DV45" s="8"/>
      <c r="DW45" s="8"/>
      <c r="DX45" s="8"/>
      <c r="DY45" s="7"/>
      <c r="DZ45" s="7"/>
      <c r="EA45" s="7"/>
      <c r="EB45" s="7"/>
      <c r="EC45" s="7"/>
      <c r="ED45" s="7"/>
      <c r="EE45" s="7">
        <f>SUM([1]Hivatal!$V$322)</f>
        <v>0</v>
      </c>
      <c r="EF45" s="7"/>
      <c r="EG45" s="7"/>
      <c r="EH45" s="7">
        <f>SUM([1]Hivatal!$Z$322)</f>
        <v>0</v>
      </c>
      <c r="EI45" s="7"/>
      <c r="EJ45" s="7"/>
      <c r="EK45" s="7">
        <f>SUM([1]Hivatal!$AJ$322)</f>
        <v>0</v>
      </c>
      <c r="EL45" s="7"/>
      <c r="EM45" s="7"/>
      <c r="EN45" s="7">
        <f>SUM([1]Hivatal!$AD$322)</f>
        <v>0</v>
      </c>
      <c r="EO45" s="7"/>
      <c r="EP45" s="7"/>
      <c r="EQ45" s="7">
        <f>SUM([1]Hivatal!$AR$322)</f>
        <v>0</v>
      </c>
      <c r="ER45" s="7"/>
      <c r="ES45" s="7"/>
      <c r="ET45" s="7">
        <f>SUM([1]Hivatal!$AZ$322)</f>
        <v>0</v>
      </c>
      <c r="EU45" s="7"/>
      <c r="EV45" s="7"/>
      <c r="EW45" s="135">
        <f t="shared" si="58"/>
        <v>0</v>
      </c>
      <c r="EX45" s="135"/>
      <c r="EY45" s="7"/>
      <c r="EZ45" s="7"/>
      <c r="FA45" s="7"/>
      <c r="FB45" s="7"/>
      <c r="FC45" s="7"/>
      <c r="FD45" s="7"/>
      <c r="FE45" s="7"/>
      <c r="FF45" s="7"/>
      <c r="FG45" s="7"/>
      <c r="FH45" s="7"/>
      <c r="FI45" s="7"/>
      <c r="FJ45" s="7"/>
      <c r="FK45" s="7"/>
      <c r="FL45" s="8">
        <f t="shared" si="59"/>
        <v>0</v>
      </c>
      <c r="FM45" s="8"/>
      <c r="FN45" s="8"/>
      <c r="FO45" s="8"/>
      <c r="FP45" s="8">
        <f t="shared" si="60"/>
        <v>0</v>
      </c>
      <c r="FQ45" s="173">
        <f t="shared" si="8"/>
        <v>0</v>
      </c>
    </row>
    <row r="46" spans="1:173" x14ac:dyDescent="0.2">
      <c r="A46" s="161" t="s">
        <v>501</v>
      </c>
      <c r="B46" s="16"/>
      <c r="C46" s="7">
        <f>SUM([1]Önkormányzat!$F$368)</f>
        <v>0</v>
      </c>
      <c r="D46" s="7"/>
      <c r="E46" s="7"/>
      <c r="F46" s="7"/>
      <c r="G46" s="7"/>
      <c r="H46" s="7"/>
      <c r="I46" s="7"/>
      <c r="J46" s="7"/>
      <c r="K46" s="7"/>
      <c r="L46" s="7"/>
      <c r="M46" s="7"/>
      <c r="N46" s="7"/>
      <c r="O46" s="7"/>
      <c r="P46" s="7"/>
      <c r="Q46" s="7"/>
      <c r="R46" s="7"/>
      <c r="S46" s="7"/>
      <c r="T46" s="7"/>
      <c r="U46" s="7">
        <f>SUM([1]Önkormányzat!$AN$368)</f>
        <v>0</v>
      </c>
      <c r="V46" s="7"/>
      <c r="W46" s="7"/>
      <c r="X46" s="7">
        <f>SUM([1]Önkormányzat!$AQ$368)</f>
        <v>0</v>
      </c>
      <c r="Y46" s="7"/>
      <c r="Z46" s="7"/>
      <c r="AA46" s="7">
        <f>SUM([1]Önkormányzat!$AU$368)</f>
        <v>0</v>
      </c>
      <c r="AB46" s="7"/>
      <c r="AC46" s="7"/>
      <c r="AD46" s="7">
        <f>SUM([1]Önkormányzat!$AZ$368)</f>
        <v>0</v>
      </c>
      <c r="AE46" s="7"/>
      <c r="AF46" s="7"/>
      <c r="AG46" s="7">
        <f>SUM([1]Önkormányzat!$U$368)</f>
        <v>0</v>
      </c>
      <c r="AH46" s="7"/>
      <c r="AI46" s="7"/>
      <c r="AJ46" s="7">
        <f>SUM([1]Önkormányzat!$Y$368)</f>
        <v>0</v>
      </c>
      <c r="AK46" s="7"/>
      <c r="AL46" s="7"/>
      <c r="AM46" s="7">
        <f>SUM([1]Önkormányzat!$BG$368)</f>
        <v>0</v>
      </c>
      <c r="AN46" s="7"/>
      <c r="AO46" s="7"/>
      <c r="AP46" s="7">
        <f>SUM([2]Önkormányzat!$BN$366)</f>
        <v>0</v>
      </c>
      <c r="AQ46" s="7"/>
      <c r="AR46" s="7"/>
      <c r="AS46" s="7"/>
      <c r="AT46" s="7"/>
      <c r="AU46" s="7"/>
      <c r="AV46" s="7">
        <f>SUM([1]Önkormányzat!$CJ$368)</f>
        <v>0</v>
      </c>
      <c r="AW46" s="7"/>
      <c r="AX46" s="7"/>
      <c r="AY46" s="7">
        <f>SUM([1]Önkormányzat!$BR$368)</f>
        <v>0</v>
      </c>
      <c r="AZ46" s="7"/>
      <c r="BA46" s="7"/>
      <c r="BB46" s="7"/>
      <c r="BC46" s="7"/>
      <c r="BD46" s="7"/>
      <c r="BE46" s="7">
        <f>SUM([1]Önkormányzat!$BW$368)</f>
        <v>0</v>
      </c>
      <c r="BF46" s="7"/>
      <c r="BG46" s="7"/>
      <c r="BH46" s="7">
        <f>SUM([1]Önkormányzat!$BZ$368)</f>
        <v>0</v>
      </c>
      <c r="BI46" s="7"/>
      <c r="BJ46" s="7"/>
      <c r="BK46" s="7"/>
      <c r="BL46" s="7"/>
      <c r="BM46" s="7"/>
      <c r="BN46" s="7">
        <f>SUM([1]Önkormányzat!$CI$368)</f>
        <v>0</v>
      </c>
      <c r="BO46" s="7"/>
      <c r="BP46" s="7"/>
      <c r="BQ46" s="7"/>
      <c r="BR46" s="7"/>
      <c r="BS46" s="7"/>
      <c r="BT46" s="7">
        <f>SUM([1]Önkormányzat!$CV$368)</f>
        <v>0</v>
      </c>
      <c r="BU46" s="7"/>
      <c r="BV46" s="7"/>
      <c r="BW46" s="7"/>
      <c r="BX46" s="7"/>
      <c r="BY46" s="7"/>
      <c r="BZ46" s="7">
        <f>SUM([1]Önkormányzat!$DD$368)</f>
        <v>0</v>
      </c>
      <c r="CA46" s="7"/>
      <c r="CB46" s="7"/>
      <c r="CC46" s="7"/>
      <c r="CD46" s="7"/>
      <c r="CE46" s="7"/>
      <c r="CF46" s="7">
        <f>'bevétel 11602'!E24</f>
        <v>0</v>
      </c>
      <c r="CG46" s="7"/>
      <c r="CH46" s="7"/>
      <c r="CI46" s="7"/>
      <c r="CJ46" s="7"/>
      <c r="CK46" s="7"/>
      <c r="CL46" s="7"/>
      <c r="CM46" s="7"/>
      <c r="CN46" s="7"/>
      <c r="CO46" s="7"/>
      <c r="CP46" s="7"/>
      <c r="CQ46" s="7"/>
      <c r="CR46" s="7"/>
      <c r="CS46" s="7"/>
      <c r="CT46" s="7"/>
      <c r="CU46" s="7"/>
      <c r="CV46" s="7"/>
      <c r="CW46" s="7"/>
      <c r="CX46" s="7">
        <f>SUM([1]Önkormányzat!$EB$368)</f>
        <v>0</v>
      </c>
      <c r="CY46" s="7"/>
      <c r="CZ46" s="7"/>
      <c r="DA46" s="7">
        <f>SUM([1]Önkormányzat!$AC$368)</f>
        <v>0</v>
      </c>
      <c r="DB46" s="7"/>
      <c r="DC46" s="7"/>
      <c r="DD46" s="7"/>
      <c r="DE46" s="7"/>
      <c r="DF46" s="7"/>
      <c r="DG46" s="7">
        <f>SUM([1]Önkormányzat!$DN$368)</f>
        <v>0</v>
      </c>
      <c r="DH46" s="7"/>
      <c r="DI46" s="7"/>
      <c r="DJ46" s="7">
        <f>SUM([1]Önkormányzat!$EI$368)</f>
        <v>0</v>
      </c>
      <c r="DK46" s="7"/>
      <c r="DL46" s="7"/>
      <c r="DM46" s="7"/>
      <c r="DN46" s="7"/>
      <c r="DO46" s="7"/>
      <c r="DP46" s="7"/>
      <c r="DQ46" s="7"/>
      <c r="DR46" s="7"/>
      <c r="DS46" s="135">
        <f t="shared" si="57"/>
        <v>0</v>
      </c>
      <c r="DT46" s="135"/>
      <c r="DU46" s="7"/>
      <c r="DV46" s="8"/>
      <c r="DW46" s="8"/>
      <c r="DX46" s="8"/>
      <c r="DY46" s="7"/>
      <c r="DZ46" s="7"/>
      <c r="EA46" s="7"/>
      <c r="EB46" s="7"/>
      <c r="EC46" s="7"/>
      <c r="ED46" s="7"/>
      <c r="EE46" s="7">
        <f>SUM([1]Hivatal!$V$327)</f>
        <v>0</v>
      </c>
      <c r="EF46" s="7"/>
      <c r="EG46" s="7"/>
      <c r="EH46" s="7">
        <f>SUM([1]Hivatal!$Z$327)</f>
        <v>0</v>
      </c>
      <c r="EI46" s="7"/>
      <c r="EJ46" s="7"/>
      <c r="EK46" s="7">
        <f>SUM([1]Hivatal!$AJ$327)</f>
        <v>0</v>
      </c>
      <c r="EL46" s="7"/>
      <c r="EM46" s="7"/>
      <c r="EN46" s="7">
        <f>SUM([1]Hivatal!$AD$327)</f>
        <v>0</v>
      </c>
      <c r="EO46" s="7"/>
      <c r="EP46" s="7"/>
      <c r="EQ46" s="7">
        <f>SUM([1]Hivatal!$AR$327)</f>
        <v>0</v>
      </c>
      <c r="ER46" s="7"/>
      <c r="ES46" s="7"/>
      <c r="ET46" s="7">
        <f>SUM([1]Hivatal!$AZ$327)</f>
        <v>0</v>
      </c>
      <c r="EU46" s="7"/>
      <c r="EV46" s="7"/>
      <c r="EW46" s="135">
        <f t="shared" si="58"/>
        <v>0</v>
      </c>
      <c r="EX46" s="135"/>
      <c r="EY46" s="7"/>
      <c r="EZ46" s="7"/>
      <c r="FA46" s="7"/>
      <c r="FB46" s="7"/>
      <c r="FC46" s="7"/>
      <c r="FD46" s="7"/>
      <c r="FE46" s="7"/>
      <c r="FF46" s="7"/>
      <c r="FG46" s="7"/>
      <c r="FH46" s="7"/>
      <c r="FI46" s="7"/>
      <c r="FJ46" s="7"/>
      <c r="FK46" s="7"/>
      <c r="FL46" s="8">
        <f t="shared" si="59"/>
        <v>0</v>
      </c>
      <c r="FM46" s="8"/>
      <c r="FN46" s="8"/>
      <c r="FO46" s="8"/>
      <c r="FP46" s="8">
        <f t="shared" si="60"/>
        <v>0</v>
      </c>
      <c r="FQ46" s="173">
        <f t="shared" si="8"/>
        <v>0</v>
      </c>
    </row>
    <row r="47" spans="1:173" x14ac:dyDescent="0.2">
      <c r="A47" s="161" t="s">
        <v>502</v>
      </c>
      <c r="B47" s="16"/>
      <c r="C47" s="7">
        <f>SUM([1]Önkormányzat!$F$374)</f>
        <v>0</v>
      </c>
      <c r="D47" s="7"/>
      <c r="E47" s="7"/>
      <c r="F47" s="7"/>
      <c r="G47" s="7"/>
      <c r="H47" s="7"/>
      <c r="I47" s="7"/>
      <c r="J47" s="7"/>
      <c r="K47" s="7"/>
      <c r="L47" s="7"/>
      <c r="M47" s="7"/>
      <c r="N47" s="7"/>
      <c r="O47" s="7"/>
      <c r="P47" s="7"/>
      <c r="Q47" s="7"/>
      <c r="R47" s="7"/>
      <c r="S47" s="7"/>
      <c r="T47" s="7"/>
      <c r="U47" s="7">
        <f>SUM([1]Önkormányzat!$AN$374)</f>
        <v>0</v>
      </c>
      <c r="V47" s="7"/>
      <c r="W47" s="7"/>
      <c r="X47" s="7">
        <f>SUM([1]Önkormányzat!$AQ$374)</f>
        <v>0</v>
      </c>
      <c r="Y47" s="7"/>
      <c r="Z47" s="7"/>
      <c r="AA47" s="7">
        <f>SUM([1]Önkormányzat!$AU$374)</f>
        <v>0</v>
      </c>
      <c r="AB47" s="7"/>
      <c r="AC47" s="7"/>
      <c r="AD47" s="7">
        <f>SUM([1]Önkormányzat!$AZ$374)</f>
        <v>0</v>
      </c>
      <c r="AE47" s="7"/>
      <c r="AF47" s="7"/>
      <c r="AG47" s="7">
        <f>SUM([1]Önkormányzat!$U$374)</f>
        <v>0</v>
      </c>
      <c r="AH47" s="7"/>
      <c r="AI47" s="7"/>
      <c r="AJ47" s="7">
        <f>SUM([1]Önkormányzat!$Y$374)</f>
        <v>0</v>
      </c>
      <c r="AK47" s="7"/>
      <c r="AL47" s="7"/>
      <c r="AM47" s="7">
        <f>SUM([1]Önkormányzat!$BG$374)</f>
        <v>0</v>
      </c>
      <c r="AN47" s="7"/>
      <c r="AO47" s="7"/>
      <c r="AP47" s="7">
        <f>SUM([1]Önkormányzat!$BN$374)</f>
        <v>0</v>
      </c>
      <c r="AQ47" s="7"/>
      <c r="AR47" s="7"/>
      <c r="AS47" s="7"/>
      <c r="AT47" s="7"/>
      <c r="AU47" s="7"/>
      <c r="AV47" s="7">
        <f>SUM([1]Önkormányzat!$CJ$374)</f>
        <v>0</v>
      </c>
      <c r="AW47" s="7"/>
      <c r="AX47" s="7"/>
      <c r="AY47" s="7">
        <f>SUM([1]Önkormányzat!$BR$374)</f>
        <v>0</v>
      </c>
      <c r="AZ47" s="7"/>
      <c r="BA47" s="7"/>
      <c r="BB47" s="7"/>
      <c r="BC47" s="7"/>
      <c r="BD47" s="7"/>
      <c r="BE47" s="7">
        <f>SUM([1]Önkormányzat!$BW$374)</f>
        <v>0</v>
      </c>
      <c r="BF47" s="7"/>
      <c r="BG47" s="7"/>
      <c r="BH47" s="7">
        <f>SUM([1]Önkormányzat!$BZ$374)</f>
        <v>0</v>
      </c>
      <c r="BI47" s="7"/>
      <c r="BJ47" s="7"/>
      <c r="BK47" s="7"/>
      <c r="BL47" s="7"/>
      <c r="BM47" s="7"/>
      <c r="BN47" s="7">
        <f>SUM([1]Önkormányzat!$CI$374)</f>
        <v>0</v>
      </c>
      <c r="BO47" s="7"/>
      <c r="BP47" s="7"/>
      <c r="BQ47" s="7"/>
      <c r="BR47" s="7"/>
      <c r="BS47" s="7"/>
      <c r="BT47" s="7">
        <f>SUM([1]Önkormányzat!$CV$374)</f>
        <v>0</v>
      </c>
      <c r="BU47" s="7"/>
      <c r="BV47" s="7"/>
      <c r="BW47" s="7"/>
      <c r="BX47" s="7"/>
      <c r="BY47" s="7"/>
      <c r="BZ47" s="7">
        <f>SUM([1]Önkormányzat!$DD$374)</f>
        <v>0</v>
      </c>
      <c r="CA47" s="7"/>
      <c r="CB47" s="7"/>
      <c r="CC47" s="7"/>
      <c r="CD47" s="7"/>
      <c r="CE47" s="7"/>
      <c r="CF47" s="7"/>
      <c r="CG47" s="7"/>
      <c r="CH47" s="7"/>
      <c r="CI47" s="7"/>
      <c r="CJ47" s="7"/>
      <c r="CK47" s="7"/>
      <c r="CL47" s="7"/>
      <c r="CM47" s="7"/>
      <c r="CN47" s="7"/>
      <c r="CO47" s="7"/>
      <c r="CP47" s="7"/>
      <c r="CQ47" s="7"/>
      <c r="CR47" s="7"/>
      <c r="CS47" s="7"/>
      <c r="CT47" s="7"/>
      <c r="CU47" s="7"/>
      <c r="CV47" s="7"/>
      <c r="CW47" s="7"/>
      <c r="CX47" s="7">
        <f>SUM([1]Önkormányzat!$EB$374)</f>
        <v>0</v>
      </c>
      <c r="CY47" s="7"/>
      <c r="CZ47" s="7"/>
      <c r="DA47" s="7">
        <f>SUM([1]Önkormányzat!$AC$374)</f>
        <v>0</v>
      </c>
      <c r="DB47" s="7"/>
      <c r="DC47" s="7"/>
      <c r="DD47" s="7"/>
      <c r="DE47" s="7"/>
      <c r="DF47" s="7"/>
      <c r="DG47" s="7">
        <f>SUM([1]Önkormányzat!$DN$374)</f>
        <v>0</v>
      </c>
      <c r="DH47" s="7"/>
      <c r="DI47" s="7"/>
      <c r="DJ47" s="7">
        <f>SUM([1]Önkormányzat!$EI$374)</f>
        <v>0</v>
      </c>
      <c r="DK47" s="7"/>
      <c r="DL47" s="7"/>
      <c r="DM47" s="7"/>
      <c r="DN47" s="7"/>
      <c r="DO47" s="7"/>
      <c r="DP47" s="7"/>
      <c r="DQ47" s="7"/>
      <c r="DR47" s="7"/>
      <c r="DS47" s="135">
        <f t="shared" si="57"/>
        <v>0</v>
      </c>
      <c r="DT47" s="135"/>
      <c r="DU47" s="7"/>
      <c r="DV47" s="8"/>
      <c r="DW47" s="8"/>
      <c r="DX47" s="8"/>
      <c r="DY47" s="7"/>
      <c r="DZ47" s="7"/>
      <c r="EA47" s="7"/>
      <c r="EB47" s="7"/>
      <c r="EC47" s="7"/>
      <c r="ED47" s="7"/>
      <c r="EE47" s="7">
        <f>SUM([1]Hivatal!$V$333)</f>
        <v>0</v>
      </c>
      <c r="EF47" s="7"/>
      <c r="EG47" s="7"/>
      <c r="EH47" s="7">
        <f>SUM([1]Hivatal!$Z$333)</f>
        <v>0</v>
      </c>
      <c r="EI47" s="7"/>
      <c r="EJ47" s="7"/>
      <c r="EK47" s="7">
        <f>SUM([1]Hivatal!$AJ$333)</f>
        <v>0</v>
      </c>
      <c r="EL47" s="7"/>
      <c r="EM47" s="7"/>
      <c r="EN47" s="7">
        <f>SUM([1]Hivatal!$AD$333)</f>
        <v>0</v>
      </c>
      <c r="EO47" s="7"/>
      <c r="EP47" s="7"/>
      <c r="EQ47" s="7">
        <f>SUM([1]Hivatal!$AR$333)</f>
        <v>0</v>
      </c>
      <c r="ER47" s="7"/>
      <c r="ES47" s="7"/>
      <c r="ET47" s="7">
        <f>SUM([1]Hivatal!$AZ$333)</f>
        <v>0</v>
      </c>
      <c r="EU47" s="7"/>
      <c r="EV47" s="7"/>
      <c r="EW47" s="135">
        <f t="shared" si="58"/>
        <v>0</v>
      </c>
      <c r="EX47" s="135"/>
      <c r="EY47" s="7"/>
      <c r="EZ47" s="7"/>
      <c r="FA47" s="7"/>
      <c r="FB47" s="7"/>
      <c r="FC47" s="7"/>
      <c r="FD47" s="7"/>
      <c r="FE47" s="7"/>
      <c r="FF47" s="7"/>
      <c r="FG47" s="7"/>
      <c r="FH47" s="7"/>
      <c r="FI47" s="7"/>
      <c r="FJ47" s="7"/>
      <c r="FK47" s="7"/>
      <c r="FL47" s="8">
        <f t="shared" si="59"/>
        <v>0</v>
      </c>
      <c r="FM47" s="8"/>
      <c r="FN47" s="8"/>
      <c r="FO47" s="8"/>
      <c r="FP47" s="8">
        <f t="shared" si="60"/>
        <v>0</v>
      </c>
      <c r="FQ47" s="173">
        <f t="shared" si="8"/>
        <v>0</v>
      </c>
    </row>
    <row r="48" spans="1:173" ht="25.5" x14ac:dyDescent="0.2">
      <c r="A48" s="161" t="s">
        <v>503</v>
      </c>
      <c r="B48" s="16"/>
      <c r="C48" s="7">
        <f>SUM([1]Önkormányzat!$F$379)</f>
        <v>0</v>
      </c>
      <c r="D48" s="7"/>
      <c r="E48" s="7"/>
      <c r="F48" s="7"/>
      <c r="G48" s="7"/>
      <c r="H48" s="7"/>
      <c r="I48" s="7"/>
      <c r="J48" s="7"/>
      <c r="K48" s="7"/>
      <c r="L48" s="7"/>
      <c r="M48" s="7"/>
      <c r="N48" s="7"/>
      <c r="O48" s="7"/>
      <c r="P48" s="7"/>
      <c r="Q48" s="7"/>
      <c r="R48" s="7"/>
      <c r="S48" s="7"/>
      <c r="T48" s="7"/>
      <c r="U48" s="7">
        <f>SUM([1]Önkormányzat!$AN$379)</f>
        <v>0</v>
      </c>
      <c r="V48" s="7"/>
      <c r="W48" s="7"/>
      <c r="X48" s="7">
        <f>SUM([1]Önkormányzat!$AQ$379)</f>
        <v>0</v>
      </c>
      <c r="Y48" s="7"/>
      <c r="Z48" s="7"/>
      <c r="AA48" s="7">
        <f>SUM([1]Önkormányzat!$AU$379)</f>
        <v>0</v>
      </c>
      <c r="AB48" s="7"/>
      <c r="AC48" s="7"/>
      <c r="AD48" s="7">
        <f>SUM([1]Önkormányzat!$AZ$379)</f>
        <v>0</v>
      </c>
      <c r="AE48" s="7"/>
      <c r="AF48" s="7"/>
      <c r="AG48" s="7">
        <f>SUM([1]Önkormányzat!$U$379)</f>
        <v>0</v>
      </c>
      <c r="AH48" s="7"/>
      <c r="AI48" s="7"/>
      <c r="AJ48" s="7">
        <f>SUM([1]Önkormányzat!$Y$379)</f>
        <v>0</v>
      </c>
      <c r="AK48" s="7"/>
      <c r="AL48" s="7"/>
      <c r="AM48" s="7">
        <f>SUM([1]Önkormányzat!$BG$379)</f>
        <v>0</v>
      </c>
      <c r="AN48" s="7"/>
      <c r="AO48" s="7"/>
      <c r="AP48" s="7">
        <f>SUM([1]Önkormányzat!$BN$379)</f>
        <v>0</v>
      </c>
      <c r="AQ48" s="7"/>
      <c r="AR48" s="7"/>
      <c r="AS48" s="7"/>
      <c r="AT48" s="7"/>
      <c r="AU48" s="7"/>
      <c r="AV48" s="7">
        <f>SUM([1]Önkormányzat!$CJ$379)</f>
        <v>0</v>
      </c>
      <c r="AW48" s="7"/>
      <c r="AX48" s="7"/>
      <c r="AY48" s="7">
        <f>SUM([1]Önkormányzat!$BR$379)</f>
        <v>0</v>
      </c>
      <c r="AZ48" s="7"/>
      <c r="BA48" s="7"/>
      <c r="BB48" s="7"/>
      <c r="BC48" s="7"/>
      <c r="BD48" s="7"/>
      <c r="BE48" s="7">
        <f>SUM([1]Önkormányzat!$BW$379)</f>
        <v>0</v>
      </c>
      <c r="BF48" s="7"/>
      <c r="BG48" s="7"/>
      <c r="BH48" s="7">
        <f>SUM([1]Önkormányzat!$BZ$379)</f>
        <v>0</v>
      </c>
      <c r="BI48" s="7"/>
      <c r="BJ48" s="7"/>
      <c r="BK48" s="7"/>
      <c r="BL48" s="7"/>
      <c r="BM48" s="7"/>
      <c r="BN48" s="7"/>
      <c r="BO48" s="7"/>
      <c r="BP48" s="7"/>
      <c r="BQ48" s="7"/>
      <c r="BR48" s="7"/>
      <c r="BS48" s="7"/>
      <c r="BT48" s="7">
        <f>SUM([1]Önkormányzat!$CV$379)</f>
        <v>0</v>
      </c>
      <c r="BU48" s="7"/>
      <c r="BV48" s="7"/>
      <c r="BW48" s="7"/>
      <c r="BX48" s="7"/>
      <c r="BY48" s="7"/>
      <c r="BZ48" s="7">
        <f>SUM([1]Önkormányzat!$DD$379)</f>
        <v>0</v>
      </c>
      <c r="CA48" s="7"/>
      <c r="CB48" s="7"/>
      <c r="CC48" s="7"/>
      <c r="CD48" s="7"/>
      <c r="CE48" s="7"/>
      <c r="CF48" s="7"/>
      <c r="CG48" s="7"/>
      <c r="CH48" s="7"/>
      <c r="CI48" s="7"/>
      <c r="CJ48" s="7"/>
      <c r="CK48" s="7"/>
      <c r="CL48" s="7"/>
      <c r="CM48" s="7"/>
      <c r="CN48" s="7"/>
      <c r="CO48" s="7"/>
      <c r="CP48" s="7"/>
      <c r="CQ48" s="7"/>
      <c r="CR48" s="7"/>
      <c r="CS48" s="7"/>
      <c r="CT48" s="7"/>
      <c r="CU48" s="7"/>
      <c r="CV48" s="7"/>
      <c r="CW48" s="7"/>
      <c r="CX48" s="7">
        <f>SUM([1]Önkormányzat!$EB$379)</f>
        <v>0</v>
      </c>
      <c r="CY48" s="7"/>
      <c r="CZ48" s="7"/>
      <c r="DA48" s="7">
        <f>SUM([1]Önkormányzat!$AC$379)</f>
        <v>0</v>
      </c>
      <c r="DB48" s="7"/>
      <c r="DC48" s="7"/>
      <c r="DD48" s="7"/>
      <c r="DE48" s="7"/>
      <c r="DF48" s="7"/>
      <c r="DG48" s="7">
        <f>SUM([1]Önkormányzat!$DN$379)</f>
        <v>0</v>
      </c>
      <c r="DH48" s="7"/>
      <c r="DI48" s="7"/>
      <c r="DJ48" s="7">
        <f>SUM([1]Önkormányzat!$EI$379)</f>
        <v>0</v>
      </c>
      <c r="DK48" s="7"/>
      <c r="DL48" s="7"/>
      <c r="DM48" s="7"/>
      <c r="DN48" s="7"/>
      <c r="DO48" s="7"/>
      <c r="DP48" s="7"/>
      <c r="DQ48" s="7"/>
      <c r="DR48" s="7"/>
      <c r="DS48" s="135">
        <f t="shared" si="57"/>
        <v>0</v>
      </c>
      <c r="DT48" s="135"/>
      <c r="DU48" s="7"/>
      <c r="DV48" s="8"/>
      <c r="DW48" s="8"/>
      <c r="DX48" s="8"/>
      <c r="DY48" s="7"/>
      <c r="DZ48" s="7"/>
      <c r="EA48" s="7"/>
      <c r="EB48" s="7"/>
      <c r="EC48" s="7"/>
      <c r="ED48" s="7"/>
      <c r="EE48" s="7"/>
      <c r="EF48" s="7"/>
      <c r="EG48" s="7"/>
      <c r="EH48" s="7"/>
      <c r="EI48" s="7"/>
      <c r="EJ48" s="7"/>
      <c r="EK48" s="7"/>
      <c r="EL48" s="7"/>
      <c r="EM48" s="7"/>
      <c r="EN48" s="7"/>
      <c r="EO48" s="7"/>
      <c r="EP48" s="7"/>
      <c r="EQ48" s="7"/>
      <c r="ER48" s="7"/>
      <c r="ES48" s="7"/>
      <c r="ET48" s="7"/>
      <c r="EU48" s="7"/>
      <c r="EV48" s="7"/>
      <c r="EW48" s="135">
        <f t="shared" si="58"/>
        <v>0</v>
      </c>
      <c r="EX48" s="135"/>
      <c r="EY48" s="7"/>
      <c r="EZ48" s="7"/>
      <c r="FA48" s="7"/>
      <c r="FB48" s="7"/>
      <c r="FC48" s="7"/>
      <c r="FD48" s="7"/>
      <c r="FE48" s="7"/>
      <c r="FF48" s="7"/>
      <c r="FG48" s="7"/>
      <c r="FH48" s="7"/>
      <c r="FI48" s="7"/>
      <c r="FJ48" s="7"/>
      <c r="FK48" s="7"/>
      <c r="FL48" s="8">
        <f t="shared" si="59"/>
        <v>0</v>
      </c>
      <c r="FM48" s="8"/>
      <c r="FN48" s="8"/>
      <c r="FO48" s="8"/>
      <c r="FP48" s="8">
        <f t="shared" si="60"/>
        <v>0</v>
      </c>
      <c r="FQ48" s="173">
        <f t="shared" si="8"/>
        <v>0</v>
      </c>
    </row>
    <row r="49" spans="1:173" s="13" customFormat="1" x14ac:dyDescent="0.2">
      <c r="A49" s="162" t="s">
        <v>504</v>
      </c>
      <c r="B49" s="5"/>
      <c r="C49" s="6">
        <f>C50+C51</f>
        <v>0</v>
      </c>
      <c r="D49" s="6"/>
      <c r="E49" s="6"/>
      <c r="F49" s="6">
        <f t="shared" ref="F49:FO49" si="61">F50+F51</f>
        <v>0</v>
      </c>
      <c r="G49" s="6"/>
      <c r="H49" s="6"/>
      <c r="I49" s="6">
        <f t="shared" si="61"/>
        <v>0</v>
      </c>
      <c r="J49" s="6"/>
      <c r="K49" s="6"/>
      <c r="L49" s="6">
        <f t="shared" si="61"/>
        <v>0</v>
      </c>
      <c r="M49" s="6"/>
      <c r="N49" s="6"/>
      <c r="O49" s="6">
        <f t="shared" si="61"/>
        <v>0</v>
      </c>
      <c r="P49" s="6"/>
      <c r="Q49" s="6"/>
      <c r="R49" s="6">
        <f t="shared" si="61"/>
        <v>0</v>
      </c>
      <c r="S49" s="6"/>
      <c r="T49" s="6"/>
      <c r="U49" s="6">
        <f t="shared" si="61"/>
        <v>0</v>
      </c>
      <c r="V49" s="6"/>
      <c r="W49" s="6"/>
      <c r="X49" s="6">
        <f t="shared" si="61"/>
        <v>0</v>
      </c>
      <c r="Y49" s="6"/>
      <c r="Z49" s="6"/>
      <c r="AA49" s="6">
        <f t="shared" si="61"/>
        <v>0</v>
      </c>
      <c r="AB49" s="6"/>
      <c r="AC49" s="6"/>
      <c r="AD49" s="6">
        <f t="shared" si="61"/>
        <v>0</v>
      </c>
      <c r="AE49" s="6"/>
      <c r="AF49" s="6"/>
      <c r="AG49" s="6">
        <f t="shared" si="61"/>
        <v>0</v>
      </c>
      <c r="AH49" s="6"/>
      <c r="AI49" s="6"/>
      <c r="AJ49" s="6">
        <f t="shared" si="61"/>
        <v>0</v>
      </c>
      <c r="AK49" s="6"/>
      <c r="AL49" s="6"/>
      <c r="AM49" s="6">
        <f t="shared" si="61"/>
        <v>0</v>
      </c>
      <c r="AN49" s="6"/>
      <c r="AO49" s="6"/>
      <c r="AP49" s="6">
        <f t="shared" si="61"/>
        <v>0</v>
      </c>
      <c r="AQ49" s="6"/>
      <c r="AR49" s="6"/>
      <c r="AS49" s="6">
        <f>AS50+AS51</f>
        <v>0</v>
      </c>
      <c r="AT49" s="6"/>
      <c r="AU49" s="6"/>
      <c r="AV49" s="6">
        <f t="shared" si="61"/>
        <v>0</v>
      </c>
      <c r="AW49" s="6"/>
      <c r="AX49" s="6"/>
      <c r="AY49" s="6">
        <f t="shared" si="61"/>
        <v>0</v>
      </c>
      <c r="AZ49" s="6"/>
      <c r="BA49" s="6"/>
      <c r="BB49" s="6">
        <f t="shared" si="61"/>
        <v>0</v>
      </c>
      <c r="BC49" s="6"/>
      <c r="BD49" s="6"/>
      <c r="BE49" s="6">
        <f t="shared" si="61"/>
        <v>0</v>
      </c>
      <c r="BF49" s="6"/>
      <c r="BG49" s="6"/>
      <c r="BH49" s="6">
        <f t="shared" si="61"/>
        <v>0</v>
      </c>
      <c r="BI49" s="6"/>
      <c r="BJ49" s="6"/>
      <c r="BK49" s="6">
        <f t="shared" si="61"/>
        <v>0</v>
      </c>
      <c r="BL49" s="6"/>
      <c r="BM49" s="6"/>
      <c r="BN49" s="6">
        <f t="shared" si="61"/>
        <v>0</v>
      </c>
      <c r="BO49" s="6"/>
      <c r="BP49" s="6"/>
      <c r="BQ49" s="6">
        <f t="shared" si="61"/>
        <v>0</v>
      </c>
      <c r="BR49" s="6"/>
      <c r="BS49" s="6"/>
      <c r="BT49" s="6">
        <f t="shared" si="61"/>
        <v>0</v>
      </c>
      <c r="BU49" s="6"/>
      <c r="BV49" s="6"/>
      <c r="BW49" s="6">
        <f t="shared" si="61"/>
        <v>0</v>
      </c>
      <c r="BX49" s="6"/>
      <c r="BY49" s="6"/>
      <c r="BZ49" s="6">
        <f t="shared" si="61"/>
        <v>0</v>
      </c>
      <c r="CA49" s="6"/>
      <c r="CB49" s="6"/>
      <c r="CC49" s="6">
        <f t="shared" si="61"/>
        <v>0</v>
      </c>
      <c r="CD49" s="6"/>
      <c r="CE49" s="6"/>
      <c r="CF49" s="6">
        <f t="shared" si="61"/>
        <v>0</v>
      </c>
      <c r="CG49" s="6"/>
      <c r="CH49" s="6"/>
      <c r="CI49" s="6">
        <f t="shared" si="61"/>
        <v>0</v>
      </c>
      <c r="CJ49" s="6"/>
      <c r="CK49" s="6"/>
      <c r="CL49" s="6">
        <f t="shared" si="61"/>
        <v>0</v>
      </c>
      <c r="CM49" s="6"/>
      <c r="CN49" s="6"/>
      <c r="CO49" s="6">
        <f t="shared" si="61"/>
        <v>0</v>
      </c>
      <c r="CP49" s="6"/>
      <c r="CQ49" s="6"/>
      <c r="CR49" s="6">
        <f t="shared" si="61"/>
        <v>0</v>
      </c>
      <c r="CS49" s="6"/>
      <c r="CT49" s="6"/>
      <c r="CU49" s="6">
        <f t="shared" si="61"/>
        <v>0</v>
      </c>
      <c r="CV49" s="6"/>
      <c r="CW49" s="6"/>
      <c r="CX49" s="6">
        <f t="shared" si="61"/>
        <v>0</v>
      </c>
      <c r="CY49" s="6"/>
      <c r="CZ49" s="6"/>
      <c r="DA49" s="6">
        <f t="shared" si="61"/>
        <v>0</v>
      </c>
      <c r="DB49" s="6"/>
      <c r="DC49" s="6"/>
      <c r="DD49" s="6">
        <f t="shared" si="61"/>
        <v>0</v>
      </c>
      <c r="DE49" s="6"/>
      <c r="DF49" s="6"/>
      <c r="DG49" s="6">
        <f t="shared" si="61"/>
        <v>0</v>
      </c>
      <c r="DH49" s="6"/>
      <c r="DI49" s="6"/>
      <c r="DJ49" s="6">
        <f t="shared" si="61"/>
        <v>0</v>
      </c>
      <c r="DK49" s="6"/>
      <c r="DL49" s="6"/>
      <c r="DM49" s="6">
        <f t="shared" si="61"/>
        <v>0</v>
      </c>
      <c r="DN49" s="6"/>
      <c r="DO49" s="6"/>
      <c r="DP49" s="6">
        <f>DP50+DP51</f>
        <v>0</v>
      </c>
      <c r="DQ49" s="6"/>
      <c r="DR49" s="6"/>
      <c r="DS49" s="136">
        <f t="shared" si="61"/>
        <v>0</v>
      </c>
      <c r="DT49" s="136"/>
      <c r="DU49" s="6"/>
      <c r="DV49" s="6">
        <f t="shared" si="61"/>
        <v>0</v>
      </c>
      <c r="DW49" s="6"/>
      <c r="DX49" s="6"/>
      <c r="DY49" s="6">
        <f t="shared" si="61"/>
        <v>0</v>
      </c>
      <c r="DZ49" s="6"/>
      <c r="EA49" s="6"/>
      <c r="EB49" s="6">
        <f t="shared" si="61"/>
        <v>0</v>
      </c>
      <c r="EC49" s="6"/>
      <c r="ED49" s="6"/>
      <c r="EE49" s="6">
        <f t="shared" si="61"/>
        <v>0</v>
      </c>
      <c r="EF49" s="6"/>
      <c r="EG49" s="6"/>
      <c r="EH49" s="6">
        <f t="shared" ref="EH49:EN49" si="62">EH50+EH51</f>
        <v>0</v>
      </c>
      <c r="EI49" s="6"/>
      <c r="EJ49" s="6"/>
      <c r="EK49" s="6">
        <f t="shared" ref="EK49" si="63">EK50+EK51</f>
        <v>0</v>
      </c>
      <c r="EL49" s="6"/>
      <c r="EM49" s="6"/>
      <c r="EN49" s="6">
        <f t="shared" si="62"/>
        <v>0</v>
      </c>
      <c r="EO49" s="6"/>
      <c r="EP49" s="6"/>
      <c r="EQ49" s="6">
        <f t="shared" ref="EQ49:ET49" si="64">EQ50+EQ51</f>
        <v>0</v>
      </c>
      <c r="ER49" s="6"/>
      <c r="ES49" s="6"/>
      <c r="ET49" s="6">
        <f t="shared" si="64"/>
        <v>0</v>
      </c>
      <c r="EU49" s="6"/>
      <c r="EV49" s="6"/>
      <c r="EW49" s="136">
        <f t="shared" si="61"/>
        <v>0</v>
      </c>
      <c r="EX49" s="136"/>
      <c r="EY49" s="6">
        <f>EY50+EY51</f>
        <v>0</v>
      </c>
      <c r="EZ49" s="6">
        <f t="shared" si="61"/>
        <v>0</v>
      </c>
      <c r="FA49" s="6">
        <f t="shared" si="61"/>
        <v>0</v>
      </c>
      <c r="FB49" s="6">
        <f t="shared" si="61"/>
        <v>0</v>
      </c>
      <c r="FC49" s="6">
        <f t="shared" si="61"/>
        <v>0</v>
      </c>
      <c r="FD49" s="6">
        <f t="shared" si="61"/>
        <v>0</v>
      </c>
      <c r="FE49" s="6">
        <f t="shared" si="61"/>
        <v>0</v>
      </c>
      <c r="FF49" s="6">
        <f t="shared" si="61"/>
        <v>0</v>
      </c>
      <c r="FG49" s="6">
        <f t="shared" si="61"/>
        <v>0</v>
      </c>
      <c r="FH49" s="6">
        <f t="shared" si="61"/>
        <v>0</v>
      </c>
      <c r="FI49" s="6">
        <f t="shared" si="61"/>
        <v>0</v>
      </c>
      <c r="FJ49" s="6">
        <f t="shared" si="61"/>
        <v>0</v>
      </c>
      <c r="FK49" s="6">
        <f>FK50+FK51</f>
        <v>0</v>
      </c>
      <c r="FL49" s="6">
        <f>FL50+FL51</f>
        <v>0</v>
      </c>
      <c r="FM49" s="6">
        <f>FM50+FM51</f>
        <v>0</v>
      </c>
      <c r="FN49" s="6">
        <f t="shared" si="61"/>
        <v>0</v>
      </c>
      <c r="FO49" s="6">
        <f t="shared" si="61"/>
        <v>0</v>
      </c>
      <c r="FP49" s="6">
        <f>FP50+FP51</f>
        <v>0</v>
      </c>
      <c r="FQ49" s="173">
        <f t="shared" si="8"/>
        <v>0</v>
      </c>
    </row>
    <row r="50" spans="1:173" ht="25.5" x14ac:dyDescent="0.2">
      <c r="A50" s="161" t="s">
        <v>505</v>
      </c>
      <c r="B50" s="16"/>
      <c r="C50" s="7">
        <f>SUM([1]Önkormányzat!$F$389)</f>
        <v>0</v>
      </c>
      <c r="D50" s="7"/>
      <c r="E50" s="7"/>
      <c r="F50" s="7"/>
      <c r="G50" s="7"/>
      <c r="H50" s="7"/>
      <c r="I50" s="7"/>
      <c r="J50" s="7"/>
      <c r="K50" s="7"/>
      <c r="L50" s="7"/>
      <c r="M50" s="7"/>
      <c r="N50" s="7"/>
      <c r="O50" s="7"/>
      <c r="P50" s="7"/>
      <c r="Q50" s="7"/>
      <c r="R50" s="7"/>
      <c r="S50" s="7"/>
      <c r="T50" s="7"/>
      <c r="U50" s="7">
        <f>SUM([1]Önkormányzat!$AN$389)</f>
        <v>0</v>
      </c>
      <c r="V50" s="7"/>
      <c r="W50" s="7"/>
      <c r="X50" s="7">
        <f>SUM([1]Önkormányzat!$AQ$389)</f>
        <v>0</v>
      </c>
      <c r="Y50" s="7"/>
      <c r="Z50" s="7"/>
      <c r="AA50" s="7">
        <f>SUM([1]Önkormányzat!$AU$389)</f>
        <v>0</v>
      </c>
      <c r="AB50" s="7"/>
      <c r="AC50" s="7"/>
      <c r="AD50" s="7">
        <f>SUM([1]Önkormányzat!$AZ$389)</f>
        <v>0</v>
      </c>
      <c r="AE50" s="7"/>
      <c r="AF50" s="7"/>
      <c r="AG50" s="7">
        <f>SUM([1]Önkormányzat!$U$389)</f>
        <v>0</v>
      </c>
      <c r="AH50" s="7"/>
      <c r="AI50" s="7"/>
      <c r="AJ50" s="7">
        <f>SUM([1]Önkormányzat!$Y$389)</f>
        <v>0</v>
      </c>
      <c r="AK50" s="7"/>
      <c r="AL50" s="7"/>
      <c r="AM50" s="7">
        <f>SUM([1]Önkormányzat!$BG$389)</f>
        <v>0</v>
      </c>
      <c r="AN50" s="7"/>
      <c r="AO50" s="7"/>
      <c r="AP50" s="7">
        <f>SUM([1]Önkormányzat!$BN$389)</f>
        <v>0</v>
      </c>
      <c r="AQ50" s="7"/>
      <c r="AR50" s="7"/>
      <c r="AS50" s="7"/>
      <c r="AT50" s="7"/>
      <c r="AU50" s="7"/>
      <c r="AV50" s="7">
        <f>SUM([1]Önkormányzat!$CJ$389)</f>
        <v>0</v>
      </c>
      <c r="AW50" s="7"/>
      <c r="AX50" s="7"/>
      <c r="AY50" s="7">
        <f>SUM([1]Önkormányzat!$BR$389)</f>
        <v>0</v>
      </c>
      <c r="AZ50" s="7"/>
      <c r="BA50" s="7"/>
      <c r="BB50" s="7"/>
      <c r="BC50" s="7"/>
      <c r="BD50" s="7"/>
      <c r="BE50" s="7">
        <f>SUM([1]Önkormányzat!$BW$389)</f>
        <v>0</v>
      </c>
      <c r="BF50" s="7"/>
      <c r="BG50" s="7"/>
      <c r="BH50" s="7">
        <f>SUM([1]Önkormányzat!$BZ$389)</f>
        <v>0</v>
      </c>
      <c r="BI50" s="7"/>
      <c r="BJ50" s="7"/>
      <c r="BK50" s="7"/>
      <c r="BL50" s="7"/>
      <c r="BM50" s="7"/>
      <c r="BN50" s="7">
        <f>SUM([1]Önkormányzat!$CI$389)</f>
        <v>0</v>
      </c>
      <c r="BO50" s="7"/>
      <c r="BP50" s="7"/>
      <c r="BQ50" s="7"/>
      <c r="BR50" s="7"/>
      <c r="BS50" s="7"/>
      <c r="BT50" s="7">
        <f>SUM([1]Önkormányzat!$CV$389)</f>
        <v>0</v>
      </c>
      <c r="BU50" s="7"/>
      <c r="BV50" s="7"/>
      <c r="BW50" s="7"/>
      <c r="BX50" s="7"/>
      <c r="BY50" s="7"/>
      <c r="BZ50" s="7">
        <f>SUM([1]Önkormányzat!$DD$389)</f>
        <v>0</v>
      </c>
      <c r="CA50" s="7"/>
      <c r="CB50" s="7"/>
      <c r="CC50" s="7"/>
      <c r="CD50" s="7"/>
      <c r="CE50" s="7"/>
      <c r="CF50" s="7"/>
      <c r="CG50" s="7"/>
      <c r="CH50" s="7"/>
      <c r="CI50" s="7"/>
      <c r="CJ50" s="7"/>
      <c r="CK50" s="7"/>
      <c r="CL50" s="7"/>
      <c r="CM50" s="7"/>
      <c r="CN50" s="7"/>
      <c r="CO50" s="7"/>
      <c r="CP50" s="7"/>
      <c r="CQ50" s="7"/>
      <c r="CR50" s="7"/>
      <c r="CS50" s="7"/>
      <c r="CT50" s="7"/>
      <c r="CU50" s="7"/>
      <c r="CV50" s="7"/>
      <c r="CW50" s="7"/>
      <c r="CX50" s="7">
        <f>SUM([1]Önkormányzat!$EB$389)</f>
        <v>0</v>
      </c>
      <c r="CY50" s="7"/>
      <c r="CZ50" s="7"/>
      <c r="DA50" s="7">
        <f>SUM([1]Önkormányzat!$AC$389)</f>
        <v>0</v>
      </c>
      <c r="DB50" s="7"/>
      <c r="DC50" s="7"/>
      <c r="DD50" s="7"/>
      <c r="DE50" s="7"/>
      <c r="DF50" s="7"/>
      <c r="DG50" s="7">
        <f>SUM([1]Önkormányzat!$DN$389)</f>
        <v>0</v>
      </c>
      <c r="DH50" s="7"/>
      <c r="DI50" s="7"/>
      <c r="DJ50" s="7">
        <f>SUM([1]Önkormányzat!$EI$389)</f>
        <v>0</v>
      </c>
      <c r="DK50" s="7"/>
      <c r="DL50" s="7"/>
      <c r="DM50" s="7"/>
      <c r="DN50" s="7"/>
      <c r="DO50" s="7"/>
      <c r="DP50" s="7"/>
      <c r="DQ50" s="7"/>
      <c r="DR50" s="7"/>
      <c r="DS50" s="135">
        <f>SUM(C50:DP50)</f>
        <v>0</v>
      </c>
      <c r="DT50" s="135"/>
      <c r="DU50" s="7"/>
      <c r="DV50" s="8"/>
      <c r="DW50" s="8"/>
      <c r="DX50" s="8"/>
      <c r="DY50" s="7"/>
      <c r="DZ50" s="7"/>
      <c r="EA50" s="7"/>
      <c r="EB50" s="7"/>
      <c r="EC50" s="7"/>
      <c r="ED50" s="7"/>
      <c r="EE50" s="7"/>
      <c r="EF50" s="7"/>
      <c r="EG50" s="7"/>
      <c r="EH50" s="7"/>
      <c r="EI50" s="7"/>
      <c r="EJ50" s="7"/>
      <c r="EK50" s="7"/>
      <c r="EL50" s="7"/>
      <c r="EM50" s="7"/>
      <c r="EN50" s="7"/>
      <c r="EO50" s="7"/>
      <c r="EP50" s="7"/>
      <c r="EQ50" s="7"/>
      <c r="ER50" s="7"/>
      <c r="ES50" s="7"/>
      <c r="ET50" s="7"/>
      <c r="EU50" s="7"/>
      <c r="EV50" s="7"/>
      <c r="EW50" s="135">
        <f>SUM(DV50:ET50)</f>
        <v>0</v>
      </c>
      <c r="EX50" s="135"/>
      <c r="EY50" s="7"/>
      <c r="EZ50" s="7"/>
      <c r="FA50" s="7"/>
      <c r="FB50" s="7"/>
      <c r="FC50" s="7"/>
      <c r="FD50" s="7"/>
      <c r="FE50" s="7"/>
      <c r="FF50" s="7"/>
      <c r="FG50" s="7"/>
      <c r="FH50" s="7"/>
      <c r="FI50" s="7"/>
      <c r="FJ50" s="7"/>
      <c r="FK50" s="7"/>
      <c r="FL50" s="8">
        <f>SUM(EY50:FK50)</f>
        <v>0</v>
      </c>
      <c r="FM50" s="8"/>
      <c r="FN50" s="8"/>
      <c r="FO50" s="8"/>
      <c r="FP50" s="8">
        <f>FL50+FM50+FN50+FO50</f>
        <v>0</v>
      </c>
      <c r="FQ50" s="173">
        <f t="shared" si="8"/>
        <v>0</v>
      </c>
    </row>
    <row r="51" spans="1:173" x14ac:dyDescent="0.2">
      <c r="A51" s="161" t="s">
        <v>506</v>
      </c>
      <c r="B51" s="1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135">
        <f>SUM(C51:DP51)</f>
        <v>0</v>
      </c>
      <c r="DT51" s="135"/>
      <c r="DU51" s="7"/>
      <c r="DV51" s="8"/>
      <c r="DW51" s="8"/>
      <c r="DX51" s="8"/>
      <c r="DY51" s="7"/>
      <c r="DZ51" s="7"/>
      <c r="EA51" s="7"/>
      <c r="EB51" s="7"/>
      <c r="EC51" s="7"/>
      <c r="ED51" s="7"/>
      <c r="EE51" s="7">
        <f>SUM([1]Hivatal!$V$338)</f>
        <v>0</v>
      </c>
      <c r="EF51" s="7"/>
      <c r="EG51" s="7"/>
      <c r="EH51" s="7">
        <f>SUM([1]Hivatal!$Z$338)</f>
        <v>0</v>
      </c>
      <c r="EI51" s="7"/>
      <c r="EJ51" s="7"/>
      <c r="EK51" s="7">
        <f>SUM([1]Hivatal!$AJ$338)</f>
        <v>0</v>
      </c>
      <c r="EL51" s="7"/>
      <c r="EM51" s="7"/>
      <c r="EN51" s="7">
        <f>SUM([1]Hivatal!$AD$338)</f>
        <v>0</v>
      </c>
      <c r="EO51" s="7"/>
      <c r="EP51" s="7"/>
      <c r="EQ51" s="7">
        <f>SUM([1]Hivatal!$AR$338)</f>
        <v>0</v>
      </c>
      <c r="ER51" s="7"/>
      <c r="ES51" s="7"/>
      <c r="ET51" s="7">
        <f>SUM([1]Hivatal!$AZ$338)</f>
        <v>0</v>
      </c>
      <c r="EU51" s="7"/>
      <c r="EV51" s="7"/>
      <c r="EW51" s="135">
        <f>SUM(DV51:ET51)</f>
        <v>0</v>
      </c>
      <c r="EX51" s="135"/>
      <c r="EY51" s="7"/>
      <c r="EZ51" s="7"/>
      <c r="FA51" s="7"/>
      <c r="FB51" s="7"/>
      <c r="FC51" s="7"/>
      <c r="FD51" s="7"/>
      <c r="FE51" s="7"/>
      <c r="FF51" s="7"/>
      <c r="FG51" s="7"/>
      <c r="FH51" s="7"/>
      <c r="FI51" s="7"/>
      <c r="FJ51" s="7"/>
      <c r="FK51" s="7"/>
      <c r="FL51" s="8">
        <f>SUM(EY51:FK51)</f>
        <v>0</v>
      </c>
      <c r="FM51" s="8"/>
      <c r="FN51" s="8"/>
      <c r="FO51" s="8"/>
      <c r="FP51" s="8">
        <f>FL51+FM51+FN51+FO51</f>
        <v>0</v>
      </c>
      <c r="FQ51" s="173">
        <f t="shared" si="8"/>
        <v>0</v>
      </c>
    </row>
    <row r="52" spans="1:173" s="13" customFormat="1" x14ac:dyDescent="0.2">
      <c r="A52" s="162" t="s">
        <v>507</v>
      </c>
      <c r="B52" s="5"/>
      <c r="C52" s="6">
        <f>C28+C40</f>
        <v>0</v>
      </c>
      <c r="D52" s="6"/>
      <c r="E52" s="6"/>
      <c r="F52" s="6">
        <f t="shared" ref="F52:FK52" si="65">F28+F40</f>
        <v>0</v>
      </c>
      <c r="G52" s="6"/>
      <c r="H52" s="6"/>
      <c r="I52" s="6">
        <f t="shared" si="65"/>
        <v>0</v>
      </c>
      <c r="J52" s="6"/>
      <c r="K52" s="6"/>
      <c r="L52" s="6">
        <f t="shared" si="65"/>
        <v>0</v>
      </c>
      <c r="M52" s="6"/>
      <c r="N52" s="6"/>
      <c r="O52" s="6">
        <f t="shared" si="65"/>
        <v>0</v>
      </c>
      <c r="P52" s="6"/>
      <c r="Q52" s="6"/>
      <c r="R52" s="6">
        <f t="shared" si="65"/>
        <v>0</v>
      </c>
      <c r="S52" s="6"/>
      <c r="T52" s="6"/>
      <c r="U52" s="6">
        <f t="shared" si="65"/>
        <v>0</v>
      </c>
      <c r="V52" s="6"/>
      <c r="W52" s="6"/>
      <c r="X52" s="6" t="e">
        <f t="shared" si="65"/>
        <v>#REF!</v>
      </c>
      <c r="Y52" s="6"/>
      <c r="Z52" s="6"/>
      <c r="AA52" s="6" t="e">
        <f t="shared" si="65"/>
        <v>#REF!</v>
      </c>
      <c r="AB52" s="6"/>
      <c r="AC52" s="6"/>
      <c r="AD52" s="6">
        <f t="shared" si="65"/>
        <v>0</v>
      </c>
      <c r="AE52" s="6"/>
      <c r="AF52" s="6"/>
      <c r="AG52" s="6">
        <f t="shared" si="65"/>
        <v>0</v>
      </c>
      <c r="AH52" s="6"/>
      <c r="AI52" s="6"/>
      <c r="AJ52" s="6">
        <f t="shared" si="65"/>
        <v>5603</v>
      </c>
      <c r="AK52" s="6"/>
      <c r="AL52" s="6"/>
      <c r="AM52" s="6">
        <f t="shared" si="65"/>
        <v>4000</v>
      </c>
      <c r="AN52" s="6"/>
      <c r="AO52" s="6"/>
      <c r="AP52" s="6">
        <f t="shared" si="65"/>
        <v>1529011</v>
      </c>
      <c r="AQ52" s="6"/>
      <c r="AR52" s="6"/>
      <c r="AS52" s="6">
        <f>AS28+AS40</f>
        <v>0</v>
      </c>
      <c r="AT52" s="6"/>
      <c r="AU52" s="6"/>
      <c r="AV52" s="6">
        <f t="shared" si="65"/>
        <v>1300</v>
      </c>
      <c r="AW52" s="6"/>
      <c r="AX52" s="6"/>
      <c r="AY52" s="6">
        <f t="shared" si="65"/>
        <v>269000</v>
      </c>
      <c r="AZ52" s="6"/>
      <c r="BA52" s="6"/>
      <c r="BB52" s="6">
        <f t="shared" si="65"/>
        <v>0</v>
      </c>
      <c r="BC52" s="6"/>
      <c r="BD52" s="6"/>
      <c r="BE52" s="6">
        <f t="shared" si="65"/>
        <v>0</v>
      </c>
      <c r="BF52" s="6"/>
      <c r="BG52" s="6"/>
      <c r="BH52" s="6">
        <f t="shared" si="65"/>
        <v>58944</v>
      </c>
      <c r="BI52" s="6"/>
      <c r="BJ52" s="6"/>
      <c r="BK52" s="6">
        <f t="shared" si="65"/>
        <v>0</v>
      </c>
      <c r="BL52" s="6"/>
      <c r="BM52" s="6"/>
      <c r="BN52" s="6">
        <f t="shared" si="65"/>
        <v>0</v>
      </c>
      <c r="BO52" s="6"/>
      <c r="BP52" s="6"/>
      <c r="BQ52" s="6">
        <f t="shared" si="65"/>
        <v>74200</v>
      </c>
      <c r="BR52" s="6"/>
      <c r="BS52" s="6"/>
      <c r="BT52" s="6">
        <f t="shared" si="65"/>
        <v>0</v>
      </c>
      <c r="BU52" s="6"/>
      <c r="BV52" s="6"/>
      <c r="BW52" s="6">
        <f t="shared" si="65"/>
        <v>0</v>
      </c>
      <c r="BX52" s="6"/>
      <c r="BY52" s="6"/>
      <c r="BZ52" s="6">
        <f t="shared" si="65"/>
        <v>100000</v>
      </c>
      <c r="CA52" s="6"/>
      <c r="CB52" s="6"/>
      <c r="CC52" s="6">
        <f t="shared" si="65"/>
        <v>0</v>
      </c>
      <c r="CD52" s="6"/>
      <c r="CE52" s="6"/>
      <c r="CF52" s="6">
        <f t="shared" si="65"/>
        <v>2097780</v>
      </c>
      <c r="CG52" s="6"/>
      <c r="CH52" s="6"/>
      <c r="CI52" s="6">
        <f t="shared" si="65"/>
        <v>0</v>
      </c>
      <c r="CJ52" s="6"/>
      <c r="CK52" s="6"/>
      <c r="CL52" s="6">
        <f t="shared" si="65"/>
        <v>0</v>
      </c>
      <c r="CM52" s="6"/>
      <c r="CN52" s="6"/>
      <c r="CO52" s="6">
        <f t="shared" si="65"/>
        <v>0</v>
      </c>
      <c r="CP52" s="6"/>
      <c r="CQ52" s="6"/>
      <c r="CR52" s="6">
        <f t="shared" si="65"/>
        <v>0</v>
      </c>
      <c r="CS52" s="6"/>
      <c r="CT52" s="6"/>
      <c r="CU52" s="6">
        <f t="shared" si="65"/>
        <v>0</v>
      </c>
      <c r="CV52" s="6"/>
      <c r="CW52" s="6"/>
      <c r="CX52" s="6">
        <f t="shared" si="65"/>
        <v>0</v>
      </c>
      <c r="CY52" s="6"/>
      <c r="CZ52" s="6"/>
      <c r="DA52" s="6">
        <f t="shared" si="65"/>
        <v>0</v>
      </c>
      <c r="DB52" s="6"/>
      <c r="DC52" s="6"/>
      <c r="DD52" s="6">
        <f t="shared" si="65"/>
        <v>0</v>
      </c>
      <c r="DE52" s="6"/>
      <c r="DF52" s="6"/>
      <c r="DG52" s="6">
        <f t="shared" si="65"/>
        <v>0</v>
      </c>
      <c r="DH52" s="6"/>
      <c r="DI52" s="6"/>
      <c r="DJ52" s="6">
        <f t="shared" si="65"/>
        <v>15000</v>
      </c>
      <c r="DK52" s="6"/>
      <c r="DL52" s="6"/>
      <c r="DM52" s="6">
        <f t="shared" si="65"/>
        <v>0</v>
      </c>
      <c r="DN52" s="6"/>
      <c r="DO52" s="6"/>
      <c r="DP52" s="6">
        <f t="shared" si="65"/>
        <v>0</v>
      </c>
      <c r="DQ52" s="6"/>
      <c r="DR52" s="6"/>
      <c r="DS52" s="136" t="e">
        <f t="shared" si="65"/>
        <v>#REF!</v>
      </c>
      <c r="DT52" s="136"/>
      <c r="DU52" s="6"/>
      <c r="DV52" s="6">
        <f t="shared" si="65"/>
        <v>0</v>
      </c>
      <c r="DW52" s="6"/>
      <c r="DX52" s="6"/>
      <c r="DY52" s="6">
        <f t="shared" si="65"/>
        <v>0</v>
      </c>
      <c r="DZ52" s="6"/>
      <c r="EA52" s="6"/>
      <c r="EB52" s="6">
        <f t="shared" si="65"/>
        <v>0</v>
      </c>
      <c r="EC52" s="6"/>
      <c r="ED52" s="6"/>
      <c r="EE52" s="6">
        <f t="shared" si="65"/>
        <v>4000</v>
      </c>
      <c r="EF52" s="6"/>
      <c r="EG52" s="6"/>
      <c r="EH52" s="6">
        <f t="shared" ref="EH52:EN52" si="66">EH28+EH40</f>
        <v>0</v>
      </c>
      <c r="EI52" s="6"/>
      <c r="EJ52" s="6"/>
      <c r="EK52" s="6">
        <f t="shared" ref="EK52" si="67">EK28+EK40</f>
        <v>0</v>
      </c>
      <c r="EL52" s="6"/>
      <c r="EM52" s="6"/>
      <c r="EN52" s="6">
        <f t="shared" si="66"/>
        <v>0</v>
      </c>
      <c r="EO52" s="6"/>
      <c r="EP52" s="6"/>
      <c r="EQ52" s="6">
        <f t="shared" ref="EQ52:ET52" si="68">EQ28+EQ40</f>
        <v>0</v>
      </c>
      <c r="ER52" s="6"/>
      <c r="ES52" s="6"/>
      <c r="ET52" s="6">
        <f t="shared" si="68"/>
        <v>35000</v>
      </c>
      <c r="EU52" s="6"/>
      <c r="EV52" s="6"/>
      <c r="EW52" s="136">
        <f t="shared" si="65"/>
        <v>39000</v>
      </c>
      <c r="EX52" s="136"/>
      <c r="EY52" s="6">
        <f>EY28+EY40</f>
        <v>0</v>
      </c>
      <c r="EZ52" s="6">
        <f t="shared" si="65"/>
        <v>40000</v>
      </c>
      <c r="FA52" s="6">
        <f t="shared" si="65"/>
        <v>0</v>
      </c>
      <c r="FB52" s="6">
        <f t="shared" si="65"/>
        <v>0</v>
      </c>
      <c r="FC52" s="6">
        <f t="shared" si="65"/>
        <v>0</v>
      </c>
      <c r="FD52" s="6">
        <f t="shared" si="65"/>
        <v>28631</v>
      </c>
      <c r="FE52" s="6">
        <f t="shared" si="65"/>
        <v>6170</v>
      </c>
      <c r="FF52" s="6">
        <f t="shared" si="65"/>
        <v>2979</v>
      </c>
      <c r="FG52" s="6">
        <f t="shared" si="65"/>
        <v>13603</v>
      </c>
      <c r="FH52" s="6">
        <f t="shared" si="65"/>
        <v>0</v>
      </c>
      <c r="FI52" s="6">
        <f t="shared" si="65"/>
        <v>0</v>
      </c>
      <c r="FJ52" s="6">
        <f t="shared" si="65"/>
        <v>102188</v>
      </c>
      <c r="FK52" s="6">
        <f t="shared" si="65"/>
        <v>0</v>
      </c>
      <c r="FL52" s="6">
        <f>FL28+FL40</f>
        <v>193571</v>
      </c>
      <c r="FM52" s="6">
        <f>FM28+FM40</f>
        <v>46887</v>
      </c>
      <c r="FN52" s="6">
        <f>FN28+FN40</f>
        <v>1571097</v>
      </c>
      <c r="FO52" s="6">
        <f>FO28+FO40</f>
        <v>0</v>
      </c>
      <c r="FP52" s="6">
        <f>FP28+FP40</f>
        <v>1811555</v>
      </c>
      <c r="FQ52" s="173" t="e">
        <f t="shared" si="8"/>
        <v>#REF!</v>
      </c>
    </row>
    <row r="53" spans="1:173" s="13" customFormat="1" x14ac:dyDescent="0.2">
      <c r="A53" s="162" t="s">
        <v>508</v>
      </c>
      <c r="B53" s="5"/>
      <c r="C53" s="6">
        <f>C54+C58</f>
        <v>0</v>
      </c>
      <c r="D53" s="6"/>
      <c r="E53" s="6"/>
      <c r="F53" s="6">
        <f t="shared" ref="F53:FO53" si="69">F54+F58</f>
        <v>0</v>
      </c>
      <c r="G53" s="6"/>
      <c r="H53" s="6"/>
      <c r="I53" s="6">
        <f t="shared" si="69"/>
        <v>0</v>
      </c>
      <c r="J53" s="6"/>
      <c r="K53" s="6"/>
      <c r="L53" s="6">
        <f t="shared" si="69"/>
        <v>0</v>
      </c>
      <c r="M53" s="6"/>
      <c r="N53" s="6"/>
      <c r="O53" s="6">
        <f t="shared" si="69"/>
        <v>0</v>
      </c>
      <c r="P53" s="6"/>
      <c r="Q53" s="6"/>
      <c r="R53" s="6">
        <f t="shared" si="69"/>
        <v>0</v>
      </c>
      <c r="S53" s="6"/>
      <c r="T53" s="6"/>
      <c r="U53" s="6">
        <f t="shared" si="69"/>
        <v>0</v>
      </c>
      <c r="V53" s="6"/>
      <c r="W53" s="6"/>
      <c r="X53" s="6">
        <f t="shared" si="69"/>
        <v>0</v>
      </c>
      <c r="Y53" s="6"/>
      <c r="Z53" s="6"/>
      <c r="AA53" s="6">
        <f t="shared" si="69"/>
        <v>6130288</v>
      </c>
      <c r="AB53" s="6"/>
      <c r="AC53" s="6"/>
      <c r="AD53" s="6">
        <f t="shared" si="69"/>
        <v>0</v>
      </c>
      <c r="AE53" s="6"/>
      <c r="AF53" s="6"/>
      <c r="AG53" s="6">
        <f t="shared" si="69"/>
        <v>0</v>
      </c>
      <c r="AH53" s="6"/>
      <c r="AI53" s="6"/>
      <c r="AJ53" s="6">
        <f t="shared" si="69"/>
        <v>0</v>
      </c>
      <c r="AK53" s="6"/>
      <c r="AL53" s="6"/>
      <c r="AM53" s="6">
        <f t="shared" si="69"/>
        <v>0</v>
      </c>
      <c r="AN53" s="6"/>
      <c r="AO53" s="6"/>
      <c r="AP53" s="6">
        <f t="shared" si="69"/>
        <v>0</v>
      </c>
      <c r="AQ53" s="6"/>
      <c r="AR53" s="6"/>
      <c r="AS53" s="6">
        <f>AS54+AS58</f>
        <v>0</v>
      </c>
      <c r="AT53" s="6"/>
      <c r="AU53" s="6"/>
      <c r="AV53" s="6">
        <f t="shared" si="69"/>
        <v>0</v>
      </c>
      <c r="AW53" s="6"/>
      <c r="AX53" s="6"/>
      <c r="AY53" s="6">
        <f t="shared" si="69"/>
        <v>0</v>
      </c>
      <c r="AZ53" s="6"/>
      <c r="BA53" s="6"/>
      <c r="BB53" s="6">
        <f t="shared" si="69"/>
        <v>0</v>
      </c>
      <c r="BC53" s="6"/>
      <c r="BD53" s="6"/>
      <c r="BE53" s="6">
        <f t="shared" si="69"/>
        <v>0</v>
      </c>
      <c r="BF53" s="6"/>
      <c r="BG53" s="6"/>
      <c r="BH53" s="6">
        <f t="shared" si="69"/>
        <v>0</v>
      </c>
      <c r="BI53" s="6"/>
      <c r="BJ53" s="6"/>
      <c r="BK53" s="6">
        <f t="shared" si="69"/>
        <v>0</v>
      </c>
      <c r="BL53" s="6"/>
      <c r="BM53" s="6"/>
      <c r="BN53" s="6">
        <f t="shared" si="69"/>
        <v>0</v>
      </c>
      <c r="BO53" s="6"/>
      <c r="BP53" s="6"/>
      <c r="BQ53" s="6">
        <f t="shared" si="69"/>
        <v>0</v>
      </c>
      <c r="BR53" s="6"/>
      <c r="BS53" s="6"/>
      <c r="BT53" s="6">
        <f t="shared" si="69"/>
        <v>0</v>
      </c>
      <c r="BU53" s="6"/>
      <c r="BV53" s="6"/>
      <c r="BW53" s="6">
        <f t="shared" si="69"/>
        <v>0</v>
      </c>
      <c r="BX53" s="6"/>
      <c r="BY53" s="6"/>
      <c r="BZ53" s="6">
        <f t="shared" si="69"/>
        <v>0</v>
      </c>
      <c r="CA53" s="6"/>
      <c r="CB53" s="6"/>
      <c r="CC53" s="6">
        <f t="shared" si="69"/>
        <v>0</v>
      </c>
      <c r="CD53" s="6"/>
      <c r="CE53" s="6"/>
      <c r="CF53" s="6">
        <f t="shared" si="69"/>
        <v>0</v>
      </c>
      <c r="CG53" s="6"/>
      <c r="CH53" s="6"/>
      <c r="CI53" s="6">
        <f t="shared" si="69"/>
        <v>0</v>
      </c>
      <c r="CJ53" s="6"/>
      <c r="CK53" s="6"/>
      <c r="CL53" s="6">
        <f t="shared" si="69"/>
        <v>0</v>
      </c>
      <c r="CM53" s="6"/>
      <c r="CN53" s="6"/>
      <c r="CO53" s="6">
        <f t="shared" si="69"/>
        <v>0</v>
      </c>
      <c r="CP53" s="6"/>
      <c r="CQ53" s="6"/>
      <c r="CR53" s="6">
        <f t="shared" si="69"/>
        <v>0</v>
      </c>
      <c r="CS53" s="6"/>
      <c r="CT53" s="6"/>
      <c r="CU53" s="6">
        <f t="shared" si="69"/>
        <v>0</v>
      </c>
      <c r="CV53" s="6"/>
      <c r="CW53" s="6"/>
      <c r="CX53" s="6">
        <f t="shared" si="69"/>
        <v>0</v>
      </c>
      <c r="CY53" s="6"/>
      <c r="CZ53" s="6"/>
      <c r="DA53" s="6">
        <f t="shared" si="69"/>
        <v>0</v>
      </c>
      <c r="DB53" s="6"/>
      <c r="DC53" s="6"/>
      <c r="DD53" s="6">
        <f t="shared" si="69"/>
        <v>0</v>
      </c>
      <c r="DE53" s="6"/>
      <c r="DF53" s="6"/>
      <c r="DG53" s="6">
        <f t="shared" si="69"/>
        <v>0</v>
      </c>
      <c r="DH53" s="6"/>
      <c r="DI53" s="6"/>
      <c r="DJ53" s="6">
        <f t="shared" si="69"/>
        <v>0</v>
      </c>
      <c r="DK53" s="6"/>
      <c r="DL53" s="6"/>
      <c r="DM53" s="6">
        <f t="shared" si="69"/>
        <v>0</v>
      </c>
      <c r="DN53" s="6"/>
      <c r="DO53" s="6"/>
      <c r="DP53" s="6">
        <f>DP54+DP58</f>
        <v>0</v>
      </c>
      <c r="DQ53" s="6"/>
      <c r="DR53" s="6"/>
      <c r="DS53" s="136">
        <f t="shared" si="69"/>
        <v>6130288</v>
      </c>
      <c r="DT53" s="136"/>
      <c r="DU53" s="6"/>
      <c r="DV53" s="6">
        <f t="shared" si="69"/>
        <v>0</v>
      </c>
      <c r="DW53" s="6"/>
      <c r="DX53" s="6"/>
      <c r="DY53" s="6">
        <f t="shared" si="69"/>
        <v>0</v>
      </c>
      <c r="DZ53" s="6"/>
      <c r="EA53" s="6"/>
      <c r="EB53" s="6">
        <f t="shared" si="69"/>
        <v>0</v>
      </c>
      <c r="EC53" s="6"/>
      <c r="ED53" s="6"/>
      <c r="EE53" s="6">
        <f t="shared" si="69"/>
        <v>0</v>
      </c>
      <c r="EF53" s="6"/>
      <c r="EG53" s="6"/>
      <c r="EH53" s="6">
        <f t="shared" ref="EH53:EN53" si="70">EH54+EH58</f>
        <v>0</v>
      </c>
      <c r="EI53" s="6"/>
      <c r="EJ53" s="6"/>
      <c r="EK53" s="6">
        <f t="shared" ref="EK53" si="71">EK54+EK58</f>
        <v>0</v>
      </c>
      <c r="EL53" s="6"/>
      <c r="EM53" s="6"/>
      <c r="EN53" s="6">
        <f t="shared" si="70"/>
        <v>0</v>
      </c>
      <c r="EO53" s="6"/>
      <c r="EP53" s="6"/>
      <c r="EQ53" s="6">
        <f t="shared" ref="EQ53:ET53" si="72">EQ54+EQ58</f>
        <v>0</v>
      </c>
      <c r="ER53" s="6"/>
      <c r="ES53" s="6"/>
      <c r="ET53" s="6">
        <f t="shared" si="72"/>
        <v>0</v>
      </c>
      <c r="EU53" s="6"/>
      <c r="EV53" s="6"/>
      <c r="EW53" s="136">
        <f t="shared" si="69"/>
        <v>0</v>
      </c>
      <c r="EX53" s="136"/>
      <c r="EY53" s="6">
        <f>EY54+EY58</f>
        <v>0</v>
      </c>
      <c r="EZ53" s="6">
        <f t="shared" si="69"/>
        <v>0</v>
      </c>
      <c r="FA53" s="6">
        <f t="shared" si="69"/>
        <v>0</v>
      </c>
      <c r="FB53" s="6">
        <f t="shared" si="69"/>
        <v>0</v>
      </c>
      <c r="FC53" s="6">
        <f t="shared" si="69"/>
        <v>0</v>
      </c>
      <c r="FD53" s="6">
        <f t="shared" si="69"/>
        <v>0</v>
      </c>
      <c r="FE53" s="6">
        <f t="shared" si="69"/>
        <v>0</v>
      </c>
      <c r="FF53" s="6">
        <f t="shared" si="69"/>
        <v>0</v>
      </c>
      <c r="FG53" s="6">
        <f t="shared" si="69"/>
        <v>0</v>
      </c>
      <c r="FH53" s="6">
        <f t="shared" si="69"/>
        <v>0</v>
      </c>
      <c r="FI53" s="6">
        <f t="shared" si="69"/>
        <v>0</v>
      </c>
      <c r="FJ53" s="6">
        <f t="shared" si="69"/>
        <v>0</v>
      </c>
      <c r="FK53" s="6">
        <f>FK54+FK58</f>
        <v>0</v>
      </c>
      <c r="FL53" s="6">
        <f>FL54+FL58</f>
        <v>0</v>
      </c>
      <c r="FM53" s="6">
        <f>FM54+FM58</f>
        <v>0</v>
      </c>
      <c r="FN53" s="6">
        <f t="shared" si="69"/>
        <v>0</v>
      </c>
      <c r="FO53" s="6">
        <f t="shared" si="69"/>
        <v>0</v>
      </c>
      <c r="FP53" s="6">
        <f>FP54+FP58</f>
        <v>0</v>
      </c>
      <c r="FQ53" s="173">
        <f t="shared" si="8"/>
        <v>6130288</v>
      </c>
    </row>
    <row r="54" spans="1:173" s="13" customFormat="1" x14ac:dyDescent="0.2">
      <c r="A54" s="162" t="s">
        <v>509</v>
      </c>
      <c r="B54" s="5"/>
      <c r="C54" s="6">
        <f>C55+C56+C57</f>
        <v>0</v>
      </c>
      <c r="D54" s="6"/>
      <c r="E54" s="6"/>
      <c r="F54" s="6">
        <f t="shared" ref="F54:FO54" si="73">F55+F56+F57</f>
        <v>0</v>
      </c>
      <c r="G54" s="6"/>
      <c r="H54" s="6"/>
      <c r="I54" s="6">
        <f t="shared" si="73"/>
        <v>0</v>
      </c>
      <c r="J54" s="6"/>
      <c r="K54" s="6"/>
      <c r="L54" s="6">
        <f t="shared" si="73"/>
        <v>0</v>
      </c>
      <c r="M54" s="6"/>
      <c r="N54" s="6"/>
      <c r="O54" s="6">
        <f t="shared" si="73"/>
        <v>0</v>
      </c>
      <c r="P54" s="6"/>
      <c r="Q54" s="6"/>
      <c r="R54" s="6">
        <f t="shared" si="73"/>
        <v>0</v>
      </c>
      <c r="S54" s="6"/>
      <c r="T54" s="6"/>
      <c r="U54" s="6">
        <f t="shared" si="73"/>
        <v>0</v>
      </c>
      <c r="V54" s="6"/>
      <c r="W54" s="6"/>
      <c r="X54" s="6">
        <f t="shared" si="73"/>
        <v>0</v>
      </c>
      <c r="Y54" s="6"/>
      <c r="Z54" s="6"/>
      <c r="AA54" s="6">
        <f t="shared" si="73"/>
        <v>5867574</v>
      </c>
      <c r="AB54" s="6"/>
      <c r="AC54" s="6"/>
      <c r="AD54" s="6">
        <f t="shared" si="73"/>
        <v>0</v>
      </c>
      <c r="AE54" s="6"/>
      <c r="AF54" s="6"/>
      <c r="AG54" s="6">
        <f t="shared" si="73"/>
        <v>0</v>
      </c>
      <c r="AH54" s="6"/>
      <c r="AI54" s="6"/>
      <c r="AJ54" s="6">
        <f t="shared" si="73"/>
        <v>0</v>
      </c>
      <c r="AK54" s="6"/>
      <c r="AL54" s="6"/>
      <c r="AM54" s="6">
        <f t="shared" si="73"/>
        <v>0</v>
      </c>
      <c r="AN54" s="6"/>
      <c r="AO54" s="6"/>
      <c r="AP54" s="6">
        <f t="shared" si="73"/>
        <v>0</v>
      </c>
      <c r="AQ54" s="6"/>
      <c r="AR54" s="6"/>
      <c r="AS54" s="6">
        <f>AS55+AS56+AS57</f>
        <v>0</v>
      </c>
      <c r="AT54" s="6"/>
      <c r="AU54" s="6"/>
      <c r="AV54" s="6">
        <f t="shared" si="73"/>
        <v>0</v>
      </c>
      <c r="AW54" s="6"/>
      <c r="AX54" s="6"/>
      <c r="AY54" s="6">
        <f t="shared" si="73"/>
        <v>0</v>
      </c>
      <c r="AZ54" s="6"/>
      <c r="BA54" s="6"/>
      <c r="BB54" s="6">
        <f t="shared" si="73"/>
        <v>0</v>
      </c>
      <c r="BC54" s="6"/>
      <c r="BD54" s="6"/>
      <c r="BE54" s="6">
        <f t="shared" si="73"/>
        <v>0</v>
      </c>
      <c r="BF54" s="6"/>
      <c r="BG54" s="6"/>
      <c r="BH54" s="6">
        <f t="shared" si="73"/>
        <v>0</v>
      </c>
      <c r="BI54" s="6"/>
      <c r="BJ54" s="6"/>
      <c r="BK54" s="6">
        <f t="shared" si="73"/>
        <v>0</v>
      </c>
      <c r="BL54" s="6"/>
      <c r="BM54" s="6"/>
      <c r="BN54" s="6">
        <f t="shared" si="73"/>
        <v>0</v>
      </c>
      <c r="BO54" s="6"/>
      <c r="BP54" s="6"/>
      <c r="BQ54" s="6">
        <f t="shared" si="73"/>
        <v>0</v>
      </c>
      <c r="BR54" s="6"/>
      <c r="BS54" s="6"/>
      <c r="BT54" s="6">
        <f t="shared" si="73"/>
        <v>0</v>
      </c>
      <c r="BU54" s="6"/>
      <c r="BV54" s="6"/>
      <c r="BW54" s="6">
        <f t="shared" si="73"/>
        <v>0</v>
      </c>
      <c r="BX54" s="6"/>
      <c r="BY54" s="6"/>
      <c r="BZ54" s="6">
        <f t="shared" si="73"/>
        <v>0</v>
      </c>
      <c r="CA54" s="6"/>
      <c r="CB54" s="6"/>
      <c r="CC54" s="6">
        <f t="shared" si="73"/>
        <v>0</v>
      </c>
      <c r="CD54" s="6"/>
      <c r="CE54" s="6"/>
      <c r="CF54" s="6">
        <f t="shared" si="73"/>
        <v>0</v>
      </c>
      <c r="CG54" s="6"/>
      <c r="CH54" s="6"/>
      <c r="CI54" s="6">
        <f t="shared" si="73"/>
        <v>0</v>
      </c>
      <c r="CJ54" s="6"/>
      <c r="CK54" s="6"/>
      <c r="CL54" s="6">
        <f t="shared" si="73"/>
        <v>0</v>
      </c>
      <c r="CM54" s="6"/>
      <c r="CN54" s="6"/>
      <c r="CO54" s="6">
        <f t="shared" si="73"/>
        <v>0</v>
      </c>
      <c r="CP54" s="6"/>
      <c r="CQ54" s="6"/>
      <c r="CR54" s="6">
        <f t="shared" si="73"/>
        <v>0</v>
      </c>
      <c r="CS54" s="6"/>
      <c r="CT54" s="6"/>
      <c r="CU54" s="6">
        <f t="shared" si="73"/>
        <v>0</v>
      </c>
      <c r="CV54" s="6"/>
      <c r="CW54" s="6"/>
      <c r="CX54" s="6">
        <f t="shared" si="73"/>
        <v>0</v>
      </c>
      <c r="CY54" s="6"/>
      <c r="CZ54" s="6"/>
      <c r="DA54" s="6">
        <f t="shared" si="73"/>
        <v>0</v>
      </c>
      <c r="DB54" s="6"/>
      <c r="DC54" s="6"/>
      <c r="DD54" s="6">
        <f t="shared" si="73"/>
        <v>0</v>
      </c>
      <c r="DE54" s="6"/>
      <c r="DF54" s="6"/>
      <c r="DG54" s="6">
        <f t="shared" si="73"/>
        <v>0</v>
      </c>
      <c r="DH54" s="6"/>
      <c r="DI54" s="6"/>
      <c r="DJ54" s="6">
        <f t="shared" si="73"/>
        <v>0</v>
      </c>
      <c r="DK54" s="6"/>
      <c r="DL54" s="6"/>
      <c r="DM54" s="6">
        <f t="shared" si="73"/>
        <v>0</v>
      </c>
      <c r="DN54" s="6"/>
      <c r="DO54" s="6"/>
      <c r="DP54" s="6">
        <f>DP55+DP56+DP57</f>
        <v>0</v>
      </c>
      <c r="DQ54" s="6"/>
      <c r="DR54" s="6"/>
      <c r="DS54" s="136">
        <f t="shared" si="73"/>
        <v>5867574</v>
      </c>
      <c r="DT54" s="136"/>
      <c r="DU54" s="6"/>
      <c r="DV54" s="6">
        <f t="shared" si="73"/>
        <v>0</v>
      </c>
      <c r="DW54" s="6"/>
      <c r="DX54" s="6"/>
      <c r="DY54" s="6">
        <f t="shared" si="73"/>
        <v>0</v>
      </c>
      <c r="DZ54" s="6"/>
      <c r="EA54" s="6"/>
      <c r="EB54" s="6">
        <f t="shared" si="73"/>
        <v>0</v>
      </c>
      <c r="EC54" s="6"/>
      <c r="ED54" s="6"/>
      <c r="EE54" s="6">
        <f t="shared" si="73"/>
        <v>0</v>
      </c>
      <c r="EF54" s="6"/>
      <c r="EG54" s="6"/>
      <c r="EH54" s="6">
        <f t="shared" ref="EH54:EN54" si="74">EH55+EH56+EH57</f>
        <v>0</v>
      </c>
      <c r="EI54" s="6"/>
      <c r="EJ54" s="6"/>
      <c r="EK54" s="6">
        <f t="shared" ref="EK54" si="75">EK55+EK56+EK57</f>
        <v>0</v>
      </c>
      <c r="EL54" s="6"/>
      <c r="EM54" s="6"/>
      <c r="EN54" s="6">
        <f t="shared" si="74"/>
        <v>0</v>
      </c>
      <c r="EO54" s="6"/>
      <c r="EP54" s="6"/>
      <c r="EQ54" s="6">
        <f t="shared" ref="EQ54:ET54" si="76">EQ55+EQ56+EQ57</f>
        <v>0</v>
      </c>
      <c r="ER54" s="6"/>
      <c r="ES54" s="6"/>
      <c r="ET54" s="6">
        <f t="shared" si="76"/>
        <v>0</v>
      </c>
      <c r="EU54" s="6"/>
      <c r="EV54" s="6"/>
      <c r="EW54" s="136">
        <f t="shared" si="73"/>
        <v>0</v>
      </c>
      <c r="EX54" s="136"/>
      <c r="EY54" s="6">
        <f>EY55+EY56+EY57</f>
        <v>0</v>
      </c>
      <c r="EZ54" s="6">
        <f t="shared" si="73"/>
        <v>0</v>
      </c>
      <c r="FA54" s="6">
        <f t="shared" si="73"/>
        <v>0</v>
      </c>
      <c r="FB54" s="6">
        <f t="shared" si="73"/>
        <v>0</v>
      </c>
      <c r="FC54" s="6">
        <f t="shared" si="73"/>
        <v>0</v>
      </c>
      <c r="FD54" s="6">
        <f t="shared" si="73"/>
        <v>0</v>
      </c>
      <c r="FE54" s="6">
        <f t="shared" si="73"/>
        <v>0</v>
      </c>
      <c r="FF54" s="6">
        <f t="shared" si="73"/>
        <v>0</v>
      </c>
      <c r="FG54" s="6">
        <f t="shared" si="73"/>
        <v>0</v>
      </c>
      <c r="FH54" s="6">
        <f t="shared" si="73"/>
        <v>0</v>
      </c>
      <c r="FI54" s="6">
        <f t="shared" si="73"/>
        <v>0</v>
      </c>
      <c r="FJ54" s="6">
        <f t="shared" si="73"/>
        <v>0</v>
      </c>
      <c r="FK54" s="6">
        <f>FK55+FK56+FK57</f>
        <v>0</v>
      </c>
      <c r="FL54" s="6">
        <f>FL55+FL56+FL57</f>
        <v>0</v>
      </c>
      <c r="FM54" s="6">
        <f>FM55+FM56+FM57</f>
        <v>0</v>
      </c>
      <c r="FN54" s="6">
        <f t="shared" si="73"/>
        <v>0</v>
      </c>
      <c r="FO54" s="6">
        <f t="shared" si="73"/>
        <v>0</v>
      </c>
      <c r="FP54" s="6">
        <f>FP55+FP56+FP57</f>
        <v>0</v>
      </c>
      <c r="FQ54" s="173">
        <f t="shared" si="8"/>
        <v>5867574</v>
      </c>
    </row>
    <row r="55" spans="1:173" s="13" customFormat="1" x14ac:dyDescent="0.2">
      <c r="A55" s="161" t="s">
        <v>510</v>
      </c>
      <c r="B55" s="16"/>
      <c r="C55" s="7">
        <f>SUM([1]Önkormányzat!$F$146)</f>
        <v>0</v>
      </c>
      <c r="D55" s="7"/>
      <c r="E55" s="7"/>
      <c r="F55" s="7"/>
      <c r="G55" s="7"/>
      <c r="H55" s="7"/>
      <c r="I55" s="7"/>
      <c r="J55" s="7"/>
      <c r="K55" s="7"/>
      <c r="L55" s="7"/>
      <c r="M55" s="7"/>
      <c r="N55" s="7"/>
      <c r="O55" s="7"/>
      <c r="P55" s="7"/>
      <c r="Q55" s="7"/>
      <c r="R55" s="7"/>
      <c r="S55" s="7"/>
      <c r="T55" s="7"/>
      <c r="U55" s="7">
        <f>SUM([1]Önkormányzat!$AN$146)</f>
        <v>0</v>
      </c>
      <c r="V55" s="7"/>
      <c r="W55" s="7"/>
      <c r="X55" s="7">
        <f>SUM([1]Önkormányzat!$AQ$146)</f>
        <v>0</v>
      </c>
      <c r="Y55" s="7"/>
      <c r="Z55" s="7"/>
      <c r="AA55" s="7">
        <f>SUM([1]Önkormányzat!$AU$146)</f>
        <v>0</v>
      </c>
      <c r="AB55" s="7"/>
      <c r="AC55" s="7"/>
      <c r="AD55" s="7">
        <f>SUM([1]Önkormányzat!$AZ$146)</f>
        <v>0</v>
      </c>
      <c r="AE55" s="7"/>
      <c r="AF55" s="7"/>
      <c r="AG55" s="7">
        <f>SUM([1]Önkormányzat!$U$146)</f>
        <v>0</v>
      </c>
      <c r="AH55" s="7"/>
      <c r="AI55" s="7"/>
      <c r="AJ55" s="7">
        <f>SUM([1]Önkormányzat!$Y$146)</f>
        <v>0</v>
      </c>
      <c r="AK55" s="7"/>
      <c r="AL55" s="7"/>
      <c r="AM55" s="7">
        <f>SUM([1]Önkormányzat!$BG$146)</f>
        <v>0</v>
      </c>
      <c r="AN55" s="7"/>
      <c r="AO55" s="7"/>
      <c r="AP55" s="7">
        <f>SUM([1]Önkormányzat!$BN$146)</f>
        <v>0</v>
      </c>
      <c r="AQ55" s="7"/>
      <c r="AR55" s="7"/>
      <c r="AS55" s="7"/>
      <c r="AT55" s="7"/>
      <c r="AU55" s="7"/>
      <c r="AV55" s="7">
        <f>SUM([1]Önkormányzat!$CJ$146)</f>
        <v>0</v>
      </c>
      <c r="AW55" s="7"/>
      <c r="AX55" s="7"/>
      <c r="AY55" s="7">
        <f>SUM([1]Önkormányzat!$BR$146)</f>
        <v>0</v>
      </c>
      <c r="AZ55" s="7"/>
      <c r="BA55" s="7"/>
      <c r="BB55" s="7"/>
      <c r="BC55" s="7"/>
      <c r="BD55" s="7"/>
      <c r="BE55" s="7">
        <f>SUM([1]Önkormányzat!$BW$146)</f>
        <v>0</v>
      </c>
      <c r="BF55" s="7"/>
      <c r="BG55" s="7"/>
      <c r="BH55" s="7">
        <f>SUM([1]Önkormányzat!$BZ$146)</f>
        <v>0</v>
      </c>
      <c r="BI55" s="7"/>
      <c r="BJ55" s="7"/>
      <c r="BK55" s="7"/>
      <c r="BL55" s="7"/>
      <c r="BM55" s="7"/>
      <c r="BN55" s="7">
        <f>SUM([1]Önkormányzat!$CI$146)</f>
        <v>0</v>
      </c>
      <c r="BO55" s="7"/>
      <c r="BP55" s="7"/>
      <c r="BQ55" s="7"/>
      <c r="BR55" s="7"/>
      <c r="BS55" s="7"/>
      <c r="BT55" s="7">
        <f>SUM([1]Önkormányzat!$CV$146)</f>
        <v>0</v>
      </c>
      <c r="BU55" s="7"/>
      <c r="BV55" s="7"/>
      <c r="BW55" s="7"/>
      <c r="BX55" s="7"/>
      <c r="BY55" s="7"/>
      <c r="BZ55" s="7">
        <f>SUM([1]Önkormányzat!$DD$146)</f>
        <v>0</v>
      </c>
      <c r="CA55" s="7"/>
      <c r="CB55" s="7"/>
      <c r="CC55" s="7"/>
      <c r="CD55" s="7"/>
      <c r="CE55" s="7"/>
      <c r="CF55" s="7"/>
      <c r="CG55" s="7"/>
      <c r="CH55" s="7"/>
      <c r="CI55" s="7"/>
      <c r="CJ55" s="7"/>
      <c r="CK55" s="7"/>
      <c r="CL55" s="7"/>
      <c r="CM55" s="7"/>
      <c r="CN55" s="7"/>
      <c r="CO55" s="7"/>
      <c r="CP55" s="7"/>
      <c r="CQ55" s="7"/>
      <c r="CR55" s="7"/>
      <c r="CS55" s="7"/>
      <c r="CT55" s="7"/>
      <c r="CU55" s="7"/>
      <c r="CV55" s="7"/>
      <c r="CW55" s="7"/>
      <c r="CX55" s="7">
        <f>SUM([1]Önkormányzat!$EB$146)</f>
        <v>0</v>
      </c>
      <c r="CY55" s="7"/>
      <c r="CZ55" s="7"/>
      <c r="DA55" s="7">
        <f>SUM([1]Önkormányzat!$AC$146)</f>
        <v>0</v>
      </c>
      <c r="DB55" s="7"/>
      <c r="DC55" s="7"/>
      <c r="DD55" s="7"/>
      <c r="DE55" s="7"/>
      <c r="DF55" s="7"/>
      <c r="DG55" s="7">
        <f>SUM([1]Önkormányzat!$DN$146)</f>
        <v>0</v>
      </c>
      <c r="DH55" s="7"/>
      <c r="DI55" s="7"/>
      <c r="DJ55" s="7">
        <f>SUM([1]Önkormányzat!$EI$146)</f>
        <v>0</v>
      </c>
      <c r="DK55" s="7"/>
      <c r="DL55" s="7"/>
      <c r="DM55" s="7"/>
      <c r="DN55" s="7"/>
      <c r="DO55" s="7"/>
      <c r="DP55" s="7"/>
      <c r="DQ55" s="7"/>
      <c r="DR55" s="7"/>
      <c r="DS55" s="135">
        <f>SUM(C55:DP55)</f>
        <v>0</v>
      </c>
      <c r="DT55" s="135"/>
      <c r="DU55" s="7"/>
      <c r="DV55" s="8"/>
      <c r="DW55" s="8"/>
      <c r="DX55" s="8"/>
      <c r="DY55" s="7"/>
      <c r="DZ55" s="7"/>
      <c r="EA55" s="7"/>
      <c r="EB55" s="7"/>
      <c r="EC55" s="7"/>
      <c r="ED55" s="7"/>
      <c r="EE55" s="7"/>
      <c r="EF55" s="7"/>
      <c r="EG55" s="7"/>
      <c r="EH55" s="7"/>
      <c r="EI55" s="7"/>
      <c r="EJ55" s="7"/>
      <c r="EK55" s="7"/>
      <c r="EL55" s="7"/>
      <c r="EM55" s="7"/>
      <c r="EN55" s="7"/>
      <c r="EO55" s="7"/>
      <c r="EP55" s="7"/>
      <c r="EQ55" s="7"/>
      <c r="ER55" s="7"/>
      <c r="ES55" s="7"/>
      <c r="ET55" s="7"/>
      <c r="EU55" s="7"/>
      <c r="EV55" s="7"/>
      <c r="EW55" s="135">
        <f>SUM(DV55:ET55)</f>
        <v>0</v>
      </c>
      <c r="EX55" s="135"/>
      <c r="EY55" s="7"/>
      <c r="EZ55" s="7"/>
      <c r="FA55" s="7"/>
      <c r="FB55" s="7"/>
      <c r="FC55" s="7"/>
      <c r="FD55" s="7"/>
      <c r="FE55" s="7"/>
      <c r="FF55" s="7"/>
      <c r="FG55" s="7"/>
      <c r="FH55" s="7"/>
      <c r="FI55" s="7"/>
      <c r="FJ55" s="7"/>
      <c r="FK55" s="7"/>
      <c r="FL55" s="8">
        <f>SUM(EY55:FK55)</f>
        <v>0</v>
      </c>
      <c r="FM55" s="8"/>
      <c r="FN55" s="8"/>
      <c r="FO55" s="8"/>
      <c r="FP55" s="8">
        <f>FL55+FM55+FN55+FO55</f>
        <v>0</v>
      </c>
      <c r="FQ55" s="173">
        <f t="shared" si="8"/>
        <v>0</v>
      </c>
    </row>
    <row r="56" spans="1:173" s="13" customFormat="1" x14ac:dyDescent="0.2">
      <c r="A56" s="161" t="s">
        <v>511</v>
      </c>
      <c r="B56" s="1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135">
        <f>SUM(C56:DP56)</f>
        <v>0</v>
      </c>
      <c r="DT56" s="135"/>
      <c r="DU56" s="7"/>
      <c r="DV56" s="8"/>
      <c r="DW56" s="8"/>
      <c r="DX56" s="8"/>
      <c r="DY56" s="7"/>
      <c r="DZ56" s="7"/>
      <c r="EA56" s="7"/>
      <c r="EB56" s="7"/>
      <c r="EC56" s="7"/>
      <c r="ED56" s="7"/>
      <c r="EE56" s="7"/>
      <c r="EF56" s="7"/>
      <c r="EG56" s="7"/>
      <c r="EH56" s="7"/>
      <c r="EI56" s="7"/>
      <c r="EJ56" s="7"/>
      <c r="EK56" s="7"/>
      <c r="EL56" s="7"/>
      <c r="EM56" s="7"/>
      <c r="EN56" s="7"/>
      <c r="EO56" s="7"/>
      <c r="EP56" s="7"/>
      <c r="EQ56" s="7"/>
      <c r="ER56" s="7"/>
      <c r="ES56" s="7"/>
      <c r="ET56" s="7"/>
      <c r="EU56" s="7"/>
      <c r="EV56" s="7"/>
      <c r="EW56" s="135">
        <f>SUM(DV56:ET56)</f>
        <v>0</v>
      </c>
      <c r="EX56" s="135"/>
      <c r="EY56" s="7"/>
      <c r="EZ56" s="7"/>
      <c r="FA56" s="7"/>
      <c r="FB56" s="7"/>
      <c r="FC56" s="7"/>
      <c r="FD56" s="7"/>
      <c r="FE56" s="7"/>
      <c r="FF56" s="7"/>
      <c r="FG56" s="7"/>
      <c r="FH56" s="7"/>
      <c r="FI56" s="7"/>
      <c r="FJ56" s="7"/>
      <c r="FK56" s="7"/>
      <c r="FL56" s="8">
        <f>SUM(EY56:FK56)</f>
        <v>0</v>
      </c>
      <c r="FM56" s="8"/>
      <c r="FN56" s="8"/>
      <c r="FO56" s="8"/>
      <c r="FP56" s="8">
        <f>FL56+FM56+FN56+FO56</f>
        <v>0</v>
      </c>
      <c r="FQ56" s="173">
        <f t="shared" si="8"/>
        <v>0</v>
      </c>
    </row>
    <row r="57" spans="1:173" x14ac:dyDescent="0.2">
      <c r="A57" s="163" t="s">
        <v>512</v>
      </c>
      <c r="B57" s="18"/>
      <c r="C57" s="7">
        <f>SUM([1]Önkormányzat!$F$150)</f>
        <v>0</v>
      </c>
      <c r="D57" s="7"/>
      <c r="E57" s="7"/>
      <c r="F57" s="7"/>
      <c r="G57" s="7"/>
      <c r="H57" s="7"/>
      <c r="I57" s="7"/>
      <c r="J57" s="7"/>
      <c r="K57" s="7"/>
      <c r="L57" s="7"/>
      <c r="M57" s="7"/>
      <c r="N57" s="7"/>
      <c r="O57" s="7"/>
      <c r="P57" s="7"/>
      <c r="Q57" s="7"/>
      <c r="R57" s="7"/>
      <c r="S57" s="7"/>
      <c r="T57" s="7"/>
      <c r="U57" s="7">
        <f>SUM([1]Önkormányzat!$AN$150)</f>
        <v>0</v>
      </c>
      <c r="V57" s="7"/>
      <c r="W57" s="7"/>
      <c r="X57" s="7">
        <f>SUM([1]Önkormányzat!$AQ$150)</f>
        <v>0</v>
      </c>
      <c r="Y57" s="7"/>
      <c r="Z57" s="7"/>
      <c r="AA57" s="7">
        <f>EW63+FP63</f>
        <v>5867574</v>
      </c>
      <c r="AB57" s="7"/>
      <c r="AC57" s="7"/>
      <c r="AD57" s="7">
        <f>SUM([1]Önkormányzat!$AZ$150)</f>
        <v>0</v>
      </c>
      <c r="AE57" s="7"/>
      <c r="AF57" s="7"/>
      <c r="AG57" s="7">
        <f>SUM([1]Önkormányzat!$U$150)</f>
        <v>0</v>
      </c>
      <c r="AH57" s="7"/>
      <c r="AI57" s="7"/>
      <c r="AJ57" s="7">
        <f>SUM([1]Önkormányzat!$Y$150)</f>
        <v>0</v>
      </c>
      <c r="AK57" s="7"/>
      <c r="AL57" s="7"/>
      <c r="AM57" s="7">
        <f>SUM([1]Önkormányzat!$BG$150)</f>
        <v>0</v>
      </c>
      <c r="AN57" s="7"/>
      <c r="AO57" s="7"/>
      <c r="AP57" s="7">
        <f>SUM([1]Önkormányzat!$BN$150)</f>
        <v>0</v>
      </c>
      <c r="AQ57" s="7"/>
      <c r="AR57" s="7"/>
      <c r="AS57" s="7"/>
      <c r="AT57" s="7"/>
      <c r="AU57" s="7"/>
      <c r="AV57" s="7">
        <f>SUM([1]Önkormányzat!$CJ$150)</f>
        <v>0</v>
      </c>
      <c r="AW57" s="7"/>
      <c r="AX57" s="7"/>
      <c r="AY57" s="7">
        <f>SUM([1]Önkormányzat!$BR$150)</f>
        <v>0</v>
      </c>
      <c r="AZ57" s="7"/>
      <c r="BA57" s="7"/>
      <c r="BB57" s="7"/>
      <c r="BC57" s="7"/>
      <c r="BD57" s="7"/>
      <c r="BE57" s="7">
        <f>SUM([1]Önkormányzat!$BW$150)</f>
        <v>0</v>
      </c>
      <c r="BF57" s="7"/>
      <c r="BG57" s="7"/>
      <c r="BH57" s="7">
        <f>SUM([1]Önkormányzat!$BZ$150)</f>
        <v>0</v>
      </c>
      <c r="BI57" s="7"/>
      <c r="BJ57" s="7"/>
      <c r="BK57" s="7"/>
      <c r="BL57" s="7"/>
      <c r="BM57" s="7"/>
      <c r="BN57" s="7">
        <f>SUM([1]Önkormányzat!$CI$150)</f>
        <v>0</v>
      </c>
      <c r="BO57" s="7"/>
      <c r="BP57" s="7"/>
      <c r="BQ57" s="7"/>
      <c r="BR57" s="7"/>
      <c r="BS57" s="7"/>
      <c r="BT57" s="7">
        <f>SUM([1]Önkormányzat!$CV$150)</f>
        <v>0</v>
      </c>
      <c r="BU57" s="7"/>
      <c r="BV57" s="7"/>
      <c r="BW57" s="7"/>
      <c r="BX57" s="7"/>
      <c r="BY57" s="7"/>
      <c r="BZ57" s="7">
        <f>SUM([1]Önkormányzat!$DD$150)</f>
        <v>0</v>
      </c>
      <c r="CA57" s="7"/>
      <c r="CB57" s="7"/>
      <c r="CC57" s="7"/>
      <c r="CD57" s="7"/>
      <c r="CE57" s="7"/>
      <c r="CF57" s="7"/>
      <c r="CG57" s="7"/>
      <c r="CH57" s="7"/>
      <c r="CI57" s="7"/>
      <c r="CJ57" s="7"/>
      <c r="CK57" s="7"/>
      <c r="CL57" s="7"/>
      <c r="CM57" s="7"/>
      <c r="CN57" s="7"/>
      <c r="CO57" s="7"/>
      <c r="CP57" s="7"/>
      <c r="CQ57" s="7"/>
      <c r="CR57" s="7"/>
      <c r="CS57" s="7"/>
      <c r="CT57" s="7"/>
      <c r="CU57" s="7"/>
      <c r="CV57" s="7"/>
      <c r="CW57" s="7"/>
      <c r="CX57" s="7">
        <f>SUM([1]Önkormányzat!$EB$150)</f>
        <v>0</v>
      </c>
      <c r="CY57" s="7"/>
      <c r="CZ57" s="7"/>
      <c r="DA57" s="7">
        <f>SUM([1]Önkormányzat!$AC$150)</f>
        <v>0</v>
      </c>
      <c r="DB57" s="7"/>
      <c r="DC57" s="7"/>
      <c r="DD57" s="7"/>
      <c r="DE57" s="7"/>
      <c r="DF57" s="7"/>
      <c r="DG57" s="7">
        <f>SUM([1]Önkormányzat!$DN$150)</f>
        <v>0</v>
      </c>
      <c r="DH57" s="7"/>
      <c r="DI57" s="7"/>
      <c r="DJ57" s="7">
        <f>SUM([1]Önkormányzat!$EI$150)</f>
        <v>0</v>
      </c>
      <c r="DK57" s="7"/>
      <c r="DL57" s="7"/>
      <c r="DM57" s="7"/>
      <c r="DN57" s="7"/>
      <c r="DO57" s="7"/>
      <c r="DP57" s="7"/>
      <c r="DQ57" s="7"/>
      <c r="DR57" s="7"/>
      <c r="DS57" s="135">
        <f>SUM(C57:DP57)</f>
        <v>5867574</v>
      </c>
      <c r="DT57" s="135"/>
      <c r="DU57" s="7"/>
      <c r="DV57" s="8"/>
      <c r="DW57" s="8"/>
      <c r="DX57" s="8"/>
      <c r="DY57" s="7"/>
      <c r="DZ57" s="7"/>
      <c r="EA57" s="7"/>
      <c r="EB57" s="7"/>
      <c r="EC57" s="7"/>
      <c r="ED57" s="7"/>
      <c r="EE57" s="7">
        <f>SUM([1]Hivatal!$V$199)</f>
        <v>0</v>
      </c>
      <c r="EF57" s="7"/>
      <c r="EG57" s="7"/>
      <c r="EH57" s="7">
        <f>SUM([1]Hivatal!$Z$199)</f>
        <v>0</v>
      </c>
      <c r="EI57" s="7"/>
      <c r="EJ57" s="7"/>
      <c r="EK57" s="7">
        <f>SUM([1]Hivatal!$AJ$199)</f>
        <v>0</v>
      </c>
      <c r="EL57" s="7"/>
      <c r="EM57" s="7"/>
      <c r="EN57" s="7">
        <f>SUM([1]Hivatal!$AD$199)</f>
        <v>0</v>
      </c>
      <c r="EO57" s="7"/>
      <c r="EP57" s="7"/>
      <c r="EQ57" s="7">
        <f>SUM([1]Hivatal!$AR$199)</f>
        <v>0</v>
      </c>
      <c r="ER57" s="7"/>
      <c r="ES57" s="7"/>
      <c r="ET57" s="7">
        <f>SUM([1]Hivatal!$AZ$199)</f>
        <v>0</v>
      </c>
      <c r="EU57" s="7"/>
      <c r="EV57" s="7"/>
      <c r="EW57" s="135"/>
      <c r="EX57" s="135"/>
      <c r="EY57" s="7"/>
      <c r="EZ57" s="7"/>
      <c r="FA57" s="7"/>
      <c r="FB57" s="7"/>
      <c r="FC57" s="7"/>
      <c r="FD57" s="7"/>
      <c r="FE57" s="7"/>
      <c r="FF57" s="7"/>
      <c r="FG57" s="7"/>
      <c r="FH57" s="7"/>
      <c r="FI57" s="7"/>
      <c r="FJ57" s="7"/>
      <c r="FK57" s="7"/>
      <c r="FL57" s="8">
        <f>SUM(EY57:FK57)</f>
        <v>0</v>
      </c>
      <c r="FM57" s="8"/>
      <c r="FN57" s="8"/>
      <c r="FO57" s="8"/>
      <c r="FP57" s="8">
        <f>FL57+FM57+FN57+FO57</f>
        <v>0</v>
      </c>
      <c r="FQ57" s="173">
        <f t="shared" si="8"/>
        <v>5867574</v>
      </c>
    </row>
    <row r="58" spans="1:173" s="13" customFormat="1" x14ac:dyDescent="0.2">
      <c r="A58" s="162" t="s">
        <v>513</v>
      </c>
      <c r="B58" s="5"/>
      <c r="C58" s="6">
        <f>C59+C60</f>
        <v>0</v>
      </c>
      <c r="D58" s="6"/>
      <c r="E58" s="6"/>
      <c r="F58" s="6">
        <f t="shared" ref="F58:FO58" si="77">F59+F60</f>
        <v>0</v>
      </c>
      <c r="G58" s="6"/>
      <c r="H58" s="6"/>
      <c r="I58" s="6">
        <f t="shared" si="77"/>
        <v>0</v>
      </c>
      <c r="J58" s="6"/>
      <c r="K58" s="6"/>
      <c r="L58" s="6">
        <f t="shared" si="77"/>
        <v>0</v>
      </c>
      <c r="M58" s="6"/>
      <c r="N58" s="6"/>
      <c r="O58" s="6">
        <f t="shared" si="77"/>
        <v>0</v>
      </c>
      <c r="P58" s="6"/>
      <c r="Q58" s="6"/>
      <c r="R58" s="6">
        <f t="shared" si="77"/>
        <v>0</v>
      </c>
      <c r="S58" s="6"/>
      <c r="T58" s="6"/>
      <c r="U58" s="6">
        <f t="shared" si="77"/>
        <v>0</v>
      </c>
      <c r="V58" s="6"/>
      <c r="W58" s="6"/>
      <c r="X58" s="6">
        <f t="shared" si="77"/>
        <v>0</v>
      </c>
      <c r="Y58" s="6"/>
      <c r="Z58" s="6"/>
      <c r="AA58" s="6">
        <f t="shared" si="77"/>
        <v>262714</v>
      </c>
      <c r="AB58" s="6"/>
      <c r="AC58" s="6"/>
      <c r="AD58" s="6">
        <f t="shared" si="77"/>
        <v>0</v>
      </c>
      <c r="AE58" s="6"/>
      <c r="AF58" s="6"/>
      <c r="AG58" s="6">
        <f t="shared" si="77"/>
        <v>0</v>
      </c>
      <c r="AH58" s="6"/>
      <c r="AI58" s="6"/>
      <c r="AJ58" s="6">
        <f t="shared" si="77"/>
        <v>0</v>
      </c>
      <c r="AK58" s="6"/>
      <c r="AL58" s="6"/>
      <c r="AM58" s="6">
        <f t="shared" si="77"/>
        <v>0</v>
      </c>
      <c r="AN58" s="6"/>
      <c r="AO58" s="6"/>
      <c r="AP58" s="6">
        <f t="shared" si="77"/>
        <v>0</v>
      </c>
      <c r="AQ58" s="6"/>
      <c r="AR58" s="6"/>
      <c r="AS58" s="6">
        <f>AS59+AS60</f>
        <v>0</v>
      </c>
      <c r="AT58" s="6"/>
      <c r="AU58" s="6"/>
      <c r="AV58" s="6">
        <f t="shared" si="77"/>
        <v>0</v>
      </c>
      <c r="AW58" s="6"/>
      <c r="AX58" s="6"/>
      <c r="AY58" s="6">
        <f t="shared" si="77"/>
        <v>0</v>
      </c>
      <c r="AZ58" s="6"/>
      <c r="BA58" s="6"/>
      <c r="BB58" s="6">
        <f t="shared" si="77"/>
        <v>0</v>
      </c>
      <c r="BC58" s="6"/>
      <c r="BD58" s="6"/>
      <c r="BE58" s="6">
        <f t="shared" si="77"/>
        <v>0</v>
      </c>
      <c r="BF58" s="6"/>
      <c r="BG58" s="6"/>
      <c r="BH58" s="6">
        <f t="shared" si="77"/>
        <v>0</v>
      </c>
      <c r="BI58" s="6"/>
      <c r="BJ58" s="6"/>
      <c r="BK58" s="6">
        <f t="shared" si="77"/>
        <v>0</v>
      </c>
      <c r="BL58" s="6"/>
      <c r="BM58" s="6"/>
      <c r="BN58" s="6">
        <f t="shared" si="77"/>
        <v>0</v>
      </c>
      <c r="BO58" s="6"/>
      <c r="BP58" s="6"/>
      <c r="BQ58" s="6">
        <f t="shared" si="77"/>
        <v>0</v>
      </c>
      <c r="BR58" s="6"/>
      <c r="BS58" s="6"/>
      <c r="BT58" s="6">
        <f t="shared" si="77"/>
        <v>0</v>
      </c>
      <c r="BU58" s="6"/>
      <c r="BV58" s="6"/>
      <c r="BW58" s="6">
        <f t="shared" si="77"/>
        <v>0</v>
      </c>
      <c r="BX58" s="6"/>
      <c r="BY58" s="6"/>
      <c r="BZ58" s="6">
        <f t="shared" si="77"/>
        <v>0</v>
      </c>
      <c r="CA58" s="6"/>
      <c r="CB58" s="6"/>
      <c r="CC58" s="6">
        <f t="shared" si="77"/>
        <v>0</v>
      </c>
      <c r="CD58" s="6"/>
      <c r="CE58" s="6"/>
      <c r="CF58" s="6">
        <f t="shared" si="77"/>
        <v>0</v>
      </c>
      <c r="CG58" s="6"/>
      <c r="CH58" s="6"/>
      <c r="CI58" s="6">
        <f t="shared" si="77"/>
        <v>0</v>
      </c>
      <c r="CJ58" s="6"/>
      <c r="CK58" s="6"/>
      <c r="CL58" s="6">
        <f t="shared" si="77"/>
        <v>0</v>
      </c>
      <c r="CM58" s="6"/>
      <c r="CN58" s="6"/>
      <c r="CO58" s="6">
        <f t="shared" si="77"/>
        <v>0</v>
      </c>
      <c r="CP58" s="6"/>
      <c r="CQ58" s="6"/>
      <c r="CR58" s="6">
        <f t="shared" si="77"/>
        <v>0</v>
      </c>
      <c r="CS58" s="6"/>
      <c r="CT58" s="6"/>
      <c r="CU58" s="6">
        <f t="shared" si="77"/>
        <v>0</v>
      </c>
      <c r="CV58" s="6"/>
      <c r="CW58" s="6"/>
      <c r="CX58" s="6">
        <f t="shared" si="77"/>
        <v>0</v>
      </c>
      <c r="CY58" s="6"/>
      <c r="CZ58" s="6"/>
      <c r="DA58" s="6">
        <f t="shared" si="77"/>
        <v>0</v>
      </c>
      <c r="DB58" s="6"/>
      <c r="DC58" s="6"/>
      <c r="DD58" s="6">
        <f t="shared" si="77"/>
        <v>0</v>
      </c>
      <c r="DE58" s="6"/>
      <c r="DF58" s="6"/>
      <c r="DG58" s="6">
        <f t="shared" si="77"/>
        <v>0</v>
      </c>
      <c r="DH58" s="6"/>
      <c r="DI58" s="6"/>
      <c r="DJ58" s="6">
        <f t="shared" si="77"/>
        <v>0</v>
      </c>
      <c r="DK58" s="6"/>
      <c r="DL58" s="6"/>
      <c r="DM58" s="6">
        <f t="shared" si="77"/>
        <v>0</v>
      </c>
      <c r="DN58" s="6"/>
      <c r="DO58" s="6"/>
      <c r="DP58" s="6">
        <f>DP59+DP60</f>
        <v>0</v>
      </c>
      <c r="DQ58" s="6"/>
      <c r="DR58" s="6"/>
      <c r="DS58" s="136">
        <f t="shared" si="77"/>
        <v>262714</v>
      </c>
      <c r="DT58" s="136"/>
      <c r="DU58" s="6"/>
      <c r="DV58" s="6">
        <f t="shared" si="77"/>
        <v>0</v>
      </c>
      <c r="DW58" s="6"/>
      <c r="DX58" s="6"/>
      <c r="DY58" s="6">
        <f t="shared" si="77"/>
        <v>0</v>
      </c>
      <c r="DZ58" s="6"/>
      <c r="EA58" s="6"/>
      <c r="EB58" s="6">
        <f t="shared" si="77"/>
        <v>0</v>
      </c>
      <c r="EC58" s="6"/>
      <c r="ED58" s="6"/>
      <c r="EE58" s="6">
        <f t="shared" si="77"/>
        <v>0</v>
      </c>
      <c r="EF58" s="6"/>
      <c r="EG58" s="6"/>
      <c r="EH58" s="6">
        <f t="shared" ref="EH58:EN58" si="78">EH59+EH60</f>
        <v>0</v>
      </c>
      <c r="EI58" s="6"/>
      <c r="EJ58" s="6"/>
      <c r="EK58" s="6">
        <f t="shared" ref="EK58" si="79">EK59+EK60</f>
        <v>0</v>
      </c>
      <c r="EL58" s="6"/>
      <c r="EM58" s="6"/>
      <c r="EN58" s="6">
        <f t="shared" si="78"/>
        <v>0</v>
      </c>
      <c r="EO58" s="6"/>
      <c r="EP58" s="6"/>
      <c r="EQ58" s="6">
        <f t="shared" ref="EQ58:ET58" si="80">EQ59+EQ60</f>
        <v>0</v>
      </c>
      <c r="ER58" s="6"/>
      <c r="ES58" s="6"/>
      <c r="ET58" s="6">
        <f t="shared" si="80"/>
        <v>0</v>
      </c>
      <c r="EU58" s="6"/>
      <c r="EV58" s="6"/>
      <c r="EW58" s="136">
        <f t="shared" si="77"/>
        <v>0</v>
      </c>
      <c r="EX58" s="136"/>
      <c r="EY58" s="6">
        <f>EY59+EY60</f>
        <v>0</v>
      </c>
      <c r="EZ58" s="6">
        <f t="shared" si="77"/>
        <v>0</v>
      </c>
      <c r="FA58" s="6">
        <f t="shared" si="77"/>
        <v>0</v>
      </c>
      <c r="FB58" s="6">
        <f t="shared" si="77"/>
        <v>0</v>
      </c>
      <c r="FC58" s="6">
        <f t="shared" si="77"/>
        <v>0</v>
      </c>
      <c r="FD58" s="6">
        <f t="shared" si="77"/>
        <v>0</v>
      </c>
      <c r="FE58" s="6">
        <f t="shared" si="77"/>
        <v>0</v>
      </c>
      <c r="FF58" s="6">
        <f t="shared" si="77"/>
        <v>0</v>
      </c>
      <c r="FG58" s="6">
        <f t="shared" si="77"/>
        <v>0</v>
      </c>
      <c r="FH58" s="6">
        <f t="shared" si="77"/>
        <v>0</v>
      </c>
      <c r="FI58" s="6">
        <f t="shared" si="77"/>
        <v>0</v>
      </c>
      <c r="FJ58" s="6">
        <f t="shared" si="77"/>
        <v>0</v>
      </c>
      <c r="FK58" s="6">
        <f>FK59+FK60</f>
        <v>0</v>
      </c>
      <c r="FL58" s="6">
        <f>FL59+FL60</f>
        <v>0</v>
      </c>
      <c r="FM58" s="6">
        <f>FM59+FM60</f>
        <v>0</v>
      </c>
      <c r="FN58" s="6">
        <f t="shared" si="77"/>
        <v>0</v>
      </c>
      <c r="FO58" s="6">
        <f t="shared" si="77"/>
        <v>0</v>
      </c>
      <c r="FP58" s="6">
        <f>FP59+FP60</f>
        <v>0</v>
      </c>
      <c r="FQ58" s="173">
        <f t="shared" si="8"/>
        <v>262714</v>
      </c>
    </row>
    <row r="59" spans="1:173" x14ac:dyDescent="0.2">
      <c r="A59" s="163" t="s">
        <v>514</v>
      </c>
      <c r="B59" s="18"/>
      <c r="C59" s="7">
        <f>SUM([1]Önkormányzat!$F$237)</f>
        <v>0</v>
      </c>
      <c r="D59" s="7"/>
      <c r="E59" s="7"/>
      <c r="F59" s="7"/>
      <c r="G59" s="7"/>
      <c r="H59" s="7"/>
      <c r="I59" s="7"/>
      <c r="J59" s="7"/>
      <c r="K59" s="7"/>
      <c r="L59" s="7"/>
      <c r="M59" s="7"/>
      <c r="N59" s="7"/>
      <c r="O59" s="7"/>
      <c r="P59" s="7"/>
      <c r="Q59" s="7"/>
      <c r="R59" s="7"/>
      <c r="S59" s="7"/>
      <c r="T59" s="7"/>
      <c r="U59" s="7">
        <f>SUM([1]Önkormányzat!$AN$237)</f>
        <v>0</v>
      </c>
      <c r="V59" s="7"/>
      <c r="W59" s="7"/>
      <c r="X59" s="7">
        <f>SUM([1]Önkormányzat!$AQ$237)</f>
        <v>0</v>
      </c>
      <c r="Y59" s="7"/>
      <c r="Z59" s="7"/>
      <c r="AA59" s="7">
        <f>EW68+FP68</f>
        <v>262714</v>
      </c>
      <c r="AB59" s="7"/>
      <c r="AC59" s="7"/>
      <c r="AD59" s="7">
        <f>SUM([1]Önkormányzat!$AZ$237)</f>
        <v>0</v>
      </c>
      <c r="AE59" s="7"/>
      <c r="AF59" s="7"/>
      <c r="AG59" s="7">
        <f>SUM([1]Önkormányzat!$U$237)</f>
        <v>0</v>
      </c>
      <c r="AH59" s="7"/>
      <c r="AI59" s="7"/>
      <c r="AJ59" s="7">
        <f>SUM([1]Önkormányzat!$Y$237)</f>
        <v>0</v>
      </c>
      <c r="AK59" s="7"/>
      <c r="AL59" s="7"/>
      <c r="AM59" s="7">
        <f>SUM([1]Önkormányzat!$BG$237)</f>
        <v>0</v>
      </c>
      <c r="AN59" s="7"/>
      <c r="AO59" s="7"/>
      <c r="AP59" s="7">
        <f>SUM([1]Önkormányzat!$BN$237)</f>
        <v>0</v>
      </c>
      <c r="AQ59" s="7"/>
      <c r="AR59" s="7"/>
      <c r="AS59" s="7"/>
      <c r="AT59" s="7"/>
      <c r="AU59" s="7"/>
      <c r="AV59" s="7">
        <f>SUM([1]Önkormányzat!$CJ$237)</f>
        <v>0</v>
      </c>
      <c r="AW59" s="7"/>
      <c r="AX59" s="7"/>
      <c r="AY59" s="7">
        <f>SUM([1]Önkormányzat!$BR$237)</f>
        <v>0</v>
      </c>
      <c r="AZ59" s="7"/>
      <c r="BA59" s="7"/>
      <c r="BB59" s="7"/>
      <c r="BC59" s="7"/>
      <c r="BD59" s="7"/>
      <c r="BE59" s="7">
        <f>SUM([1]Önkormányzat!$BW$237)</f>
        <v>0</v>
      </c>
      <c r="BF59" s="7"/>
      <c r="BG59" s="7"/>
      <c r="BH59" s="7">
        <f>SUM([1]Önkormányzat!$BZ$237)</f>
        <v>0</v>
      </c>
      <c r="BI59" s="7"/>
      <c r="BJ59" s="7"/>
      <c r="BK59" s="7"/>
      <c r="BL59" s="7"/>
      <c r="BM59" s="7"/>
      <c r="BN59" s="7">
        <f>SUM([1]Önkormányzat!$CI$237)</f>
        <v>0</v>
      </c>
      <c r="BO59" s="7"/>
      <c r="BP59" s="7"/>
      <c r="BQ59" s="7"/>
      <c r="BR59" s="7"/>
      <c r="BS59" s="7"/>
      <c r="BT59" s="7">
        <f>SUM([1]Önkormányzat!$CV$237)</f>
        <v>0</v>
      </c>
      <c r="BU59" s="7"/>
      <c r="BV59" s="7"/>
      <c r="BW59" s="7"/>
      <c r="BX59" s="7"/>
      <c r="BY59" s="7"/>
      <c r="BZ59" s="7">
        <f>SUM([1]Önkormányzat!$DD$237)</f>
        <v>0</v>
      </c>
      <c r="CA59" s="7"/>
      <c r="CB59" s="7"/>
      <c r="CC59" s="7"/>
      <c r="CD59" s="7"/>
      <c r="CE59" s="7"/>
      <c r="CF59" s="7"/>
      <c r="CG59" s="7"/>
      <c r="CH59" s="7"/>
      <c r="CI59" s="7"/>
      <c r="CJ59" s="7"/>
      <c r="CK59" s="7"/>
      <c r="CL59" s="7"/>
      <c r="CM59" s="7"/>
      <c r="CN59" s="7"/>
      <c r="CO59" s="7"/>
      <c r="CP59" s="7"/>
      <c r="CQ59" s="7"/>
      <c r="CR59" s="7"/>
      <c r="CS59" s="7"/>
      <c r="CT59" s="7"/>
      <c r="CU59" s="7"/>
      <c r="CV59" s="7"/>
      <c r="CW59" s="7"/>
      <c r="CX59" s="7">
        <f>SUM([1]Önkormányzat!$EB$237)</f>
        <v>0</v>
      </c>
      <c r="CY59" s="7"/>
      <c r="CZ59" s="7"/>
      <c r="DA59" s="7">
        <f>SUM([1]Önkormányzat!$AC$237)</f>
        <v>0</v>
      </c>
      <c r="DB59" s="7"/>
      <c r="DC59" s="7"/>
      <c r="DD59" s="7"/>
      <c r="DE59" s="7"/>
      <c r="DF59" s="7"/>
      <c r="DG59" s="7">
        <f>SUM([1]Önkormányzat!$DN$237)</f>
        <v>0</v>
      </c>
      <c r="DH59" s="7"/>
      <c r="DI59" s="7"/>
      <c r="DJ59" s="7">
        <f>SUM([1]Önkormányzat!$EI$237)</f>
        <v>0</v>
      </c>
      <c r="DK59" s="7"/>
      <c r="DL59" s="7"/>
      <c r="DM59" s="7"/>
      <c r="DN59" s="7"/>
      <c r="DO59" s="7"/>
      <c r="DP59" s="7"/>
      <c r="DQ59" s="7"/>
      <c r="DR59" s="7"/>
      <c r="DS59" s="135">
        <f>SUM(C59:DP59)</f>
        <v>262714</v>
      </c>
      <c r="DT59" s="135"/>
      <c r="DU59" s="7"/>
      <c r="DV59" s="8"/>
      <c r="DW59" s="8"/>
      <c r="DX59" s="8"/>
      <c r="DY59" s="7"/>
      <c r="DZ59" s="7"/>
      <c r="EA59" s="7"/>
      <c r="EB59" s="7"/>
      <c r="EC59" s="7"/>
      <c r="ED59" s="7"/>
      <c r="EE59" s="7">
        <f>SUM([1]Hivatal!$V$261)</f>
        <v>0</v>
      </c>
      <c r="EF59" s="7"/>
      <c r="EG59" s="7"/>
      <c r="EH59" s="7">
        <f>SUM([1]Hivatal!$Z$261)</f>
        <v>0</v>
      </c>
      <c r="EI59" s="7"/>
      <c r="EJ59" s="7"/>
      <c r="EK59" s="7">
        <f>SUM([1]Hivatal!$AJ$261)</f>
        <v>0</v>
      </c>
      <c r="EL59" s="7"/>
      <c r="EM59" s="7"/>
      <c r="EN59" s="7">
        <f>SUM([1]Hivatal!$AD$261)</f>
        <v>0</v>
      </c>
      <c r="EO59" s="7"/>
      <c r="EP59" s="7"/>
      <c r="EQ59" s="7">
        <f>SUM([1]Hivatal!$AR$261)</f>
        <v>0</v>
      </c>
      <c r="ER59" s="7"/>
      <c r="ES59" s="7"/>
      <c r="ET59" s="7">
        <f>SUM([1]Hivatal!$AZ$261)</f>
        <v>0</v>
      </c>
      <c r="EU59" s="7"/>
      <c r="EV59" s="7"/>
      <c r="EW59" s="135">
        <f>SUM(DV59:ET59)</f>
        <v>0</v>
      </c>
      <c r="EX59" s="135"/>
      <c r="EY59" s="7"/>
      <c r="EZ59" s="7"/>
      <c r="FA59" s="7"/>
      <c r="FB59" s="7"/>
      <c r="FC59" s="7"/>
      <c r="FD59" s="7"/>
      <c r="FE59" s="7"/>
      <c r="FF59" s="7"/>
      <c r="FG59" s="7"/>
      <c r="FH59" s="7"/>
      <c r="FI59" s="7"/>
      <c r="FJ59" s="7"/>
      <c r="FK59" s="7"/>
      <c r="FL59" s="8">
        <f>SUM(EY59:FK59)</f>
        <v>0</v>
      </c>
      <c r="FM59" s="8"/>
      <c r="FN59" s="8"/>
      <c r="FO59" s="8"/>
      <c r="FP59" s="8">
        <f>FL59+FM59+FN59+FO59</f>
        <v>0</v>
      </c>
      <c r="FQ59" s="173">
        <f t="shared" si="8"/>
        <v>262714</v>
      </c>
    </row>
    <row r="60" spans="1:173" x14ac:dyDescent="0.2">
      <c r="A60" s="161" t="s">
        <v>515</v>
      </c>
      <c r="B60" s="16"/>
      <c r="C60" s="7">
        <f>SUM([1]Önkormányzat!$F$241)</f>
        <v>0</v>
      </c>
      <c r="D60" s="7"/>
      <c r="E60" s="7"/>
      <c r="F60" s="7"/>
      <c r="G60" s="7"/>
      <c r="H60" s="7"/>
      <c r="I60" s="7"/>
      <c r="J60" s="7"/>
      <c r="K60" s="7"/>
      <c r="L60" s="7"/>
      <c r="M60" s="7"/>
      <c r="N60" s="7"/>
      <c r="O60" s="7"/>
      <c r="P60" s="7"/>
      <c r="Q60" s="7"/>
      <c r="R60" s="7"/>
      <c r="S60" s="7"/>
      <c r="T60" s="7"/>
      <c r="U60" s="7">
        <f>SUM([1]Önkormányzat!$AN$241)</f>
        <v>0</v>
      </c>
      <c r="V60" s="7"/>
      <c r="W60" s="7"/>
      <c r="X60" s="7">
        <f>SUM([1]Önkormányzat!$AQ$241)</f>
        <v>0</v>
      </c>
      <c r="Y60" s="7"/>
      <c r="Z60" s="7"/>
      <c r="AA60" s="7">
        <f>SUM([1]Önkormányzat!$AU$241)</f>
        <v>0</v>
      </c>
      <c r="AB60" s="7"/>
      <c r="AC60" s="7"/>
      <c r="AD60" s="7">
        <f>SUM([1]Önkormányzat!$AZ$241)</f>
        <v>0</v>
      </c>
      <c r="AE60" s="7"/>
      <c r="AF60" s="7"/>
      <c r="AG60" s="7">
        <f>SUM([1]Önkormányzat!$U$241)</f>
        <v>0</v>
      </c>
      <c r="AH60" s="7"/>
      <c r="AI60" s="7"/>
      <c r="AJ60" s="7">
        <f>SUM([1]Önkormányzat!$Y$241)</f>
        <v>0</v>
      </c>
      <c r="AK60" s="7"/>
      <c r="AL60" s="7"/>
      <c r="AM60" s="7">
        <f>SUM([1]Önkormányzat!$BG$241)</f>
        <v>0</v>
      </c>
      <c r="AN60" s="7"/>
      <c r="AO60" s="7"/>
      <c r="AP60" s="7">
        <f>SUM([1]Önkormányzat!$BN$241)</f>
        <v>0</v>
      </c>
      <c r="AQ60" s="7"/>
      <c r="AR60" s="7"/>
      <c r="AS60" s="7"/>
      <c r="AT60" s="7"/>
      <c r="AU60" s="7"/>
      <c r="AV60" s="7">
        <f>SUM([1]Önkormányzat!$CJ$241)</f>
        <v>0</v>
      </c>
      <c r="AW60" s="7"/>
      <c r="AX60" s="7"/>
      <c r="AY60" s="7">
        <f>SUM([1]Önkormányzat!$BR$241)</f>
        <v>0</v>
      </c>
      <c r="AZ60" s="7"/>
      <c r="BA60" s="7"/>
      <c r="BB60" s="7"/>
      <c r="BC60" s="7"/>
      <c r="BD60" s="7"/>
      <c r="BE60" s="7">
        <f>SUM([1]Önkormányzat!$BW$241)</f>
        <v>0</v>
      </c>
      <c r="BF60" s="7"/>
      <c r="BG60" s="7"/>
      <c r="BH60" s="7">
        <f>SUM([2]Önkormányzat!$BZ$239)</f>
        <v>0</v>
      </c>
      <c r="BI60" s="7"/>
      <c r="BJ60" s="7"/>
      <c r="BK60" s="7"/>
      <c r="BL60" s="7"/>
      <c r="BM60" s="7"/>
      <c r="BN60" s="7">
        <f>SUM([1]Önkormányzat!$CD$241)</f>
        <v>0</v>
      </c>
      <c r="BO60" s="7"/>
      <c r="BP60" s="7"/>
      <c r="BQ60" s="7"/>
      <c r="BR60" s="7"/>
      <c r="BS60" s="7"/>
      <c r="BT60" s="7">
        <f>SUM([1]Önkormányzat!$CV$241)</f>
        <v>0</v>
      </c>
      <c r="BU60" s="7"/>
      <c r="BV60" s="7"/>
      <c r="BW60" s="7"/>
      <c r="BX60" s="7"/>
      <c r="BY60" s="7"/>
      <c r="BZ60" s="7">
        <f>SUM([1]Önkormányzat!$DD$241)</f>
        <v>0</v>
      </c>
      <c r="CA60" s="7"/>
      <c r="CB60" s="7"/>
      <c r="CC60" s="7"/>
      <c r="CD60" s="7"/>
      <c r="CE60" s="7"/>
      <c r="CF60" s="7"/>
      <c r="CG60" s="7"/>
      <c r="CH60" s="7"/>
      <c r="CI60" s="7"/>
      <c r="CJ60" s="7"/>
      <c r="CK60" s="7"/>
      <c r="CL60" s="7"/>
      <c r="CM60" s="7"/>
      <c r="CN60" s="7"/>
      <c r="CO60" s="7"/>
      <c r="CP60" s="7"/>
      <c r="CQ60" s="7"/>
      <c r="CR60" s="7"/>
      <c r="CS60" s="7"/>
      <c r="CT60" s="7"/>
      <c r="CU60" s="7"/>
      <c r="CV60" s="7"/>
      <c r="CW60" s="7"/>
      <c r="CX60" s="7">
        <f>SUM([1]Önkormányzat!$EB$241)</f>
        <v>0</v>
      </c>
      <c r="CY60" s="7"/>
      <c r="CZ60" s="7"/>
      <c r="DA60" s="7">
        <f>SUM([1]Önkormányzat!$AC$241)</f>
        <v>0</v>
      </c>
      <c r="DB60" s="7"/>
      <c r="DC60" s="7"/>
      <c r="DD60" s="7"/>
      <c r="DE60" s="7"/>
      <c r="DF60" s="7"/>
      <c r="DG60" s="7">
        <f>SUM([1]Önkormányzat!$DN$241)</f>
        <v>0</v>
      </c>
      <c r="DH60" s="7"/>
      <c r="DI60" s="7"/>
      <c r="DJ60" s="7">
        <f>SUM([1]Önkormányzat!$EI$241)</f>
        <v>0</v>
      </c>
      <c r="DK60" s="7"/>
      <c r="DL60" s="7"/>
      <c r="DM60" s="7"/>
      <c r="DN60" s="7"/>
      <c r="DO60" s="7"/>
      <c r="DP60" s="7"/>
      <c r="DQ60" s="7"/>
      <c r="DR60" s="7"/>
      <c r="DS60" s="135">
        <f>SUM(C60:DP60)</f>
        <v>0</v>
      </c>
      <c r="DT60" s="135"/>
      <c r="DU60" s="7"/>
      <c r="DV60" s="8"/>
      <c r="DW60" s="8"/>
      <c r="DX60" s="8"/>
      <c r="DY60" s="7"/>
      <c r="DZ60" s="7"/>
      <c r="EA60" s="7"/>
      <c r="EB60" s="7"/>
      <c r="EC60" s="7"/>
      <c r="ED60" s="7"/>
      <c r="EE60" s="7">
        <f>SUM([1]Hivatal!$V$265)</f>
        <v>0</v>
      </c>
      <c r="EF60" s="7"/>
      <c r="EG60" s="7"/>
      <c r="EH60" s="7">
        <f>SUM([1]Hivatal!$Z$265)</f>
        <v>0</v>
      </c>
      <c r="EI60" s="7"/>
      <c r="EJ60" s="7"/>
      <c r="EK60" s="7">
        <f>SUM([1]Hivatal!$AJ$265)</f>
        <v>0</v>
      </c>
      <c r="EL60" s="7"/>
      <c r="EM60" s="7"/>
      <c r="EN60" s="7">
        <f>SUM([1]Hivatal!$AD$265)</f>
        <v>0</v>
      </c>
      <c r="EO60" s="7"/>
      <c r="EP60" s="7"/>
      <c r="EQ60" s="7">
        <f>SUM([1]Hivatal!$AR$265)</f>
        <v>0</v>
      </c>
      <c r="ER60" s="7"/>
      <c r="ES60" s="7"/>
      <c r="ET60" s="7">
        <f>SUM([1]Hivatal!$AZ$265)</f>
        <v>0</v>
      </c>
      <c r="EU60" s="7"/>
      <c r="EV60" s="7"/>
      <c r="EW60" s="135">
        <f>SUM(DV60:ET60)</f>
        <v>0</v>
      </c>
      <c r="EX60" s="135"/>
      <c r="EY60" s="7"/>
      <c r="EZ60" s="7"/>
      <c r="FA60" s="7"/>
      <c r="FB60" s="7"/>
      <c r="FC60" s="7"/>
      <c r="FD60" s="7"/>
      <c r="FE60" s="7"/>
      <c r="FF60" s="7"/>
      <c r="FG60" s="7"/>
      <c r="FH60" s="7"/>
      <c r="FI60" s="7"/>
      <c r="FJ60" s="7"/>
      <c r="FK60" s="7"/>
      <c r="FL60" s="8">
        <f>SUM(EY60:FK60)</f>
        <v>0</v>
      </c>
      <c r="FM60" s="8"/>
      <c r="FN60" s="8"/>
      <c r="FO60" s="8"/>
      <c r="FP60" s="8">
        <f>FL60+FM60+FN60+FO60</f>
        <v>0</v>
      </c>
      <c r="FQ60" s="173">
        <f t="shared" si="8"/>
        <v>0</v>
      </c>
    </row>
    <row r="61" spans="1:173" s="13" customFormat="1" x14ac:dyDescent="0.2">
      <c r="A61" s="162" t="s">
        <v>516</v>
      </c>
      <c r="B61" s="5"/>
      <c r="C61" s="6">
        <f>C62+C67</f>
        <v>0</v>
      </c>
      <c r="D61" s="6"/>
      <c r="E61" s="6"/>
      <c r="F61" s="6">
        <f t="shared" ref="F61:FO61" si="81">F62+F67</f>
        <v>0</v>
      </c>
      <c r="G61" s="6"/>
      <c r="H61" s="6"/>
      <c r="I61" s="6">
        <f t="shared" si="81"/>
        <v>0</v>
      </c>
      <c r="J61" s="6"/>
      <c r="K61" s="6"/>
      <c r="L61" s="6">
        <f t="shared" si="81"/>
        <v>0</v>
      </c>
      <c r="M61" s="6"/>
      <c r="N61" s="6"/>
      <c r="O61" s="6">
        <f t="shared" si="81"/>
        <v>0</v>
      </c>
      <c r="P61" s="6"/>
      <c r="Q61" s="6"/>
      <c r="R61" s="6">
        <f t="shared" si="81"/>
        <v>0</v>
      </c>
      <c r="S61" s="6"/>
      <c r="T61" s="6"/>
      <c r="U61" s="6">
        <f t="shared" si="81"/>
        <v>0</v>
      </c>
      <c r="V61" s="6"/>
      <c r="W61" s="6"/>
      <c r="X61" s="6">
        <f t="shared" si="81"/>
        <v>0</v>
      </c>
      <c r="Y61" s="6"/>
      <c r="Z61" s="6"/>
      <c r="AA61" s="6">
        <f t="shared" si="81"/>
        <v>0</v>
      </c>
      <c r="AB61" s="6"/>
      <c r="AC61" s="6"/>
      <c r="AD61" s="6">
        <f t="shared" si="81"/>
        <v>746333</v>
      </c>
      <c r="AE61" s="6"/>
      <c r="AF61" s="6"/>
      <c r="AG61" s="6">
        <f t="shared" si="81"/>
        <v>0</v>
      </c>
      <c r="AH61" s="6"/>
      <c r="AI61" s="6"/>
      <c r="AJ61" s="6">
        <f t="shared" si="81"/>
        <v>0</v>
      </c>
      <c r="AK61" s="6"/>
      <c r="AL61" s="6"/>
      <c r="AM61" s="6">
        <f t="shared" si="81"/>
        <v>0</v>
      </c>
      <c r="AN61" s="6"/>
      <c r="AO61" s="6"/>
      <c r="AP61" s="6">
        <f t="shared" si="81"/>
        <v>0</v>
      </c>
      <c r="AQ61" s="6"/>
      <c r="AR61" s="6"/>
      <c r="AS61" s="6">
        <f>AS62+AS67</f>
        <v>0</v>
      </c>
      <c r="AT61" s="6"/>
      <c r="AU61" s="6"/>
      <c r="AV61" s="6">
        <f t="shared" si="81"/>
        <v>0</v>
      </c>
      <c r="AW61" s="6"/>
      <c r="AX61" s="6"/>
      <c r="AY61" s="6">
        <f t="shared" si="81"/>
        <v>0</v>
      </c>
      <c r="AZ61" s="6"/>
      <c r="BA61" s="6"/>
      <c r="BB61" s="6">
        <f t="shared" si="81"/>
        <v>0</v>
      </c>
      <c r="BC61" s="6"/>
      <c r="BD61" s="6"/>
      <c r="BE61" s="6">
        <f t="shared" si="81"/>
        <v>0</v>
      </c>
      <c r="BF61" s="6"/>
      <c r="BG61" s="6"/>
      <c r="BH61" s="6">
        <f t="shared" si="81"/>
        <v>0</v>
      </c>
      <c r="BI61" s="6"/>
      <c r="BJ61" s="6"/>
      <c r="BK61" s="6">
        <f t="shared" si="81"/>
        <v>0</v>
      </c>
      <c r="BL61" s="6"/>
      <c r="BM61" s="6"/>
      <c r="BN61" s="6">
        <f t="shared" si="81"/>
        <v>0</v>
      </c>
      <c r="BO61" s="6"/>
      <c r="BP61" s="6"/>
      <c r="BQ61" s="6">
        <f t="shared" si="81"/>
        <v>0</v>
      </c>
      <c r="BR61" s="6"/>
      <c r="BS61" s="6"/>
      <c r="BT61" s="6">
        <f t="shared" si="81"/>
        <v>0</v>
      </c>
      <c r="BU61" s="6"/>
      <c r="BV61" s="6"/>
      <c r="BW61" s="6">
        <f t="shared" si="81"/>
        <v>0</v>
      </c>
      <c r="BX61" s="6"/>
      <c r="BY61" s="6"/>
      <c r="BZ61" s="6">
        <f t="shared" si="81"/>
        <v>0</v>
      </c>
      <c r="CA61" s="6"/>
      <c r="CB61" s="6"/>
      <c r="CC61" s="6">
        <f t="shared" si="81"/>
        <v>0</v>
      </c>
      <c r="CD61" s="6"/>
      <c r="CE61" s="6"/>
      <c r="CF61" s="6">
        <f t="shared" si="81"/>
        <v>0</v>
      </c>
      <c r="CG61" s="6"/>
      <c r="CH61" s="6"/>
      <c r="CI61" s="6">
        <f t="shared" si="81"/>
        <v>0</v>
      </c>
      <c r="CJ61" s="6"/>
      <c r="CK61" s="6"/>
      <c r="CL61" s="6">
        <f t="shared" si="81"/>
        <v>0</v>
      </c>
      <c r="CM61" s="6"/>
      <c r="CN61" s="6"/>
      <c r="CO61" s="6">
        <f t="shared" si="81"/>
        <v>0</v>
      </c>
      <c r="CP61" s="6"/>
      <c r="CQ61" s="6"/>
      <c r="CR61" s="6">
        <f t="shared" si="81"/>
        <v>0</v>
      </c>
      <c r="CS61" s="6"/>
      <c r="CT61" s="6"/>
      <c r="CU61" s="6">
        <f t="shared" si="81"/>
        <v>0</v>
      </c>
      <c r="CV61" s="6"/>
      <c r="CW61" s="6"/>
      <c r="CX61" s="6">
        <f t="shared" si="81"/>
        <v>0</v>
      </c>
      <c r="CY61" s="6"/>
      <c r="CZ61" s="6"/>
      <c r="DA61" s="6">
        <f t="shared" si="81"/>
        <v>0</v>
      </c>
      <c r="DB61" s="6"/>
      <c r="DC61" s="6"/>
      <c r="DD61" s="6">
        <f t="shared" si="81"/>
        <v>0</v>
      </c>
      <c r="DE61" s="6"/>
      <c r="DF61" s="6"/>
      <c r="DG61" s="6">
        <f t="shared" si="81"/>
        <v>0</v>
      </c>
      <c r="DH61" s="6"/>
      <c r="DI61" s="6"/>
      <c r="DJ61" s="6">
        <f t="shared" si="81"/>
        <v>0</v>
      </c>
      <c r="DK61" s="6"/>
      <c r="DL61" s="6"/>
      <c r="DM61" s="6">
        <f t="shared" si="81"/>
        <v>0</v>
      </c>
      <c r="DN61" s="6"/>
      <c r="DO61" s="6"/>
      <c r="DP61" s="6">
        <f>DP62+DP67</f>
        <v>0</v>
      </c>
      <c r="DQ61" s="6"/>
      <c r="DR61" s="6"/>
      <c r="DS61" s="136">
        <f t="shared" si="81"/>
        <v>746333</v>
      </c>
      <c r="DT61" s="136"/>
      <c r="DU61" s="6"/>
      <c r="DV61" s="6">
        <f t="shared" si="81"/>
        <v>0</v>
      </c>
      <c r="DW61" s="6"/>
      <c r="DX61" s="6"/>
      <c r="DY61" s="6">
        <f t="shared" si="81"/>
        <v>0</v>
      </c>
      <c r="DZ61" s="6"/>
      <c r="EA61" s="6"/>
      <c r="EB61" s="6">
        <f t="shared" si="81"/>
        <v>0</v>
      </c>
      <c r="EC61" s="6"/>
      <c r="ED61" s="6"/>
      <c r="EE61" s="6">
        <f t="shared" si="81"/>
        <v>315011</v>
      </c>
      <c r="EF61" s="6"/>
      <c r="EG61" s="6"/>
      <c r="EH61" s="6">
        <f t="shared" ref="EH61:EN61" si="82">EH62+EH67</f>
        <v>115546</v>
      </c>
      <c r="EI61" s="6"/>
      <c r="EJ61" s="6"/>
      <c r="EK61" s="6">
        <f>EK62+EK67</f>
        <v>56977</v>
      </c>
      <c r="EL61" s="6"/>
      <c r="EM61" s="6"/>
      <c r="EN61" s="6">
        <f t="shared" si="82"/>
        <v>14410</v>
      </c>
      <c r="EO61" s="6"/>
      <c r="EP61" s="6"/>
      <c r="EQ61" s="6">
        <f t="shared" ref="EQ61:ET61" si="83">EQ62+EQ67</f>
        <v>1132181</v>
      </c>
      <c r="ER61" s="6"/>
      <c r="ES61" s="6"/>
      <c r="ET61" s="6">
        <f t="shared" si="83"/>
        <v>497481</v>
      </c>
      <c r="EU61" s="6"/>
      <c r="EV61" s="6"/>
      <c r="EW61" s="136">
        <f t="shared" si="81"/>
        <v>2131606</v>
      </c>
      <c r="EX61" s="136"/>
      <c r="EY61" s="6">
        <f>EY62+EY67</f>
        <v>0</v>
      </c>
      <c r="EZ61" s="6">
        <f t="shared" si="81"/>
        <v>110552</v>
      </c>
      <c r="FA61" s="6">
        <f t="shared" si="81"/>
        <v>61176</v>
      </c>
      <c r="FB61" s="6">
        <f t="shared" si="81"/>
        <v>70860</v>
      </c>
      <c r="FC61" s="6">
        <f t="shared" si="81"/>
        <v>119508</v>
      </c>
      <c r="FD61" s="6">
        <f t="shared" si="81"/>
        <v>177747</v>
      </c>
      <c r="FE61" s="6">
        <f t="shared" si="81"/>
        <v>96289</v>
      </c>
      <c r="FF61" s="6">
        <f t="shared" si="81"/>
        <v>155118</v>
      </c>
      <c r="FG61" s="6">
        <f t="shared" si="81"/>
        <v>80158</v>
      </c>
      <c r="FH61" s="6">
        <f t="shared" si="81"/>
        <v>0</v>
      </c>
      <c r="FI61" s="6">
        <f t="shared" si="81"/>
        <v>57783</v>
      </c>
      <c r="FJ61" s="6">
        <f t="shared" si="81"/>
        <v>685913</v>
      </c>
      <c r="FK61" s="6">
        <f>FK62+FK67</f>
        <v>69894</v>
      </c>
      <c r="FL61" s="6">
        <f>FL62+FL67</f>
        <v>1684998</v>
      </c>
      <c r="FM61" s="6">
        <f>FM62+FM67</f>
        <v>868995</v>
      </c>
      <c r="FN61" s="6">
        <f t="shared" si="81"/>
        <v>103539</v>
      </c>
      <c r="FO61" s="6">
        <f t="shared" si="81"/>
        <v>1433207</v>
      </c>
      <c r="FP61" s="6">
        <f>FP62+FP67</f>
        <v>4090739</v>
      </c>
      <c r="FQ61" s="173">
        <f t="shared" si="8"/>
        <v>6968678</v>
      </c>
    </row>
    <row r="62" spans="1:173" s="13" customFormat="1" x14ac:dyDescent="0.2">
      <c r="A62" s="162" t="s">
        <v>517</v>
      </c>
      <c r="B62" s="5"/>
      <c r="C62" s="6">
        <f>C63+C64+C65+C66</f>
        <v>0</v>
      </c>
      <c r="D62" s="6"/>
      <c r="E62" s="6"/>
      <c r="F62" s="6">
        <f t="shared" ref="F62:FO62" si="84">F63+F64+F65+F66</f>
        <v>0</v>
      </c>
      <c r="G62" s="6"/>
      <c r="H62" s="6"/>
      <c r="I62" s="6">
        <f t="shared" si="84"/>
        <v>0</v>
      </c>
      <c r="J62" s="6"/>
      <c r="K62" s="6"/>
      <c r="L62" s="6">
        <f t="shared" si="84"/>
        <v>0</v>
      </c>
      <c r="M62" s="6"/>
      <c r="N62" s="6"/>
      <c r="O62" s="6">
        <f t="shared" si="84"/>
        <v>0</v>
      </c>
      <c r="P62" s="6"/>
      <c r="Q62" s="6"/>
      <c r="R62" s="6">
        <f t="shared" si="84"/>
        <v>0</v>
      </c>
      <c r="S62" s="6"/>
      <c r="T62" s="6"/>
      <c r="U62" s="6">
        <f t="shared" si="84"/>
        <v>0</v>
      </c>
      <c r="V62" s="6"/>
      <c r="W62" s="6"/>
      <c r="X62" s="6">
        <f t="shared" si="84"/>
        <v>0</v>
      </c>
      <c r="Y62" s="6"/>
      <c r="Z62" s="6"/>
      <c r="AA62" s="6">
        <f t="shared" si="84"/>
        <v>0</v>
      </c>
      <c r="AB62" s="6"/>
      <c r="AC62" s="6"/>
      <c r="AD62" s="6">
        <f t="shared" si="84"/>
        <v>746333</v>
      </c>
      <c r="AE62" s="6"/>
      <c r="AF62" s="6"/>
      <c r="AG62" s="6">
        <f t="shared" si="84"/>
        <v>0</v>
      </c>
      <c r="AH62" s="6"/>
      <c r="AI62" s="6"/>
      <c r="AJ62" s="6">
        <f t="shared" si="84"/>
        <v>0</v>
      </c>
      <c r="AK62" s="6"/>
      <c r="AL62" s="6"/>
      <c r="AM62" s="6">
        <f t="shared" si="84"/>
        <v>0</v>
      </c>
      <c r="AN62" s="6"/>
      <c r="AO62" s="6"/>
      <c r="AP62" s="6">
        <f t="shared" si="84"/>
        <v>0</v>
      </c>
      <c r="AQ62" s="6"/>
      <c r="AR62" s="6"/>
      <c r="AS62" s="6">
        <f>AS63+AS64+AS65+AS66</f>
        <v>0</v>
      </c>
      <c r="AT62" s="6"/>
      <c r="AU62" s="6"/>
      <c r="AV62" s="6">
        <f t="shared" si="84"/>
        <v>0</v>
      </c>
      <c r="AW62" s="6"/>
      <c r="AX62" s="6"/>
      <c r="AY62" s="6">
        <f t="shared" si="84"/>
        <v>0</v>
      </c>
      <c r="AZ62" s="6"/>
      <c r="BA62" s="6"/>
      <c r="BB62" s="6">
        <f t="shared" si="84"/>
        <v>0</v>
      </c>
      <c r="BC62" s="6"/>
      <c r="BD62" s="6"/>
      <c r="BE62" s="6">
        <f t="shared" si="84"/>
        <v>0</v>
      </c>
      <c r="BF62" s="6"/>
      <c r="BG62" s="6"/>
      <c r="BH62" s="6">
        <f t="shared" si="84"/>
        <v>0</v>
      </c>
      <c r="BI62" s="6"/>
      <c r="BJ62" s="6"/>
      <c r="BK62" s="6">
        <f t="shared" si="84"/>
        <v>0</v>
      </c>
      <c r="BL62" s="6"/>
      <c r="BM62" s="6"/>
      <c r="BN62" s="6">
        <f t="shared" si="84"/>
        <v>0</v>
      </c>
      <c r="BO62" s="6"/>
      <c r="BP62" s="6"/>
      <c r="BQ62" s="6">
        <f t="shared" si="84"/>
        <v>0</v>
      </c>
      <c r="BR62" s="6"/>
      <c r="BS62" s="6"/>
      <c r="BT62" s="6">
        <f t="shared" si="84"/>
        <v>0</v>
      </c>
      <c r="BU62" s="6"/>
      <c r="BV62" s="6"/>
      <c r="BW62" s="6">
        <f t="shared" si="84"/>
        <v>0</v>
      </c>
      <c r="BX62" s="6"/>
      <c r="BY62" s="6"/>
      <c r="BZ62" s="6">
        <f t="shared" si="84"/>
        <v>0</v>
      </c>
      <c r="CA62" s="6"/>
      <c r="CB62" s="6"/>
      <c r="CC62" s="6">
        <f t="shared" si="84"/>
        <v>0</v>
      </c>
      <c r="CD62" s="6"/>
      <c r="CE62" s="6"/>
      <c r="CF62" s="6">
        <f t="shared" si="84"/>
        <v>0</v>
      </c>
      <c r="CG62" s="6"/>
      <c r="CH62" s="6"/>
      <c r="CI62" s="6">
        <f t="shared" si="84"/>
        <v>0</v>
      </c>
      <c r="CJ62" s="6"/>
      <c r="CK62" s="6"/>
      <c r="CL62" s="6">
        <f t="shared" si="84"/>
        <v>0</v>
      </c>
      <c r="CM62" s="6"/>
      <c r="CN62" s="6"/>
      <c r="CO62" s="6">
        <f t="shared" si="84"/>
        <v>0</v>
      </c>
      <c r="CP62" s="6"/>
      <c r="CQ62" s="6"/>
      <c r="CR62" s="6">
        <f t="shared" si="84"/>
        <v>0</v>
      </c>
      <c r="CS62" s="6"/>
      <c r="CT62" s="6"/>
      <c r="CU62" s="6">
        <f t="shared" si="84"/>
        <v>0</v>
      </c>
      <c r="CV62" s="6"/>
      <c r="CW62" s="6"/>
      <c r="CX62" s="6">
        <f t="shared" si="84"/>
        <v>0</v>
      </c>
      <c r="CY62" s="6"/>
      <c r="CZ62" s="6"/>
      <c r="DA62" s="6">
        <f t="shared" si="84"/>
        <v>0</v>
      </c>
      <c r="DB62" s="6"/>
      <c r="DC62" s="6"/>
      <c r="DD62" s="6">
        <f t="shared" si="84"/>
        <v>0</v>
      </c>
      <c r="DE62" s="6"/>
      <c r="DF62" s="6"/>
      <c r="DG62" s="6">
        <f t="shared" si="84"/>
        <v>0</v>
      </c>
      <c r="DH62" s="6"/>
      <c r="DI62" s="6"/>
      <c r="DJ62" s="6">
        <f t="shared" si="84"/>
        <v>0</v>
      </c>
      <c r="DK62" s="6"/>
      <c r="DL62" s="6"/>
      <c r="DM62" s="6">
        <f t="shared" si="84"/>
        <v>0</v>
      </c>
      <c r="DN62" s="6"/>
      <c r="DO62" s="6"/>
      <c r="DP62" s="6">
        <f>DP63+DP64+DP65+DP66</f>
        <v>0</v>
      </c>
      <c r="DQ62" s="6"/>
      <c r="DR62" s="6"/>
      <c r="DS62" s="136">
        <f t="shared" si="84"/>
        <v>746333</v>
      </c>
      <c r="DT62" s="136"/>
      <c r="DU62" s="6"/>
      <c r="DV62" s="6">
        <f t="shared" si="84"/>
        <v>0</v>
      </c>
      <c r="DW62" s="6"/>
      <c r="DX62" s="6"/>
      <c r="DY62" s="6">
        <f t="shared" si="84"/>
        <v>0</v>
      </c>
      <c r="DZ62" s="6"/>
      <c r="EA62" s="6"/>
      <c r="EB62" s="6">
        <f t="shared" si="84"/>
        <v>0</v>
      </c>
      <c r="EC62" s="6"/>
      <c r="ED62" s="6"/>
      <c r="EE62" s="6">
        <f t="shared" si="84"/>
        <v>268511</v>
      </c>
      <c r="EF62" s="6"/>
      <c r="EG62" s="6"/>
      <c r="EH62" s="6">
        <f t="shared" ref="EH62:EN62" si="85">EH63+EH64+EH65+EH66</f>
        <v>47096</v>
      </c>
      <c r="EI62" s="6">
        <f t="shared" si="85"/>
        <v>0</v>
      </c>
      <c r="EJ62" s="6">
        <f t="shared" si="85"/>
        <v>0</v>
      </c>
      <c r="EK62" s="6">
        <f>EK63</f>
        <v>56977</v>
      </c>
      <c r="EL62" s="6"/>
      <c r="EM62" s="6"/>
      <c r="EN62" s="6">
        <f t="shared" si="85"/>
        <v>14410</v>
      </c>
      <c r="EO62" s="6"/>
      <c r="EP62" s="6"/>
      <c r="EQ62" s="6">
        <f t="shared" ref="EQ62:ET62" si="86">EQ63+EQ64+EQ65+EQ66</f>
        <v>1132181</v>
      </c>
      <c r="ER62" s="6"/>
      <c r="ES62" s="6"/>
      <c r="ET62" s="6">
        <f t="shared" si="86"/>
        <v>495481</v>
      </c>
      <c r="EU62" s="6"/>
      <c r="EV62" s="6"/>
      <c r="EW62" s="136">
        <f t="shared" si="84"/>
        <v>2014656</v>
      </c>
      <c r="EX62" s="136"/>
      <c r="EY62" s="6">
        <f>EY63+EY64+EY65+EY66</f>
        <v>0</v>
      </c>
      <c r="EZ62" s="6">
        <f t="shared" si="84"/>
        <v>110552</v>
      </c>
      <c r="FA62" s="6">
        <f t="shared" si="84"/>
        <v>61176</v>
      </c>
      <c r="FB62" s="6">
        <f t="shared" si="84"/>
        <v>70860</v>
      </c>
      <c r="FC62" s="6">
        <f t="shared" si="84"/>
        <v>119508</v>
      </c>
      <c r="FD62" s="6">
        <f t="shared" si="84"/>
        <v>177747</v>
      </c>
      <c r="FE62" s="6">
        <f t="shared" si="84"/>
        <v>95540</v>
      </c>
      <c r="FF62" s="6">
        <f t="shared" si="84"/>
        <v>142453</v>
      </c>
      <c r="FG62" s="6">
        <f t="shared" si="84"/>
        <v>76761</v>
      </c>
      <c r="FH62" s="6">
        <f t="shared" si="84"/>
        <v>0</v>
      </c>
      <c r="FI62" s="6">
        <f t="shared" si="84"/>
        <v>56094</v>
      </c>
      <c r="FJ62" s="6">
        <f t="shared" si="84"/>
        <v>685913</v>
      </c>
      <c r="FK62" s="6">
        <f>FK63+FK64+FK65+FK66</f>
        <v>69234</v>
      </c>
      <c r="FL62" s="6">
        <f>FL63+FL64+FL65+FL66</f>
        <v>1665838</v>
      </c>
      <c r="FM62" s="6">
        <f>FM63+FM64+FM65+FM66</f>
        <v>840459</v>
      </c>
      <c r="FN62" s="6">
        <f t="shared" si="84"/>
        <v>103539</v>
      </c>
      <c r="FO62" s="6">
        <f t="shared" si="84"/>
        <v>1296426</v>
      </c>
      <c r="FP62" s="6">
        <f>FP63+FP64+FP65+FP66</f>
        <v>3906262</v>
      </c>
      <c r="FQ62" s="173">
        <f t="shared" si="8"/>
        <v>6667251</v>
      </c>
    </row>
    <row r="63" spans="1:173" x14ac:dyDescent="0.2">
      <c r="A63" s="163" t="s">
        <v>518</v>
      </c>
      <c r="B63" s="18"/>
      <c r="C63" s="7">
        <f>SUM([1]Önkormányzat!$F$323)</f>
        <v>0</v>
      </c>
      <c r="D63" s="7"/>
      <c r="E63" s="7"/>
      <c r="F63" s="7"/>
      <c r="G63" s="7"/>
      <c r="H63" s="7"/>
      <c r="I63" s="7"/>
      <c r="J63" s="7"/>
      <c r="K63" s="7"/>
      <c r="L63" s="7"/>
      <c r="M63" s="7"/>
      <c r="N63" s="7"/>
      <c r="O63" s="7"/>
      <c r="P63" s="7"/>
      <c r="Q63" s="7"/>
      <c r="R63" s="7"/>
      <c r="S63" s="7"/>
      <c r="T63" s="7"/>
      <c r="U63" s="7">
        <f>SUM([1]Önkormányzat!$AN$323)</f>
        <v>0</v>
      </c>
      <c r="V63" s="7"/>
      <c r="W63" s="7"/>
      <c r="X63" s="7">
        <f>SUM([1]Önkormányzat!$AQ$323)</f>
        <v>0</v>
      </c>
      <c r="Y63" s="7"/>
      <c r="Z63" s="7"/>
      <c r="AA63" s="7">
        <f>SUM([1]Önkormányzat!$AU$323)</f>
        <v>0</v>
      </c>
      <c r="AB63" s="7"/>
      <c r="AC63" s="7"/>
      <c r="AD63" s="7">
        <f>SUM([1]Önkormányzat!$AZ$323)</f>
        <v>0</v>
      </c>
      <c r="AE63" s="7"/>
      <c r="AF63" s="7"/>
      <c r="AG63" s="7">
        <f>SUM([1]Önkormányzat!$U$323)</f>
        <v>0</v>
      </c>
      <c r="AH63" s="7"/>
      <c r="AI63" s="7"/>
      <c r="AJ63" s="7">
        <f>SUM([1]Önkormányzat!$Y$323)</f>
        <v>0</v>
      </c>
      <c r="AK63" s="7"/>
      <c r="AL63" s="7"/>
      <c r="AM63" s="7">
        <f>SUM([1]Önkormányzat!$BG$323)</f>
        <v>0</v>
      </c>
      <c r="AN63" s="7"/>
      <c r="AO63" s="7"/>
      <c r="AP63" s="7">
        <f>SUM([1]Önkormányzat!$BN$323)</f>
        <v>0</v>
      </c>
      <c r="AQ63" s="7"/>
      <c r="AR63" s="7"/>
      <c r="AS63" s="7"/>
      <c r="AT63" s="7"/>
      <c r="AU63" s="7"/>
      <c r="AV63" s="7">
        <f>SUM([1]Önkormányzat!$CJ$323)</f>
        <v>0</v>
      </c>
      <c r="AW63" s="7"/>
      <c r="AX63" s="7"/>
      <c r="AY63" s="7">
        <f>SUM([1]Önkormányzat!$BR$323)</f>
        <v>0</v>
      </c>
      <c r="AZ63" s="7"/>
      <c r="BA63" s="7"/>
      <c r="BB63" s="7"/>
      <c r="BC63" s="7"/>
      <c r="BD63" s="7"/>
      <c r="BE63" s="7">
        <f>SUM([1]Önkormányzat!$BW$323)</f>
        <v>0</v>
      </c>
      <c r="BF63" s="7"/>
      <c r="BG63" s="7"/>
      <c r="BH63" s="7">
        <f>SUM([1]Önkormányzat!$BZ$323)</f>
        <v>0</v>
      </c>
      <c r="BI63" s="7"/>
      <c r="BJ63" s="7"/>
      <c r="BK63" s="7"/>
      <c r="BL63" s="7"/>
      <c r="BM63" s="7"/>
      <c r="BN63" s="7">
        <f>SUM([1]Önkormányzat!$CI$323)</f>
        <v>0</v>
      </c>
      <c r="BO63" s="7"/>
      <c r="BP63" s="7"/>
      <c r="BQ63" s="7"/>
      <c r="BR63" s="7"/>
      <c r="BS63" s="7"/>
      <c r="BT63" s="7">
        <f>SUM([1]Önkormányzat!$CV$323)</f>
        <v>0</v>
      </c>
      <c r="BU63" s="7"/>
      <c r="BV63" s="7"/>
      <c r="BW63" s="7"/>
      <c r="BX63" s="7"/>
      <c r="BY63" s="7"/>
      <c r="BZ63" s="7">
        <f>SUM([1]Önkormányzat!$DD$323)</f>
        <v>0</v>
      </c>
      <c r="CA63" s="7"/>
      <c r="CB63" s="7"/>
      <c r="CC63" s="7"/>
      <c r="CD63" s="7"/>
      <c r="CE63" s="7"/>
      <c r="CF63" s="7"/>
      <c r="CG63" s="7"/>
      <c r="CH63" s="7"/>
      <c r="CI63" s="7"/>
      <c r="CJ63" s="7"/>
      <c r="CK63" s="7"/>
      <c r="CL63" s="7"/>
      <c r="CM63" s="7"/>
      <c r="CN63" s="7"/>
      <c r="CO63" s="7"/>
      <c r="CP63" s="7"/>
      <c r="CQ63" s="7"/>
      <c r="CR63" s="7"/>
      <c r="CS63" s="7"/>
      <c r="CT63" s="7"/>
      <c r="CU63" s="7"/>
      <c r="CV63" s="7"/>
      <c r="CW63" s="7"/>
      <c r="CX63" s="7">
        <f>SUM([1]Önkormányzat!$EB$323)</f>
        <v>0</v>
      </c>
      <c r="CY63" s="7"/>
      <c r="CZ63" s="7"/>
      <c r="DA63" s="7">
        <f>SUM([1]Önkormányzat!$AC$323)</f>
        <v>0</v>
      </c>
      <c r="DB63" s="7"/>
      <c r="DC63" s="7"/>
      <c r="DD63" s="7"/>
      <c r="DE63" s="7"/>
      <c r="DF63" s="7"/>
      <c r="DG63" s="7">
        <f>SUM([1]Önkormányzat!$DN$323)</f>
        <v>0</v>
      </c>
      <c r="DH63" s="7"/>
      <c r="DI63" s="7"/>
      <c r="DJ63" s="7">
        <f>SUM([1]Önkormányzat!$EI$323)</f>
        <v>0</v>
      </c>
      <c r="DK63" s="7"/>
      <c r="DL63" s="7"/>
      <c r="DM63" s="7"/>
      <c r="DN63" s="7"/>
      <c r="DO63" s="7"/>
      <c r="DP63" s="7"/>
      <c r="DQ63" s="7"/>
      <c r="DR63" s="7"/>
      <c r="DS63" s="135">
        <f>SUM(C63:DP63)</f>
        <v>0</v>
      </c>
      <c r="DT63" s="135"/>
      <c r="DU63" s="7"/>
      <c r="DV63" s="7"/>
      <c r="DW63" s="7"/>
      <c r="DX63" s="7"/>
      <c r="DY63" s="7"/>
      <c r="DZ63" s="7"/>
      <c r="EA63" s="7"/>
      <c r="EB63" s="7"/>
      <c r="EC63" s="7"/>
      <c r="ED63" s="7"/>
      <c r="EE63" s="7">
        <f>[1]Hivatal!$V$303</f>
        <v>268511</v>
      </c>
      <c r="EF63" s="7"/>
      <c r="EG63" s="7"/>
      <c r="EH63" s="7">
        <f>[1]Hivatal!$Z$304</f>
        <v>47096</v>
      </c>
      <c r="EI63" s="7"/>
      <c r="EJ63" s="7"/>
      <c r="EK63" s="7">
        <f>[1]Hivatal!$AJ$304</f>
        <v>56977</v>
      </c>
      <c r="EL63" s="7"/>
      <c r="EM63" s="7"/>
      <c r="EN63" s="7">
        <f>SUM([1]Hivatal!$AD$304)</f>
        <v>14410</v>
      </c>
      <c r="EO63" s="7"/>
      <c r="EP63" s="7"/>
      <c r="EQ63" s="7">
        <f>[1]Hivatal!$AR$303</f>
        <v>1132181</v>
      </c>
      <c r="ER63" s="7"/>
      <c r="ES63" s="7"/>
      <c r="ET63" s="7">
        <f>[1]Hivatal!$AZ$303</f>
        <v>495481</v>
      </c>
      <c r="EU63" s="7"/>
      <c r="EV63" s="7"/>
      <c r="EW63" s="135">
        <f>SUM(DV63:ET63)</f>
        <v>2014656</v>
      </c>
      <c r="EX63" s="135"/>
      <c r="EY63" s="7"/>
      <c r="EZ63" s="7">
        <f>148852-40000</f>
        <v>108852</v>
      </c>
      <c r="FA63" s="7">
        <v>61176</v>
      </c>
      <c r="FB63" s="7">
        <v>68560</v>
      </c>
      <c r="FC63" s="7">
        <v>119508</v>
      </c>
      <c r="FD63" s="7">
        <v>177747</v>
      </c>
      <c r="FE63" s="7">
        <v>95540</v>
      </c>
      <c r="FF63" s="7">
        <v>142163</v>
      </c>
      <c r="FG63" s="7">
        <v>76761</v>
      </c>
      <c r="FH63" s="7">
        <v>0</v>
      </c>
      <c r="FI63" s="7">
        <v>56094</v>
      </c>
      <c r="FJ63" s="7">
        <f>685557+356</f>
        <v>685913</v>
      </c>
      <c r="FK63" s="7">
        <v>69234</v>
      </c>
      <c r="FL63" s="7">
        <f>SUM(EY63:FK63)</f>
        <v>1661548</v>
      </c>
      <c r="FM63" s="7">
        <f>798945-2000</f>
        <v>796945</v>
      </c>
      <c r="FN63" s="7">
        <f>141893+6046-10000-34400</f>
        <v>103539</v>
      </c>
      <c r="FO63" s="7">
        <f>1298942-356-7700</f>
        <v>1290886</v>
      </c>
      <c r="FP63" s="8">
        <f>FL63+FM63+FN63+FO63</f>
        <v>3852918</v>
      </c>
      <c r="FQ63" s="173">
        <f t="shared" si="8"/>
        <v>5867574</v>
      </c>
    </row>
    <row r="64" spans="1:173" x14ac:dyDescent="0.2">
      <c r="A64" s="161" t="s">
        <v>519</v>
      </c>
      <c r="B64" s="16"/>
      <c r="C64" s="7">
        <f>SUM([1]Önkormányzat!$F$327)</f>
        <v>0</v>
      </c>
      <c r="D64" s="7"/>
      <c r="E64" s="7"/>
      <c r="F64" s="7"/>
      <c r="G64" s="7"/>
      <c r="H64" s="7"/>
      <c r="I64" s="7"/>
      <c r="J64" s="7"/>
      <c r="K64" s="7"/>
      <c r="L64" s="7"/>
      <c r="M64" s="7"/>
      <c r="N64" s="7"/>
      <c r="O64" s="7"/>
      <c r="P64" s="7"/>
      <c r="Q64" s="7"/>
      <c r="R64" s="7"/>
      <c r="S64" s="7"/>
      <c r="T64" s="7"/>
      <c r="U64" s="7">
        <f>SUM([1]Önkormányzat!$AN$327)</f>
        <v>0</v>
      </c>
      <c r="V64" s="7"/>
      <c r="W64" s="7"/>
      <c r="X64" s="7">
        <f>SUM([1]Önkormányzat!$AQ$327)</f>
        <v>0</v>
      </c>
      <c r="Y64" s="7"/>
      <c r="Z64" s="7"/>
      <c r="AA64" s="7">
        <f>SUM([1]Önkormányzat!$AU$327)</f>
        <v>0</v>
      </c>
      <c r="AB64" s="7"/>
      <c r="AC64" s="7"/>
      <c r="AD64" s="7">
        <f>SUM([1]Önkormányzat!$AZ$327)</f>
        <v>0</v>
      </c>
      <c r="AE64" s="7"/>
      <c r="AF64" s="7"/>
      <c r="AG64" s="7">
        <f>SUM([1]Önkormányzat!$U$327)</f>
        <v>0</v>
      </c>
      <c r="AH64" s="7"/>
      <c r="AI64" s="7"/>
      <c r="AJ64" s="7">
        <f>SUM([1]Önkormányzat!$Y$327)</f>
        <v>0</v>
      </c>
      <c r="AK64" s="7"/>
      <c r="AL64" s="7"/>
      <c r="AM64" s="7">
        <f>SUM([1]Önkormányzat!$BG$327)</f>
        <v>0</v>
      </c>
      <c r="AN64" s="7"/>
      <c r="AO64" s="7"/>
      <c r="AP64" s="7">
        <f>SUM([1]Önkormányzat!$BN$327)</f>
        <v>0</v>
      </c>
      <c r="AQ64" s="7"/>
      <c r="AR64" s="7"/>
      <c r="AS64" s="7"/>
      <c r="AT64" s="7"/>
      <c r="AU64" s="7"/>
      <c r="AV64" s="7">
        <f>SUM([1]Önkormányzat!$CJ$327)</f>
        <v>0</v>
      </c>
      <c r="AW64" s="7"/>
      <c r="AX64" s="7"/>
      <c r="AY64" s="7">
        <f>SUM([1]Önkormányzat!$BR$327)</f>
        <v>0</v>
      </c>
      <c r="AZ64" s="7"/>
      <c r="BA64" s="7"/>
      <c r="BB64" s="7"/>
      <c r="BC64" s="7"/>
      <c r="BD64" s="7"/>
      <c r="BE64" s="7">
        <f>SUM([1]Önkormányzat!$BW$327)</f>
        <v>0</v>
      </c>
      <c r="BF64" s="7"/>
      <c r="BG64" s="7"/>
      <c r="BH64" s="7">
        <f>SUM([1]Önkormányzat!$BZ$327)</f>
        <v>0</v>
      </c>
      <c r="BI64" s="7"/>
      <c r="BJ64" s="7"/>
      <c r="BK64" s="7"/>
      <c r="BL64" s="7"/>
      <c r="BM64" s="7"/>
      <c r="BN64" s="7">
        <f>SUM([1]Önkormányzat!$CI$327)</f>
        <v>0</v>
      </c>
      <c r="BO64" s="7"/>
      <c r="BP64" s="7"/>
      <c r="BQ64" s="7"/>
      <c r="BR64" s="7"/>
      <c r="BS64" s="7"/>
      <c r="BT64" s="7">
        <f>SUM([1]Önkormányzat!$CV$327)</f>
        <v>0</v>
      </c>
      <c r="BU64" s="7"/>
      <c r="BV64" s="7"/>
      <c r="BW64" s="7"/>
      <c r="BX64" s="7"/>
      <c r="BY64" s="7"/>
      <c r="BZ64" s="7">
        <f>SUM([1]Önkormányzat!$DD$327)</f>
        <v>0</v>
      </c>
      <c r="CA64" s="7"/>
      <c r="CB64" s="7"/>
      <c r="CC64" s="7"/>
      <c r="CD64" s="7"/>
      <c r="CE64" s="7"/>
      <c r="CF64" s="7"/>
      <c r="CG64" s="7"/>
      <c r="CH64" s="7"/>
      <c r="CI64" s="7"/>
      <c r="CJ64" s="7"/>
      <c r="CK64" s="7"/>
      <c r="CL64" s="7"/>
      <c r="CM64" s="7"/>
      <c r="CN64" s="7"/>
      <c r="CO64" s="7"/>
      <c r="CP64" s="7"/>
      <c r="CQ64" s="7"/>
      <c r="CR64" s="7"/>
      <c r="CS64" s="7"/>
      <c r="CT64" s="7"/>
      <c r="CU64" s="7"/>
      <c r="CV64" s="7"/>
      <c r="CW64" s="7"/>
      <c r="CX64" s="7">
        <f>SUM([1]Önkormányzat!$EB$327)</f>
        <v>0</v>
      </c>
      <c r="CY64" s="7"/>
      <c r="CZ64" s="7"/>
      <c r="DA64" s="7">
        <f>SUM([1]Önkormányzat!$AC$327)</f>
        <v>0</v>
      </c>
      <c r="DB64" s="7"/>
      <c r="DC64" s="7"/>
      <c r="DD64" s="7"/>
      <c r="DE64" s="7"/>
      <c r="DF64" s="7"/>
      <c r="DG64" s="7">
        <f>SUM([1]Önkormányzat!$DN$327)</f>
        <v>0</v>
      </c>
      <c r="DH64" s="7"/>
      <c r="DI64" s="7"/>
      <c r="DJ64" s="7">
        <f>SUM([1]Önkormányzat!$EI$327)</f>
        <v>0</v>
      </c>
      <c r="DK64" s="7"/>
      <c r="DL64" s="7"/>
      <c r="DM64" s="7"/>
      <c r="DN64" s="7"/>
      <c r="DO64" s="7"/>
      <c r="DP64" s="7"/>
      <c r="DQ64" s="7"/>
      <c r="DR64" s="7"/>
      <c r="DS64" s="135">
        <f>SUM(C64:DP64)</f>
        <v>0</v>
      </c>
      <c r="DT64" s="135"/>
      <c r="DU64" s="7"/>
      <c r="DV64" s="7"/>
      <c r="DW64" s="7"/>
      <c r="DX64" s="7"/>
      <c r="DY64" s="7"/>
      <c r="DZ64" s="7"/>
      <c r="EA64" s="7"/>
      <c r="EB64" s="7"/>
      <c r="EC64" s="7"/>
      <c r="ED64" s="7"/>
      <c r="EE64" s="7"/>
      <c r="EF64" s="7"/>
      <c r="EG64" s="7"/>
      <c r="EH64" s="7"/>
      <c r="EI64" s="7"/>
      <c r="EJ64" s="7"/>
      <c r="EK64" s="7" t="s">
        <v>809</v>
      </c>
      <c r="EL64" s="7"/>
      <c r="EM64" s="7"/>
      <c r="EN64" s="7"/>
      <c r="EO64" s="7"/>
      <c r="EP64" s="7"/>
      <c r="EQ64" s="7"/>
      <c r="ER64" s="7"/>
      <c r="ES64" s="7"/>
      <c r="ET64" s="7"/>
      <c r="EU64" s="7"/>
      <c r="EV64" s="7"/>
      <c r="EW64" s="135">
        <f>SUM(DV64:ET64)</f>
        <v>0</v>
      </c>
      <c r="EX64" s="135"/>
      <c r="EY64" s="7"/>
      <c r="EZ64" s="7"/>
      <c r="FA64" s="7"/>
      <c r="FB64" s="7"/>
      <c r="FC64" s="7"/>
      <c r="FD64" s="7"/>
      <c r="FE64" s="7"/>
      <c r="FF64" s="7"/>
      <c r="FG64" s="7"/>
      <c r="FH64" s="7"/>
      <c r="FI64" s="7"/>
      <c r="FJ64" s="7"/>
      <c r="FK64" s="7"/>
      <c r="FL64" s="7">
        <f>SUM(EY64:FK64)</f>
        <v>0</v>
      </c>
      <c r="FM64" s="7"/>
      <c r="FN64" s="7"/>
      <c r="FO64" s="7"/>
      <c r="FP64" s="8">
        <f>FL64+FM64+FN64+FO64</f>
        <v>0</v>
      </c>
      <c r="FQ64" s="173">
        <f t="shared" si="8"/>
        <v>0</v>
      </c>
    </row>
    <row r="65" spans="1:173" x14ac:dyDescent="0.2">
      <c r="A65" s="161" t="s">
        <v>520</v>
      </c>
      <c r="B65" s="1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v>746333</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135">
        <f>SUM(C65:DP65)</f>
        <v>746333</v>
      </c>
      <c r="DT65" s="135"/>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135">
        <f>SUM(DV65:ET65)</f>
        <v>0</v>
      </c>
      <c r="EX65" s="135"/>
      <c r="EY65" s="7"/>
      <c r="EZ65" s="7"/>
      <c r="FA65" s="7"/>
      <c r="FB65" s="7"/>
      <c r="FC65" s="7"/>
      <c r="FD65" s="7"/>
      <c r="FE65" s="7"/>
      <c r="FF65" s="7"/>
      <c r="FG65" s="7"/>
      <c r="FH65" s="7"/>
      <c r="FI65" s="7"/>
      <c r="FJ65" s="7"/>
      <c r="FK65" s="7"/>
      <c r="FL65" s="7">
        <f>SUM(EY65:FK65)</f>
        <v>0</v>
      </c>
      <c r="FM65" s="7"/>
      <c r="FN65" s="7"/>
      <c r="FO65" s="7"/>
      <c r="FP65" s="8">
        <f>FL65+FM65+FN65+FO65</f>
        <v>0</v>
      </c>
      <c r="FQ65" s="173">
        <f t="shared" si="8"/>
        <v>746333</v>
      </c>
    </row>
    <row r="66" spans="1:173" x14ac:dyDescent="0.2">
      <c r="A66" s="161" t="s">
        <v>521</v>
      </c>
      <c r="B66" s="16"/>
      <c r="C66" s="7">
        <f>SUM([1]Önkormányzat!$F$331+[1]Önkormányzat!$F$335)</f>
        <v>0</v>
      </c>
      <c r="D66" s="7"/>
      <c r="E66" s="7"/>
      <c r="F66" s="7"/>
      <c r="G66" s="7"/>
      <c r="H66" s="7"/>
      <c r="I66" s="7"/>
      <c r="J66" s="7"/>
      <c r="K66" s="7"/>
      <c r="L66" s="7"/>
      <c r="M66" s="7"/>
      <c r="N66" s="7"/>
      <c r="O66" s="7"/>
      <c r="P66" s="7"/>
      <c r="Q66" s="7"/>
      <c r="R66" s="7"/>
      <c r="S66" s="7"/>
      <c r="T66" s="7"/>
      <c r="U66" s="7">
        <f>SUM([1]Önkormányzat!$AN$331+[1]Önkormányzat!$AN$335)</f>
        <v>0</v>
      </c>
      <c r="V66" s="7"/>
      <c r="W66" s="7"/>
      <c r="X66" s="7">
        <f>SUM([1]Önkormányzat!$AQ$331+[2]Önkormányzat!$AQ$333)</f>
        <v>0</v>
      </c>
      <c r="Y66" s="7"/>
      <c r="Z66" s="7"/>
      <c r="AA66" s="7"/>
      <c r="AB66" s="7"/>
      <c r="AC66" s="7"/>
      <c r="AD66" s="7">
        <f>rendfeladattalterhpézmaradv!J32-746333</f>
        <v>0</v>
      </c>
      <c r="AE66" s="7"/>
      <c r="AF66" s="7"/>
      <c r="AG66" s="7">
        <f>SUM([1]Önkormányzat!$U$331+[1]Önkormányzat!$U$335)</f>
        <v>0</v>
      </c>
      <c r="AH66" s="7"/>
      <c r="AI66" s="7"/>
      <c r="AJ66" s="7">
        <f>SUM([1]Önkormányzat!$Y$331+[1]Önkormányzat!$Y$335)</f>
        <v>0</v>
      </c>
      <c r="AK66" s="7"/>
      <c r="AL66" s="7"/>
      <c r="AM66" s="7">
        <f>SUM([1]Önkormányzat!$BG$331+[2]Önkormányzat!$BG$333)</f>
        <v>0</v>
      </c>
      <c r="AN66" s="7"/>
      <c r="AO66" s="7"/>
      <c r="AP66" s="7">
        <f>SUM([1]Önkormányzat!$BN$331+[2]Önkormányzat!$BN$333)</f>
        <v>0</v>
      </c>
      <c r="AQ66" s="7"/>
      <c r="AR66" s="7"/>
      <c r="AS66" s="7"/>
      <c r="AT66" s="7"/>
      <c r="AU66" s="7"/>
      <c r="AV66" s="7"/>
      <c r="AW66" s="7"/>
      <c r="AX66" s="7"/>
      <c r="AY66" s="7">
        <f>SUM([1]Önkormányzat!$BR$331+[1]Önkormányzat!$BR$335)</f>
        <v>0</v>
      </c>
      <c r="AZ66" s="7"/>
      <c r="BA66" s="7"/>
      <c r="BB66" s="7"/>
      <c r="BC66" s="7"/>
      <c r="BD66" s="7"/>
      <c r="BE66" s="7">
        <f>SUM([1]Önkormányzat!$BW$331+[1]Önkormányzat!$BW$335)</f>
        <v>0</v>
      </c>
      <c r="BF66" s="7"/>
      <c r="BG66" s="7"/>
      <c r="BH66" s="7">
        <f>SUM([1]Önkormányzat!$BZ$331+[2]Önkormányzat!$BZ$333)</f>
        <v>0</v>
      </c>
      <c r="BI66" s="7"/>
      <c r="BJ66" s="7"/>
      <c r="BK66" s="7"/>
      <c r="BL66" s="7"/>
      <c r="BM66" s="7"/>
      <c r="BN66" s="7">
        <f>SUM([1]Önkormányzat!$CI$331+[2]Önkormányzat!$CI$333)</f>
        <v>0</v>
      </c>
      <c r="BO66" s="7"/>
      <c r="BP66" s="7"/>
      <c r="BQ66" s="7"/>
      <c r="BR66" s="7"/>
      <c r="BS66" s="7"/>
      <c r="BT66" s="7">
        <f>SUM([1]Önkormányzat!$CV$331+[2]Önkormányzat!$CV$333)</f>
        <v>0</v>
      </c>
      <c r="BU66" s="7"/>
      <c r="BV66" s="7"/>
      <c r="BW66" s="7"/>
      <c r="BX66" s="7"/>
      <c r="BY66" s="7"/>
      <c r="BZ66" s="7">
        <f>SUM([1]Önkormányzat!$DD$331+[1]Önkormányzat!$DD$335)</f>
        <v>0</v>
      </c>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f>SUM([1]Önkormányzat!$AC$331+[1]Önkormányzat!$AC$335)</f>
        <v>0</v>
      </c>
      <c r="DB66" s="7"/>
      <c r="DC66" s="7"/>
      <c r="DD66" s="7"/>
      <c r="DE66" s="7"/>
      <c r="DF66" s="7"/>
      <c r="DG66" s="7">
        <f>SUM([1]Önkormányzat!$DN$331+[2]Önkormányzat!$DN$333)</f>
        <v>0</v>
      </c>
      <c r="DH66" s="7"/>
      <c r="DI66" s="7"/>
      <c r="DJ66" s="7"/>
      <c r="DK66" s="7"/>
      <c r="DL66" s="7"/>
      <c r="DM66" s="7"/>
      <c r="DN66" s="7"/>
      <c r="DO66" s="7"/>
      <c r="DP66" s="7"/>
      <c r="DQ66" s="7"/>
      <c r="DR66" s="7"/>
      <c r="DS66" s="135">
        <f>SUM(C66:DP66)</f>
        <v>0</v>
      </c>
      <c r="DT66" s="135"/>
      <c r="DU66" s="7"/>
      <c r="DV66" s="7"/>
      <c r="DW66" s="7"/>
      <c r="DX66" s="7"/>
      <c r="DY66" s="7"/>
      <c r="DZ66" s="7"/>
      <c r="EA66" s="7"/>
      <c r="EB66" s="7"/>
      <c r="EC66" s="7"/>
      <c r="ED66" s="7"/>
      <c r="EE66" s="7">
        <f>SUM([1]Hivatal!$V$308+[2]Hivatal!$V$312)</f>
        <v>0</v>
      </c>
      <c r="EF66" s="7"/>
      <c r="EG66" s="7"/>
      <c r="EH66" s="7">
        <f>SUM([1]Hivatal!$Z$308+[2]Hivatal!$Z$312)</f>
        <v>0</v>
      </c>
      <c r="EI66" s="7"/>
      <c r="EJ66" s="7"/>
      <c r="EK66" s="7"/>
      <c r="EL66" s="7"/>
      <c r="EM66" s="7"/>
      <c r="EN66" s="7">
        <f>SUM([1]Hivatal!$AD$308+[1]Hivatal!$AD$312)</f>
        <v>0</v>
      </c>
      <c r="EO66" s="7"/>
      <c r="EP66" s="7"/>
      <c r="EQ66" s="7">
        <f>SUM([1]Hivatal!$AR$308+[1]Hivatal!$AR$312)</f>
        <v>0</v>
      </c>
      <c r="ER66" s="7"/>
      <c r="ES66" s="7"/>
      <c r="ET66" s="7">
        <f>SUM([1]Hivatal!$AZ$308+[2]Hivatal!$AZ$312)</f>
        <v>0</v>
      </c>
      <c r="EU66" s="7"/>
      <c r="EV66" s="7"/>
      <c r="EW66" s="135">
        <f>SUM(DV66:ET66)</f>
        <v>0</v>
      </c>
      <c r="EX66" s="135"/>
      <c r="EY66" s="7"/>
      <c r="EZ66" s="7">
        <v>1700</v>
      </c>
      <c r="FA66" s="7"/>
      <c r="FB66" s="7">
        <v>2300</v>
      </c>
      <c r="FC66" s="7"/>
      <c r="FD66" s="7"/>
      <c r="FE66" s="7"/>
      <c r="FF66" s="7">
        <v>290</v>
      </c>
      <c r="FG66" s="7"/>
      <c r="FH66" s="7"/>
      <c r="FI66" s="7"/>
      <c r="FJ66" s="7"/>
      <c r="FK66" s="7"/>
      <c r="FL66" s="7">
        <f>SUM(EY66:FK66)</f>
        <v>4290</v>
      </c>
      <c r="FM66" s="7">
        <f>51514-8000</f>
        <v>43514</v>
      </c>
      <c r="FN66" s="7"/>
      <c r="FO66" s="7">
        <v>5540</v>
      </c>
      <c r="FP66" s="8">
        <f>FL66+FM66+FN66+FO66</f>
        <v>53344</v>
      </c>
      <c r="FQ66" s="173">
        <f t="shared" si="8"/>
        <v>53344</v>
      </c>
    </row>
    <row r="67" spans="1:173" s="13" customFormat="1" x14ac:dyDescent="0.2">
      <c r="A67" s="162" t="s">
        <v>522</v>
      </c>
      <c r="B67" s="5"/>
      <c r="C67" s="6">
        <f>C68+C69</f>
        <v>0</v>
      </c>
      <c r="D67" s="6"/>
      <c r="E67" s="6"/>
      <c r="F67" s="6">
        <f t="shared" ref="F67:FO67" si="87">F68+F69</f>
        <v>0</v>
      </c>
      <c r="G67" s="6"/>
      <c r="H67" s="6"/>
      <c r="I67" s="6">
        <f t="shared" si="87"/>
        <v>0</v>
      </c>
      <c r="J67" s="6"/>
      <c r="K67" s="6"/>
      <c r="L67" s="6">
        <f t="shared" si="87"/>
        <v>0</v>
      </c>
      <c r="M67" s="6"/>
      <c r="N67" s="6"/>
      <c r="O67" s="6">
        <f t="shared" si="87"/>
        <v>0</v>
      </c>
      <c r="P67" s="6"/>
      <c r="Q67" s="6"/>
      <c r="R67" s="6">
        <f t="shared" si="87"/>
        <v>0</v>
      </c>
      <c r="S67" s="6"/>
      <c r="T67" s="6"/>
      <c r="U67" s="6">
        <f t="shared" si="87"/>
        <v>0</v>
      </c>
      <c r="V67" s="6"/>
      <c r="W67" s="6"/>
      <c r="X67" s="6">
        <f t="shared" si="87"/>
        <v>0</v>
      </c>
      <c r="Y67" s="6"/>
      <c r="Z67" s="6"/>
      <c r="AA67" s="6">
        <f t="shared" si="87"/>
        <v>0</v>
      </c>
      <c r="AB67" s="6"/>
      <c r="AC67" s="6"/>
      <c r="AD67" s="6">
        <f t="shared" si="87"/>
        <v>0</v>
      </c>
      <c r="AE67" s="6"/>
      <c r="AF67" s="6"/>
      <c r="AG67" s="6">
        <f t="shared" si="87"/>
        <v>0</v>
      </c>
      <c r="AH67" s="6"/>
      <c r="AI67" s="6"/>
      <c r="AJ67" s="6">
        <f t="shared" si="87"/>
        <v>0</v>
      </c>
      <c r="AK67" s="6"/>
      <c r="AL67" s="6"/>
      <c r="AM67" s="6">
        <f t="shared" si="87"/>
        <v>0</v>
      </c>
      <c r="AN67" s="6"/>
      <c r="AO67" s="6"/>
      <c r="AP67" s="6">
        <f t="shared" si="87"/>
        <v>0</v>
      </c>
      <c r="AQ67" s="6"/>
      <c r="AR67" s="6"/>
      <c r="AS67" s="6">
        <f>AS68+AS69</f>
        <v>0</v>
      </c>
      <c r="AT67" s="6"/>
      <c r="AU67" s="6"/>
      <c r="AV67" s="6">
        <f t="shared" si="87"/>
        <v>0</v>
      </c>
      <c r="AW67" s="6"/>
      <c r="AX67" s="6"/>
      <c r="AY67" s="6">
        <f t="shared" si="87"/>
        <v>0</v>
      </c>
      <c r="AZ67" s="6"/>
      <c r="BA67" s="6"/>
      <c r="BB67" s="6">
        <f t="shared" si="87"/>
        <v>0</v>
      </c>
      <c r="BC67" s="6"/>
      <c r="BD67" s="6"/>
      <c r="BE67" s="6">
        <f t="shared" si="87"/>
        <v>0</v>
      </c>
      <c r="BF67" s="6"/>
      <c r="BG67" s="6"/>
      <c r="BH67" s="6">
        <f t="shared" si="87"/>
        <v>0</v>
      </c>
      <c r="BI67" s="6"/>
      <c r="BJ67" s="6"/>
      <c r="BK67" s="6">
        <f t="shared" si="87"/>
        <v>0</v>
      </c>
      <c r="BL67" s="6"/>
      <c r="BM67" s="6"/>
      <c r="BN67" s="6">
        <f t="shared" si="87"/>
        <v>0</v>
      </c>
      <c r="BO67" s="6"/>
      <c r="BP67" s="6"/>
      <c r="BQ67" s="6">
        <f t="shared" si="87"/>
        <v>0</v>
      </c>
      <c r="BR67" s="6"/>
      <c r="BS67" s="6"/>
      <c r="BT67" s="6">
        <f t="shared" si="87"/>
        <v>0</v>
      </c>
      <c r="BU67" s="6"/>
      <c r="BV67" s="6"/>
      <c r="BW67" s="6">
        <f t="shared" si="87"/>
        <v>0</v>
      </c>
      <c r="BX67" s="6"/>
      <c r="BY67" s="6"/>
      <c r="BZ67" s="6">
        <f t="shared" si="87"/>
        <v>0</v>
      </c>
      <c r="CA67" s="6"/>
      <c r="CB67" s="6"/>
      <c r="CC67" s="6">
        <f t="shared" si="87"/>
        <v>0</v>
      </c>
      <c r="CD67" s="6"/>
      <c r="CE67" s="6"/>
      <c r="CF67" s="6">
        <f t="shared" si="87"/>
        <v>0</v>
      </c>
      <c r="CG67" s="6"/>
      <c r="CH67" s="6"/>
      <c r="CI67" s="6">
        <f t="shared" si="87"/>
        <v>0</v>
      </c>
      <c r="CJ67" s="6"/>
      <c r="CK67" s="6"/>
      <c r="CL67" s="6">
        <f t="shared" si="87"/>
        <v>0</v>
      </c>
      <c r="CM67" s="6"/>
      <c r="CN67" s="6"/>
      <c r="CO67" s="6">
        <f t="shared" si="87"/>
        <v>0</v>
      </c>
      <c r="CP67" s="6"/>
      <c r="CQ67" s="6"/>
      <c r="CR67" s="6">
        <f t="shared" si="87"/>
        <v>0</v>
      </c>
      <c r="CS67" s="6"/>
      <c r="CT67" s="6"/>
      <c r="CU67" s="6">
        <f t="shared" si="87"/>
        <v>0</v>
      </c>
      <c r="CV67" s="6"/>
      <c r="CW67" s="6"/>
      <c r="CX67" s="6">
        <f t="shared" si="87"/>
        <v>0</v>
      </c>
      <c r="CY67" s="6"/>
      <c r="CZ67" s="6"/>
      <c r="DA67" s="6">
        <f t="shared" si="87"/>
        <v>0</v>
      </c>
      <c r="DB67" s="6"/>
      <c r="DC67" s="6"/>
      <c r="DD67" s="6">
        <f t="shared" si="87"/>
        <v>0</v>
      </c>
      <c r="DE67" s="6"/>
      <c r="DF67" s="6"/>
      <c r="DG67" s="6">
        <f t="shared" si="87"/>
        <v>0</v>
      </c>
      <c r="DH67" s="6"/>
      <c r="DI67" s="6"/>
      <c r="DJ67" s="6">
        <f t="shared" si="87"/>
        <v>0</v>
      </c>
      <c r="DK67" s="6"/>
      <c r="DL67" s="6"/>
      <c r="DM67" s="6">
        <f t="shared" si="87"/>
        <v>0</v>
      </c>
      <c r="DN67" s="6"/>
      <c r="DO67" s="6"/>
      <c r="DP67" s="6">
        <f>DP68+DP69</f>
        <v>0</v>
      </c>
      <c r="DQ67" s="6"/>
      <c r="DR67" s="6"/>
      <c r="DS67" s="136">
        <f t="shared" si="87"/>
        <v>0</v>
      </c>
      <c r="DT67" s="136"/>
      <c r="DU67" s="6"/>
      <c r="DV67" s="6">
        <f t="shared" si="87"/>
        <v>0</v>
      </c>
      <c r="DW67" s="6"/>
      <c r="DX67" s="6"/>
      <c r="DY67" s="6">
        <f t="shared" si="87"/>
        <v>0</v>
      </c>
      <c r="DZ67" s="6"/>
      <c r="EA67" s="6"/>
      <c r="EB67" s="6">
        <f t="shared" si="87"/>
        <v>0</v>
      </c>
      <c r="EC67" s="6"/>
      <c r="ED67" s="6"/>
      <c r="EE67" s="6">
        <f t="shared" si="87"/>
        <v>46500</v>
      </c>
      <c r="EF67" s="6"/>
      <c r="EG67" s="6"/>
      <c r="EH67" s="6">
        <f t="shared" ref="EH67:EN67" si="88">EH68+EH69</f>
        <v>68450</v>
      </c>
      <c r="EI67" s="6"/>
      <c r="EJ67" s="6"/>
      <c r="EK67" s="6">
        <f t="shared" ref="EK67" si="89">EK68+EK69</f>
        <v>0</v>
      </c>
      <c r="EL67" s="6"/>
      <c r="EM67" s="6"/>
      <c r="EN67" s="6">
        <f t="shared" si="88"/>
        <v>0</v>
      </c>
      <c r="EO67" s="6"/>
      <c r="EP67" s="6"/>
      <c r="EQ67" s="6">
        <f t="shared" ref="EQ67:ET67" si="90">EQ68+EQ69</f>
        <v>0</v>
      </c>
      <c r="ER67" s="6"/>
      <c r="ES67" s="6"/>
      <c r="ET67" s="6">
        <f t="shared" si="90"/>
        <v>2000</v>
      </c>
      <c r="EU67" s="6"/>
      <c r="EV67" s="6"/>
      <c r="EW67" s="136">
        <f t="shared" si="87"/>
        <v>116950</v>
      </c>
      <c r="EX67" s="136"/>
      <c r="EY67" s="6">
        <f>EY68+EY69</f>
        <v>0</v>
      </c>
      <c r="EZ67" s="6">
        <f t="shared" si="87"/>
        <v>0</v>
      </c>
      <c r="FA67" s="6">
        <f t="shared" si="87"/>
        <v>0</v>
      </c>
      <c r="FB67" s="6">
        <f t="shared" si="87"/>
        <v>0</v>
      </c>
      <c r="FC67" s="6">
        <f t="shared" si="87"/>
        <v>0</v>
      </c>
      <c r="FD67" s="6">
        <f t="shared" si="87"/>
        <v>0</v>
      </c>
      <c r="FE67" s="6">
        <f t="shared" si="87"/>
        <v>749</v>
      </c>
      <c r="FF67" s="6">
        <f t="shared" si="87"/>
        <v>12665</v>
      </c>
      <c r="FG67" s="6">
        <f t="shared" si="87"/>
        <v>3397</v>
      </c>
      <c r="FH67" s="6">
        <f t="shared" si="87"/>
        <v>0</v>
      </c>
      <c r="FI67" s="6">
        <f t="shared" si="87"/>
        <v>1689</v>
      </c>
      <c r="FJ67" s="6">
        <f t="shared" si="87"/>
        <v>0</v>
      </c>
      <c r="FK67" s="6">
        <f>FK68+FK69</f>
        <v>660</v>
      </c>
      <c r="FL67" s="6">
        <f>FL68+FL69</f>
        <v>19160</v>
      </c>
      <c r="FM67" s="6">
        <f>FM68+FM69</f>
        <v>28536</v>
      </c>
      <c r="FN67" s="6">
        <f t="shared" si="87"/>
        <v>0</v>
      </c>
      <c r="FO67" s="6">
        <f t="shared" si="87"/>
        <v>136781</v>
      </c>
      <c r="FP67" s="6">
        <f>FP68+FP69</f>
        <v>184477</v>
      </c>
      <c r="FQ67" s="173">
        <f t="shared" si="8"/>
        <v>301427</v>
      </c>
    </row>
    <row r="68" spans="1:173" x14ac:dyDescent="0.2">
      <c r="A68" s="163" t="s">
        <v>523</v>
      </c>
      <c r="B68" s="18"/>
      <c r="C68" s="7">
        <f>SUM([1]Önkormányzat!$F$394)</f>
        <v>0</v>
      </c>
      <c r="D68" s="7"/>
      <c r="E68" s="7"/>
      <c r="F68" s="7"/>
      <c r="G68" s="7"/>
      <c r="H68" s="7"/>
      <c r="I68" s="7"/>
      <c r="J68" s="7"/>
      <c r="K68" s="7"/>
      <c r="L68" s="7"/>
      <c r="M68" s="7"/>
      <c r="N68" s="7"/>
      <c r="O68" s="7"/>
      <c r="P68" s="7"/>
      <c r="Q68" s="7"/>
      <c r="R68" s="7"/>
      <c r="S68" s="7"/>
      <c r="T68" s="7"/>
      <c r="U68" s="7">
        <f>SUM([1]Önkormányzat!$AN$394)</f>
        <v>0</v>
      </c>
      <c r="V68" s="7"/>
      <c r="W68" s="7"/>
      <c r="X68" s="7">
        <f>SUM([1]Önkormányzat!$AQ$394)</f>
        <v>0</v>
      </c>
      <c r="Y68" s="7"/>
      <c r="Z68" s="7"/>
      <c r="AA68" s="7">
        <f>SUM([1]Önkormányzat!$AU$394)</f>
        <v>0</v>
      </c>
      <c r="AB68" s="7"/>
      <c r="AC68" s="7"/>
      <c r="AD68" s="7">
        <f>SUM([1]Önkormányzat!$AZ$394)</f>
        <v>0</v>
      </c>
      <c r="AE68" s="7"/>
      <c r="AF68" s="7"/>
      <c r="AG68" s="7">
        <f>SUM([1]Önkormányzat!$U$394)</f>
        <v>0</v>
      </c>
      <c r="AH68" s="7"/>
      <c r="AI68" s="7"/>
      <c r="AJ68" s="7">
        <f>SUM([1]Önkormányzat!$Y$394)</f>
        <v>0</v>
      </c>
      <c r="AK68" s="7"/>
      <c r="AL68" s="7"/>
      <c r="AM68" s="7">
        <f>SUM([1]Önkormányzat!$BG$394)</f>
        <v>0</v>
      </c>
      <c r="AN68" s="7"/>
      <c r="AO68" s="7"/>
      <c r="AP68" s="7">
        <f>SUM([1]Önkormányzat!$BN$394)</f>
        <v>0</v>
      </c>
      <c r="AQ68" s="7"/>
      <c r="AR68" s="7"/>
      <c r="AS68" s="7"/>
      <c r="AT68" s="7"/>
      <c r="AU68" s="7"/>
      <c r="AV68" s="7">
        <f>SUM([1]Önkormányzat!$CJ$394)</f>
        <v>0</v>
      </c>
      <c r="AW68" s="7"/>
      <c r="AX68" s="7"/>
      <c r="AY68" s="7">
        <f>SUM([1]Önkormányzat!$BR$394)</f>
        <v>0</v>
      </c>
      <c r="AZ68" s="7"/>
      <c r="BA68" s="7"/>
      <c r="BB68" s="7"/>
      <c r="BC68" s="7"/>
      <c r="BD68" s="7"/>
      <c r="BE68" s="7">
        <f>SUM([1]Önkormányzat!$BW$394)</f>
        <v>0</v>
      </c>
      <c r="BF68" s="7"/>
      <c r="BG68" s="7"/>
      <c r="BH68" s="7">
        <f>SUM([1]Önkormányzat!$BZ$394)</f>
        <v>0</v>
      </c>
      <c r="BI68" s="7"/>
      <c r="BJ68" s="7"/>
      <c r="BK68" s="7"/>
      <c r="BL68" s="7"/>
      <c r="BM68" s="7"/>
      <c r="BN68" s="7">
        <f>SUM([1]Önkormányzat!$CI$394)</f>
        <v>0</v>
      </c>
      <c r="BO68" s="7"/>
      <c r="BP68" s="7"/>
      <c r="BQ68" s="7"/>
      <c r="BR68" s="7"/>
      <c r="BS68" s="7"/>
      <c r="BT68" s="7">
        <f>SUM([1]Önkormányzat!$CV$394)</f>
        <v>0</v>
      </c>
      <c r="BU68" s="7"/>
      <c r="BV68" s="7"/>
      <c r="BW68" s="7"/>
      <c r="BX68" s="7"/>
      <c r="BY68" s="7"/>
      <c r="BZ68" s="7">
        <f>SUM([1]Önkormányzat!$DD$394)</f>
        <v>0</v>
      </c>
      <c r="CA68" s="7"/>
      <c r="CB68" s="7"/>
      <c r="CC68" s="7"/>
      <c r="CD68" s="7"/>
      <c r="CE68" s="7"/>
      <c r="CF68" s="7"/>
      <c r="CG68" s="7"/>
      <c r="CH68" s="7"/>
      <c r="CI68" s="7"/>
      <c r="CJ68" s="7"/>
      <c r="CK68" s="7"/>
      <c r="CL68" s="7"/>
      <c r="CM68" s="7"/>
      <c r="CN68" s="7"/>
      <c r="CO68" s="7"/>
      <c r="CP68" s="7"/>
      <c r="CQ68" s="7"/>
      <c r="CR68" s="7"/>
      <c r="CS68" s="7"/>
      <c r="CT68" s="7"/>
      <c r="CU68" s="7"/>
      <c r="CV68" s="7"/>
      <c r="CW68" s="7"/>
      <c r="CX68" s="7">
        <f>SUM([1]Önkormányzat!$EB$394)</f>
        <v>0</v>
      </c>
      <c r="CY68" s="7"/>
      <c r="CZ68" s="7"/>
      <c r="DA68" s="7">
        <f>SUM([1]Önkormányzat!$AC$394)</f>
        <v>0</v>
      </c>
      <c r="DB68" s="7"/>
      <c r="DC68" s="7"/>
      <c r="DD68" s="7"/>
      <c r="DE68" s="7"/>
      <c r="DF68" s="7"/>
      <c r="DG68" s="7">
        <f>SUM([1]Önkormányzat!$DN$394)</f>
        <v>0</v>
      </c>
      <c r="DH68" s="7"/>
      <c r="DI68" s="7"/>
      <c r="DJ68" s="7">
        <f>SUM([1]Önkormányzat!$EI$394)</f>
        <v>0</v>
      </c>
      <c r="DK68" s="7"/>
      <c r="DL68" s="7"/>
      <c r="DM68" s="7"/>
      <c r="DN68" s="7"/>
      <c r="DO68" s="7"/>
      <c r="DP68" s="7"/>
      <c r="DQ68" s="7"/>
      <c r="DR68" s="7"/>
      <c r="DS68" s="135">
        <f>SUM(C68:DP68)</f>
        <v>0</v>
      </c>
      <c r="DT68" s="135"/>
      <c r="DU68" s="7"/>
      <c r="DV68" s="8"/>
      <c r="DW68" s="8"/>
      <c r="DX68" s="8"/>
      <c r="DY68" s="7"/>
      <c r="DZ68" s="7"/>
      <c r="EA68" s="7"/>
      <c r="EB68" s="7"/>
      <c r="EC68" s="7"/>
      <c r="ED68" s="7"/>
      <c r="EE68" s="7">
        <f>[1]Hivatal!$V$342</f>
        <v>46500</v>
      </c>
      <c r="EF68" s="7"/>
      <c r="EG68" s="7"/>
      <c r="EH68" s="7">
        <f>[1]Hivatal!$Z$343</f>
        <v>68450</v>
      </c>
      <c r="EI68" s="7"/>
      <c r="EJ68" s="7"/>
      <c r="EK68" s="7"/>
      <c r="EL68" s="7"/>
      <c r="EM68" s="7"/>
      <c r="EN68" s="7"/>
      <c r="EO68" s="7"/>
      <c r="EP68" s="7"/>
      <c r="EQ68" s="7">
        <f>SUM([1]Hivatal!$AR$343)</f>
        <v>0</v>
      </c>
      <c r="ER68" s="7"/>
      <c r="ES68" s="7"/>
      <c r="ET68" s="7">
        <f>[1]Hivatal!$AZ$343</f>
        <v>2000</v>
      </c>
      <c r="EU68" s="7"/>
      <c r="EV68" s="7"/>
      <c r="EW68" s="135">
        <f>SUM(DV68:ET68)</f>
        <v>116950</v>
      </c>
      <c r="EX68" s="135"/>
      <c r="EY68" s="7"/>
      <c r="EZ68" s="7"/>
      <c r="FA68" s="7"/>
      <c r="FB68" s="7"/>
      <c r="FC68" s="7"/>
      <c r="FD68" s="7"/>
      <c r="FE68" s="7">
        <v>749</v>
      </c>
      <c r="FF68" s="7">
        <v>1165</v>
      </c>
      <c r="FG68" s="7">
        <v>797</v>
      </c>
      <c r="FH68" s="7">
        <v>0</v>
      </c>
      <c r="FI68" s="7">
        <v>1689</v>
      </c>
      <c r="FJ68" s="7"/>
      <c r="FK68" s="7">
        <v>660</v>
      </c>
      <c r="FL68" s="8">
        <f>SUM(EY68:FK68)</f>
        <v>5060</v>
      </c>
      <c r="FM68" s="8">
        <v>9368</v>
      </c>
      <c r="FN68" s="8"/>
      <c r="FO68" s="8">
        <f>5887+125449</f>
        <v>131336</v>
      </c>
      <c r="FP68" s="8">
        <f>FL68+FM68+FN68+FO68</f>
        <v>145764</v>
      </c>
      <c r="FQ68" s="173">
        <f t="shared" si="8"/>
        <v>262714</v>
      </c>
    </row>
    <row r="69" spans="1:173" ht="13.5" thickBot="1" x14ac:dyDescent="0.25">
      <c r="A69" s="165" t="s">
        <v>524</v>
      </c>
      <c r="B69" s="19"/>
      <c r="C69" s="166">
        <f>SUM([1]Önkormányzat!$F$398+[2]Önkormányzat!$F$400)</f>
        <v>0</v>
      </c>
      <c r="D69" s="166"/>
      <c r="E69" s="166"/>
      <c r="F69" s="166"/>
      <c r="G69" s="166"/>
      <c r="H69" s="166"/>
      <c r="I69" s="166"/>
      <c r="J69" s="166"/>
      <c r="K69" s="166"/>
      <c r="L69" s="166"/>
      <c r="M69" s="166"/>
      <c r="N69" s="166"/>
      <c r="O69" s="166"/>
      <c r="P69" s="166"/>
      <c r="Q69" s="166"/>
      <c r="R69" s="166"/>
      <c r="S69" s="166"/>
      <c r="T69" s="166"/>
      <c r="U69" s="166">
        <f>SUM([1]Önkormányzat!$AN$398+[1]Önkormányzat!$AN$402)</f>
        <v>0</v>
      </c>
      <c r="V69" s="166"/>
      <c r="W69" s="166"/>
      <c r="X69" s="166">
        <f>SUM([1]Önkormányzat!$AQ$398+[2]Önkormányzat!$AQ$400)</f>
        <v>0</v>
      </c>
      <c r="Y69" s="166"/>
      <c r="Z69" s="166"/>
      <c r="AA69" s="166"/>
      <c r="AB69" s="166"/>
      <c r="AC69" s="166"/>
      <c r="AD69" s="166">
        <f>rendfeladattalterhpézmaradv!K32</f>
        <v>0</v>
      </c>
      <c r="AE69" s="166"/>
      <c r="AF69" s="166"/>
      <c r="AG69" s="166">
        <f>SUM([1]Önkormányzat!$U$398+[2]Önkormányzat!$U$400)</f>
        <v>0</v>
      </c>
      <c r="AH69" s="166"/>
      <c r="AI69" s="166"/>
      <c r="AJ69" s="166">
        <f>SUM([1]Önkormányzat!$Y$398+[2]Önkormányzat!$Y$400)</f>
        <v>0</v>
      </c>
      <c r="AK69" s="166"/>
      <c r="AL69" s="166"/>
      <c r="AM69" s="166">
        <f>SUM([1]Önkormányzat!$BG$398+[2]Önkormányzat!$BG$400)</f>
        <v>0</v>
      </c>
      <c r="AN69" s="166"/>
      <c r="AO69" s="166"/>
      <c r="AP69" s="166">
        <f>SUM([1]Önkormányzat!$BN$398+[1]Önkormányzat!$BN$402)</f>
        <v>0</v>
      </c>
      <c r="AQ69" s="166"/>
      <c r="AR69" s="166"/>
      <c r="AS69" s="166"/>
      <c r="AT69" s="166"/>
      <c r="AU69" s="166"/>
      <c r="AV69" s="166"/>
      <c r="AW69" s="166"/>
      <c r="AX69" s="166"/>
      <c r="AY69" s="166">
        <f>SUM([1]Önkormányzat!$BR$398+[1]Önkormányzat!$BR$402)</f>
        <v>0</v>
      </c>
      <c r="AZ69" s="166"/>
      <c r="BA69" s="166"/>
      <c r="BB69" s="166"/>
      <c r="BC69" s="166"/>
      <c r="BD69" s="166"/>
      <c r="BE69" s="166">
        <f>SUM([1]Önkormányzat!$BW$398+[1]Önkormányzat!$BW$402)</f>
        <v>0</v>
      </c>
      <c r="BF69" s="166"/>
      <c r="BG69" s="166"/>
      <c r="BH69" s="166">
        <f>SUM([1]Önkormányzat!$BZ$398+[2]Önkormányzat!$BZ$400)</f>
        <v>0</v>
      </c>
      <c r="BI69" s="166"/>
      <c r="BJ69" s="166"/>
      <c r="BK69" s="166"/>
      <c r="BL69" s="166"/>
      <c r="BM69" s="166"/>
      <c r="BN69" s="166">
        <f>SUM([1]Önkormányzat!$CI$398+[2]Önkormányzat!$CI$400)</f>
        <v>0</v>
      </c>
      <c r="BO69" s="166"/>
      <c r="BP69" s="166"/>
      <c r="BQ69" s="166"/>
      <c r="BR69" s="166"/>
      <c r="BS69" s="166"/>
      <c r="BT69" s="166">
        <f>SUM([1]Önkormányzat!$CV$398+[2]Önkormányzat!$CV$400)</f>
        <v>0</v>
      </c>
      <c r="BU69" s="166"/>
      <c r="BV69" s="166"/>
      <c r="BW69" s="166"/>
      <c r="BX69" s="166"/>
      <c r="BY69" s="166"/>
      <c r="BZ69" s="166">
        <f>SUM([1]Önkormányzat!$DD$398+[2]Önkormányzat!$DD$400)</f>
        <v>0</v>
      </c>
      <c r="CA69" s="166"/>
      <c r="CB69" s="166"/>
      <c r="CC69" s="166"/>
      <c r="CD69" s="166"/>
      <c r="CE69" s="166"/>
      <c r="CF69" s="166"/>
      <c r="CG69" s="166"/>
      <c r="CH69" s="166"/>
      <c r="CI69" s="166"/>
      <c r="CJ69" s="166"/>
      <c r="CK69" s="166"/>
      <c r="CL69" s="166"/>
      <c r="CM69" s="166"/>
      <c r="CN69" s="166"/>
      <c r="CO69" s="166"/>
      <c r="CP69" s="166"/>
      <c r="CQ69" s="166"/>
      <c r="CR69" s="166"/>
      <c r="CS69" s="166"/>
      <c r="CT69" s="166"/>
      <c r="CU69" s="166"/>
      <c r="CV69" s="166"/>
      <c r="CW69" s="166"/>
      <c r="CX69" s="166"/>
      <c r="CY69" s="166"/>
      <c r="CZ69" s="166"/>
      <c r="DA69" s="166">
        <f>SUM([1]Önkormányzat!$AC$398+[1]Önkormányzat!$AC$402)</f>
        <v>0</v>
      </c>
      <c r="DB69" s="166"/>
      <c r="DC69" s="166"/>
      <c r="DD69" s="166"/>
      <c r="DE69" s="166"/>
      <c r="DF69" s="166"/>
      <c r="DG69" s="166">
        <f>SUM([1]Önkormányzat!$DN$398+[2]Önkormányzat!$DN$400)</f>
        <v>0</v>
      </c>
      <c r="DH69" s="166"/>
      <c r="DI69" s="166"/>
      <c r="DJ69" s="166"/>
      <c r="DK69" s="166"/>
      <c r="DL69" s="166"/>
      <c r="DM69" s="166"/>
      <c r="DN69" s="166"/>
      <c r="DO69" s="166"/>
      <c r="DP69" s="166"/>
      <c r="DQ69" s="166"/>
      <c r="DR69" s="166"/>
      <c r="DS69" s="167">
        <f>SUM(C69:DP69)</f>
        <v>0</v>
      </c>
      <c r="DT69" s="167"/>
      <c r="DU69" s="166"/>
      <c r="DV69" s="168"/>
      <c r="DW69" s="168"/>
      <c r="DX69" s="168"/>
      <c r="DY69" s="166"/>
      <c r="DZ69" s="166"/>
      <c r="EA69" s="166"/>
      <c r="EB69" s="166"/>
      <c r="EC69" s="166"/>
      <c r="ED69" s="166"/>
      <c r="EE69" s="166">
        <f>SUM([1]Hivatal!$V$347+[2]Hivatal!$V$351)</f>
        <v>0</v>
      </c>
      <c r="EF69" s="166"/>
      <c r="EG69" s="166"/>
      <c r="EH69" s="166">
        <f>SUM([1]Hivatal!$Z$347+[2]Hivatal!$Z$351)</f>
        <v>0</v>
      </c>
      <c r="EI69" s="166"/>
      <c r="EJ69" s="166"/>
      <c r="EK69" s="166">
        <f>SUM([1]Hivatal!$AJ$347+[2]Hivatal!$AJ$351)</f>
        <v>0</v>
      </c>
      <c r="EL69" s="166"/>
      <c r="EM69" s="166"/>
      <c r="EN69" s="166">
        <f>SUM([1]Hivatal!$AD$347+[1]Hivatal!$AD$351)</f>
        <v>0</v>
      </c>
      <c r="EO69" s="166"/>
      <c r="EP69" s="166"/>
      <c r="EQ69" s="166">
        <f>SUM([1]Hivatal!$AR$347+[2]Hivatal!$AR$351)</f>
        <v>0</v>
      </c>
      <c r="ER69" s="166"/>
      <c r="ES69" s="166"/>
      <c r="ET69" s="166">
        <f>SUM([1]Hivatal!$AZ$347+[1]Hivatal!$AZ$351)</f>
        <v>0</v>
      </c>
      <c r="EU69" s="166"/>
      <c r="EV69" s="166"/>
      <c r="EW69" s="167">
        <f>SUM(DV69:ET69)</f>
        <v>0</v>
      </c>
      <c r="EX69" s="167"/>
      <c r="EY69" s="166"/>
      <c r="EZ69" s="166"/>
      <c r="FA69" s="166"/>
      <c r="FB69" s="166"/>
      <c r="FC69" s="166"/>
      <c r="FD69" s="166"/>
      <c r="FE69" s="166"/>
      <c r="FF69" s="166">
        <v>11500</v>
      </c>
      <c r="FG69" s="166">
        <v>2600</v>
      </c>
      <c r="FH69" s="166"/>
      <c r="FI69" s="166"/>
      <c r="FJ69" s="166"/>
      <c r="FK69" s="166"/>
      <c r="FL69" s="168">
        <f>SUM(EY69:FK69)</f>
        <v>14100</v>
      </c>
      <c r="FM69" s="168">
        <v>19168</v>
      </c>
      <c r="FN69" s="168"/>
      <c r="FO69" s="168">
        <v>5445</v>
      </c>
      <c r="FP69" s="168">
        <f>FL69+FM69+FN69+FO69</f>
        <v>38713</v>
      </c>
      <c r="FQ69" s="175">
        <f t="shared" si="8"/>
        <v>38713</v>
      </c>
    </row>
    <row r="70" spans="1:173" x14ac:dyDescent="0.2">
      <c r="C70" s="21"/>
      <c r="D70" s="21"/>
      <c r="E70" s="21"/>
    </row>
    <row r="71" spans="1:173" x14ac:dyDescent="0.2">
      <c r="C71" s="21">
        <f>SUM(C6)</f>
        <v>63908</v>
      </c>
      <c r="D71" s="21"/>
      <c r="E71" s="21"/>
      <c r="F71" s="21">
        <f t="shared" ref="F71:DS71" si="91">SUM(F6)</f>
        <v>0</v>
      </c>
      <c r="I71" s="21">
        <f t="shared" si="91"/>
        <v>0</v>
      </c>
      <c r="L71" s="21">
        <f t="shared" si="91"/>
        <v>0</v>
      </c>
      <c r="O71" s="21">
        <f t="shared" si="91"/>
        <v>0</v>
      </c>
      <c r="R71" s="21">
        <f t="shared" si="91"/>
        <v>438799</v>
      </c>
      <c r="U71" s="21">
        <f t="shared" si="91"/>
        <v>0</v>
      </c>
      <c r="X71" s="21">
        <f t="shared" si="91"/>
        <v>7000</v>
      </c>
      <c r="AA71" s="21">
        <f t="shared" si="91"/>
        <v>6130288</v>
      </c>
      <c r="AD71" s="21">
        <f t="shared" si="91"/>
        <v>0</v>
      </c>
      <c r="AG71" s="21">
        <f t="shared" si="91"/>
        <v>1200</v>
      </c>
      <c r="AJ71" s="21">
        <f t="shared" si="91"/>
        <v>12710</v>
      </c>
      <c r="AM71" s="21">
        <f t="shared" si="91"/>
        <v>68500</v>
      </c>
      <c r="AP71" s="21">
        <f t="shared" si="91"/>
        <v>1121188</v>
      </c>
      <c r="AS71" s="21">
        <f t="shared" si="91"/>
        <v>0</v>
      </c>
      <c r="AV71" s="21">
        <f t="shared" si="91"/>
        <v>135907</v>
      </c>
      <c r="AY71" s="21">
        <f t="shared" si="91"/>
        <v>58189</v>
      </c>
      <c r="BB71" s="21">
        <f t="shared" si="91"/>
        <v>0</v>
      </c>
      <c r="BE71" s="21">
        <f t="shared" si="91"/>
        <v>300</v>
      </c>
      <c r="BH71" s="21">
        <f t="shared" si="91"/>
        <v>144246</v>
      </c>
      <c r="BK71" s="21">
        <f t="shared" si="91"/>
        <v>0</v>
      </c>
      <c r="BN71" s="21">
        <f t="shared" si="91"/>
        <v>3500</v>
      </c>
      <c r="BQ71" s="21">
        <f t="shared" si="91"/>
        <v>23700</v>
      </c>
      <c r="BT71" s="21">
        <f t="shared" si="91"/>
        <v>0</v>
      </c>
      <c r="BW71" s="21">
        <f t="shared" si="91"/>
        <v>0</v>
      </c>
      <c r="BZ71" s="21">
        <f t="shared" si="91"/>
        <v>700570</v>
      </c>
      <c r="CC71" s="21">
        <f t="shared" si="91"/>
        <v>0</v>
      </c>
      <c r="CF71" s="21">
        <f t="shared" si="91"/>
        <v>3024889</v>
      </c>
      <c r="CI71" s="21">
        <f t="shared" si="91"/>
        <v>0</v>
      </c>
      <c r="CL71" s="21">
        <f t="shared" si="91"/>
        <v>0</v>
      </c>
      <c r="CO71" s="21">
        <f t="shared" si="91"/>
        <v>0</v>
      </c>
      <c r="CR71" s="21">
        <f t="shared" si="91"/>
        <v>0</v>
      </c>
      <c r="CU71" s="21">
        <f t="shared" si="91"/>
        <v>0</v>
      </c>
      <c r="CX71" s="21">
        <f t="shared" si="91"/>
        <v>6000</v>
      </c>
      <c r="DA71" s="21">
        <f t="shared" si="91"/>
        <v>22680</v>
      </c>
      <c r="DD71" s="21">
        <f t="shared" si="91"/>
        <v>0</v>
      </c>
      <c r="DG71" s="21">
        <f t="shared" si="91"/>
        <v>42600</v>
      </c>
      <c r="DJ71" s="21">
        <f t="shared" si="91"/>
        <v>73930</v>
      </c>
      <c r="DM71" s="21">
        <f t="shared" si="91"/>
        <v>0</v>
      </c>
      <c r="DP71" s="21">
        <f t="shared" si="91"/>
        <v>167997</v>
      </c>
      <c r="DS71" s="130">
        <f t="shared" si="91"/>
        <v>12248101</v>
      </c>
      <c r="DU71" s="21">
        <f t="shared" ref="DU71:EW71" si="92">SUM(DU6)</f>
        <v>0</v>
      </c>
      <c r="DV71" s="21">
        <f t="shared" si="92"/>
        <v>0</v>
      </c>
      <c r="DW71" s="21"/>
      <c r="DX71" s="21"/>
      <c r="DY71" s="21">
        <f t="shared" si="92"/>
        <v>0</v>
      </c>
      <c r="EB71" s="21">
        <f t="shared" si="92"/>
        <v>0</v>
      </c>
      <c r="EE71" s="21">
        <f t="shared" si="92"/>
        <v>319011</v>
      </c>
      <c r="EH71" s="21">
        <f t="shared" si="92"/>
        <v>115546</v>
      </c>
      <c r="EK71" s="21">
        <f t="shared" si="92"/>
        <v>56977</v>
      </c>
      <c r="EN71" s="21">
        <f t="shared" si="92"/>
        <v>14410</v>
      </c>
      <c r="EQ71" s="21">
        <f t="shared" si="92"/>
        <v>1132181</v>
      </c>
      <c r="ET71" s="21">
        <f t="shared" si="92"/>
        <v>532481</v>
      </c>
      <c r="EW71" s="130">
        <f t="shared" si="92"/>
        <v>2170606</v>
      </c>
      <c r="EX71" s="130">
        <f t="shared" ref="EX71:FQ71" si="93">SUM(EX6)</f>
        <v>0</v>
      </c>
      <c r="EY71" s="130">
        <f t="shared" si="93"/>
        <v>0</v>
      </c>
      <c r="EZ71" s="130">
        <f t="shared" si="93"/>
        <v>150552</v>
      </c>
      <c r="FA71" s="130">
        <f t="shared" si="93"/>
        <v>61176</v>
      </c>
      <c r="FB71" s="130">
        <f t="shared" si="93"/>
        <v>70860</v>
      </c>
      <c r="FC71" s="130">
        <f t="shared" si="93"/>
        <v>119508</v>
      </c>
      <c r="FD71" s="130">
        <f t="shared" si="93"/>
        <v>206378</v>
      </c>
      <c r="FE71" s="130">
        <f t="shared" si="93"/>
        <v>102459</v>
      </c>
      <c r="FF71" s="130">
        <f t="shared" si="93"/>
        <v>158097</v>
      </c>
      <c r="FG71" s="130">
        <f t="shared" si="93"/>
        <v>93761</v>
      </c>
      <c r="FH71" s="130">
        <f t="shared" si="93"/>
        <v>0</v>
      </c>
      <c r="FI71" s="130">
        <f t="shared" si="93"/>
        <v>57783</v>
      </c>
      <c r="FJ71" s="130">
        <f t="shared" si="93"/>
        <v>788101</v>
      </c>
      <c r="FK71" s="130">
        <f t="shared" si="93"/>
        <v>69894</v>
      </c>
      <c r="FL71" s="130">
        <f t="shared" si="93"/>
        <v>1878569</v>
      </c>
      <c r="FM71" s="130">
        <f t="shared" si="93"/>
        <v>915882</v>
      </c>
      <c r="FN71" s="130">
        <f t="shared" si="93"/>
        <v>1674636</v>
      </c>
      <c r="FO71" s="130">
        <f t="shared" si="93"/>
        <v>1433207</v>
      </c>
      <c r="FP71" s="130">
        <f t="shared" si="93"/>
        <v>5902294</v>
      </c>
      <c r="FQ71" s="130">
        <f t="shared" si="93"/>
        <v>20321001</v>
      </c>
    </row>
    <row r="72" spans="1:173" x14ac:dyDescent="0.2">
      <c r="C72" s="21">
        <f>SUM(C27)</f>
        <v>0</v>
      </c>
      <c r="D72" s="21"/>
      <c r="E72" s="21"/>
      <c r="F72" s="21">
        <f t="shared" ref="F72:DS72" si="94">SUM(F27)</f>
        <v>0</v>
      </c>
      <c r="I72" s="21">
        <f t="shared" si="94"/>
        <v>0</v>
      </c>
      <c r="L72" s="21">
        <f t="shared" si="94"/>
        <v>0</v>
      </c>
      <c r="O72" s="21">
        <f t="shared" si="94"/>
        <v>0</v>
      </c>
      <c r="R72" s="21">
        <f t="shared" si="94"/>
        <v>0</v>
      </c>
      <c r="U72" s="21">
        <f t="shared" si="94"/>
        <v>0</v>
      </c>
      <c r="X72" s="21" t="e">
        <f t="shared" si="94"/>
        <v>#REF!</v>
      </c>
      <c r="AA72" s="21" t="e">
        <f t="shared" si="94"/>
        <v>#REF!</v>
      </c>
      <c r="AD72" s="21">
        <f t="shared" si="94"/>
        <v>746333</v>
      </c>
      <c r="AG72" s="21">
        <f t="shared" si="94"/>
        <v>0</v>
      </c>
      <c r="AJ72" s="21">
        <f t="shared" si="94"/>
        <v>5603</v>
      </c>
      <c r="AM72" s="21">
        <f t="shared" si="94"/>
        <v>4000</v>
      </c>
      <c r="AP72" s="21">
        <f t="shared" si="94"/>
        <v>1529011</v>
      </c>
      <c r="AS72" s="21">
        <f t="shared" si="94"/>
        <v>0</v>
      </c>
      <c r="AV72" s="21">
        <f t="shared" si="94"/>
        <v>1300</v>
      </c>
      <c r="AY72" s="21">
        <f t="shared" si="94"/>
        <v>269000</v>
      </c>
      <c r="BB72" s="21">
        <f t="shared" si="94"/>
        <v>0</v>
      </c>
      <c r="BE72" s="21">
        <f t="shared" si="94"/>
        <v>0</v>
      </c>
      <c r="BH72" s="21">
        <f t="shared" si="94"/>
        <v>58944</v>
      </c>
      <c r="BK72" s="21">
        <f t="shared" si="94"/>
        <v>0</v>
      </c>
      <c r="BN72" s="21">
        <f t="shared" si="94"/>
        <v>0</v>
      </c>
      <c r="BQ72" s="21">
        <f t="shared" si="94"/>
        <v>74200</v>
      </c>
      <c r="BT72" s="21">
        <f t="shared" si="94"/>
        <v>0</v>
      </c>
      <c r="BW72" s="21">
        <f t="shared" si="94"/>
        <v>0</v>
      </c>
      <c r="BZ72" s="21">
        <f t="shared" si="94"/>
        <v>100000</v>
      </c>
      <c r="CC72" s="21">
        <f t="shared" si="94"/>
        <v>0</v>
      </c>
      <c r="CF72" s="21">
        <f t="shared" si="94"/>
        <v>2097780</v>
      </c>
      <c r="CI72" s="21">
        <f t="shared" si="94"/>
        <v>0</v>
      </c>
      <c r="CL72" s="21">
        <f t="shared" si="94"/>
        <v>0</v>
      </c>
      <c r="CO72" s="21">
        <f t="shared" si="94"/>
        <v>0</v>
      </c>
      <c r="CR72" s="21">
        <f t="shared" si="94"/>
        <v>0</v>
      </c>
      <c r="CU72" s="21">
        <f t="shared" si="94"/>
        <v>0</v>
      </c>
      <c r="CX72" s="21">
        <f t="shared" si="94"/>
        <v>0</v>
      </c>
      <c r="DA72" s="21">
        <f t="shared" si="94"/>
        <v>0</v>
      </c>
      <c r="DD72" s="21">
        <f t="shared" si="94"/>
        <v>0</v>
      </c>
      <c r="DG72" s="21">
        <f t="shared" si="94"/>
        <v>0</v>
      </c>
      <c r="DJ72" s="21">
        <f t="shared" si="94"/>
        <v>15000</v>
      </c>
      <c r="DM72" s="21">
        <f t="shared" si="94"/>
        <v>0</v>
      </c>
      <c r="DP72" s="21">
        <f t="shared" si="94"/>
        <v>0</v>
      </c>
      <c r="DS72" s="130" t="e">
        <f t="shared" si="94"/>
        <v>#REF!</v>
      </c>
      <c r="DU72" s="21">
        <f t="shared" ref="DU72:EW72" si="95">SUM(DU27)</f>
        <v>0</v>
      </c>
      <c r="DV72" s="21">
        <f t="shared" si="95"/>
        <v>0</v>
      </c>
      <c r="DW72" s="21"/>
      <c r="DX72" s="21"/>
      <c r="DY72" s="21">
        <f t="shared" si="95"/>
        <v>0</v>
      </c>
      <c r="EB72" s="21">
        <f t="shared" si="95"/>
        <v>0</v>
      </c>
      <c r="EE72" s="21">
        <f t="shared" si="95"/>
        <v>319011</v>
      </c>
      <c r="EH72" s="21">
        <f t="shared" si="95"/>
        <v>115546</v>
      </c>
      <c r="EK72" s="21">
        <f t="shared" si="95"/>
        <v>56977</v>
      </c>
      <c r="EN72" s="21">
        <f t="shared" si="95"/>
        <v>14410</v>
      </c>
      <c r="EQ72" s="21">
        <f t="shared" si="95"/>
        <v>1132181</v>
      </c>
      <c r="ET72" s="21">
        <f t="shared" si="95"/>
        <v>532481</v>
      </c>
      <c r="EW72" s="130">
        <f t="shared" si="95"/>
        <v>2170606</v>
      </c>
      <c r="EX72" s="130">
        <f t="shared" ref="EX72:FQ72" si="96">SUM(EX27)</f>
        <v>0</v>
      </c>
      <c r="EY72" s="130">
        <f t="shared" si="96"/>
        <v>0</v>
      </c>
      <c r="EZ72" s="130">
        <f t="shared" si="96"/>
        <v>150552</v>
      </c>
      <c r="FA72" s="130">
        <f t="shared" si="96"/>
        <v>61176</v>
      </c>
      <c r="FB72" s="130">
        <f t="shared" si="96"/>
        <v>70860</v>
      </c>
      <c r="FC72" s="130">
        <f t="shared" si="96"/>
        <v>119508</v>
      </c>
      <c r="FD72" s="130">
        <f t="shared" si="96"/>
        <v>206378</v>
      </c>
      <c r="FE72" s="130">
        <f t="shared" si="96"/>
        <v>102459</v>
      </c>
      <c r="FF72" s="130">
        <f t="shared" si="96"/>
        <v>158097</v>
      </c>
      <c r="FG72" s="130">
        <f t="shared" si="96"/>
        <v>93761</v>
      </c>
      <c r="FH72" s="130">
        <f t="shared" si="96"/>
        <v>0</v>
      </c>
      <c r="FI72" s="130">
        <f t="shared" si="96"/>
        <v>57783</v>
      </c>
      <c r="FJ72" s="130">
        <f t="shared" si="96"/>
        <v>788101</v>
      </c>
      <c r="FK72" s="130">
        <f t="shared" si="96"/>
        <v>69894</v>
      </c>
      <c r="FL72" s="130">
        <f t="shared" si="96"/>
        <v>1878569</v>
      </c>
      <c r="FM72" s="130">
        <f t="shared" si="96"/>
        <v>915882</v>
      </c>
      <c r="FN72" s="130">
        <f t="shared" si="96"/>
        <v>1674636</v>
      </c>
      <c r="FO72" s="130">
        <f t="shared" si="96"/>
        <v>1433207</v>
      </c>
      <c r="FP72" s="130">
        <f t="shared" si="96"/>
        <v>5902294</v>
      </c>
      <c r="FQ72" s="130" t="e">
        <f t="shared" si="96"/>
        <v>#REF!</v>
      </c>
    </row>
    <row r="73" spans="1:173" x14ac:dyDescent="0.2">
      <c r="C73" s="21">
        <f>SUM(C71-C72)</f>
        <v>63908</v>
      </c>
      <c r="D73" s="21"/>
      <c r="E73" s="21"/>
      <c r="F73" s="21">
        <f t="shared" ref="F73:DS73" si="97">SUM(F71-F72)</f>
        <v>0</v>
      </c>
      <c r="I73" s="21">
        <f t="shared" si="97"/>
        <v>0</v>
      </c>
      <c r="L73" s="21">
        <f t="shared" si="97"/>
        <v>0</v>
      </c>
      <c r="O73" s="21">
        <f t="shared" si="97"/>
        <v>0</v>
      </c>
      <c r="R73" s="21">
        <f t="shared" si="97"/>
        <v>438799</v>
      </c>
      <c r="U73" s="21">
        <f t="shared" si="97"/>
        <v>0</v>
      </c>
      <c r="X73" s="21" t="e">
        <f t="shared" si="97"/>
        <v>#REF!</v>
      </c>
      <c r="AA73" s="21" t="e">
        <f t="shared" si="97"/>
        <v>#REF!</v>
      </c>
      <c r="AD73" s="21">
        <f t="shared" si="97"/>
        <v>-746333</v>
      </c>
      <c r="AG73" s="21">
        <f t="shared" si="97"/>
        <v>1200</v>
      </c>
      <c r="AJ73" s="21">
        <f t="shared" si="97"/>
        <v>7107</v>
      </c>
      <c r="AM73" s="21">
        <f t="shared" si="97"/>
        <v>64500</v>
      </c>
      <c r="AP73" s="21">
        <f t="shared" si="97"/>
        <v>-407823</v>
      </c>
      <c r="AS73" s="21">
        <f t="shared" si="97"/>
        <v>0</v>
      </c>
      <c r="AV73" s="21">
        <f t="shared" si="97"/>
        <v>134607</v>
      </c>
      <c r="AY73" s="21">
        <f t="shared" si="97"/>
        <v>-210811</v>
      </c>
      <c r="BB73" s="21">
        <f t="shared" si="97"/>
        <v>0</v>
      </c>
      <c r="BE73" s="21">
        <f t="shared" si="97"/>
        <v>300</v>
      </c>
      <c r="BH73" s="21">
        <f t="shared" si="97"/>
        <v>85302</v>
      </c>
      <c r="BK73" s="21">
        <f t="shared" si="97"/>
        <v>0</v>
      </c>
      <c r="BN73" s="21">
        <f t="shared" si="97"/>
        <v>3500</v>
      </c>
      <c r="BQ73" s="21">
        <f t="shared" si="97"/>
        <v>-50500</v>
      </c>
      <c r="BT73" s="21">
        <f t="shared" si="97"/>
        <v>0</v>
      </c>
      <c r="BW73" s="21">
        <f t="shared" si="97"/>
        <v>0</v>
      </c>
      <c r="BZ73" s="21">
        <f t="shared" si="97"/>
        <v>600570</v>
      </c>
      <c r="CC73" s="21">
        <f t="shared" si="97"/>
        <v>0</v>
      </c>
      <c r="CF73" s="21">
        <f t="shared" si="97"/>
        <v>927109</v>
      </c>
      <c r="CI73" s="21">
        <f t="shared" si="97"/>
        <v>0</v>
      </c>
      <c r="CL73" s="21">
        <f t="shared" si="97"/>
        <v>0</v>
      </c>
      <c r="CO73" s="21">
        <f t="shared" si="97"/>
        <v>0</v>
      </c>
      <c r="CR73" s="21">
        <f t="shared" si="97"/>
        <v>0</v>
      </c>
      <c r="CU73" s="21">
        <f t="shared" si="97"/>
        <v>0</v>
      </c>
      <c r="CX73" s="21">
        <f t="shared" si="97"/>
        <v>6000</v>
      </c>
      <c r="DA73" s="21">
        <f t="shared" si="97"/>
        <v>22680</v>
      </c>
      <c r="DD73" s="21">
        <f t="shared" si="97"/>
        <v>0</v>
      </c>
      <c r="DG73" s="21">
        <f t="shared" si="97"/>
        <v>42600</v>
      </c>
      <c r="DJ73" s="21">
        <f t="shared" si="97"/>
        <v>58930</v>
      </c>
      <c r="DM73" s="21">
        <f t="shared" si="97"/>
        <v>0</v>
      </c>
      <c r="DP73" s="21">
        <f t="shared" si="97"/>
        <v>167997</v>
      </c>
      <c r="DS73" s="130" t="e">
        <f t="shared" si="97"/>
        <v>#REF!</v>
      </c>
      <c r="DU73" s="21">
        <f t="shared" ref="DU73:EW73" si="98">SUM(DU71-DU72)</f>
        <v>0</v>
      </c>
      <c r="DV73" s="21">
        <f t="shared" si="98"/>
        <v>0</v>
      </c>
      <c r="DW73" s="21"/>
      <c r="DX73" s="21"/>
      <c r="DY73" s="21">
        <f t="shared" si="98"/>
        <v>0</v>
      </c>
      <c r="EB73" s="21">
        <f t="shared" si="98"/>
        <v>0</v>
      </c>
      <c r="EE73" s="21">
        <f t="shared" si="98"/>
        <v>0</v>
      </c>
      <c r="EH73" s="21">
        <f t="shared" si="98"/>
        <v>0</v>
      </c>
      <c r="EK73" s="21">
        <f t="shared" si="98"/>
        <v>0</v>
      </c>
      <c r="EN73" s="21">
        <f t="shared" si="98"/>
        <v>0</v>
      </c>
      <c r="EQ73" s="21">
        <f t="shared" si="98"/>
        <v>0</v>
      </c>
      <c r="ET73" s="21">
        <f t="shared" si="98"/>
        <v>0</v>
      </c>
      <c r="EW73" s="130">
        <f t="shared" si="98"/>
        <v>0</v>
      </c>
      <c r="EX73" s="130">
        <f t="shared" ref="EX73:FQ73" si="99">SUM(EX71-EX72)</f>
        <v>0</v>
      </c>
      <c r="EY73" s="130">
        <f t="shared" si="99"/>
        <v>0</v>
      </c>
      <c r="EZ73" s="130">
        <f t="shared" si="99"/>
        <v>0</v>
      </c>
      <c r="FA73" s="130">
        <f t="shared" si="99"/>
        <v>0</v>
      </c>
      <c r="FB73" s="130">
        <f t="shared" si="99"/>
        <v>0</v>
      </c>
      <c r="FC73" s="130">
        <f t="shared" si="99"/>
        <v>0</v>
      </c>
      <c r="FD73" s="130">
        <f t="shared" si="99"/>
        <v>0</v>
      </c>
      <c r="FE73" s="130">
        <f t="shared" si="99"/>
        <v>0</v>
      </c>
      <c r="FF73" s="130">
        <f t="shared" si="99"/>
        <v>0</v>
      </c>
      <c r="FG73" s="130">
        <f t="shared" si="99"/>
        <v>0</v>
      </c>
      <c r="FH73" s="130">
        <f t="shared" si="99"/>
        <v>0</v>
      </c>
      <c r="FI73" s="130">
        <f t="shared" si="99"/>
        <v>0</v>
      </c>
      <c r="FJ73" s="130">
        <f t="shared" si="99"/>
        <v>0</v>
      </c>
      <c r="FK73" s="130">
        <f t="shared" si="99"/>
        <v>0</v>
      </c>
      <c r="FL73" s="130">
        <f t="shared" si="99"/>
        <v>0</v>
      </c>
      <c r="FM73" s="130">
        <f t="shared" si="99"/>
        <v>0</v>
      </c>
      <c r="FN73" s="130">
        <f t="shared" si="99"/>
        <v>0</v>
      </c>
      <c r="FO73" s="130">
        <f t="shared" si="99"/>
        <v>0</v>
      </c>
      <c r="FP73" s="130">
        <f t="shared" si="99"/>
        <v>0</v>
      </c>
      <c r="FQ73" s="130" t="e">
        <f t="shared" si="99"/>
        <v>#REF!</v>
      </c>
    </row>
    <row r="74" spans="1:173" x14ac:dyDescent="0.2">
      <c r="C74" s="21"/>
      <c r="D74" s="21"/>
      <c r="E74" s="21"/>
      <c r="DV74" s="21"/>
      <c r="DW74" s="21"/>
      <c r="DX74" s="21"/>
    </row>
    <row r="75" spans="1:173" x14ac:dyDescent="0.2">
      <c r="C75" s="21"/>
      <c r="D75" s="21"/>
      <c r="E75" s="21"/>
    </row>
    <row r="76" spans="1:173" x14ac:dyDescent="0.2">
      <c r="C76" s="21"/>
      <c r="D76" s="21"/>
      <c r="E76" s="21"/>
    </row>
    <row r="77" spans="1:173" x14ac:dyDescent="0.2">
      <c r="C77" s="21"/>
      <c r="D77" s="21"/>
      <c r="E77" s="21"/>
    </row>
    <row r="78" spans="1:173" x14ac:dyDescent="0.2">
      <c r="C78" s="21"/>
      <c r="D78" s="21"/>
      <c r="E78" s="21"/>
    </row>
    <row r="79" spans="1:173" x14ac:dyDescent="0.2">
      <c r="C79" s="21"/>
      <c r="D79" s="21"/>
      <c r="E79" s="21"/>
    </row>
    <row r="80" spans="1:173" x14ac:dyDescent="0.2">
      <c r="C80" s="21"/>
      <c r="D80" s="21"/>
      <c r="E80" s="21"/>
    </row>
    <row r="81" spans="3:5" x14ac:dyDescent="0.2">
      <c r="C81" s="21"/>
      <c r="D81" s="21"/>
      <c r="E81" s="21"/>
    </row>
    <row r="82" spans="3:5" x14ac:dyDescent="0.2">
      <c r="C82" s="21"/>
      <c r="D82" s="21"/>
      <c r="E82" s="21"/>
    </row>
    <row r="83" spans="3:5" x14ac:dyDescent="0.2">
      <c r="C83" s="21"/>
      <c r="D83" s="21"/>
      <c r="E83" s="21"/>
    </row>
    <row r="84" spans="3:5" x14ac:dyDescent="0.2">
      <c r="C84" s="21"/>
      <c r="D84" s="21"/>
      <c r="E84" s="21"/>
    </row>
    <row r="85" spans="3:5" x14ac:dyDescent="0.2">
      <c r="C85" s="21"/>
      <c r="D85" s="21"/>
      <c r="E85" s="21"/>
    </row>
    <row r="86" spans="3:5" x14ac:dyDescent="0.2">
      <c r="C86" s="21"/>
      <c r="D86" s="21"/>
      <c r="E86" s="21"/>
    </row>
    <row r="87" spans="3:5" x14ac:dyDescent="0.2">
      <c r="C87" s="21"/>
      <c r="D87" s="21"/>
      <c r="E87" s="21"/>
    </row>
    <row r="88" spans="3:5" x14ac:dyDescent="0.2">
      <c r="C88" s="21"/>
      <c r="D88" s="21"/>
      <c r="E88" s="21"/>
    </row>
    <row r="89" spans="3:5" x14ac:dyDescent="0.2">
      <c r="C89" s="21"/>
      <c r="D89" s="21"/>
      <c r="E89" s="21"/>
    </row>
    <row r="90" spans="3:5" x14ac:dyDescent="0.2">
      <c r="C90" s="21"/>
      <c r="D90" s="21"/>
      <c r="E90" s="21"/>
    </row>
    <row r="91" spans="3:5" x14ac:dyDescent="0.2">
      <c r="C91" s="21"/>
      <c r="D91" s="21"/>
      <c r="E91" s="21"/>
    </row>
    <row r="92" spans="3:5" x14ac:dyDescent="0.2">
      <c r="C92" s="21"/>
      <c r="D92" s="21"/>
      <c r="E92" s="21"/>
    </row>
    <row r="93" spans="3:5" x14ac:dyDescent="0.2">
      <c r="C93" s="21"/>
      <c r="D93" s="21"/>
      <c r="E93" s="21"/>
    </row>
    <row r="94" spans="3:5" x14ac:dyDescent="0.2">
      <c r="C94" s="21"/>
      <c r="D94" s="21"/>
      <c r="E94" s="21"/>
    </row>
    <row r="95" spans="3:5" x14ac:dyDescent="0.2">
      <c r="C95" s="21"/>
      <c r="D95" s="21"/>
      <c r="E95" s="21"/>
    </row>
    <row r="96" spans="3:5" x14ac:dyDescent="0.2">
      <c r="C96" s="21"/>
      <c r="D96" s="21"/>
      <c r="E96" s="21"/>
    </row>
    <row r="97" spans="3:5" x14ac:dyDescent="0.2">
      <c r="C97" s="21"/>
      <c r="D97" s="21"/>
      <c r="E97" s="21"/>
    </row>
    <row r="98" spans="3:5" x14ac:dyDescent="0.2">
      <c r="C98" s="21"/>
      <c r="D98" s="21"/>
      <c r="E98" s="21"/>
    </row>
    <row r="99" spans="3:5" x14ac:dyDescent="0.2">
      <c r="C99" s="21"/>
      <c r="D99" s="21"/>
      <c r="E99" s="21"/>
    </row>
    <row r="100" spans="3:5" x14ac:dyDescent="0.2">
      <c r="C100" s="21"/>
      <c r="D100" s="21"/>
      <c r="E100" s="21"/>
    </row>
    <row r="101" spans="3:5" x14ac:dyDescent="0.2">
      <c r="C101" s="21"/>
      <c r="D101" s="21"/>
      <c r="E101" s="21"/>
    </row>
    <row r="102" spans="3:5" x14ac:dyDescent="0.2">
      <c r="C102" s="21"/>
      <c r="D102" s="21"/>
      <c r="E102" s="21"/>
    </row>
    <row r="103" spans="3:5" x14ac:dyDescent="0.2">
      <c r="C103" s="21"/>
      <c r="D103" s="21"/>
      <c r="E103" s="21"/>
    </row>
    <row r="104" spans="3:5" x14ac:dyDescent="0.2">
      <c r="C104" s="21"/>
      <c r="D104" s="21"/>
      <c r="E104" s="21"/>
    </row>
    <row r="105" spans="3:5" x14ac:dyDescent="0.2">
      <c r="C105" s="21"/>
      <c r="D105" s="21"/>
      <c r="E105" s="21"/>
    </row>
    <row r="106" spans="3:5" x14ac:dyDescent="0.2">
      <c r="C106" s="21"/>
      <c r="D106" s="21"/>
      <c r="E106" s="21"/>
    </row>
    <row r="107" spans="3:5" x14ac:dyDescent="0.2">
      <c r="C107" s="21"/>
      <c r="D107" s="21"/>
      <c r="E107" s="21"/>
    </row>
    <row r="108" spans="3:5" x14ac:dyDescent="0.2">
      <c r="C108" s="21"/>
      <c r="D108" s="21"/>
      <c r="E108" s="21"/>
    </row>
    <row r="109" spans="3:5" x14ac:dyDescent="0.2">
      <c r="C109" s="21"/>
      <c r="D109" s="21"/>
      <c r="E109" s="21"/>
    </row>
    <row r="110" spans="3:5" x14ac:dyDescent="0.2">
      <c r="C110" s="21"/>
      <c r="D110" s="21"/>
      <c r="E110" s="21"/>
    </row>
    <row r="111" spans="3:5" x14ac:dyDescent="0.2">
      <c r="C111" s="21"/>
      <c r="D111" s="21"/>
      <c r="E111" s="21"/>
    </row>
    <row r="112" spans="3:5" x14ac:dyDescent="0.2">
      <c r="C112" s="21"/>
      <c r="D112" s="21"/>
      <c r="E112" s="21"/>
    </row>
    <row r="113" spans="3:5" x14ac:dyDescent="0.2">
      <c r="C113" s="21"/>
      <c r="D113" s="21"/>
      <c r="E113" s="21"/>
    </row>
    <row r="114" spans="3:5" x14ac:dyDescent="0.2">
      <c r="C114" s="21"/>
      <c r="D114" s="21"/>
      <c r="E114" s="21"/>
    </row>
    <row r="115" spans="3:5" x14ac:dyDescent="0.2">
      <c r="C115" s="21"/>
      <c r="D115" s="21"/>
      <c r="E115" s="21"/>
    </row>
    <row r="116" spans="3:5" x14ac:dyDescent="0.2">
      <c r="C116" s="21"/>
      <c r="D116" s="21"/>
      <c r="E116" s="21"/>
    </row>
    <row r="117" spans="3:5" x14ac:dyDescent="0.2">
      <c r="C117" s="21"/>
      <c r="D117" s="21"/>
      <c r="E117" s="21"/>
    </row>
    <row r="118" spans="3:5" x14ac:dyDescent="0.2">
      <c r="C118" s="21"/>
      <c r="D118" s="21"/>
      <c r="E118" s="21"/>
    </row>
    <row r="119" spans="3:5" x14ac:dyDescent="0.2">
      <c r="C119" s="21"/>
      <c r="D119" s="21"/>
      <c r="E119" s="21"/>
    </row>
    <row r="120" spans="3:5" x14ac:dyDescent="0.2">
      <c r="C120" s="21"/>
      <c r="D120" s="21"/>
      <c r="E120" s="21"/>
    </row>
    <row r="121" spans="3:5" x14ac:dyDescent="0.2">
      <c r="C121" s="21"/>
      <c r="D121" s="21"/>
      <c r="E121" s="21"/>
    </row>
    <row r="122" spans="3:5" x14ac:dyDescent="0.2">
      <c r="C122" s="21"/>
      <c r="D122" s="21"/>
      <c r="E122" s="21"/>
    </row>
    <row r="123" spans="3:5" x14ac:dyDescent="0.2">
      <c r="C123" s="21"/>
      <c r="D123" s="21"/>
      <c r="E123" s="21"/>
    </row>
    <row r="124" spans="3:5" x14ac:dyDescent="0.2">
      <c r="C124" s="21"/>
      <c r="D124" s="21"/>
      <c r="E124" s="21"/>
    </row>
    <row r="125" spans="3:5" x14ac:dyDescent="0.2">
      <c r="C125" s="21"/>
      <c r="D125" s="21"/>
      <c r="E125" s="21"/>
    </row>
    <row r="126" spans="3:5" x14ac:dyDescent="0.2">
      <c r="C126" s="21"/>
      <c r="D126" s="21"/>
      <c r="E126" s="21"/>
    </row>
    <row r="127" spans="3:5" x14ac:dyDescent="0.2">
      <c r="C127" s="21"/>
      <c r="D127" s="21"/>
      <c r="E127" s="21"/>
    </row>
    <row r="128" spans="3:5" x14ac:dyDescent="0.2">
      <c r="C128" s="21"/>
      <c r="D128" s="21"/>
      <c r="E128" s="21"/>
    </row>
    <row r="129" spans="3:5" x14ac:dyDescent="0.2">
      <c r="C129" s="21"/>
      <c r="D129" s="21"/>
      <c r="E129" s="21"/>
    </row>
    <row r="130" spans="3:5" x14ac:dyDescent="0.2">
      <c r="C130" s="21"/>
      <c r="D130" s="21"/>
      <c r="E130" s="21"/>
    </row>
    <row r="131" spans="3:5" x14ac:dyDescent="0.2">
      <c r="C131" s="21"/>
      <c r="D131" s="21"/>
      <c r="E131" s="21"/>
    </row>
    <row r="132" spans="3:5" x14ac:dyDescent="0.2">
      <c r="C132" s="21"/>
      <c r="D132" s="21"/>
      <c r="E132" s="21"/>
    </row>
    <row r="133" spans="3:5" x14ac:dyDescent="0.2">
      <c r="C133" s="21"/>
      <c r="D133" s="21"/>
      <c r="E133" s="21"/>
    </row>
    <row r="134" spans="3:5" x14ac:dyDescent="0.2">
      <c r="C134" s="21"/>
      <c r="D134" s="21"/>
      <c r="E134" s="21"/>
    </row>
    <row r="135" spans="3:5" x14ac:dyDescent="0.2">
      <c r="C135" s="21"/>
      <c r="D135" s="21"/>
      <c r="E135" s="21"/>
    </row>
    <row r="136" spans="3:5" x14ac:dyDescent="0.2">
      <c r="C136" s="21"/>
      <c r="D136" s="21"/>
      <c r="E136" s="21"/>
    </row>
    <row r="137" spans="3:5" x14ac:dyDescent="0.2">
      <c r="C137" s="21"/>
      <c r="D137" s="21"/>
      <c r="E137" s="21"/>
    </row>
    <row r="138" spans="3:5" x14ac:dyDescent="0.2">
      <c r="C138" s="21"/>
      <c r="D138" s="21"/>
      <c r="E138" s="21"/>
    </row>
    <row r="139" spans="3:5" x14ac:dyDescent="0.2">
      <c r="C139" s="21"/>
      <c r="D139" s="21"/>
      <c r="E139" s="21"/>
    </row>
    <row r="140" spans="3:5" x14ac:dyDescent="0.2">
      <c r="C140" s="21"/>
      <c r="D140" s="21"/>
      <c r="E140" s="21"/>
    </row>
    <row r="141" spans="3:5" x14ac:dyDescent="0.2">
      <c r="C141" s="21"/>
      <c r="D141" s="21"/>
      <c r="E141" s="21"/>
    </row>
    <row r="142" spans="3:5" x14ac:dyDescent="0.2">
      <c r="C142" s="21"/>
      <c r="D142" s="21"/>
      <c r="E142" s="21"/>
    </row>
    <row r="143" spans="3:5" x14ac:dyDescent="0.2">
      <c r="C143" s="21"/>
      <c r="D143" s="21"/>
      <c r="E143" s="21"/>
    </row>
    <row r="144" spans="3:5" x14ac:dyDescent="0.2">
      <c r="C144" s="21"/>
      <c r="D144" s="21"/>
      <c r="E144" s="21"/>
    </row>
    <row r="145" spans="3:5" x14ac:dyDescent="0.2">
      <c r="C145" s="21"/>
      <c r="D145" s="21"/>
      <c r="E145" s="21"/>
    </row>
    <row r="146" spans="3:5" x14ac:dyDescent="0.2">
      <c r="C146" s="21"/>
      <c r="D146" s="21"/>
      <c r="E146" s="21"/>
    </row>
    <row r="147" spans="3:5" x14ac:dyDescent="0.2">
      <c r="C147" s="21"/>
      <c r="D147" s="21"/>
      <c r="E147" s="21"/>
    </row>
    <row r="148" spans="3:5" x14ac:dyDescent="0.2">
      <c r="C148" s="21"/>
      <c r="D148" s="21"/>
      <c r="E148" s="21"/>
    </row>
    <row r="149" spans="3:5" x14ac:dyDescent="0.2">
      <c r="C149" s="21"/>
      <c r="D149" s="21"/>
      <c r="E149" s="21"/>
    </row>
    <row r="150" spans="3:5" x14ac:dyDescent="0.2">
      <c r="C150" s="21"/>
      <c r="D150" s="21"/>
      <c r="E150" s="21"/>
    </row>
    <row r="151" spans="3:5" x14ac:dyDescent="0.2">
      <c r="C151" s="21"/>
      <c r="D151" s="21"/>
      <c r="E151" s="21"/>
    </row>
    <row r="152" spans="3:5" x14ac:dyDescent="0.2">
      <c r="C152" s="21"/>
      <c r="D152" s="21"/>
      <c r="E152" s="21"/>
    </row>
    <row r="153" spans="3:5" x14ac:dyDescent="0.2">
      <c r="C153" s="21"/>
      <c r="D153" s="21"/>
      <c r="E153" s="21"/>
    </row>
    <row r="154" spans="3:5" x14ac:dyDescent="0.2">
      <c r="C154" s="21"/>
      <c r="D154" s="21"/>
      <c r="E154" s="21"/>
    </row>
    <row r="155" spans="3:5" x14ac:dyDescent="0.2">
      <c r="C155" s="21"/>
      <c r="D155" s="21"/>
      <c r="E155" s="21"/>
    </row>
    <row r="156" spans="3:5" x14ac:dyDescent="0.2">
      <c r="C156" s="21"/>
      <c r="D156" s="21"/>
      <c r="E156" s="21"/>
    </row>
    <row r="157" spans="3:5" x14ac:dyDescent="0.2">
      <c r="C157" s="21"/>
      <c r="D157" s="21"/>
      <c r="E157" s="21"/>
    </row>
    <row r="158" spans="3:5" x14ac:dyDescent="0.2">
      <c r="C158" s="21"/>
      <c r="D158" s="21"/>
      <c r="E158" s="21"/>
    </row>
    <row r="159" spans="3:5" x14ac:dyDescent="0.2">
      <c r="C159" s="21"/>
      <c r="D159" s="21"/>
      <c r="E159" s="21"/>
    </row>
    <row r="160" spans="3:5" x14ac:dyDescent="0.2">
      <c r="C160" s="21"/>
      <c r="D160" s="21"/>
      <c r="E160" s="21"/>
    </row>
    <row r="161" spans="3:5" x14ac:dyDescent="0.2">
      <c r="C161" s="21"/>
      <c r="D161" s="21"/>
      <c r="E161" s="21"/>
    </row>
    <row r="162" spans="3:5" x14ac:dyDescent="0.2">
      <c r="C162" s="21"/>
      <c r="D162" s="21"/>
      <c r="E162" s="21"/>
    </row>
    <row r="163" spans="3:5" x14ac:dyDescent="0.2">
      <c r="C163" s="21"/>
      <c r="D163" s="21"/>
      <c r="E163" s="21"/>
    </row>
    <row r="164" spans="3:5" x14ac:dyDescent="0.2">
      <c r="C164" s="21"/>
      <c r="D164" s="21"/>
      <c r="E164" s="21"/>
    </row>
    <row r="165" spans="3:5" x14ac:dyDescent="0.2">
      <c r="C165" s="21"/>
      <c r="D165" s="21"/>
      <c r="E165" s="21"/>
    </row>
    <row r="166" spans="3:5" x14ac:dyDescent="0.2">
      <c r="C166" s="21"/>
      <c r="D166" s="21"/>
      <c r="E166" s="21"/>
    </row>
    <row r="167" spans="3:5" x14ac:dyDescent="0.2">
      <c r="C167" s="21"/>
      <c r="D167" s="21"/>
      <c r="E167" s="21"/>
    </row>
    <row r="168" spans="3:5" x14ac:dyDescent="0.2">
      <c r="C168" s="21"/>
      <c r="D168" s="21"/>
      <c r="E168" s="21"/>
    </row>
    <row r="169" spans="3:5" x14ac:dyDescent="0.2">
      <c r="C169" s="21"/>
      <c r="D169" s="21"/>
      <c r="E169" s="21"/>
    </row>
    <row r="170" spans="3:5" x14ac:dyDescent="0.2">
      <c r="C170" s="21"/>
      <c r="D170" s="21"/>
      <c r="E170" s="21"/>
    </row>
    <row r="171" spans="3:5" x14ac:dyDescent="0.2">
      <c r="C171" s="21"/>
      <c r="D171" s="21"/>
      <c r="E171" s="21"/>
    </row>
    <row r="172" spans="3:5" x14ac:dyDescent="0.2">
      <c r="C172" s="21"/>
      <c r="D172" s="21"/>
      <c r="E172" s="21"/>
    </row>
    <row r="173" spans="3:5" x14ac:dyDescent="0.2">
      <c r="C173" s="21"/>
      <c r="D173" s="21"/>
      <c r="E173" s="21"/>
    </row>
    <row r="174" spans="3:5" x14ac:dyDescent="0.2">
      <c r="C174" s="21"/>
      <c r="D174" s="21"/>
      <c r="E174" s="21"/>
    </row>
    <row r="175" spans="3:5" x14ac:dyDescent="0.2">
      <c r="C175" s="21"/>
      <c r="D175" s="21"/>
      <c r="E175" s="21"/>
    </row>
    <row r="176" spans="3:5" x14ac:dyDescent="0.2">
      <c r="C176" s="21"/>
      <c r="D176" s="21"/>
      <c r="E176" s="21"/>
    </row>
    <row r="177" spans="3:5" x14ac:dyDescent="0.2">
      <c r="C177" s="21"/>
      <c r="D177" s="21"/>
      <c r="E177" s="21"/>
    </row>
    <row r="178" spans="3:5" x14ac:dyDescent="0.2">
      <c r="C178" s="21"/>
      <c r="D178" s="21"/>
      <c r="E178" s="21"/>
    </row>
    <row r="179" spans="3:5" x14ac:dyDescent="0.2">
      <c r="C179" s="21"/>
      <c r="D179" s="21"/>
      <c r="E179" s="21"/>
    </row>
    <row r="180" spans="3:5" x14ac:dyDescent="0.2">
      <c r="C180" s="21"/>
      <c r="D180" s="21"/>
      <c r="E180" s="21"/>
    </row>
    <row r="181" spans="3:5" x14ac:dyDescent="0.2">
      <c r="C181" s="21"/>
      <c r="D181" s="21"/>
      <c r="E181" s="21"/>
    </row>
    <row r="182" spans="3:5" x14ac:dyDescent="0.2">
      <c r="C182" s="21"/>
      <c r="D182" s="21"/>
      <c r="E182" s="21"/>
    </row>
    <row r="183" spans="3:5" x14ac:dyDescent="0.2">
      <c r="C183" s="21"/>
      <c r="D183" s="21"/>
      <c r="E183" s="21"/>
    </row>
    <row r="184" spans="3:5" x14ac:dyDescent="0.2">
      <c r="C184" s="21"/>
      <c r="D184" s="21"/>
      <c r="E184" s="21"/>
    </row>
    <row r="185" spans="3:5" x14ac:dyDescent="0.2">
      <c r="C185" s="21"/>
      <c r="D185" s="21"/>
      <c r="E185" s="21"/>
    </row>
    <row r="186" spans="3:5" x14ac:dyDescent="0.2">
      <c r="C186" s="21"/>
      <c r="D186" s="21"/>
      <c r="E186" s="21"/>
    </row>
    <row r="187" spans="3:5" x14ac:dyDescent="0.2">
      <c r="C187" s="21"/>
      <c r="D187" s="21"/>
      <c r="E187" s="21"/>
    </row>
    <row r="188" spans="3:5" x14ac:dyDescent="0.2">
      <c r="C188" s="21"/>
      <c r="D188" s="21"/>
      <c r="E188" s="21"/>
    </row>
    <row r="189" spans="3:5" x14ac:dyDescent="0.2">
      <c r="C189" s="21"/>
      <c r="D189" s="21"/>
      <c r="E189" s="21"/>
    </row>
    <row r="190" spans="3:5" x14ac:dyDescent="0.2">
      <c r="C190" s="21"/>
      <c r="D190" s="21"/>
      <c r="E190" s="21"/>
    </row>
    <row r="191" spans="3:5" x14ac:dyDescent="0.2">
      <c r="C191" s="21"/>
      <c r="D191" s="21"/>
      <c r="E191" s="21"/>
    </row>
    <row r="192" spans="3:5" x14ac:dyDescent="0.2">
      <c r="C192" s="21"/>
      <c r="D192" s="21"/>
      <c r="E192" s="21"/>
    </row>
    <row r="193" spans="3:5" x14ac:dyDescent="0.2">
      <c r="C193" s="21"/>
      <c r="D193" s="21"/>
      <c r="E193" s="21"/>
    </row>
    <row r="194" spans="3:5" x14ac:dyDescent="0.2">
      <c r="C194" s="21"/>
      <c r="D194" s="21"/>
      <c r="E194" s="21"/>
    </row>
    <row r="195" spans="3:5" x14ac:dyDescent="0.2">
      <c r="C195" s="21"/>
      <c r="D195" s="21"/>
      <c r="E195" s="21"/>
    </row>
    <row r="196" spans="3:5" x14ac:dyDescent="0.2">
      <c r="C196" s="21"/>
      <c r="D196" s="21"/>
      <c r="E196" s="21"/>
    </row>
    <row r="197" spans="3:5" x14ac:dyDescent="0.2">
      <c r="C197" s="21"/>
      <c r="D197" s="21"/>
      <c r="E197" s="21"/>
    </row>
    <row r="198" spans="3:5" x14ac:dyDescent="0.2">
      <c r="C198" s="21"/>
      <c r="D198" s="21"/>
      <c r="E198" s="21"/>
    </row>
    <row r="199" spans="3:5" x14ac:dyDescent="0.2">
      <c r="C199" s="21"/>
      <c r="D199" s="21"/>
      <c r="E199" s="21"/>
    </row>
    <row r="200" spans="3:5" x14ac:dyDescent="0.2">
      <c r="C200" s="21"/>
      <c r="D200" s="21"/>
      <c r="E200" s="21"/>
    </row>
    <row r="201" spans="3:5" x14ac:dyDescent="0.2">
      <c r="C201" s="21"/>
      <c r="D201" s="21"/>
      <c r="E201" s="21"/>
    </row>
    <row r="202" spans="3:5" x14ac:dyDescent="0.2">
      <c r="C202" s="21"/>
      <c r="D202" s="21"/>
      <c r="E202" s="21"/>
    </row>
    <row r="203" spans="3:5" x14ac:dyDescent="0.2">
      <c r="C203" s="21"/>
      <c r="D203" s="21"/>
      <c r="E203" s="21"/>
    </row>
    <row r="204" spans="3:5" x14ac:dyDescent="0.2">
      <c r="C204" s="21"/>
      <c r="D204" s="21"/>
      <c r="E204" s="21"/>
    </row>
    <row r="205" spans="3:5" x14ac:dyDescent="0.2">
      <c r="C205" s="21"/>
      <c r="D205" s="21"/>
      <c r="E205" s="21"/>
    </row>
    <row r="206" spans="3:5" x14ac:dyDescent="0.2">
      <c r="C206" s="21"/>
      <c r="D206" s="21"/>
      <c r="E206" s="21"/>
    </row>
    <row r="207" spans="3:5" x14ac:dyDescent="0.2">
      <c r="C207" s="21"/>
      <c r="D207" s="21"/>
      <c r="E207" s="21"/>
    </row>
    <row r="208" spans="3:5" x14ac:dyDescent="0.2">
      <c r="C208" s="21"/>
      <c r="D208" s="21"/>
      <c r="E208" s="21"/>
    </row>
    <row r="209" spans="3:5" x14ac:dyDescent="0.2">
      <c r="C209" s="21"/>
      <c r="D209" s="21"/>
      <c r="E209" s="21"/>
    </row>
    <row r="210" spans="3:5" x14ac:dyDescent="0.2">
      <c r="C210" s="21"/>
      <c r="D210" s="21"/>
      <c r="E210" s="21"/>
    </row>
    <row r="211" spans="3:5" x14ac:dyDescent="0.2">
      <c r="C211" s="21"/>
      <c r="D211" s="21"/>
      <c r="E211" s="21"/>
    </row>
    <row r="212" spans="3:5" x14ac:dyDescent="0.2">
      <c r="C212" s="21"/>
      <c r="D212" s="21"/>
      <c r="E212" s="21"/>
    </row>
    <row r="213" spans="3:5" x14ac:dyDescent="0.2">
      <c r="C213" s="21"/>
      <c r="D213" s="21"/>
      <c r="E213" s="21"/>
    </row>
    <row r="214" spans="3:5" x14ac:dyDescent="0.2">
      <c r="C214" s="21"/>
      <c r="D214" s="21"/>
      <c r="E214" s="21"/>
    </row>
    <row r="215" spans="3:5" x14ac:dyDescent="0.2">
      <c r="C215" s="21"/>
      <c r="D215" s="21"/>
      <c r="E215" s="21"/>
    </row>
    <row r="216" spans="3:5" x14ac:dyDescent="0.2">
      <c r="C216" s="21"/>
      <c r="D216" s="21"/>
      <c r="E216" s="21"/>
    </row>
    <row r="217" spans="3:5" x14ac:dyDescent="0.2">
      <c r="C217" s="21"/>
      <c r="D217" s="21"/>
      <c r="E217" s="21"/>
    </row>
    <row r="218" spans="3:5" x14ac:dyDescent="0.2">
      <c r="C218" s="21"/>
      <c r="D218" s="21"/>
      <c r="E218" s="21"/>
    </row>
    <row r="219" spans="3:5" x14ac:dyDescent="0.2">
      <c r="C219" s="21"/>
      <c r="D219" s="21"/>
      <c r="E219" s="21"/>
    </row>
    <row r="220" spans="3:5" x14ac:dyDescent="0.2">
      <c r="C220" s="21"/>
      <c r="D220" s="21"/>
      <c r="E220" s="21"/>
    </row>
    <row r="221" spans="3:5" x14ac:dyDescent="0.2">
      <c r="C221" s="21"/>
      <c r="D221" s="21"/>
      <c r="E221" s="21"/>
    </row>
    <row r="222" spans="3:5" x14ac:dyDescent="0.2">
      <c r="C222" s="21"/>
      <c r="D222" s="21"/>
      <c r="E222" s="21"/>
    </row>
    <row r="223" spans="3:5" x14ac:dyDescent="0.2">
      <c r="C223" s="21"/>
      <c r="D223" s="21"/>
      <c r="E223" s="21"/>
    </row>
    <row r="224" spans="3:5" x14ac:dyDescent="0.2">
      <c r="C224" s="21"/>
      <c r="D224" s="21"/>
      <c r="E224" s="21"/>
    </row>
    <row r="225" spans="3:5" x14ac:dyDescent="0.2">
      <c r="C225" s="21"/>
      <c r="D225" s="21"/>
      <c r="E225" s="21"/>
    </row>
    <row r="226" spans="3:5" x14ac:dyDescent="0.2">
      <c r="C226" s="21"/>
      <c r="D226" s="21"/>
      <c r="E226" s="21"/>
    </row>
    <row r="227" spans="3:5" x14ac:dyDescent="0.2">
      <c r="C227" s="21"/>
      <c r="D227" s="21"/>
      <c r="E227" s="21"/>
    </row>
    <row r="228" spans="3:5" x14ac:dyDescent="0.2">
      <c r="C228" s="21"/>
      <c r="D228" s="21"/>
      <c r="E228" s="21"/>
    </row>
    <row r="229" spans="3:5" x14ac:dyDescent="0.2">
      <c r="C229" s="21"/>
      <c r="D229" s="21"/>
      <c r="E229" s="21"/>
    </row>
    <row r="230" spans="3:5" x14ac:dyDescent="0.2">
      <c r="C230" s="21"/>
      <c r="D230" s="21"/>
      <c r="E230" s="21"/>
    </row>
    <row r="231" spans="3:5" x14ac:dyDescent="0.2">
      <c r="C231" s="21"/>
      <c r="D231" s="21"/>
      <c r="E231" s="21"/>
    </row>
    <row r="232" spans="3:5" x14ac:dyDescent="0.2">
      <c r="C232" s="21"/>
      <c r="D232" s="21"/>
      <c r="E232" s="21"/>
    </row>
    <row r="233" spans="3:5" x14ac:dyDescent="0.2">
      <c r="C233" s="21"/>
      <c r="D233" s="21"/>
      <c r="E233" s="21"/>
    </row>
    <row r="234" spans="3:5" x14ac:dyDescent="0.2">
      <c r="C234" s="21"/>
      <c r="D234" s="21"/>
      <c r="E234" s="21"/>
    </row>
    <row r="235" spans="3:5" x14ac:dyDescent="0.2">
      <c r="C235" s="21"/>
      <c r="D235" s="21"/>
      <c r="E235" s="21"/>
    </row>
    <row r="236" spans="3:5" x14ac:dyDescent="0.2">
      <c r="C236" s="21"/>
      <c r="D236" s="21"/>
      <c r="E236" s="21"/>
    </row>
    <row r="237" spans="3:5" x14ac:dyDescent="0.2">
      <c r="C237" s="21"/>
      <c r="D237" s="21"/>
      <c r="E237" s="21"/>
    </row>
    <row r="238" spans="3:5" x14ac:dyDescent="0.2">
      <c r="C238" s="21"/>
      <c r="D238" s="21"/>
      <c r="E238" s="21"/>
    </row>
    <row r="239" spans="3:5" x14ac:dyDescent="0.2">
      <c r="C239" s="21"/>
      <c r="D239" s="21"/>
      <c r="E239" s="21"/>
    </row>
    <row r="240" spans="3:5" x14ac:dyDescent="0.2">
      <c r="C240" s="21"/>
      <c r="D240" s="21"/>
      <c r="E240" s="21"/>
    </row>
    <row r="241" spans="3:5" x14ac:dyDescent="0.2">
      <c r="C241" s="21"/>
      <c r="D241" s="21"/>
      <c r="E241" s="21"/>
    </row>
    <row r="242" spans="3:5" x14ac:dyDescent="0.2">
      <c r="C242" s="21"/>
      <c r="D242" s="21"/>
      <c r="E242" s="21"/>
    </row>
    <row r="243" spans="3:5" x14ac:dyDescent="0.2">
      <c r="C243" s="21"/>
      <c r="D243" s="21"/>
      <c r="E243" s="21"/>
    </row>
    <row r="244" spans="3:5" x14ac:dyDescent="0.2">
      <c r="C244" s="21"/>
      <c r="D244" s="21"/>
      <c r="E244" s="21"/>
    </row>
    <row r="245" spans="3:5" x14ac:dyDescent="0.2">
      <c r="C245" s="21"/>
      <c r="D245" s="21"/>
      <c r="E245" s="21"/>
    </row>
    <row r="246" spans="3:5" x14ac:dyDescent="0.2">
      <c r="C246" s="21"/>
      <c r="D246" s="21"/>
      <c r="E246" s="21"/>
    </row>
    <row r="247" spans="3:5" x14ac:dyDescent="0.2">
      <c r="C247" s="21"/>
      <c r="D247" s="21"/>
      <c r="E247" s="21"/>
    </row>
    <row r="248" spans="3:5" x14ac:dyDescent="0.2">
      <c r="C248" s="21"/>
      <c r="D248" s="21"/>
      <c r="E248" s="21"/>
    </row>
    <row r="249" spans="3:5" x14ac:dyDescent="0.2">
      <c r="C249" s="21"/>
      <c r="D249" s="21"/>
      <c r="E249" s="21"/>
    </row>
    <row r="250" spans="3:5" x14ac:dyDescent="0.2">
      <c r="C250" s="21"/>
      <c r="D250" s="21"/>
      <c r="E250" s="21"/>
    </row>
    <row r="251" spans="3:5" x14ac:dyDescent="0.2">
      <c r="C251" s="21"/>
      <c r="D251" s="21"/>
      <c r="E251" s="21"/>
    </row>
    <row r="252" spans="3:5" x14ac:dyDescent="0.2">
      <c r="C252" s="21"/>
      <c r="D252" s="21"/>
      <c r="E252" s="21"/>
    </row>
    <row r="253" spans="3:5" x14ac:dyDescent="0.2">
      <c r="C253" s="21"/>
      <c r="D253" s="21"/>
      <c r="E253" s="21"/>
    </row>
    <row r="254" spans="3:5" x14ac:dyDescent="0.2">
      <c r="C254" s="21"/>
      <c r="D254" s="21"/>
      <c r="E254" s="21"/>
    </row>
    <row r="255" spans="3:5" x14ac:dyDescent="0.2">
      <c r="C255" s="21"/>
      <c r="D255" s="21"/>
      <c r="E255" s="21"/>
    </row>
    <row r="256" spans="3:5" x14ac:dyDescent="0.2">
      <c r="C256" s="21"/>
      <c r="D256" s="21"/>
      <c r="E256" s="21"/>
    </row>
    <row r="257" spans="3:5" x14ac:dyDescent="0.2">
      <c r="C257" s="21"/>
      <c r="D257" s="21"/>
      <c r="E257" s="21"/>
    </row>
    <row r="258" spans="3:5" x14ac:dyDescent="0.2">
      <c r="C258" s="21"/>
      <c r="D258" s="21"/>
      <c r="E258" s="21"/>
    </row>
    <row r="259" spans="3:5" x14ac:dyDescent="0.2">
      <c r="C259" s="21"/>
      <c r="D259" s="21"/>
      <c r="E259" s="21"/>
    </row>
    <row r="260" spans="3:5" x14ac:dyDescent="0.2">
      <c r="C260" s="21"/>
      <c r="D260" s="21"/>
      <c r="E260" s="21"/>
    </row>
    <row r="261" spans="3:5" x14ac:dyDescent="0.2">
      <c r="C261" s="21"/>
      <c r="D261" s="21"/>
      <c r="E261" s="21"/>
    </row>
    <row r="262" spans="3:5" x14ac:dyDescent="0.2">
      <c r="C262" s="21"/>
      <c r="D262" s="21"/>
      <c r="E262" s="21"/>
    </row>
    <row r="263" spans="3:5" x14ac:dyDescent="0.2">
      <c r="C263" s="21"/>
      <c r="D263" s="21"/>
      <c r="E263" s="21"/>
    </row>
    <row r="264" spans="3:5" x14ac:dyDescent="0.2">
      <c r="C264" s="21"/>
      <c r="D264" s="21"/>
      <c r="E264" s="21"/>
    </row>
    <row r="265" spans="3:5" x14ac:dyDescent="0.2">
      <c r="C265" s="21"/>
      <c r="D265" s="21"/>
      <c r="E265" s="21"/>
    </row>
    <row r="266" spans="3:5" x14ac:dyDescent="0.2">
      <c r="C266" s="21"/>
      <c r="D266" s="21"/>
      <c r="E266" s="21"/>
    </row>
    <row r="267" spans="3:5" x14ac:dyDescent="0.2">
      <c r="C267" s="21"/>
      <c r="D267" s="21"/>
      <c r="E267" s="21"/>
    </row>
    <row r="268" spans="3:5" x14ac:dyDescent="0.2">
      <c r="C268" s="21"/>
      <c r="D268" s="21"/>
      <c r="E268" s="21"/>
    </row>
    <row r="269" spans="3:5" x14ac:dyDescent="0.2">
      <c r="C269" s="21"/>
      <c r="D269" s="21"/>
      <c r="E269" s="21"/>
    </row>
    <row r="270" spans="3:5" x14ac:dyDescent="0.2">
      <c r="C270" s="21"/>
      <c r="D270" s="21"/>
      <c r="E270" s="21"/>
    </row>
    <row r="271" spans="3:5" x14ac:dyDescent="0.2">
      <c r="C271" s="21"/>
      <c r="D271" s="21"/>
      <c r="E271" s="21"/>
    </row>
    <row r="272" spans="3:5" x14ac:dyDescent="0.2">
      <c r="C272" s="21"/>
      <c r="D272" s="21"/>
      <c r="E272" s="21"/>
    </row>
    <row r="273" spans="3:5" x14ac:dyDescent="0.2">
      <c r="C273" s="21"/>
      <c r="D273" s="21"/>
      <c r="E273" s="21"/>
    </row>
    <row r="274" spans="3:5" x14ac:dyDescent="0.2">
      <c r="C274" s="21"/>
      <c r="D274" s="21"/>
      <c r="E274" s="21"/>
    </row>
    <row r="275" spans="3:5" x14ac:dyDescent="0.2">
      <c r="C275" s="21"/>
      <c r="D275" s="21"/>
      <c r="E275" s="21"/>
    </row>
    <row r="276" spans="3:5" x14ac:dyDescent="0.2">
      <c r="C276" s="21"/>
      <c r="D276" s="21"/>
      <c r="E276" s="21"/>
    </row>
    <row r="277" spans="3:5" x14ac:dyDescent="0.2">
      <c r="C277" s="21"/>
      <c r="D277" s="21"/>
      <c r="E277" s="21"/>
    </row>
    <row r="278" spans="3:5" x14ac:dyDescent="0.2">
      <c r="C278" s="21"/>
      <c r="D278" s="21"/>
      <c r="E278" s="21"/>
    </row>
    <row r="279" spans="3:5" x14ac:dyDescent="0.2">
      <c r="C279" s="21"/>
      <c r="D279" s="21"/>
      <c r="E279" s="21"/>
    </row>
    <row r="280" spans="3:5" x14ac:dyDescent="0.2">
      <c r="C280" s="21"/>
      <c r="D280" s="21"/>
      <c r="E280" s="21"/>
    </row>
    <row r="281" spans="3:5" x14ac:dyDescent="0.2">
      <c r="C281" s="21"/>
      <c r="D281" s="21"/>
      <c r="E281" s="21"/>
    </row>
    <row r="282" spans="3:5" x14ac:dyDescent="0.2">
      <c r="C282" s="21"/>
      <c r="D282" s="21"/>
      <c r="E282" s="21"/>
    </row>
    <row r="283" spans="3:5" x14ac:dyDescent="0.2">
      <c r="C283" s="21"/>
      <c r="D283" s="21"/>
      <c r="E283" s="21"/>
    </row>
    <row r="284" spans="3:5" x14ac:dyDescent="0.2">
      <c r="C284" s="21"/>
      <c r="D284" s="21"/>
      <c r="E284" s="21"/>
    </row>
    <row r="285" spans="3:5" x14ac:dyDescent="0.2">
      <c r="C285" s="21"/>
      <c r="D285" s="21"/>
      <c r="E285" s="21"/>
    </row>
    <row r="286" spans="3:5" x14ac:dyDescent="0.2">
      <c r="C286" s="21"/>
      <c r="D286" s="21"/>
      <c r="E286" s="21"/>
    </row>
    <row r="287" spans="3:5" x14ac:dyDescent="0.2">
      <c r="C287" s="21"/>
      <c r="D287" s="21"/>
      <c r="E287" s="21"/>
    </row>
    <row r="288" spans="3:5" x14ac:dyDescent="0.2">
      <c r="C288" s="21"/>
      <c r="D288" s="21"/>
      <c r="E288" s="21"/>
    </row>
    <row r="289" spans="3:5" x14ac:dyDescent="0.2">
      <c r="C289" s="21"/>
      <c r="D289" s="21"/>
      <c r="E289" s="21"/>
    </row>
    <row r="290" spans="3:5" x14ac:dyDescent="0.2">
      <c r="C290" s="21"/>
      <c r="D290" s="21"/>
      <c r="E290" s="21"/>
    </row>
    <row r="291" spans="3:5" x14ac:dyDescent="0.2">
      <c r="C291" s="21"/>
      <c r="D291" s="21"/>
      <c r="E291" s="21"/>
    </row>
    <row r="292" spans="3:5" x14ac:dyDescent="0.2">
      <c r="C292" s="21"/>
      <c r="D292" s="21"/>
      <c r="E292" s="21"/>
    </row>
    <row r="293" spans="3:5" x14ac:dyDescent="0.2">
      <c r="C293" s="21"/>
      <c r="D293" s="21"/>
      <c r="E293" s="21"/>
    </row>
    <row r="294" spans="3:5" x14ac:dyDescent="0.2">
      <c r="C294" s="21"/>
      <c r="D294" s="21"/>
      <c r="E294" s="21"/>
    </row>
    <row r="295" spans="3:5" x14ac:dyDescent="0.2">
      <c r="C295" s="21"/>
      <c r="D295" s="21"/>
      <c r="E295" s="21"/>
    </row>
    <row r="296" spans="3:5" x14ac:dyDescent="0.2">
      <c r="C296" s="21"/>
      <c r="D296" s="21"/>
      <c r="E296" s="21"/>
    </row>
    <row r="297" spans="3:5" x14ac:dyDescent="0.2">
      <c r="C297" s="21"/>
      <c r="D297" s="21"/>
      <c r="E297" s="21"/>
    </row>
    <row r="298" spans="3:5" x14ac:dyDescent="0.2">
      <c r="C298" s="21"/>
      <c r="D298" s="21"/>
      <c r="E298" s="21"/>
    </row>
    <row r="299" spans="3:5" x14ac:dyDescent="0.2">
      <c r="C299" s="21"/>
      <c r="D299" s="21"/>
      <c r="E299" s="21"/>
    </row>
    <row r="300" spans="3:5" x14ac:dyDescent="0.2">
      <c r="C300" s="21"/>
      <c r="D300" s="21"/>
      <c r="E300" s="21"/>
    </row>
    <row r="301" spans="3:5" x14ac:dyDescent="0.2">
      <c r="C301" s="21"/>
      <c r="D301" s="21"/>
      <c r="E301" s="21"/>
    </row>
    <row r="302" spans="3:5" x14ac:dyDescent="0.2">
      <c r="C302" s="21"/>
      <c r="D302" s="21"/>
      <c r="E302" s="21"/>
    </row>
    <row r="303" spans="3:5" x14ac:dyDescent="0.2">
      <c r="C303" s="21"/>
      <c r="D303" s="21"/>
      <c r="E303" s="21"/>
    </row>
    <row r="304" spans="3:5" x14ac:dyDescent="0.2">
      <c r="C304" s="21"/>
      <c r="D304" s="21"/>
      <c r="E304" s="21"/>
    </row>
    <row r="305" spans="3:5" x14ac:dyDescent="0.2">
      <c r="C305" s="21"/>
      <c r="D305" s="21"/>
      <c r="E305" s="21"/>
    </row>
    <row r="306" spans="3:5" x14ac:dyDescent="0.2">
      <c r="C306" s="21"/>
      <c r="D306" s="21"/>
      <c r="E306" s="21"/>
    </row>
    <row r="307" spans="3:5" x14ac:dyDescent="0.2">
      <c r="C307" s="21"/>
      <c r="D307" s="21"/>
      <c r="E307" s="21"/>
    </row>
    <row r="308" spans="3:5" x14ac:dyDescent="0.2">
      <c r="C308" s="21"/>
      <c r="D308" s="21"/>
      <c r="E308" s="21"/>
    </row>
    <row r="309" spans="3:5" x14ac:dyDescent="0.2">
      <c r="C309" s="21"/>
      <c r="D309" s="21"/>
      <c r="E309" s="21"/>
    </row>
    <row r="310" spans="3:5" x14ac:dyDescent="0.2">
      <c r="C310" s="21"/>
      <c r="D310" s="21"/>
      <c r="E310" s="21"/>
    </row>
    <row r="311" spans="3:5" x14ac:dyDescent="0.2">
      <c r="C311" s="21"/>
      <c r="D311" s="21"/>
      <c r="E311" s="21"/>
    </row>
    <row r="312" spans="3:5" x14ac:dyDescent="0.2">
      <c r="C312" s="21"/>
      <c r="D312" s="21"/>
      <c r="E312" s="21"/>
    </row>
    <row r="313" spans="3:5" x14ac:dyDescent="0.2">
      <c r="C313" s="21"/>
      <c r="D313" s="21"/>
      <c r="E313" s="21"/>
    </row>
    <row r="314" spans="3:5" x14ac:dyDescent="0.2">
      <c r="C314" s="21"/>
      <c r="D314" s="21"/>
      <c r="E314" s="21"/>
    </row>
    <row r="315" spans="3:5" x14ac:dyDescent="0.2">
      <c r="C315" s="21"/>
      <c r="D315" s="21"/>
      <c r="E315" s="21"/>
    </row>
    <row r="316" spans="3:5" x14ac:dyDescent="0.2">
      <c r="C316" s="21"/>
      <c r="D316" s="21"/>
      <c r="E316" s="21"/>
    </row>
    <row r="317" spans="3:5" x14ac:dyDescent="0.2">
      <c r="C317" s="21"/>
      <c r="D317" s="21"/>
      <c r="E317" s="21"/>
    </row>
    <row r="318" spans="3:5" x14ac:dyDescent="0.2">
      <c r="C318" s="21"/>
      <c r="D318" s="21"/>
      <c r="E318" s="21"/>
    </row>
    <row r="319" spans="3:5" x14ac:dyDescent="0.2">
      <c r="C319" s="21"/>
      <c r="D319" s="21"/>
      <c r="E319" s="21"/>
    </row>
    <row r="320" spans="3:5" x14ac:dyDescent="0.2">
      <c r="C320" s="21"/>
      <c r="D320" s="21"/>
      <c r="E320" s="21"/>
    </row>
    <row r="321" spans="3:5" x14ac:dyDescent="0.2">
      <c r="C321" s="21"/>
      <c r="D321" s="21"/>
      <c r="E321" s="21"/>
    </row>
    <row r="322" spans="3:5" x14ac:dyDescent="0.2">
      <c r="C322" s="21"/>
      <c r="D322" s="21"/>
      <c r="E322" s="21"/>
    </row>
    <row r="323" spans="3:5" x14ac:dyDescent="0.2">
      <c r="C323" s="21"/>
      <c r="D323" s="21"/>
      <c r="E323" s="21"/>
    </row>
    <row r="324" spans="3:5" x14ac:dyDescent="0.2">
      <c r="C324" s="21"/>
      <c r="D324" s="21"/>
      <c r="E324" s="21"/>
    </row>
    <row r="325" spans="3:5" x14ac:dyDescent="0.2">
      <c r="C325" s="21"/>
      <c r="D325" s="21"/>
      <c r="E325" s="21"/>
    </row>
    <row r="326" spans="3:5" x14ac:dyDescent="0.2">
      <c r="C326" s="21"/>
      <c r="D326" s="21"/>
      <c r="E326" s="21"/>
    </row>
    <row r="327" spans="3:5" x14ac:dyDescent="0.2">
      <c r="C327" s="21"/>
      <c r="D327" s="21"/>
      <c r="E327" s="21"/>
    </row>
    <row r="328" spans="3:5" x14ac:dyDescent="0.2">
      <c r="C328" s="21"/>
      <c r="D328" s="21"/>
      <c r="E328" s="21"/>
    </row>
    <row r="329" spans="3:5" x14ac:dyDescent="0.2">
      <c r="C329" s="21"/>
      <c r="D329" s="21"/>
      <c r="E329" s="21"/>
    </row>
    <row r="330" spans="3:5" x14ac:dyDescent="0.2">
      <c r="C330" s="21"/>
      <c r="D330" s="21"/>
      <c r="E330" s="21"/>
    </row>
    <row r="331" spans="3:5" x14ac:dyDescent="0.2">
      <c r="C331" s="21"/>
      <c r="D331" s="21"/>
      <c r="E331" s="21"/>
    </row>
    <row r="332" spans="3:5" x14ac:dyDescent="0.2">
      <c r="C332" s="21"/>
      <c r="D332" s="21"/>
      <c r="E332" s="21"/>
    </row>
    <row r="333" spans="3:5" x14ac:dyDescent="0.2">
      <c r="C333" s="21"/>
      <c r="D333" s="21"/>
      <c r="E333" s="21"/>
    </row>
    <row r="334" spans="3:5" x14ac:dyDescent="0.2">
      <c r="C334" s="21"/>
      <c r="D334" s="21"/>
      <c r="E334" s="21"/>
    </row>
    <row r="335" spans="3:5" x14ac:dyDescent="0.2">
      <c r="C335" s="21"/>
      <c r="D335" s="21"/>
      <c r="E335" s="21"/>
    </row>
    <row r="336" spans="3:5" x14ac:dyDescent="0.2">
      <c r="C336" s="21"/>
      <c r="D336" s="21"/>
      <c r="E336" s="21"/>
    </row>
    <row r="337" spans="3:5" x14ac:dyDescent="0.2">
      <c r="C337" s="21"/>
      <c r="D337" s="21"/>
      <c r="E337" s="21"/>
    </row>
    <row r="338" spans="3:5" x14ac:dyDescent="0.2">
      <c r="C338" s="21"/>
      <c r="D338" s="21"/>
      <c r="E338" s="21"/>
    </row>
    <row r="339" spans="3:5" x14ac:dyDescent="0.2">
      <c r="C339" s="21"/>
      <c r="D339" s="21"/>
      <c r="E339" s="21"/>
    </row>
    <row r="340" spans="3:5" x14ac:dyDescent="0.2">
      <c r="C340" s="21"/>
      <c r="D340" s="21"/>
      <c r="E340" s="21"/>
    </row>
    <row r="341" spans="3:5" x14ac:dyDescent="0.2">
      <c r="C341" s="21"/>
      <c r="D341" s="21"/>
      <c r="E341" s="21"/>
    </row>
    <row r="342" spans="3:5" x14ac:dyDescent="0.2">
      <c r="C342" s="21"/>
      <c r="D342" s="21"/>
      <c r="E342" s="21"/>
    </row>
    <row r="343" spans="3:5" x14ac:dyDescent="0.2">
      <c r="C343" s="21"/>
      <c r="D343" s="21"/>
      <c r="E343" s="21"/>
    </row>
    <row r="344" spans="3:5" x14ac:dyDescent="0.2">
      <c r="C344" s="21"/>
      <c r="D344" s="21"/>
      <c r="E344" s="21"/>
    </row>
    <row r="345" spans="3:5" x14ac:dyDescent="0.2">
      <c r="C345" s="21"/>
      <c r="D345" s="21"/>
      <c r="E345" s="21"/>
    </row>
    <row r="346" spans="3:5" x14ac:dyDescent="0.2">
      <c r="C346" s="21"/>
      <c r="D346" s="21"/>
      <c r="E346" s="21"/>
    </row>
    <row r="347" spans="3:5" x14ac:dyDescent="0.2">
      <c r="C347" s="21"/>
      <c r="D347" s="21"/>
      <c r="E347" s="21"/>
    </row>
    <row r="348" spans="3:5" x14ac:dyDescent="0.2">
      <c r="C348" s="21"/>
      <c r="D348" s="21"/>
      <c r="E348" s="21"/>
    </row>
    <row r="349" spans="3:5" x14ac:dyDescent="0.2">
      <c r="C349" s="21"/>
      <c r="D349" s="21"/>
      <c r="E349" s="21"/>
    </row>
    <row r="350" spans="3:5" x14ac:dyDescent="0.2">
      <c r="C350" s="21"/>
      <c r="D350" s="21"/>
      <c r="E350" s="21"/>
    </row>
    <row r="351" spans="3:5" x14ac:dyDescent="0.2">
      <c r="C351" s="21"/>
      <c r="D351" s="21"/>
      <c r="E351" s="21"/>
    </row>
    <row r="352" spans="3:5" x14ac:dyDescent="0.2">
      <c r="C352" s="21"/>
      <c r="D352" s="21"/>
      <c r="E352" s="21"/>
    </row>
    <row r="353" spans="3:5" x14ac:dyDescent="0.2">
      <c r="C353" s="21"/>
      <c r="D353" s="21"/>
      <c r="E353" s="21"/>
    </row>
    <row r="354" spans="3:5" x14ac:dyDescent="0.2">
      <c r="C354" s="21"/>
      <c r="D354" s="21"/>
      <c r="E354" s="21"/>
    </row>
    <row r="355" spans="3:5" x14ac:dyDescent="0.2">
      <c r="C355" s="21"/>
      <c r="D355" s="21"/>
      <c r="E355" s="21"/>
    </row>
    <row r="356" spans="3:5" x14ac:dyDescent="0.2">
      <c r="C356" s="21"/>
      <c r="D356" s="21"/>
      <c r="E356" s="21"/>
    </row>
    <row r="357" spans="3:5" x14ac:dyDescent="0.2">
      <c r="C357" s="21"/>
      <c r="D357" s="21"/>
      <c r="E357" s="21"/>
    </row>
    <row r="358" spans="3:5" x14ac:dyDescent="0.2">
      <c r="C358" s="21"/>
      <c r="D358" s="21"/>
      <c r="E358" s="21"/>
    </row>
    <row r="359" spans="3:5" x14ac:dyDescent="0.2">
      <c r="C359" s="21"/>
      <c r="D359" s="21"/>
      <c r="E359" s="21"/>
    </row>
    <row r="360" spans="3:5" x14ac:dyDescent="0.2">
      <c r="C360" s="21"/>
      <c r="D360" s="21"/>
      <c r="E360" s="21"/>
    </row>
    <row r="361" spans="3:5" x14ac:dyDescent="0.2">
      <c r="C361" s="21"/>
      <c r="D361" s="21"/>
      <c r="E361" s="21"/>
    </row>
    <row r="362" spans="3:5" x14ac:dyDescent="0.2">
      <c r="C362" s="21"/>
      <c r="D362" s="21"/>
      <c r="E362" s="21"/>
    </row>
    <row r="363" spans="3:5" x14ac:dyDescent="0.2">
      <c r="C363" s="21"/>
      <c r="D363" s="21"/>
      <c r="E363" s="21"/>
    </row>
    <row r="364" spans="3:5" x14ac:dyDescent="0.2">
      <c r="C364" s="21"/>
      <c r="D364" s="21"/>
      <c r="E364" s="21"/>
    </row>
    <row r="365" spans="3:5" x14ac:dyDescent="0.2">
      <c r="C365" s="21"/>
      <c r="D365" s="21"/>
      <c r="E365" s="21"/>
    </row>
    <row r="366" spans="3:5" x14ac:dyDescent="0.2">
      <c r="C366" s="21"/>
      <c r="D366" s="21"/>
      <c r="E366" s="21"/>
    </row>
    <row r="367" spans="3:5" x14ac:dyDescent="0.2">
      <c r="C367" s="21"/>
      <c r="D367" s="21"/>
      <c r="E367" s="21"/>
    </row>
    <row r="368" spans="3:5" x14ac:dyDescent="0.2">
      <c r="C368" s="21"/>
      <c r="D368" s="21"/>
      <c r="E368" s="21"/>
    </row>
    <row r="369" spans="3:5" x14ac:dyDescent="0.2">
      <c r="C369" s="21"/>
      <c r="D369" s="21"/>
      <c r="E369" s="21"/>
    </row>
    <row r="370" spans="3:5" x14ac:dyDescent="0.2">
      <c r="C370" s="21"/>
      <c r="D370" s="21"/>
      <c r="E370" s="21"/>
    </row>
    <row r="371" spans="3:5" x14ac:dyDescent="0.2">
      <c r="C371" s="21"/>
      <c r="D371" s="21"/>
      <c r="E371" s="21"/>
    </row>
    <row r="372" spans="3:5" x14ac:dyDescent="0.2">
      <c r="C372" s="21"/>
      <c r="D372" s="21"/>
      <c r="E372" s="21"/>
    </row>
    <row r="373" spans="3:5" x14ac:dyDescent="0.2">
      <c r="C373" s="21"/>
      <c r="D373" s="21"/>
      <c r="E373" s="21"/>
    </row>
    <row r="374" spans="3:5" x14ac:dyDescent="0.2">
      <c r="C374" s="21"/>
      <c r="D374" s="21"/>
      <c r="E374" s="21"/>
    </row>
    <row r="375" spans="3:5" x14ac:dyDescent="0.2">
      <c r="C375" s="21"/>
      <c r="D375" s="21"/>
      <c r="E375" s="21"/>
    </row>
    <row r="376" spans="3:5" x14ac:dyDescent="0.2">
      <c r="C376" s="21"/>
      <c r="D376" s="21"/>
      <c r="E376" s="21"/>
    </row>
    <row r="377" spans="3:5" x14ac:dyDescent="0.2">
      <c r="C377" s="21"/>
      <c r="D377" s="21"/>
      <c r="E377" s="21"/>
    </row>
    <row r="378" spans="3:5" x14ac:dyDescent="0.2">
      <c r="C378" s="21"/>
      <c r="D378" s="21"/>
      <c r="E378" s="21"/>
    </row>
    <row r="379" spans="3:5" x14ac:dyDescent="0.2">
      <c r="C379" s="21"/>
      <c r="D379" s="21"/>
      <c r="E379" s="21"/>
    </row>
    <row r="380" spans="3:5" x14ac:dyDescent="0.2">
      <c r="C380" s="21"/>
      <c r="D380" s="21"/>
      <c r="E380" s="21"/>
    </row>
    <row r="381" spans="3:5" x14ac:dyDescent="0.2">
      <c r="C381" s="21"/>
      <c r="D381" s="21"/>
      <c r="E381" s="21"/>
    </row>
    <row r="382" spans="3:5" x14ac:dyDescent="0.2">
      <c r="C382" s="21"/>
      <c r="D382" s="21"/>
      <c r="E382" s="21"/>
    </row>
    <row r="383" spans="3:5" x14ac:dyDescent="0.2">
      <c r="C383" s="21"/>
      <c r="D383" s="21"/>
      <c r="E383" s="21"/>
    </row>
    <row r="384" spans="3:5" x14ac:dyDescent="0.2">
      <c r="C384" s="21"/>
      <c r="D384" s="21"/>
      <c r="E384" s="21"/>
    </row>
    <row r="385" spans="3:5" x14ac:dyDescent="0.2">
      <c r="C385" s="21"/>
      <c r="D385" s="21"/>
      <c r="E385" s="21"/>
    </row>
    <row r="386" spans="3:5" x14ac:dyDescent="0.2">
      <c r="C386" s="21"/>
      <c r="D386" s="21"/>
      <c r="E386" s="21"/>
    </row>
    <row r="387" spans="3:5" x14ac:dyDescent="0.2">
      <c r="C387" s="21"/>
      <c r="D387" s="21"/>
      <c r="E387" s="21"/>
    </row>
    <row r="388" spans="3:5" x14ac:dyDescent="0.2">
      <c r="C388" s="21"/>
      <c r="D388" s="21"/>
      <c r="E388" s="21"/>
    </row>
    <row r="389" spans="3:5" x14ac:dyDescent="0.2">
      <c r="C389" s="21"/>
      <c r="D389" s="21"/>
      <c r="E389" s="21"/>
    </row>
    <row r="390" spans="3:5" x14ac:dyDescent="0.2">
      <c r="C390" s="21"/>
      <c r="D390" s="21"/>
      <c r="E390" s="21"/>
    </row>
    <row r="391" spans="3:5" x14ac:dyDescent="0.2">
      <c r="C391" s="21"/>
      <c r="D391" s="21"/>
      <c r="E391" s="21"/>
    </row>
    <row r="392" spans="3:5" x14ac:dyDescent="0.2">
      <c r="C392" s="21"/>
      <c r="D392" s="21"/>
      <c r="E392" s="21"/>
    </row>
    <row r="393" spans="3:5" x14ac:dyDescent="0.2">
      <c r="C393" s="21"/>
      <c r="D393" s="21"/>
      <c r="E393" s="21"/>
    </row>
    <row r="394" spans="3:5" x14ac:dyDescent="0.2">
      <c r="C394" s="21"/>
      <c r="D394" s="21"/>
      <c r="E394" s="21"/>
    </row>
    <row r="395" spans="3:5" x14ac:dyDescent="0.2">
      <c r="C395" s="21"/>
      <c r="D395" s="21"/>
      <c r="E395" s="21"/>
    </row>
    <row r="396" spans="3:5" x14ac:dyDescent="0.2">
      <c r="C396" s="21"/>
      <c r="D396" s="21"/>
      <c r="E396" s="21"/>
    </row>
    <row r="397" spans="3:5" x14ac:dyDescent="0.2">
      <c r="C397" s="21"/>
      <c r="D397" s="21"/>
      <c r="E397" s="21"/>
    </row>
    <row r="398" spans="3:5" x14ac:dyDescent="0.2">
      <c r="C398" s="21"/>
      <c r="D398" s="21"/>
      <c r="E398" s="21"/>
    </row>
    <row r="399" spans="3:5" x14ac:dyDescent="0.2">
      <c r="C399" s="21"/>
      <c r="D399" s="21"/>
      <c r="E399" s="21"/>
    </row>
    <row r="400" spans="3:5" x14ac:dyDescent="0.2">
      <c r="C400" s="21"/>
      <c r="D400" s="21"/>
      <c r="E400" s="21"/>
    </row>
    <row r="401" spans="3:5" x14ac:dyDescent="0.2">
      <c r="C401" s="21"/>
      <c r="D401" s="21"/>
      <c r="E401" s="21"/>
    </row>
    <row r="402" spans="3:5" x14ac:dyDescent="0.2">
      <c r="C402" s="21"/>
      <c r="D402" s="21"/>
      <c r="E402" s="21"/>
    </row>
    <row r="403" spans="3:5" x14ac:dyDescent="0.2">
      <c r="C403" s="21"/>
      <c r="D403" s="21"/>
      <c r="E403" s="21"/>
    </row>
    <row r="404" spans="3:5" x14ac:dyDescent="0.2">
      <c r="C404" s="21"/>
      <c r="D404" s="21"/>
      <c r="E404" s="21"/>
    </row>
    <row r="405" spans="3:5" x14ac:dyDescent="0.2">
      <c r="C405" s="21"/>
      <c r="D405" s="21"/>
      <c r="E405" s="21"/>
    </row>
    <row r="406" spans="3:5" x14ac:dyDescent="0.2">
      <c r="C406" s="21"/>
      <c r="D406" s="21"/>
      <c r="E406" s="21"/>
    </row>
    <row r="407" spans="3:5" x14ac:dyDescent="0.2">
      <c r="C407" s="21"/>
      <c r="D407" s="21"/>
      <c r="E407" s="21"/>
    </row>
    <row r="408" spans="3:5" x14ac:dyDescent="0.2">
      <c r="C408" s="21"/>
      <c r="D408" s="21"/>
      <c r="E408" s="21"/>
    </row>
    <row r="409" spans="3:5" x14ac:dyDescent="0.2">
      <c r="C409" s="21"/>
      <c r="D409" s="21"/>
      <c r="E409" s="21"/>
    </row>
    <row r="410" spans="3:5" x14ac:dyDescent="0.2">
      <c r="C410" s="21"/>
      <c r="D410" s="21"/>
      <c r="E410" s="21"/>
    </row>
    <row r="411" spans="3:5" x14ac:dyDescent="0.2">
      <c r="C411" s="21"/>
      <c r="D411" s="21"/>
      <c r="E411" s="21"/>
    </row>
    <row r="412" spans="3:5" x14ac:dyDescent="0.2">
      <c r="C412" s="21"/>
      <c r="D412" s="21"/>
      <c r="E412" s="21"/>
    </row>
    <row r="413" spans="3:5" x14ac:dyDescent="0.2">
      <c r="C413" s="21"/>
      <c r="D413" s="21"/>
      <c r="E413" s="21"/>
    </row>
    <row r="414" spans="3:5" x14ac:dyDescent="0.2">
      <c r="C414" s="21"/>
      <c r="D414" s="21"/>
      <c r="E414" s="21"/>
    </row>
    <row r="415" spans="3:5" x14ac:dyDescent="0.2">
      <c r="C415" s="21"/>
      <c r="D415" s="21"/>
      <c r="E415" s="21"/>
    </row>
    <row r="416" spans="3:5" x14ac:dyDescent="0.2">
      <c r="C416" s="21"/>
      <c r="D416" s="21"/>
      <c r="E416" s="21"/>
    </row>
    <row r="417" spans="3:5" x14ac:dyDescent="0.2">
      <c r="C417" s="21"/>
      <c r="D417" s="21"/>
      <c r="E417" s="21"/>
    </row>
    <row r="418" spans="3:5" x14ac:dyDescent="0.2">
      <c r="C418" s="21"/>
      <c r="D418" s="21"/>
      <c r="E418" s="21"/>
    </row>
    <row r="419" spans="3:5" x14ac:dyDescent="0.2">
      <c r="C419" s="21"/>
      <c r="D419" s="21"/>
      <c r="E419" s="21"/>
    </row>
    <row r="420" spans="3:5" x14ac:dyDescent="0.2">
      <c r="C420" s="21"/>
      <c r="D420" s="21"/>
      <c r="E420" s="21"/>
    </row>
    <row r="421" spans="3:5" x14ac:dyDescent="0.2">
      <c r="C421" s="21"/>
      <c r="D421" s="21"/>
      <c r="E421" s="21"/>
    </row>
    <row r="422" spans="3:5" x14ac:dyDescent="0.2">
      <c r="C422" s="21"/>
      <c r="D422" s="21"/>
      <c r="E422" s="21"/>
    </row>
    <row r="423" spans="3:5" x14ac:dyDescent="0.2">
      <c r="C423" s="21"/>
      <c r="D423" s="21"/>
      <c r="E423" s="21"/>
    </row>
    <row r="424" spans="3:5" x14ac:dyDescent="0.2">
      <c r="C424" s="21"/>
      <c r="D424" s="21"/>
      <c r="E424" s="21"/>
    </row>
    <row r="425" spans="3:5" x14ac:dyDescent="0.2">
      <c r="C425" s="21"/>
      <c r="D425" s="21"/>
      <c r="E425" s="21"/>
    </row>
    <row r="426" spans="3:5" x14ac:dyDescent="0.2">
      <c r="C426" s="21"/>
      <c r="D426" s="21"/>
      <c r="E426" s="21"/>
    </row>
    <row r="427" spans="3:5" x14ac:dyDescent="0.2">
      <c r="C427" s="21"/>
      <c r="D427" s="21"/>
      <c r="E427" s="21"/>
    </row>
    <row r="428" spans="3:5" x14ac:dyDescent="0.2">
      <c r="C428" s="21"/>
      <c r="D428" s="21"/>
      <c r="E428" s="21"/>
    </row>
    <row r="429" spans="3:5" x14ac:dyDescent="0.2">
      <c r="C429" s="21"/>
      <c r="D429" s="21"/>
      <c r="E429" s="21"/>
    </row>
    <row r="430" spans="3:5" x14ac:dyDescent="0.2">
      <c r="C430" s="21"/>
      <c r="D430" s="21"/>
      <c r="E430" s="21"/>
    </row>
    <row r="431" spans="3:5" x14ac:dyDescent="0.2">
      <c r="C431" s="21"/>
      <c r="D431" s="21"/>
      <c r="E431" s="21"/>
    </row>
    <row r="432" spans="3:5" x14ac:dyDescent="0.2">
      <c r="C432" s="21"/>
      <c r="D432" s="21"/>
      <c r="E432" s="21"/>
    </row>
    <row r="433" spans="3:5" x14ac:dyDescent="0.2">
      <c r="C433" s="21"/>
      <c r="D433" s="21"/>
      <c r="E433" s="21"/>
    </row>
    <row r="434" spans="3:5" x14ac:dyDescent="0.2">
      <c r="C434" s="21"/>
      <c r="D434" s="21"/>
      <c r="E434" s="21"/>
    </row>
    <row r="435" spans="3:5" x14ac:dyDescent="0.2">
      <c r="C435" s="21"/>
      <c r="D435" s="21"/>
      <c r="E435" s="21"/>
    </row>
    <row r="436" spans="3:5" x14ac:dyDescent="0.2">
      <c r="C436" s="21"/>
      <c r="D436" s="21"/>
      <c r="E436" s="21"/>
    </row>
    <row r="437" spans="3:5" x14ac:dyDescent="0.2">
      <c r="C437" s="21"/>
      <c r="D437" s="21"/>
      <c r="E437" s="21"/>
    </row>
    <row r="438" spans="3:5" x14ac:dyDescent="0.2">
      <c r="C438" s="21"/>
      <c r="D438" s="21"/>
      <c r="E438" s="21"/>
    </row>
    <row r="439" spans="3:5" x14ac:dyDescent="0.2">
      <c r="C439" s="21"/>
      <c r="D439" s="21"/>
      <c r="E439" s="21"/>
    </row>
    <row r="440" spans="3:5" x14ac:dyDescent="0.2">
      <c r="C440" s="21"/>
      <c r="D440" s="21"/>
      <c r="E440" s="21"/>
    </row>
    <row r="441" spans="3:5" x14ac:dyDescent="0.2">
      <c r="C441" s="21"/>
      <c r="D441" s="21"/>
      <c r="E441" s="21"/>
    </row>
    <row r="442" spans="3:5" x14ac:dyDescent="0.2">
      <c r="C442" s="21"/>
      <c r="D442" s="21"/>
      <c r="E442" s="21"/>
    </row>
    <row r="443" spans="3:5" x14ac:dyDescent="0.2">
      <c r="C443" s="21"/>
      <c r="D443" s="21"/>
      <c r="E443" s="21"/>
    </row>
    <row r="444" spans="3:5" x14ac:dyDescent="0.2">
      <c r="C444" s="21"/>
      <c r="D444" s="21"/>
      <c r="E444" s="21"/>
    </row>
    <row r="445" spans="3:5" x14ac:dyDescent="0.2">
      <c r="C445" s="21"/>
      <c r="D445" s="21"/>
      <c r="E445" s="21"/>
    </row>
    <row r="446" spans="3:5" x14ac:dyDescent="0.2">
      <c r="C446" s="21"/>
      <c r="D446" s="21"/>
      <c r="E446" s="21"/>
    </row>
    <row r="447" spans="3:5" x14ac:dyDescent="0.2">
      <c r="C447" s="21"/>
      <c r="D447" s="21"/>
      <c r="E447" s="21"/>
    </row>
    <row r="448" spans="3:5" x14ac:dyDescent="0.2">
      <c r="C448" s="21"/>
      <c r="D448" s="21"/>
      <c r="E448" s="21"/>
    </row>
    <row r="449" spans="3:5" x14ac:dyDescent="0.2">
      <c r="C449" s="21"/>
      <c r="D449" s="21"/>
      <c r="E449" s="21"/>
    </row>
    <row r="450" spans="3:5" x14ac:dyDescent="0.2">
      <c r="C450" s="21"/>
      <c r="D450" s="21"/>
      <c r="E450" s="21"/>
    </row>
    <row r="451" spans="3:5" x14ac:dyDescent="0.2">
      <c r="C451" s="21"/>
      <c r="D451" s="21"/>
      <c r="E451" s="21"/>
    </row>
    <row r="452" spans="3:5" x14ac:dyDescent="0.2">
      <c r="C452" s="21"/>
      <c r="D452" s="21"/>
      <c r="E452" s="21"/>
    </row>
    <row r="453" spans="3:5" x14ac:dyDescent="0.2">
      <c r="C453" s="21"/>
      <c r="D453" s="21"/>
      <c r="E453" s="21"/>
    </row>
    <row r="454" spans="3:5" x14ac:dyDescent="0.2">
      <c r="C454" s="21"/>
      <c r="D454" s="21"/>
      <c r="E454" s="21"/>
    </row>
    <row r="455" spans="3:5" x14ac:dyDescent="0.2">
      <c r="C455" s="21"/>
      <c r="D455" s="21"/>
      <c r="E455" s="21"/>
    </row>
    <row r="456" spans="3:5" x14ac:dyDescent="0.2">
      <c r="C456" s="21"/>
      <c r="D456" s="21"/>
      <c r="E456" s="21"/>
    </row>
    <row r="457" spans="3:5" x14ac:dyDescent="0.2">
      <c r="C457" s="21"/>
      <c r="D457" s="21"/>
      <c r="E457" s="21"/>
    </row>
    <row r="458" spans="3:5" x14ac:dyDescent="0.2">
      <c r="C458" s="21"/>
      <c r="D458" s="21"/>
      <c r="E458" s="21"/>
    </row>
    <row r="459" spans="3:5" x14ac:dyDescent="0.2">
      <c r="C459" s="21"/>
      <c r="D459" s="21"/>
      <c r="E459" s="21"/>
    </row>
    <row r="460" spans="3:5" x14ac:dyDescent="0.2">
      <c r="C460" s="21"/>
      <c r="D460" s="21"/>
      <c r="E460" s="21"/>
    </row>
    <row r="461" spans="3:5" x14ac:dyDescent="0.2">
      <c r="C461" s="21"/>
      <c r="D461" s="21"/>
      <c r="E461" s="21"/>
    </row>
    <row r="462" spans="3:5" x14ac:dyDescent="0.2">
      <c r="C462" s="21"/>
      <c r="D462" s="21"/>
      <c r="E462" s="21"/>
    </row>
    <row r="463" spans="3:5" x14ac:dyDescent="0.2">
      <c r="C463" s="21"/>
      <c r="D463" s="21"/>
      <c r="E463" s="21"/>
    </row>
    <row r="464" spans="3:5" x14ac:dyDescent="0.2">
      <c r="C464" s="21"/>
      <c r="D464" s="21"/>
      <c r="E464" s="21"/>
    </row>
    <row r="465" spans="3:5" x14ac:dyDescent="0.2">
      <c r="C465" s="21"/>
      <c r="D465" s="21"/>
      <c r="E465" s="21"/>
    </row>
    <row r="466" spans="3:5" x14ac:dyDescent="0.2">
      <c r="C466" s="21"/>
      <c r="D466" s="21"/>
      <c r="E466" s="21"/>
    </row>
    <row r="467" spans="3:5" x14ac:dyDescent="0.2">
      <c r="C467" s="21"/>
      <c r="D467" s="21"/>
      <c r="E467" s="21"/>
    </row>
    <row r="468" spans="3:5" x14ac:dyDescent="0.2">
      <c r="C468" s="21"/>
      <c r="D468" s="21"/>
      <c r="E468" s="21"/>
    </row>
    <row r="469" spans="3:5" x14ac:dyDescent="0.2">
      <c r="C469" s="21"/>
      <c r="D469" s="21"/>
      <c r="E469" s="21"/>
    </row>
    <row r="470" spans="3:5" x14ac:dyDescent="0.2">
      <c r="C470" s="21"/>
      <c r="D470" s="21"/>
      <c r="E470" s="21"/>
    </row>
    <row r="471" spans="3:5" x14ac:dyDescent="0.2">
      <c r="C471" s="21"/>
      <c r="D471" s="21"/>
      <c r="E471" s="21"/>
    </row>
    <row r="472" spans="3:5" x14ac:dyDescent="0.2">
      <c r="C472" s="21"/>
      <c r="D472" s="21"/>
      <c r="E472" s="21"/>
    </row>
    <row r="473" spans="3:5" x14ac:dyDescent="0.2">
      <c r="C473" s="21"/>
      <c r="D473" s="21"/>
      <c r="E473" s="21"/>
    </row>
    <row r="474" spans="3:5" x14ac:dyDescent="0.2">
      <c r="C474" s="21"/>
      <c r="D474" s="21"/>
      <c r="E474" s="21"/>
    </row>
    <row r="475" spans="3:5" x14ac:dyDescent="0.2">
      <c r="C475" s="21"/>
      <c r="D475" s="21"/>
      <c r="E475" s="21"/>
    </row>
    <row r="476" spans="3:5" x14ac:dyDescent="0.2">
      <c r="C476" s="21"/>
      <c r="D476" s="21"/>
      <c r="E476" s="21"/>
    </row>
    <row r="477" spans="3:5" x14ac:dyDescent="0.2">
      <c r="C477" s="21"/>
      <c r="D477" s="21"/>
      <c r="E477" s="21"/>
    </row>
    <row r="478" spans="3:5" x14ac:dyDescent="0.2">
      <c r="C478" s="21"/>
      <c r="D478" s="21"/>
      <c r="E478" s="21"/>
    </row>
    <row r="479" spans="3:5" x14ac:dyDescent="0.2">
      <c r="C479" s="21"/>
      <c r="D479" s="21"/>
      <c r="E479" s="21"/>
    </row>
    <row r="480" spans="3:5" x14ac:dyDescent="0.2">
      <c r="C480" s="21"/>
      <c r="D480" s="21"/>
      <c r="E480" s="21"/>
    </row>
    <row r="481" spans="3:5" x14ac:dyDescent="0.2">
      <c r="C481" s="21"/>
      <c r="D481" s="21"/>
      <c r="E481" s="21"/>
    </row>
    <row r="482" spans="3:5" x14ac:dyDescent="0.2">
      <c r="C482" s="21"/>
      <c r="D482" s="21"/>
      <c r="E482" s="21"/>
    </row>
    <row r="483" spans="3:5" x14ac:dyDescent="0.2">
      <c r="C483" s="21"/>
      <c r="D483" s="21"/>
      <c r="E483" s="21"/>
    </row>
    <row r="484" spans="3:5" x14ac:dyDescent="0.2">
      <c r="C484" s="21"/>
      <c r="D484" s="21"/>
      <c r="E484" s="21"/>
    </row>
    <row r="485" spans="3:5" x14ac:dyDescent="0.2">
      <c r="C485" s="21"/>
      <c r="D485" s="21"/>
      <c r="E485" s="21"/>
    </row>
    <row r="486" spans="3:5" x14ac:dyDescent="0.2">
      <c r="C486" s="21"/>
      <c r="D486" s="21"/>
      <c r="E486" s="21"/>
    </row>
    <row r="487" spans="3:5" x14ac:dyDescent="0.2">
      <c r="C487" s="21"/>
      <c r="D487" s="21"/>
      <c r="E487" s="21"/>
    </row>
    <row r="488" spans="3:5" x14ac:dyDescent="0.2">
      <c r="C488" s="21"/>
      <c r="D488" s="21"/>
      <c r="E488" s="21"/>
    </row>
    <row r="489" spans="3:5" x14ac:dyDescent="0.2">
      <c r="C489" s="21"/>
      <c r="D489" s="21"/>
      <c r="E489" s="21"/>
    </row>
    <row r="490" spans="3:5" x14ac:dyDescent="0.2">
      <c r="C490" s="21"/>
      <c r="D490" s="21"/>
      <c r="E490" s="21"/>
    </row>
    <row r="491" spans="3:5" x14ac:dyDescent="0.2">
      <c r="C491" s="21"/>
      <c r="D491" s="21"/>
      <c r="E491" s="21"/>
    </row>
    <row r="492" spans="3:5" x14ac:dyDescent="0.2">
      <c r="C492" s="21"/>
      <c r="D492" s="21"/>
      <c r="E492" s="21"/>
    </row>
    <row r="493" spans="3:5" x14ac:dyDescent="0.2">
      <c r="C493" s="21"/>
      <c r="D493" s="21"/>
      <c r="E493" s="21"/>
    </row>
    <row r="494" spans="3:5" x14ac:dyDescent="0.2">
      <c r="C494" s="21"/>
      <c r="D494" s="21"/>
      <c r="E494" s="21"/>
    </row>
    <row r="495" spans="3:5" x14ac:dyDescent="0.2">
      <c r="C495" s="21"/>
      <c r="D495" s="21"/>
      <c r="E495" s="21"/>
    </row>
    <row r="496" spans="3:5" x14ac:dyDescent="0.2">
      <c r="C496" s="21"/>
      <c r="D496" s="21"/>
      <c r="E496" s="21"/>
    </row>
    <row r="497" spans="3:5" x14ac:dyDescent="0.2">
      <c r="C497" s="21"/>
      <c r="D497" s="21"/>
      <c r="E497" s="21"/>
    </row>
    <row r="498" spans="3:5" x14ac:dyDescent="0.2">
      <c r="C498" s="21"/>
      <c r="D498" s="21"/>
      <c r="E498" s="21"/>
    </row>
    <row r="499" spans="3:5" x14ac:dyDescent="0.2">
      <c r="C499" s="21"/>
      <c r="D499" s="21"/>
      <c r="E499" s="21"/>
    </row>
    <row r="500" spans="3:5" x14ac:dyDescent="0.2">
      <c r="C500" s="21"/>
      <c r="D500" s="21"/>
      <c r="E500" s="21"/>
    </row>
    <row r="501" spans="3:5" x14ac:dyDescent="0.2">
      <c r="C501" s="21"/>
      <c r="D501" s="21"/>
      <c r="E501" s="21"/>
    </row>
    <row r="502" spans="3:5" x14ac:dyDescent="0.2">
      <c r="C502" s="21"/>
      <c r="D502" s="21"/>
      <c r="E502" s="21"/>
    </row>
    <row r="503" spans="3:5" x14ac:dyDescent="0.2">
      <c r="C503" s="21"/>
      <c r="D503" s="21"/>
      <c r="E503" s="21"/>
    </row>
    <row r="504" spans="3:5" x14ac:dyDescent="0.2">
      <c r="C504" s="21"/>
      <c r="D504" s="21"/>
      <c r="E504" s="21"/>
    </row>
    <row r="505" spans="3:5" x14ac:dyDescent="0.2">
      <c r="C505" s="21"/>
      <c r="D505" s="21"/>
      <c r="E505" s="21"/>
    </row>
    <row r="506" spans="3:5" x14ac:dyDescent="0.2">
      <c r="C506" s="21"/>
      <c r="D506" s="21"/>
      <c r="E506" s="21"/>
    </row>
    <row r="507" spans="3:5" x14ac:dyDescent="0.2">
      <c r="C507" s="21"/>
      <c r="D507" s="21"/>
      <c r="E507" s="21"/>
    </row>
    <row r="508" spans="3:5" x14ac:dyDescent="0.2">
      <c r="C508" s="21"/>
      <c r="D508" s="21"/>
      <c r="E508" s="21"/>
    </row>
    <row r="509" spans="3:5" x14ac:dyDescent="0.2">
      <c r="C509" s="21"/>
      <c r="D509" s="21"/>
      <c r="E509" s="21"/>
    </row>
    <row r="510" spans="3:5" x14ac:dyDescent="0.2">
      <c r="C510" s="21"/>
      <c r="D510" s="21"/>
      <c r="E510" s="21"/>
    </row>
    <row r="511" spans="3:5" x14ac:dyDescent="0.2">
      <c r="C511" s="21"/>
      <c r="D511" s="21"/>
      <c r="E511" s="21"/>
    </row>
    <row r="512" spans="3:5" x14ac:dyDescent="0.2">
      <c r="C512" s="21"/>
      <c r="D512" s="21"/>
      <c r="E512" s="21"/>
    </row>
    <row r="513" spans="3:5" x14ac:dyDescent="0.2">
      <c r="C513" s="21"/>
      <c r="D513" s="21"/>
      <c r="E513" s="21"/>
    </row>
    <row r="514" spans="3:5" x14ac:dyDescent="0.2">
      <c r="C514" s="21"/>
      <c r="D514" s="21"/>
      <c r="E514" s="21"/>
    </row>
    <row r="515" spans="3:5" x14ac:dyDescent="0.2">
      <c r="C515" s="21"/>
      <c r="D515" s="21"/>
      <c r="E515" s="21"/>
    </row>
    <row r="516" spans="3:5" x14ac:dyDescent="0.2">
      <c r="C516" s="21"/>
      <c r="D516" s="21"/>
      <c r="E516" s="21"/>
    </row>
    <row r="517" spans="3:5" x14ac:dyDescent="0.2">
      <c r="C517" s="21"/>
      <c r="D517" s="21"/>
      <c r="E517" s="21"/>
    </row>
    <row r="518" spans="3:5" x14ac:dyDescent="0.2">
      <c r="C518" s="21"/>
      <c r="D518" s="21"/>
      <c r="E518" s="21"/>
    </row>
    <row r="519" spans="3:5" x14ac:dyDescent="0.2">
      <c r="C519" s="21"/>
      <c r="D519" s="21"/>
      <c r="E519" s="21"/>
    </row>
    <row r="520" spans="3:5" x14ac:dyDescent="0.2">
      <c r="C520" s="21"/>
      <c r="D520" s="21"/>
      <c r="E520" s="21"/>
    </row>
    <row r="521" spans="3:5" x14ac:dyDescent="0.2">
      <c r="C521" s="21"/>
      <c r="D521" s="21"/>
      <c r="E521" s="21"/>
    </row>
    <row r="522" spans="3:5" x14ac:dyDescent="0.2">
      <c r="C522" s="21"/>
      <c r="D522" s="21"/>
      <c r="E522" s="21"/>
    </row>
    <row r="523" spans="3:5" x14ac:dyDescent="0.2">
      <c r="C523" s="21"/>
      <c r="D523" s="21"/>
      <c r="E523" s="21"/>
    </row>
    <row r="524" spans="3:5" x14ac:dyDescent="0.2">
      <c r="C524" s="21"/>
      <c r="D524" s="21"/>
      <c r="E524" s="21"/>
    </row>
    <row r="525" spans="3:5" x14ac:dyDescent="0.2">
      <c r="C525" s="21"/>
      <c r="D525" s="21"/>
      <c r="E525" s="21"/>
    </row>
    <row r="526" spans="3:5" x14ac:dyDescent="0.2">
      <c r="C526" s="21"/>
      <c r="D526" s="21"/>
      <c r="E526" s="21"/>
    </row>
    <row r="527" spans="3:5" x14ac:dyDescent="0.2">
      <c r="C527" s="21"/>
      <c r="D527" s="21"/>
      <c r="E527" s="21"/>
    </row>
    <row r="528" spans="3:5" x14ac:dyDescent="0.2">
      <c r="C528" s="21"/>
      <c r="D528" s="21"/>
      <c r="E528" s="21"/>
    </row>
    <row r="529" spans="3:5" x14ac:dyDescent="0.2">
      <c r="C529" s="21"/>
      <c r="D529" s="21"/>
      <c r="E529" s="21"/>
    </row>
    <row r="530" spans="3:5" x14ac:dyDescent="0.2">
      <c r="C530" s="21"/>
      <c r="D530" s="21"/>
      <c r="E530" s="21"/>
    </row>
    <row r="531" spans="3:5" x14ac:dyDescent="0.2">
      <c r="C531" s="21"/>
      <c r="D531" s="21"/>
      <c r="E531" s="21"/>
    </row>
    <row r="532" spans="3:5" x14ac:dyDescent="0.2">
      <c r="C532" s="21"/>
      <c r="D532" s="21"/>
      <c r="E532" s="21"/>
    </row>
    <row r="533" spans="3:5" x14ac:dyDescent="0.2">
      <c r="C533" s="21"/>
      <c r="D533" s="21"/>
      <c r="E533" s="21"/>
    </row>
    <row r="534" spans="3:5" x14ac:dyDescent="0.2">
      <c r="C534" s="21"/>
      <c r="D534" s="21"/>
      <c r="E534" s="21"/>
    </row>
    <row r="535" spans="3:5" x14ac:dyDescent="0.2">
      <c r="C535" s="21"/>
      <c r="D535" s="21"/>
      <c r="E535" s="21"/>
    </row>
    <row r="536" spans="3:5" x14ac:dyDescent="0.2">
      <c r="C536" s="21"/>
      <c r="D536" s="21"/>
      <c r="E536" s="21"/>
    </row>
    <row r="537" spans="3:5" x14ac:dyDescent="0.2">
      <c r="C537" s="21"/>
      <c r="D537" s="21"/>
      <c r="E537" s="21"/>
    </row>
    <row r="538" spans="3:5" x14ac:dyDescent="0.2">
      <c r="C538" s="21"/>
      <c r="D538" s="21"/>
      <c r="E538" s="21"/>
    </row>
    <row r="539" spans="3:5" x14ac:dyDescent="0.2">
      <c r="C539" s="21"/>
      <c r="D539" s="21"/>
      <c r="E539" s="21"/>
    </row>
    <row r="540" spans="3:5" x14ac:dyDescent="0.2">
      <c r="C540" s="21"/>
      <c r="D540" s="21"/>
      <c r="E540" s="21"/>
    </row>
    <row r="541" spans="3:5" x14ac:dyDescent="0.2">
      <c r="C541" s="21"/>
      <c r="D541" s="21"/>
      <c r="E541" s="21"/>
    </row>
    <row r="542" spans="3:5" x14ac:dyDescent="0.2">
      <c r="C542" s="21"/>
      <c r="D542" s="21"/>
      <c r="E542" s="21"/>
    </row>
    <row r="543" spans="3:5" x14ac:dyDescent="0.2">
      <c r="C543" s="21"/>
      <c r="D543" s="21"/>
      <c r="E543" s="21"/>
    </row>
    <row r="544" spans="3:5" x14ac:dyDescent="0.2">
      <c r="C544" s="21"/>
      <c r="D544" s="21"/>
      <c r="E544" s="21"/>
    </row>
    <row r="545" spans="3:5" x14ac:dyDescent="0.2">
      <c r="C545" s="21"/>
      <c r="D545" s="21"/>
      <c r="E545" s="21"/>
    </row>
    <row r="546" spans="3:5" x14ac:dyDescent="0.2">
      <c r="C546" s="21"/>
      <c r="D546" s="21"/>
      <c r="E546" s="21"/>
    </row>
    <row r="547" spans="3:5" x14ac:dyDescent="0.2">
      <c r="C547" s="21"/>
      <c r="D547" s="21"/>
      <c r="E547" s="21"/>
    </row>
    <row r="548" spans="3:5" x14ac:dyDescent="0.2">
      <c r="C548" s="21"/>
      <c r="D548" s="21"/>
      <c r="E548" s="21"/>
    </row>
    <row r="549" spans="3:5" x14ac:dyDescent="0.2">
      <c r="C549" s="21"/>
      <c r="D549" s="21"/>
      <c r="E549" s="21"/>
    </row>
    <row r="550" spans="3:5" x14ac:dyDescent="0.2">
      <c r="C550" s="21"/>
      <c r="D550" s="21"/>
      <c r="E550" s="21"/>
    </row>
    <row r="551" spans="3:5" x14ac:dyDescent="0.2">
      <c r="C551" s="21"/>
      <c r="D551" s="21"/>
      <c r="E551" s="21"/>
    </row>
    <row r="552" spans="3:5" x14ac:dyDescent="0.2">
      <c r="C552" s="21"/>
      <c r="D552" s="21"/>
      <c r="E552" s="21"/>
    </row>
    <row r="553" spans="3:5" x14ac:dyDescent="0.2">
      <c r="C553" s="21"/>
      <c r="D553" s="21"/>
      <c r="E553" s="21"/>
    </row>
    <row r="554" spans="3:5" x14ac:dyDescent="0.2">
      <c r="C554" s="21"/>
      <c r="D554" s="21"/>
      <c r="E554" s="21"/>
    </row>
    <row r="555" spans="3:5" x14ac:dyDescent="0.2">
      <c r="C555" s="21"/>
      <c r="D555" s="21"/>
      <c r="E555" s="21"/>
    </row>
    <row r="556" spans="3:5" x14ac:dyDescent="0.2">
      <c r="C556" s="21"/>
      <c r="D556" s="21"/>
      <c r="E556" s="21"/>
    </row>
    <row r="557" spans="3:5" x14ac:dyDescent="0.2">
      <c r="C557" s="21"/>
      <c r="D557" s="21"/>
      <c r="E557" s="21"/>
    </row>
    <row r="558" spans="3:5" x14ac:dyDescent="0.2">
      <c r="C558" s="21"/>
      <c r="D558" s="21"/>
      <c r="E558" s="21"/>
    </row>
    <row r="559" spans="3:5" x14ac:dyDescent="0.2">
      <c r="C559" s="21"/>
      <c r="D559" s="21"/>
      <c r="E559" s="21"/>
    </row>
    <row r="560" spans="3:5" x14ac:dyDescent="0.2">
      <c r="C560" s="21"/>
      <c r="D560" s="21"/>
      <c r="E560" s="21"/>
    </row>
    <row r="561" spans="3:5" x14ac:dyDescent="0.2">
      <c r="C561" s="21"/>
      <c r="D561" s="21"/>
      <c r="E561" s="21"/>
    </row>
    <row r="562" spans="3:5" x14ac:dyDescent="0.2">
      <c r="C562" s="21"/>
      <c r="D562" s="21"/>
      <c r="E562" s="21"/>
    </row>
    <row r="563" spans="3:5" x14ac:dyDescent="0.2">
      <c r="C563" s="21"/>
      <c r="D563" s="21"/>
      <c r="E563" s="21"/>
    </row>
    <row r="564" spans="3:5" x14ac:dyDescent="0.2">
      <c r="C564" s="21"/>
      <c r="D564" s="21"/>
      <c r="E564" s="21"/>
    </row>
    <row r="565" spans="3:5" x14ac:dyDescent="0.2">
      <c r="C565" s="21"/>
      <c r="D565" s="21"/>
      <c r="E565" s="21"/>
    </row>
    <row r="566" spans="3:5" x14ac:dyDescent="0.2">
      <c r="C566" s="21"/>
      <c r="D566" s="21"/>
      <c r="E566" s="21"/>
    </row>
    <row r="567" spans="3:5" x14ac:dyDescent="0.2">
      <c r="C567" s="21"/>
      <c r="D567" s="21"/>
      <c r="E567" s="21"/>
    </row>
    <row r="568" spans="3:5" x14ac:dyDescent="0.2">
      <c r="C568" s="21"/>
      <c r="D568" s="21"/>
      <c r="E568" s="21"/>
    </row>
    <row r="569" spans="3:5" x14ac:dyDescent="0.2">
      <c r="C569" s="21"/>
      <c r="D569" s="21"/>
      <c r="E569" s="21"/>
    </row>
    <row r="570" spans="3:5" x14ac:dyDescent="0.2">
      <c r="C570" s="21"/>
      <c r="D570" s="21"/>
      <c r="E570" s="21"/>
    </row>
    <row r="571" spans="3:5" x14ac:dyDescent="0.2">
      <c r="C571" s="21"/>
      <c r="D571" s="21"/>
      <c r="E571" s="21"/>
    </row>
    <row r="572" spans="3:5" x14ac:dyDescent="0.2">
      <c r="C572" s="21"/>
      <c r="D572" s="21"/>
      <c r="E572" s="21"/>
    </row>
    <row r="573" spans="3:5" x14ac:dyDescent="0.2">
      <c r="C573" s="21"/>
      <c r="D573" s="21"/>
      <c r="E573" s="21"/>
    </row>
    <row r="574" spans="3:5" x14ac:dyDescent="0.2">
      <c r="C574" s="21"/>
      <c r="D574" s="21"/>
      <c r="E574" s="21"/>
    </row>
    <row r="575" spans="3:5" x14ac:dyDescent="0.2">
      <c r="C575" s="21"/>
      <c r="D575" s="21"/>
      <c r="E575" s="21"/>
    </row>
    <row r="576" spans="3:5" x14ac:dyDescent="0.2">
      <c r="C576" s="21"/>
      <c r="D576" s="21"/>
      <c r="E576" s="21"/>
    </row>
    <row r="577" spans="3:5" x14ac:dyDescent="0.2">
      <c r="C577" s="21"/>
      <c r="D577" s="21"/>
      <c r="E577" s="21"/>
    </row>
    <row r="578" spans="3:5" x14ac:dyDescent="0.2">
      <c r="C578" s="21"/>
      <c r="D578" s="21"/>
      <c r="E578" s="21"/>
    </row>
    <row r="579" spans="3:5" x14ac:dyDescent="0.2">
      <c r="C579" s="21"/>
      <c r="D579" s="21"/>
      <c r="E579" s="21"/>
    </row>
    <row r="580" spans="3:5" x14ac:dyDescent="0.2">
      <c r="C580" s="21"/>
      <c r="D580" s="21"/>
      <c r="E580" s="21"/>
    </row>
    <row r="581" spans="3:5" x14ac:dyDescent="0.2">
      <c r="C581" s="21"/>
      <c r="D581" s="21"/>
      <c r="E581" s="21"/>
    </row>
    <row r="582" spans="3:5" x14ac:dyDescent="0.2">
      <c r="C582" s="21"/>
      <c r="D582" s="21"/>
      <c r="E582" s="21"/>
    </row>
    <row r="583" spans="3:5" x14ac:dyDescent="0.2">
      <c r="C583" s="21"/>
      <c r="D583" s="21"/>
      <c r="E583" s="21"/>
    </row>
    <row r="584" spans="3:5" x14ac:dyDescent="0.2">
      <c r="C584" s="21"/>
      <c r="D584" s="21"/>
      <c r="E584" s="21"/>
    </row>
    <row r="585" spans="3:5" x14ac:dyDescent="0.2">
      <c r="C585" s="21"/>
      <c r="D585" s="21"/>
      <c r="E585" s="21"/>
    </row>
    <row r="586" spans="3:5" x14ac:dyDescent="0.2">
      <c r="C586" s="21"/>
      <c r="D586" s="21"/>
      <c r="E586" s="21"/>
    </row>
    <row r="587" spans="3:5" x14ac:dyDescent="0.2">
      <c r="C587" s="21"/>
      <c r="D587" s="21"/>
      <c r="E587" s="21"/>
    </row>
    <row r="588" spans="3:5" x14ac:dyDescent="0.2">
      <c r="C588" s="21"/>
      <c r="D588" s="21"/>
      <c r="E588" s="21"/>
    </row>
    <row r="589" spans="3:5" x14ac:dyDescent="0.2">
      <c r="C589" s="21"/>
      <c r="D589" s="21"/>
      <c r="E589" s="21"/>
    </row>
    <row r="590" spans="3:5" x14ac:dyDescent="0.2">
      <c r="C590" s="21"/>
      <c r="D590" s="21"/>
      <c r="E590" s="21"/>
    </row>
    <row r="591" spans="3:5" x14ac:dyDescent="0.2">
      <c r="C591" s="21"/>
      <c r="D591" s="21"/>
      <c r="E591" s="21"/>
    </row>
    <row r="592" spans="3:5" x14ac:dyDescent="0.2">
      <c r="C592" s="21"/>
      <c r="D592" s="21"/>
      <c r="E592" s="21"/>
    </row>
    <row r="593" spans="3:5" x14ac:dyDescent="0.2">
      <c r="C593" s="21"/>
      <c r="D593" s="21"/>
      <c r="E593" s="21"/>
    </row>
    <row r="594" spans="3:5" x14ac:dyDescent="0.2">
      <c r="C594" s="21"/>
      <c r="D594" s="21"/>
      <c r="E594" s="21"/>
    </row>
    <row r="595" spans="3:5" x14ac:dyDescent="0.2">
      <c r="C595" s="21"/>
      <c r="D595" s="21"/>
      <c r="E595" s="21"/>
    </row>
    <row r="596" spans="3:5" x14ac:dyDescent="0.2">
      <c r="C596" s="21"/>
      <c r="D596" s="21"/>
      <c r="E596" s="21"/>
    </row>
    <row r="597" spans="3:5" x14ac:dyDescent="0.2">
      <c r="C597" s="21"/>
      <c r="D597" s="21"/>
      <c r="E597" s="21"/>
    </row>
    <row r="598" spans="3:5" x14ac:dyDescent="0.2">
      <c r="C598" s="21"/>
      <c r="D598" s="21"/>
      <c r="E598" s="21"/>
    </row>
    <row r="599" spans="3:5" x14ac:dyDescent="0.2">
      <c r="C599" s="21"/>
      <c r="D599" s="21"/>
      <c r="E599" s="21"/>
    </row>
    <row r="600" spans="3:5" x14ac:dyDescent="0.2">
      <c r="C600" s="21"/>
      <c r="D600" s="21"/>
      <c r="E600" s="21"/>
    </row>
    <row r="601" spans="3:5" x14ac:dyDescent="0.2">
      <c r="C601" s="21"/>
      <c r="D601" s="21"/>
      <c r="E601" s="21"/>
    </row>
    <row r="602" spans="3:5" x14ac:dyDescent="0.2">
      <c r="C602" s="21"/>
      <c r="D602" s="21"/>
      <c r="E602" s="21"/>
    </row>
    <row r="603" spans="3:5" x14ac:dyDescent="0.2">
      <c r="C603" s="21"/>
      <c r="D603" s="21"/>
      <c r="E603" s="21"/>
    </row>
    <row r="604" spans="3:5" x14ac:dyDescent="0.2">
      <c r="C604" s="21"/>
      <c r="D604" s="21"/>
      <c r="E604" s="21"/>
    </row>
    <row r="605" spans="3:5" x14ac:dyDescent="0.2">
      <c r="C605" s="21"/>
      <c r="D605" s="21"/>
      <c r="E605" s="21"/>
    </row>
    <row r="606" spans="3:5" x14ac:dyDescent="0.2">
      <c r="C606" s="21"/>
      <c r="D606" s="21"/>
      <c r="E606" s="21"/>
    </row>
    <row r="607" spans="3:5" x14ac:dyDescent="0.2">
      <c r="C607" s="21"/>
      <c r="D607" s="21"/>
      <c r="E607" s="21"/>
    </row>
    <row r="608" spans="3:5" x14ac:dyDescent="0.2">
      <c r="C608" s="21"/>
      <c r="D608" s="21"/>
      <c r="E608" s="21"/>
    </row>
    <row r="609" spans="3:5" x14ac:dyDescent="0.2">
      <c r="C609" s="21"/>
      <c r="D609" s="21"/>
      <c r="E609" s="21"/>
    </row>
    <row r="610" spans="3:5" x14ac:dyDescent="0.2">
      <c r="C610" s="21"/>
      <c r="D610" s="21"/>
      <c r="E610" s="21"/>
    </row>
    <row r="611" spans="3:5" x14ac:dyDescent="0.2">
      <c r="C611" s="21"/>
      <c r="D611" s="21"/>
      <c r="E611" s="21"/>
    </row>
    <row r="612" spans="3:5" x14ac:dyDescent="0.2">
      <c r="C612" s="21"/>
      <c r="D612" s="21"/>
      <c r="E612" s="21"/>
    </row>
    <row r="613" spans="3:5" x14ac:dyDescent="0.2">
      <c r="C613" s="21"/>
      <c r="D613" s="21"/>
      <c r="E613" s="21"/>
    </row>
    <row r="614" spans="3:5" x14ac:dyDescent="0.2">
      <c r="C614" s="21"/>
      <c r="D614" s="21"/>
      <c r="E614" s="21"/>
    </row>
    <row r="615" spans="3:5" x14ac:dyDescent="0.2">
      <c r="C615" s="21"/>
      <c r="D615" s="21"/>
      <c r="E615" s="21"/>
    </row>
    <row r="616" spans="3:5" x14ac:dyDescent="0.2">
      <c r="C616" s="21"/>
      <c r="D616" s="21"/>
      <c r="E616" s="21"/>
    </row>
    <row r="617" spans="3:5" x14ac:dyDescent="0.2">
      <c r="C617" s="21"/>
      <c r="D617" s="21"/>
      <c r="E617" s="21"/>
    </row>
    <row r="618" spans="3:5" x14ac:dyDescent="0.2">
      <c r="C618" s="21"/>
      <c r="D618" s="21"/>
      <c r="E618" s="21"/>
    </row>
    <row r="619" spans="3:5" x14ac:dyDescent="0.2">
      <c r="C619" s="21"/>
      <c r="D619" s="21"/>
      <c r="E619" s="21"/>
    </row>
    <row r="620" spans="3:5" x14ac:dyDescent="0.2">
      <c r="C620" s="21"/>
      <c r="D620" s="21"/>
      <c r="E620" s="21"/>
    </row>
    <row r="621" spans="3:5" x14ac:dyDescent="0.2">
      <c r="C621" s="21"/>
      <c r="D621" s="21"/>
      <c r="E621" s="21"/>
    </row>
    <row r="622" spans="3:5" x14ac:dyDescent="0.2">
      <c r="C622" s="21"/>
      <c r="D622" s="21"/>
      <c r="E622" s="21"/>
    </row>
    <row r="623" spans="3:5" x14ac:dyDescent="0.2">
      <c r="C623" s="21"/>
      <c r="D623" s="21"/>
      <c r="E623" s="21"/>
    </row>
    <row r="624" spans="3:5" x14ac:dyDescent="0.2">
      <c r="C624" s="21"/>
      <c r="D624" s="21"/>
      <c r="E624" s="21"/>
    </row>
    <row r="625" spans="3:5" x14ac:dyDescent="0.2">
      <c r="C625" s="21"/>
      <c r="D625" s="21"/>
      <c r="E625" s="21"/>
    </row>
    <row r="626" spans="3:5" x14ac:dyDescent="0.2">
      <c r="C626" s="21"/>
      <c r="D626" s="21"/>
      <c r="E626" s="21"/>
    </row>
    <row r="627" spans="3:5" x14ac:dyDescent="0.2">
      <c r="C627" s="21"/>
      <c r="D627" s="21"/>
      <c r="E627" s="21"/>
    </row>
    <row r="628" spans="3:5" x14ac:dyDescent="0.2">
      <c r="C628" s="21"/>
      <c r="D628" s="21"/>
      <c r="E628" s="21"/>
    </row>
    <row r="629" spans="3:5" x14ac:dyDescent="0.2">
      <c r="C629" s="21"/>
      <c r="D629" s="21"/>
      <c r="E629" s="21"/>
    </row>
    <row r="630" spans="3:5" x14ac:dyDescent="0.2">
      <c r="C630" s="21"/>
      <c r="D630" s="21"/>
      <c r="E630" s="21"/>
    </row>
    <row r="631" spans="3:5" x14ac:dyDescent="0.2">
      <c r="C631" s="21"/>
      <c r="D631" s="21"/>
      <c r="E631" s="21"/>
    </row>
    <row r="632" spans="3:5" x14ac:dyDescent="0.2">
      <c r="C632" s="21"/>
      <c r="D632" s="21"/>
      <c r="E632" s="21"/>
    </row>
    <row r="633" spans="3:5" x14ac:dyDescent="0.2">
      <c r="C633" s="21"/>
      <c r="D633" s="21"/>
      <c r="E633" s="21"/>
    </row>
    <row r="634" spans="3:5" x14ac:dyDescent="0.2">
      <c r="C634" s="21"/>
      <c r="D634" s="21"/>
      <c r="E634" s="21"/>
    </row>
    <row r="635" spans="3:5" x14ac:dyDescent="0.2">
      <c r="C635" s="21"/>
      <c r="D635" s="21"/>
      <c r="E635" s="21"/>
    </row>
    <row r="636" spans="3:5" x14ac:dyDescent="0.2">
      <c r="C636" s="21"/>
      <c r="D636" s="21"/>
      <c r="E636" s="21"/>
    </row>
    <row r="637" spans="3:5" x14ac:dyDescent="0.2">
      <c r="C637" s="21"/>
      <c r="D637" s="21"/>
      <c r="E637" s="21"/>
    </row>
    <row r="638" spans="3:5" x14ac:dyDescent="0.2">
      <c r="C638" s="21"/>
      <c r="D638" s="21"/>
      <c r="E638" s="21"/>
    </row>
    <row r="639" spans="3:5" x14ac:dyDescent="0.2">
      <c r="C639" s="21"/>
      <c r="D639" s="21"/>
      <c r="E639" s="21"/>
    </row>
    <row r="640" spans="3:5" x14ac:dyDescent="0.2">
      <c r="C640" s="21"/>
      <c r="D640" s="21"/>
      <c r="E640" s="21"/>
    </row>
    <row r="641" spans="3:5" x14ac:dyDescent="0.2">
      <c r="C641" s="21"/>
      <c r="D641" s="21"/>
      <c r="E641" s="21"/>
    </row>
    <row r="642" spans="3:5" x14ac:dyDescent="0.2">
      <c r="C642" s="21"/>
      <c r="D642" s="21"/>
      <c r="E642" s="21"/>
    </row>
    <row r="643" spans="3:5" x14ac:dyDescent="0.2">
      <c r="C643" s="21"/>
      <c r="D643" s="21"/>
      <c r="E643" s="21"/>
    </row>
    <row r="644" spans="3:5" x14ac:dyDescent="0.2">
      <c r="C644" s="21"/>
      <c r="D644" s="21"/>
      <c r="E644" s="21"/>
    </row>
    <row r="645" spans="3:5" x14ac:dyDescent="0.2">
      <c r="C645" s="21"/>
      <c r="D645" s="21"/>
      <c r="E645" s="21"/>
    </row>
    <row r="646" spans="3:5" x14ac:dyDescent="0.2">
      <c r="C646" s="21"/>
      <c r="D646" s="21"/>
      <c r="E646" s="21"/>
    </row>
    <row r="647" spans="3:5" x14ac:dyDescent="0.2">
      <c r="C647" s="21"/>
      <c r="D647" s="21"/>
      <c r="E647" s="21"/>
    </row>
    <row r="648" spans="3:5" x14ac:dyDescent="0.2">
      <c r="C648" s="21"/>
      <c r="D648" s="21"/>
      <c r="E648" s="21"/>
    </row>
    <row r="649" spans="3:5" x14ac:dyDescent="0.2">
      <c r="C649" s="21"/>
      <c r="D649" s="21"/>
      <c r="E649" s="21"/>
    </row>
    <row r="650" spans="3:5" x14ac:dyDescent="0.2">
      <c r="C650" s="21"/>
      <c r="D650" s="21"/>
      <c r="E650" s="21"/>
    </row>
    <row r="651" spans="3:5" x14ac:dyDescent="0.2">
      <c r="C651" s="21"/>
      <c r="D651" s="21"/>
      <c r="E651" s="21"/>
    </row>
    <row r="652" spans="3:5" x14ac:dyDescent="0.2">
      <c r="C652" s="21"/>
      <c r="D652" s="21"/>
      <c r="E652" s="21"/>
    </row>
    <row r="653" spans="3:5" x14ac:dyDescent="0.2">
      <c r="C653" s="21"/>
      <c r="D653" s="21"/>
      <c r="E653" s="21"/>
    </row>
    <row r="654" spans="3:5" x14ac:dyDescent="0.2">
      <c r="C654" s="21"/>
      <c r="D654" s="21"/>
      <c r="E654" s="21"/>
    </row>
    <row r="655" spans="3:5" x14ac:dyDescent="0.2">
      <c r="C655" s="21"/>
      <c r="D655" s="21"/>
      <c r="E655" s="21"/>
    </row>
    <row r="656" spans="3:5" x14ac:dyDescent="0.2">
      <c r="C656" s="21"/>
      <c r="D656" s="21"/>
      <c r="E656" s="21"/>
    </row>
    <row r="657" spans="3:5" x14ac:dyDescent="0.2">
      <c r="C657" s="21"/>
      <c r="D657" s="21"/>
      <c r="E657" s="21"/>
    </row>
    <row r="658" spans="3:5" x14ac:dyDescent="0.2">
      <c r="C658" s="21"/>
      <c r="D658" s="21"/>
      <c r="E658" s="21"/>
    </row>
    <row r="659" spans="3:5" x14ac:dyDescent="0.2">
      <c r="C659" s="21"/>
      <c r="D659" s="21"/>
      <c r="E659" s="21"/>
    </row>
    <row r="660" spans="3:5" x14ac:dyDescent="0.2">
      <c r="C660" s="21"/>
      <c r="D660" s="21"/>
      <c r="E660" s="21"/>
    </row>
    <row r="661" spans="3:5" x14ac:dyDescent="0.2">
      <c r="C661" s="21"/>
      <c r="D661" s="21"/>
      <c r="E661" s="21"/>
    </row>
    <row r="662" spans="3:5" x14ac:dyDescent="0.2">
      <c r="C662" s="21"/>
      <c r="D662" s="21"/>
      <c r="E662" s="21"/>
    </row>
    <row r="663" spans="3:5" x14ac:dyDescent="0.2">
      <c r="C663" s="21"/>
      <c r="D663" s="21"/>
      <c r="E663" s="21"/>
    </row>
    <row r="664" spans="3:5" x14ac:dyDescent="0.2">
      <c r="C664" s="21"/>
      <c r="D664" s="21"/>
      <c r="E664" s="21"/>
    </row>
    <row r="665" spans="3:5" x14ac:dyDescent="0.2">
      <c r="C665" s="21"/>
      <c r="D665" s="21"/>
      <c r="E665" s="21"/>
    </row>
    <row r="666" spans="3:5" x14ac:dyDescent="0.2">
      <c r="C666" s="21"/>
      <c r="D666" s="21"/>
      <c r="E666" s="21"/>
    </row>
    <row r="667" spans="3:5" x14ac:dyDescent="0.2">
      <c r="C667" s="21"/>
      <c r="D667" s="21"/>
      <c r="E667" s="21"/>
    </row>
    <row r="668" spans="3:5" x14ac:dyDescent="0.2">
      <c r="C668" s="21"/>
      <c r="D668" s="21"/>
      <c r="E668" s="21"/>
    </row>
    <row r="669" spans="3:5" x14ac:dyDescent="0.2">
      <c r="C669" s="21"/>
      <c r="D669" s="21"/>
      <c r="E669" s="21"/>
    </row>
    <row r="670" spans="3:5" x14ac:dyDescent="0.2">
      <c r="C670" s="21"/>
      <c r="D670" s="21"/>
      <c r="E670" s="21"/>
    </row>
    <row r="671" spans="3:5" x14ac:dyDescent="0.2">
      <c r="C671" s="21"/>
      <c r="D671" s="21"/>
      <c r="E671" s="21"/>
    </row>
    <row r="672" spans="3:5" x14ac:dyDescent="0.2">
      <c r="C672" s="21"/>
      <c r="D672" s="21"/>
      <c r="E672" s="21"/>
    </row>
    <row r="673" spans="3:5" x14ac:dyDescent="0.2">
      <c r="C673" s="21"/>
      <c r="D673" s="21"/>
      <c r="E673" s="21"/>
    </row>
    <row r="674" spans="3:5" x14ac:dyDescent="0.2">
      <c r="C674" s="21"/>
      <c r="D674" s="21"/>
      <c r="E674" s="21"/>
    </row>
    <row r="675" spans="3:5" x14ac:dyDescent="0.2">
      <c r="C675" s="21"/>
      <c r="D675" s="21"/>
      <c r="E675" s="21"/>
    </row>
    <row r="676" spans="3:5" x14ac:dyDescent="0.2">
      <c r="C676" s="21"/>
      <c r="D676" s="21"/>
      <c r="E676" s="21"/>
    </row>
    <row r="677" spans="3:5" x14ac:dyDescent="0.2">
      <c r="C677" s="21"/>
      <c r="D677" s="21"/>
      <c r="E677" s="21"/>
    </row>
    <row r="678" spans="3:5" x14ac:dyDescent="0.2">
      <c r="C678" s="21"/>
      <c r="D678" s="21"/>
      <c r="E678" s="21"/>
    </row>
    <row r="679" spans="3:5" x14ac:dyDescent="0.2">
      <c r="C679" s="21"/>
      <c r="D679" s="21"/>
      <c r="E679" s="21"/>
    </row>
    <row r="680" spans="3:5" x14ac:dyDescent="0.2">
      <c r="C680" s="21"/>
      <c r="D680" s="21"/>
      <c r="E680" s="21"/>
    </row>
    <row r="681" spans="3:5" x14ac:dyDescent="0.2">
      <c r="C681" s="21"/>
      <c r="D681" s="21"/>
      <c r="E681" s="21"/>
    </row>
    <row r="682" spans="3:5" x14ac:dyDescent="0.2">
      <c r="C682" s="21"/>
      <c r="D682" s="21"/>
      <c r="E682" s="21"/>
    </row>
    <row r="683" spans="3:5" x14ac:dyDescent="0.2">
      <c r="C683" s="21"/>
      <c r="D683" s="21"/>
      <c r="E683" s="21"/>
    </row>
    <row r="684" spans="3:5" x14ac:dyDescent="0.2">
      <c r="C684" s="21"/>
      <c r="D684" s="21"/>
      <c r="E684" s="21"/>
    </row>
    <row r="685" spans="3:5" x14ac:dyDescent="0.2">
      <c r="C685" s="21"/>
      <c r="D685" s="21"/>
      <c r="E685" s="21"/>
    </row>
    <row r="686" spans="3:5" x14ac:dyDescent="0.2">
      <c r="C686" s="21"/>
      <c r="D686" s="21"/>
      <c r="E686" s="21"/>
    </row>
    <row r="687" spans="3:5" x14ac:dyDescent="0.2">
      <c r="C687" s="21"/>
      <c r="D687" s="21"/>
      <c r="E687" s="21"/>
    </row>
    <row r="688" spans="3:5" x14ac:dyDescent="0.2">
      <c r="C688" s="21"/>
      <c r="D688" s="21"/>
      <c r="E688" s="21"/>
    </row>
    <row r="689" spans="3:5" x14ac:dyDescent="0.2">
      <c r="C689" s="21"/>
      <c r="D689" s="21"/>
      <c r="E689" s="21"/>
    </row>
    <row r="690" spans="3:5" x14ac:dyDescent="0.2">
      <c r="C690" s="21"/>
      <c r="D690" s="21"/>
      <c r="E690" s="21"/>
    </row>
    <row r="691" spans="3:5" x14ac:dyDescent="0.2">
      <c r="C691" s="21"/>
      <c r="D691" s="21"/>
      <c r="E691" s="21"/>
    </row>
    <row r="692" spans="3:5" x14ac:dyDescent="0.2">
      <c r="C692" s="21"/>
      <c r="D692" s="21"/>
      <c r="E692" s="21"/>
    </row>
    <row r="693" spans="3:5" x14ac:dyDescent="0.2">
      <c r="C693" s="21"/>
      <c r="D693" s="21"/>
      <c r="E693" s="21"/>
    </row>
    <row r="694" spans="3:5" x14ac:dyDescent="0.2">
      <c r="C694" s="21"/>
      <c r="D694" s="21"/>
      <c r="E694" s="21"/>
    </row>
    <row r="695" spans="3:5" x14ac:dyDescent="0.2">
      <c r="C695" s="21"/>
      <c r="D695" s="21"/>
      <c r="E695" s="21"/>
    </row>
    <row r="696" spans="3:5" x14ac:dyDescent="0.2">
      <c r="C696" s="21"/>
      <c r="D696" s="21"/>
      <c r="E696" s="21"/>
    </row>
    <row r="697" spans="3:5" x14ac:dyDescent="0.2">
      <c r="C697" s="21"/>
      <c r="D697" s="21"/>
      <c r="E697" s="21"/>
    </row>
    <row r="698" spans="3:5" x14ac:dyDescent="0.2">
      <c r="C698" s="21"/>
      <c r="D698" s="21"/>
      <c r="E698" s="21"/>
    </row>
    <row r="699" spans="3:5" x14ac:dyDescent="0.2">
      <c r="C699" s="21"/>
      <c r="D699" s="21"/>
      <c r="E699" s="21"/>
    </row>
    <row r="700" spans="3:5" x14ac:dyDescent="0.2">
      <c r="C700" s="21"/>
      <c r="D700" s="21"/>
      <c r="E700" s="21"/>
    </row>
    <row r="701" spans="3:5" x14ac:dyDescent="0.2">
      <c r="C701" s="21"/>
      <c r="D701" s="21"/>
      <c r="E701" s="21"/>
    </row>
    <row r="702" spans="3:5" x14ac:dyDescent="0.2">
      <c r="C702" s="21"/>
      <c r="D702" s="21"/>
      <c r="E702" s="21"/>
    </row>
    <row r="703" spans="3:5" x14ac:dyDescent="0.2">
      <c r="C703" s="21"/>
      <c r="D703" s="21"/>
      <c r="E703" s="21"/>
    </row>
    <row r="704" spans="3:5" x14ac:dyDescent="0.2">
      <c r="C704" s="21"/>
      <c r="D704" s="21"/>
      <c r="E704" s="21"/>
    </row>
    <row r="705" spans="3:5" x14ac:dyDescent="0.2">
      <c r="C705" s="21"/>
      <c r="D705" s="21"/>
      <c r="E705" s="21"/>
    </row>
    <row r="706" spans="3:5" x14ac:dyDescent="0.2">
      <c r="C706" s="21"/>
      <c r="D706" s="21"/>
      <c r="E706" s="21"/>
    </row>
    <row r="707" spans="3:5" x14ac:dyDescent="0.2">
      <c r="C707" s="21"/>
      <c r="D707" s="21"/>
      <c r="E707" s="21"/>
    </row>
    <row r="708" spans="3:5" x14ac:dyDescent="0.2">
      <c r="C708" s="21"/>
      <c r="D708" s="21"/>
      <c r="E708" s="21"/>
    </row>
    <row r="709" spans="3:5" x14ac:dyDescent="0.2">
      <c r="C709" s="21"/>
      <c r="D709" s="21"/>
      <c r="E709" s="21"/>
    </row>
    <row r="710" spans="3:5" x14ac:dyDescent="0.2">
      <c r="C710" s="21"/>
      <c r="D710" s="21"/>
      <c r="E710" s="21"/>
    </row>
    <row r="711" spans="3:5" x14ac:dyDescent="0.2">
      <c r="C711" s="21"/>
      <c r="D711" s="21"/>
      <c r="E711" s="21"/>
    </row>
    <row r="712" spans="3:5" x14ac:dyDescent="0.2">
      <c r="C712" s="21"/>
      <c r="D712" s="21"/>
      <c r="E712" s="21"/>
    </row>
    <row r="713" spans="3:5" x14ac:dyDescent="0.2">
      <c r="C713" s="21"/>
      <c r="D713" s="21"/>
      <c r="E713" s="21"/>
    </row>
    <row r="714" spans="3:5" x14ac:dyDescent="0.2">
      <c r="C714" s="21"/>
      <c r="D714" s="21"/>
      <c r="E714" s="21"/>
    </row>
    <row r="715" spans="3:5" x14ac:dyDescent="0.2">
      <c r="C715" s="21"/>
      <c r="D715" s="21"/>
      <c r="E715" s="21"/>
    </row>
    <row r="716" spans="3:5" x14ac:dyDescent="0.2">
      <c r="C716" s="21"/>
      <c r="D716" s="21"/>
      <c r="E716" s="21"/>
    </row>
    <row r="717" spans="3:5" x14ac:dyDescent="0.2">
      <c r="C717" s="21"/>
      <c r="D717" s="21"/>
      <c r="E717" s="21"/>
    </row>
    <row r="718" spans="3:5" x14ac:dyDescent="0.2">
      <c r="C718" s="21"/>
      <c r="D718" s="21"/>
      <c r="E718" s="21"/>
    </row>
    <row r="719" spans="3:5" x14ac:dyDescent="0.2">
      <c r="C719" s="21"/>
      <c r="D719" s="21"/>
      <c r="E719" s="21"/>
    </row>
    <row r="720" spans="3:5" x14ac:dyDescent="0.2">
      <c r="C720" s="21"/>
      <c r="D720" s="21"/>
      <c r="E720" s="21"/>
    </row>
    <row r="721" spans="3:5" x14ac:dyDescent="0.2">
      <c r="C721" s="21"/>
      <c r="D721" s="21"/>
      <c r="E721" s="21"/>
    </row>
    <row r="722" spans="3:5" x14ac:dyDescent="0.2">
      <c r="C722" s="21"/>
      <c r="D722" s="21"/>
      <c r="E722" s="21"/>
    </row>
    <row r="723" spans="3:5" x14ac:dyDescent="0.2">
      <c r="C723" s="21"/>
      <c r="D723" s="21"/>
      <c r="E723" s="21"/>
    </row>
    <row r="724" spans="3:5" x14ac:dyDescent="0.2">
      <c r="C724" s="21"/>
      <c r="D724" s="21"/>
      <c r="E724" s="21"/>
    </row>
    <row r="725" spans="3:5" x14ac:dyDescent="0.2">
      <c r="C725" s="21"/>
      <c r="D725" s="21"/>
      <c r="E725" s="21"/>
    </row>
    <row r="726" spans="3:5" x14ac:dyDescent="0.2">
      <c r="C726" s="21"/>
      <c r="D726" s="21"/>
      <c r="E726" s="21"/>
    </row>
    <row r="727" spans="3:5" x14ac:dyDescent="0.2">
      <c r="C727" s="21"/>
      <c r="D727" s="21"/>
      <c r="E727" s="21"/>
    </row>
    <row r="728" spans="3:5" x14ac:dyDescent="0.2">
      <c r="C728" s="21"/>
      <c r="D728" s="21"/>
      <c r="E728" s="21"/>
    </row>
    <row r="729" spans="3:5" x14ac:dyDescent="0.2">
      <c r="C729" s="21"/>
      <c r="D729" s="21"/>
      <c r="E729" s="21"/>
    </row>
    <row r="730" spans="3:5" x14ac:dyDescent="0.2">
      <c r="C730" s="21"/>
      <c r="D730" s="21"/>
      <c r="E730" s="21"/>
    </row>
    <row r="731" spans="3:5" x14ac:dyDescent="0.2">
      <c r="C731" s="21"/>
      <c r="D731" s="21"/>
      <c r="E731" s="21"/>
    </row>
    <row r="732" spans="3:5" x14ac:dyDescent="0.2">
      <c r="C732" s="21"/>
      <c r="D732" s="21"/>
      <c r="E732" s="21"/>
    </row>
    <row r="733" spans="3:5" x14ac:dyDescent="0.2">
      <c r="C733" s="21"/>
      <c r="D733" s="21"/>
      <c r="E733" s="21"/>
    </row>
    <row r="734" spans="3:5" x14ac:dyDescent="0.2">
      <c r="C734" s="21"/>
      <c r="D734" s="21"/>
      <c r="E734" s="21"/>
    </row>
    <row r="735" spans="3:5" x14ac:dyDescent="0.2">
      <c r="C735" s="21"/>
      <c r="D735" s="21"/>
      <c r="E735" s="21"/>
    </row>
    <row r="736" spans="3:5" x14ac:dyDescent="0.2">
      <c r="C736" s="21"/>
      <c r="D736" s="21"/>
      <c r="E736" s="21"/>
    </row>
    <row r="737" spans="3:5" x14ac:dyDescent="0.2">
      <c r="C737" s="21"/>
      <c r="D737" s="21"/>
      <c r="E737" s="21"/>
    </row>
    <row r="738" spans="3:5" x14ac:dyDescent="0.2">
      <c r="C738" s="21"/>
      <c r="D738" s="21"/>
      <c r="E738" s="21"/>
    </row>
    <row r="739" spans="3:5" x14ac:dyDescent="0.2">
      <c r="C739" s="21"/>
      <c r="D739" s="21"/>
      <c r="E739" s="21"/>
    </row>
    <row r="740" spans="3:5" x14ac:dyDescent="0.2">
      <c r="C740" s="21"/>
      <c r="D740" s="21"/>
      <c r="E740" s="21"/>
    </row>
    <row r="741" spans="3:5" x14ac:dyDescent="0.2">
      <c r="C741" s="21"/>
      <c r="D741" s="21"/>
      <c r="E741" s="21"/>
    </row>
    <row r="742" spans="3:5" x14ac:dyDescent="0.2">
      <c r="C742" s="21"/>
      <c r="D742" s="21"/>
      <c r="E742" s="21"/>
    </row>
    <row r="743" spans="3:5" x14ac:dyDescent="0.2">
      <c r="C743" s="21"/>
      <c r="D743" s="21"/>
      <c r="E743" s="21"/>
    </row>
    <row r="744" spans="3:5" x14ac:dyDescent="0.2">
      <c r="C744" s="21"/>
      <c r="D744" s="21"/>
      <c r="E744" s="21"/>
    </row>
    <row r="745" spans="3:5" x14ac:dyDescent="0.2">
      <c r="C745" s="21"/>
      <c r="D745" s="21"/>
      <c r="E745" s="21"/>
    </row>
    <row r="746" spans="3:5" x14ac:dyDescent="0.2">
      <c r="C746" s="21"/>
      <c r="D746" s="21"/>
      <c r="E746" s="21"/>
    </row>
    <row r="747" spans="3:5" x14ac:dyDescent="0.2">
      <c r="C747" s="21"/>
      <c r="D747" s="21"/>
      <c r="E747" s="21"/>
    </row>
    <row r="748" spans="3:5" x14ac:dyDescent="0.2">
      <c r="C748" s="21"/>
      <c r="D748" s="21"/>
      <c r="E748" s="21"/>
    </row>
    <row r="749" spans="3:5" x14ac:dyDescent="0.2">
      <c r="C749" s="21"/>
      <c r="D749" s="21"/>
      <c r="E749" s="21"/>
    </row>
    <row r="750" spans="3:5" x14ac:dyDescent="0.2">
      <c r="C750" s="21"/>
      <c r="D750" s="21"/>
      <c r="E750" s="21"/>
    </row>
    <row r="751" spans="3:5" x14ac:dyDescent="0.2">
      <c r="C751" s="21"/>
      <c r="D751" s="21"/>
      <c r="E751" s="21"/>
    </row>
    <row r="752" spans="3:5" x14ac:dyDescent="0.2">
      <c r="C752" s="21"/>
      <c r="D752" s="21"/>
      <c r="E752" s="21"/>
    </row>
    <row r="753" spans="3:5" x14ac:dyDescent="0.2">
      <c r="C753" s="21"/>
      <c r="D753" s="21"/>
      <c r="E753" s="21"/>
    </row>
    <row r="754" spans="3:5" x14ac:dyDescent="0.2">
      <c r="C754" s="21"/>
      <c r="D754" s="21"/>
      <c r="E754" s="21"/>
    </row>
    <row r="755" spans="3:5" x14ac:dyDescent="0.2">
      <c r="C755" s="21"/>
      <c r="D755" s="21"/>
      <c r="E755" s="21"/>
    </row>
    <row r="756" spans="3:5" x14ac:dyDescent="0.2">
      <c r="C756" s="21"/>
      <c r="D756" s="21"/>
      <c r="E756" s="21"/>
    </row>
    <row r="757" spans="3:5" x14ac:dyDescent="0.2">
      <c r="C757" s="21"/>
      <c r="D757" s="21"/>
      <c r="E757" s="21"/>
    </row>
    <row r="758" spans="3:5" x14ac:dyDescent="0.2">
      <c r="C758" s="21"/>
      <c r="D758" s="21"/>
      <c r="E758" s="21"/>
    </row>
    <row r="759" spans="3:5" x14ac:dyDescent="0.2">
      <c r="C759" s="21"/>
      <c r="D759" s="21"/>
      <c r="E759" s="21"/>
    </row>
    <row r="760" spans="3:5" x14ac:dyDescent="0.2">
      <c r="C760" s="21"/>
      <c r="D760" s="21"/>
      <c r="E760" s="21"/>
    </row>
    <row r="761" spans="3:5" x14ac:dyDescent="0.2">
      <c r="C761" s="21"/>
      <c r="D761" s="21"/>
      <c r="E761" s="21"/>
    </row>
    <row r="762" spans="3:5" x14ac:dyDescent="0.2">
      <c r="C762" s="21"/>
      <c r="D762" s="21"/>
      <c r="E762" s="21"/>
    </row>
    <row r="763" spans="3:5" x14ac:dyDescent="0.2">
      <c r="C763" s="21"/>
      <c r="D763" s="21"/>
      <c r="E763" s="21"/>
    </row>
    <row r="764" spans="3:5" x14ac:dyDescent="0.2">
      <c r="C764" s="21"/>
      <c r="D764" s="21"/>
      <c r="E764" s="21"/>
    </row>
    <row r="765" spans="3:5" x14ac:dyDescent="0.2">
      <c r="C765" s="21"/>
      <c r="D765" s="21"/>
      <c r="E765" s="21"/>
    </row>
    <row r="766" spans="3:5" x14ac:dyDescent="0.2">
      <c r="C766" s="21"/>
      <c r="D766" s="21"/>
      <c r="E766" s="21"/>
    </row>
    <row r="767" spans="3:5" x14ac:dyDescent="0.2">
      <c r="C767" s="21"/>
      <c r="D767" s="21"/>
      <c r="E767" s="21"/>
    </row>
    <row r="768" spans="3:5" x14ac:dyDescent="0.2">
      <c r="C768" s="21"/>
      <c r="D768" s="21"/>
      <c r="E768" s="21"/>
    </row>
    <row r="769" spans="3:5" x14ac:dyDescent="0.2">
      <c r="C769" s="21"/>
      <c r="D769" s="21"/>
      <c r="E769" s="21"/>
    </row>
    <row r="770" spans="3:5" x14ac:dyDescent="0.2">
      <c r="C770" s="21"/>
      <c r="D770" s="21"/>
      <c r="E770" s="21"/>
    </row>
    <row r="771" spans="3:5" x14ac:dyDescent="0.2">
      <c r="C771" s="21"/>
      <c r="D771" s="21"/>
      <c r="E771" s="21"/>
    </row>
    <row r="772" spans="3:5" x14ac:dyDescent="0.2">
      <c r="C772" s="21"/>
      <c r="D772" s="21"/>
      <c r="E772" s="21"/>
    </row>
    <row r="773" spans="3:5" x14ac:dyDescent="0.2">
      <c r="C773" s="21"/>
      <c r="D773" s="21"/>
      <c r="E773" s="21"/>
    </row>
    <row r="774" spans="3:5" x14ac:dyDescent="0.2">
      <c r="C774" s="21"/>
      <c r="D774" s="21"/>
      <c r="E774" s="21"/>
    </row>
    <row r="775" spans="3:5" x14ac:dyDescent="0.2">
      <c r="C775" s="21"/>
      <c r="D775" s="21"/>
      <c r="E775" s="21"/>
    </row>
    <row r="776" spans="3:5" x14ac:dyDescent="0.2">
      <c r="C776" s="21"/>
      <c r="D776" s="21"/>
      <c r="E776" s="21"/>
    </row>
    <row r="777" spans="3:5" x14ac:dyDescent="0.2">
      <c r="C777" s="21"/>
      <c r="D777" s="21"/>
      <c r="E777" s="21"/>
    </row>
    <row r="778" spans="3:5" x14ac:dyDescent="0.2">
      <c r="C778" s="21"/>
      <c r="D778" s="21"/>
      <c r="E778" s="21"/>
    </row>
    <row r="779" spans="3:5" x14ac:dyDescent="0.2">
      <c r="C779" s="21"/>
      <c r="D779" s="21"/>
      <c r="E779" s="21"/>
    </row>
    <row r="780" spans="3:5" x14ac:dyDescent="0.2">
      <c r="C780" s="21"/>
      <c r="D780" s="21"/>
      <c r="E780" s="21"/>
    </row>
    <row r="781" spans="3:5" x14ac:dyDescent="0.2">
      <c r="C781" s="21"/>
      <c r="D781" s="21"/>
      <c r="E781" s="21"/>
    </row>
    <row r="782" spans="3:5" x14ac:dyDescent="0.2">
      <c r="C782" s="21"/>
      <c r="D782" s="21"/>
      <c r="E782" s="21"/>
    </row>
    <row r="783" spans="3:5" x14ac:dyDescent="0.2">
      <c r="C783" s="21"/>
      <c r="D783" s="21"/>
      <c r="E783" s="21"/>
    </row>
    <row r="784" spans="3:5" x14ac:dyDescent="0.2">
      <c r="C784" s="21"/>
      <c r="D784" s="21"/>
      <c r="E784" s="21"/>
    </row>
    <row r="785" spans="3:5" x14ac:dyDescent="0.2">
      <c r="C785" s="21"/>
      <c r="D785" s="21"/>
      <c r="E785" s="21"/>
    </row>
    <row r="786" spans="3:5" x14ac:dyDescent="0.2">
      <c r="C786" s="21"/>
      <c r="D786" s="21"/>
      <c r="E786" s="21"/>
    </row>
    <row r="787" spans="3:5" x14ac:dyDescent="0.2">
      <c r="C787" s="21"/>
      <c r="D787" s="21"/>
      <c r="E787" s="21"/>
    </row>
    <row r="788" spans="3:5" x14ac:dyDescent="0.2">
      <c r="C788" s="21"/>
      <c r="D788" s="21"/>
      <c r="E788" s="21"/>
    </row>
    <row r="789" spans="3:5" x14ac:dyDescent="0.2">
      <c r="C789" s="21"/>
      <c r="D789" s="21"/>
      <c r="E789" s="21"/>
    </row>
    <row r="790" spans="3:5" x14ac:dyDescent="0.2">
      <c r="C790" s="21"/>
      <c r="D790" s="21"/>
      <c r="E790" s="21"/>
    </row>
    <row r="791" spans="3:5" x14ac:dyDescent="0.2">
      <c r="C791" s="21"/>
      <c r="D791" s="21"/>
      <c r="E791" s="21"/>
    </row>
    <row r="792" spans="3:5" x14ac:dyDescent="0.2">
      <c r="C792" s="21"/>
      <c r="D792" s="21"/>
      <c r="E792" s="21"/>
    </row>
    <row r="793" spans="3:5" x14ac:dyDescent="0.2">
      <c r="C793" s="21"/>
      <c r="D793" s="21"/>
      <c r="E793" s="21"/>
    </row>
    <row r="794" spans="3:5" x14ac:dyDescent="0.2">
      <c r="C794" s="21"/>
      <c r="D794" s="21"/>
      <c r="E794" s="21"/>
    </row>
    <row r="795" spans="3:5" x14ac:dyDescent="0.2">
      <c r="C795" s="21"/>
      <c r="D795" s="21"/>
      <c r="E795" s="21"/>
    </row>
    <row r="796" spans="3:5" x14ac:dyDescent="0.2">
      <c r="C796" s="21"/>
      <c r="D796" s="21"/>
      <c r="E796" s="21"/>
    </row>
    <row r="797" spans="3:5" x14ac:dyDescent="0.2">
      <c r="C797" s="21"/>
      <c r="D797" s="21"/>
      <c r="E797" s="21"/>
    </row>
    <row r="798" spans="3:5" x14ac:dyDescent="0.2">
      <c r="C798" s="21"/>
      <c r="D798" s="21"/>
      <c r="E798" s="21"/>
    </row>
    <row r="799" spans="3:5" x14ac:dyDescent="0.2">
      <c r="C799" s="21"/>
      <c r="D799" s="21"/>
      <c r="E799" s="21"/>
    </row>
    <row r="800" spans="3:5" x14ac:dyDescent="0.2">
      <c r="C800" s="21"/>
      <c r="D800" s="21"/>
      <c r="E800" s="21"/>
    </row>
    <row r="801" spans="3:5" x14ac:dyDescent="0.2">
      <c r="C801" s="21"/>
      <c r="D801" s="21"/>
      <c r="E801" s="21"/>
    </row>
    <row r="802" spans="3:5" x14ac:dyDescent="0.2">
      <c r="C802" s="21"/>
      <c r="D802" s="21"/>
      <c r="E802" s="21"/>
    </row>
    <row r="803" spans="3:5" x14ac:dyDescent="0.2">
      <c r="C803" s="21"/>
      <c r="D803" s="21"/>
      <c r="E803" s="21"/>
    </row>
    <row r="804" spans="3:5" x14ac:dyDescent="0.2">
      <c r="C804" s="21"/>
      <c r="D804" s="21"/>
      <c r="E804" s="21"/>
    </row>
    <row r="805" spans="3:5" x14ac:dyDescent="0.2">
      <c r="C805" s="21"/>
      <c r="D805" s="21"/>
      <c r="E805" s="21"/>
    </row>
    <row r="806" spans="3:5" x14ac:dyDescent="0.2">
      <c r="C806" s="21"/>
      <c r="D806" s="21"/>
      <c r="E806" s="21"/>
    </row>
    <row r="807" spans="3:5" x14ac:dyDescent="0.2">
      <c r="C807" s="21"/>
      <c r="D807" s="21"/>
      <c r="E807" s="21"/>
    </row>
    <row r="808" spans="3:5" x14ac:dyDescent="0.2">
      <c r="C808" s="21"/>
      <c r="D808" s="21"/>
      <c r="E808" s="21"/>
    </row>
    <row r="809" spans="3:5" x14ac:dyDescent="0.2">
      <c r="C809" s="21"/>
      <c r="D809" s="21"/>
      <c r="E809" s="21"/>
    </row>
    <row r="810" spans="3:5" x14ac:dyDescent="0.2">
      <c r="C810" s="21"/>
      <c r="D810" s="21"/>
      <c r="E810" s="21"/>
    </row>
    <row r="811" spans="3:5" x14ac:dyDescent="0.2">
      <c r="C811" s="21"/>
      <c r="D811" s="21"/>
      <c r="E811" s="21"/>
    </row>
    <row r="812" spans="3:5" x14ac:dyDescent="0.2">
      <c r="C812" s="21"/>
      <c r="D812" s="21"/>
      <c r="E812" s="21"/>
    </row>
    <row r="813" spans="3:5" x14ac:dyDescent="0.2">
      <c r="C813" s="21"/>
      <c r="D813" s="21"/>
      <c r="E813" s="21"/>
    </row>
    <row r="814" spans="3:5" x14ac:dyDescent="0.2">
      <c r="C814" s="21"/>
      <c r="D814" s="21"/>
      <c r="E814" s="21"/>
    </row>
    <row r="815" spans="3:5" x14ac:dyDescent="0.2">
      <c r="C815" s="21"/>
      <c r="D815" s="21"/>
      <c r="E815" s="21"/>
    </row>
    <row r="816" spans="3:5" x14ac:dyDescent="0.2">
      <c r="C816" s="21"/>
      <c r="D816" s="21"/>
      <c r="E816" s="21"/>
    </row>
    <row r="817" spans="3:5" x14ac:dyDescent="0.2">
      <c r="C817" s="21"/>
      <c r="D817" s="21"/>
      <c r="E817" s="21"/>
    </row>
    <row r="818" spans="3:5" x14ac:dyDescent="0.2">
      <c r="C818" s="21"/>
      <c r="D818" s="21"/>
      <c r="E818" s="21"/>
    </row>
    <row r="819" spans="3:5" x14ac:dyDescent="0.2">
      <c r="C819" s="21"/>
      <c r="D819" s="21"/>
      <c r="E819" s="21"/>
    </row>
    <row r="820" spans="3:5" x14ac:dyDescent="0.2">
      <c r="C820" s="21"/>
      <c r="D820" s="21"/>
      <c r="E820" s="21"/>
    </row>
    <row r="821" spans="3:5" x14ac:dyDescent="0.2">
      <c r="C821" s="21"/>
      <c r="D821" s="21"/>
      <c r="E821" s="21"/>
    </row>
    <row r="822" spans="3:5" x14ac:dyDescent="0.2">
      <c r="C822" s="21"/>
      <c r="D822" s="21"/>
      <c r="E822" s="21"/>
    </row>
    <row r="823" spans="3:5" x14ac:dyDescent="0.2">
      <c r="C823" s="21"/>
      <c r="D823" s="21"/>
      <c r="E823" s="21"/>
    </row>
    <row r="824" spans="3:5" x14ac:dyDescent="0.2">
      <c r="C824" s="21"/>
      <c r="D824" s="21"/>
      <c r="E824" s="21"/>
    </row>
    <row r="825" spans="3:5" x14ac:dyDescent="0.2">
      <c r="C825" s="21"/>
      <c r="D825" s="21"/>
      <c r="E825" s="21"/>
    </row>
    <row r="826" spans="3:5" x14ac:dyDescent="0.2">
      <c r="C826" s="21"/>
      <c r="D826" s="21"/>
      <c r="E826" s="21"/>
    </row>
    <row r="827" spans="3:5" x14ac:dyDescent="0.2">
      <c r="C827" s="21"/>
      <c r="D827" s="21"/>
      <c r="E827" s="21"/>
    </row>
    <row r="828" spans="3:5" x14ac:dyDescent="0.2">
      <c r="C828" s="21"/>
      <c r="D828" s="21"/>
      <c r="E828" s="21"/>
    </row>
    <row r="829" spans="3:5" x14ac:dyDescent="0.2">
      <c r="C829" s="21"/>
      <c r="D829" s="21"/>
      <c r="E829" s="21"/>
    </row>
    <row r="830" spans="3:5" x14ac:dyDescent="0.2">
      <c r="C830" s="21"/>
      <c r="D830" s="21"/>
      <c r="E830" s="21"/>
    </row>
    <row r="831" spans="3:5" x14ac:dyDescent="0.2">
      <c r="C831" s="21"/>
      <c r="D831" s="21"/>
      <c r="E831" s="21"/>
    </row>
    <row r="832" spans="3:5" x14ac:dyDescent="0.2">
      <c r="C832" s="21"/>
      <c r="D832" s="21"/>
      <c r="E832" s="21"/>
    </row>
    <row r="833" spans="3:5" x14ac:dyDescent="0.2">
      <c r="C833" s="21"/>
      <c r="D833" s="21"/>
      <c r="E833" s="21"/>
    </row>
    <row r="834" spans="3:5" x14ac:dyDescent="0.2">
      <c r="C834" s="21"/>
      <c r="D834" s="21"/>
      <c r="E834" s="21"/>
    </row>
    <row r="835" spans="3:5" x14ac:dyDescent="0.2">
      <c r="C835" s="21"/>
      <c r="D835" s="21"/>
      <c r="E835" s="21"/>
    </row>
    <row r="836" spans="3:5" x14ac:dyDescent="0.2">
      <c r="C836" s="21"/>
      <c r="D836" s="21"/>
      <c r="E836" s="21"/>
    </row>
    <row r="837" spans="3:5" x14ac:dyDescent="0.2">
      <c r="C837" s="21"/>
      <c r="D837" s="21"/>
      <c r="E837" s="21"/>
    </row>
    <row r="838" spans="3:5" x14ac:dyDescent="0.2">
      <c r="C838" s="21"/>
      <c r="D838" s="21"/>
      <c r="E838" s="21"/>
    </row>
    <row r="839" spans="3:5" x14ac:dyDescent="0.2">
      <c r="C839" s="21"/>
      <c r="D839" s="21"/>
      <c r="E839" s="21"/>
    </row>
    <row r="840" spans="3:5" x14ac:dyDescent="0.2">
      <c r="C840" s="21"/>
      <c r="D840" s="21"/>
      <c r="E840" s="21"/>
    </row>
    <row r="841" spans="3:5" x14ac:dyDescent="0.2">
      <c r="C841" s="21"/>
      <c r="D841" s="21"/>
      <c r="E841" s="21"/>
    </row>
    <row r="842" spans="3:5" x14ac:dyDescent="0.2">
      <c r="C842" s="21"/>
      <c r="D842" s="21"/>
      <c r="E842" s="21"/>
    </row>
    <row r="843" spans="3:5" x14ac:dyDescent="0.2">
      <c r="C843" s="21"/>
      <c r="D843" s="21"/>
      <c r="E843" s="21"/>
    </row>
    <row r="844" spans="3:5" x14ac:dyDescent="0.2">
      <c r="C844" s="21"/>
      <c r="D844" s="21"/>
      <c r="E844" s="21"/>
    </row>
    <row r="845" spans="3:5" x14ac:dyDescent="0.2">
      <c r="C845" s="21"/>
      <c r="D845" s="21"/>
      <c r="E845" s="21"/>
    </row>
    <row r="846" spans="3:5" x14ac:dyDescent="0.2">
      <c r="C846" s="21"/>
      <c r="D846" s="21"/>
      <c r="E846" s="21"/>
    </row>
    <row r="847" spans="3:5" x14ac:dyDescent="0.2">
      <c r="C847" s="21"/>
      <c r="D847" s="21"/>
      <c r="E847" s="21"/>
    </row>
    <row r="848" spans="3:5" x14ac:dyDescent="0.2">
      <c r="C848" s="21"/>
      <c r="D848" s="21"/>
      <c r="E848" s="21"/>
    </row>
    <row r="849" spans="3:5" x14ac:dyDescent="0.2">
      <c r="C849" s="21"/>
      <c r="D849" s="21"/>
      <c r="E849" s="21"/>
    </row>
    <row r="850" spans="3:5" x14ac:dyDescent="0.2">
      <c r="C850" s="21"/>
      <c r="D850" s="21"/>
      <c r="E850" s="21"/>
    </row>
    <row r="851" spans="3:5" x14ac:dyDescent="0.2">
      <c r="C851" s="21"/>
      <c r="D851" s="21"/>
      <c r="E851" s="21"/>
    </row>
    <row r="852" spans="3:5" x14ac:dyDescent="0.2">
      <c r="C852" s="21"/>
      <c r="D852" s="21"/>
      <c r="E852" s="21"/>
    </row>
    <row r="853" spans="3:5" x14ac:dyDescent="0.2">
      <c r="C853" s="21"/>
      <c r="D853" s="21"/>
      <c r="E853" s="21"/>
    </row>
    <row r="854" spans="3:5" x14ac:dyDescent="0.2">
      <c r="C854" s="21"/>
      <c r="D854" s="21"/>
      <c r="E854" s="21"/>
    </row>
    <row r="855" spans="3:5" x14ac:dyDescent="0.2">
      <c r="C855" s="21"/>
      <c r="D855" s="21"/>
      <c r="E855" s="21"/>
    </row>
    <row r="856" spans="3:5" x14ac:dyDescent="0.2">
      <c r="C856" s="21"/>
      <c r="D856" s="21"/>
      <c r="E856" s="21"/>
    </row>
    <row r="857" spans="3:5" x14ac:dyDescent="0.2">
      <c r="C857" s="21"/>
      <c r="D857" s="21"/>
      <c r="E857" s="21"/>
    </row>
    <row r="858" spans="3:5" x14ac:dyDescent="0.2">
      <c r="C858" s="21"/>
      <c r="D858" s="21"/>
      <c r="E858" s="21"/>
    </row>
    <row r="859" spans="3:5" x14ac:dyDescent="0.2">
      <c r="C859" s="21"/>
      <c r="D859" s="21"/>
      <c r="E859" s="21"/>
    </row>
    <row r="860" spans="3:5" x14ac:dyDescent="0.2">
      <c r="C860" s="21"/>
      <c r="D860" s="21"/>
      <c r="E860" s="21"/>
    </row>
    <row r="861" spans="3:5" x14ac:dyDescent="0.2">
      <c r="C861" s="21"/>
      <c r="D861" s="21"/>
      <c r="E861" s="21"/>
    </row>
    <row r="862" spans="3:5" x14ac:dyDescent="0.2">
      <c r="C862" s="21"/>
      <c r="D862" s="21"/>
      <c r="E862" s="21"/>
    </row>
    <row r="863" spans="3:5" x14ac:dyDescent="0.2">
      <c r="C863" s="21"/>
      <c r="D863" s="21"/>
      <c r="E863" s="21"/>
    </row>
    <row r="864" spans="3:5" x14ac:dyDescent="0.2">
      <c r="C864" s="21"/>
      <c r="D864" s="21"/>
      <c r="E864" s="21"/>
    </row>
    <row r="865" spans="3:5" x14ac:dyDescent="0.2">
      <c r="C865" s="21"/>
      <c r="D865" s="21"/>
      <c r="E865" s="21"/>
    </row>
    <row r="866" spans="3:5" x14ac:dyDescent="0.2">
      <c r="C866" s="21"/>
      <c r="D866" s="21"/>
      <c r="E866" s="21"/>
    </row>
    <row r="867" spans="3:5" x14ac:dyDescent="0.2">
      <c r="C867" s="21"/>
      <c r="D867" s="21"/>
      <c r="E867" s="21"/>
    </row>
    <row r="868" spans="3:5" x14ac:dyDescent="0.2">
      <c r="C868" s="21"/>
      <c r="D868" s="21"/>
      <c r="E868" s="21"/>
    </row>
    <row r="869" spans="3:5" x14ac:dyDescent="0.2">
      <c r="C869" s="21"/>
      <c r="D869" s="21"/>
      <c r="E869" s="21"/>
    </row>
    <row r="870" spans="3:5" x14ac:dyDescent="0.2">
      <c r="C870" s="21"/>
      <c r="D870" s="21"/>
      <c r="E870" s="21"/>
    </row>
    <row r="871" spans="3:5" x14ac:dyDescent="0.2">
      <c r="C871" s="21"/>
      <c r="D871" s="21"/>
      <c r="E871" s="21"/>
    </row>
    <row r="872" spans="3:5" x14ac:dyDescent="0.2">
      <c r="C872" s="21"/>
      <c r="D872" s="21"/>
      <c r="E872" s="21"/>
    </row>
    <row r="873" spans="3:5" x14ac:dyDescent="0.2">
      <c r="C873" s="21"/>
      <c r="D873" s="21"/>
      <c r="E873" s="21"/>
    </row>
    <row r="874" spans="3:5" x14ac:dyDescent="0.2">
      <c r="C874" s="21"/>
      <c r="D874" s="21"/>
      <c r="E874" s="21"/>
    </row>
    <row r="875" spans="3:5" x14ac:dyDescent="0.2">
      <c r="C875" s="21"/>
      <c r="D875" s="21"/>
      <c r="E875" s="21"/>
    </row>
    <row r="876" spans="3:5" x14ac:dyDescent="0.2">
      <c r="C876" s="21"/>
      <c r="D876" s="21"/>
      <c r="E876" s="21"/>
    </row>
    <row r="877" spans="3:5" x14ac:dyDescent="0.2">
      <c r="C877" s="21"/>
      <c r="D877" s="21"/>
      <c r="E877" s="21"/>
    </row>
    <row r="878" spans="3:5" x14ac:dyDescent="0.2">
      <c r="C878" s="21"/>
      <c r="D878" s="21"/>
      <c r="E878" s="21"/>
    </row>
    <row r="879" spans="3:5" x14ac:dyDescent="0.2">
      <c r="C879" s="21"/>
      <c r="D879" s="21"/>
      <c r="E879" s="21"/>
    </row>
    <row r="880" spans="3:5" x14ac:dyDescent="0.2">
      <c r="C880" s="21"/>
      <c r="D880" s="21"/>
      <c r="E880" s="21"/>
    </row>
    <row r="881" spans="3:5" x14ac:dyDescent="0.2">
      <c r="C881" s="21"/>
      <c r="D881" s="21"/>
      <c r="E881" s="21"/>
    </row>
    <row r="882" spans="3:5" x14ac:dyDescent="0.2">
      <c r="C882" s="21"/>
      <c r="D882" s="21"/>
      <c r="E882" s="21"/>
    </row>
    <row r="883" spans="3:5" x14ac:dyDescent="0.2">
      <c r="C883" s="21"/>
      <c r="D883" s="21"/>
      <c r="E883" s="21"/>
    </row>
    <row r="884" spans="3:5" x14ac:dyDescent="0.2">
      <c r="C884" s="21"/>
      <c r="D884" s="21"/>
      <c r="E884" s="21"/>
    </row>
    <row r="885" spans="3:5" x14ac:dyDescent="0.2">
      <c r="C885" s="21"/>
      <c r="D885" s="21"/>
      <c r="E885" s="21"/>
    </row>
    <row r="886" spans="3:5" x14ac:dyDescent="0.2">
      <c r="C886" s="21"/>
      <c r="D886" s="21"/>
      <c r="E886" s="21"/>
    </row>
    <row r="887" spans="3:5" x14ac:dyDescent="0.2">
      <c r="C887" s="21"/>
      <c r="D887" s="21"/>
      <c r="E887" s="21"/>
    </row>
    <row r="888" spans="3:5" x14ac:dyDescent="0.2">
      <c r="C888" s="21"/>
      <c r="D888" s="21"/>
      <c r="E888" s="21"/>
    </row>
    <row r="889" spans="3:5" x14ac:dyDescent="0.2">
      <c r="C889" s="21"/>
      <c r="D889" s="21"/>
      <c r="E889" s="21"/>
    </row>
    <row r="890" spans="3:5" x14ac:dyDescent="0.2">
      <c r="C890" s="21"/>
      <c r="D890" s="21"/>
      <c r="E890" s="21"/>
    </row>
    <row r="891" spans="3:5" x14ac:dyDescent="0.2">
      <c r="C891" s="21"/>
      <c r="D891" s="21"/>
      <c r="E891" s="21"/>
    </row>
    <row r="892" spans="3:5" x14ac:dyDescent="0.2">
      <c r="C892" s="21"/>
      <c r="D892" s="21"/>
      <c r="E892" s="21"/>
    </row>
    <row r="893" spans="3:5" x14ac:dyDescent="0.2">
      <c r="C893" s="21"/>
      <c r="D893" s="21"/>
      <c r="E893" s="21"/>
    </row>
    <row r="894" spans="3:5" x14ac:dyDescent="0.2">
      <c r="C894" s="21"/>
      <c r="D894" s="21"/>
      <c r="E894" s="21"/>
    </row>
    <row r="895" spans="3:5" x14ac:dyDescent="0.2">
      <c r="C895" s="21"/>
      <c r="D895" s="21"/>
      <c r="E895" s="21"/>
    </row>
    <row r="896" spans="3:5" x14ac:dyDescent="0.2">
      <c r="C896" s="21"/>
      <c r="D896" s="21"/>
      <c r="E896" s="21"/>
    </row>
    <row r="897" spans="3:5" x14ac:dyDescent="0.2">
      <c r="C897" s="21"/>
      <c r="D897" s="21"/>
      <c r="E897" s="21"/>
    </row>
    <row r="898" spans="3:5" x14ac:dyDescent="0.2">
      <c r="C898" s="21"/>
      <c r="D898" s="21"/>
      <c r="E898" s="21"/>
    </row>
    <row r="899" spans="3:5" x14ac:dyDescent="0.2">
      <c r="C899" s="21"/>
      <c r="D899" s="21"/>
      <c r="E899" s="21"/>
    </row>
    <row r="900" spans="3:5" x14ac:dyDescent="0.2">
      <c r="C900" s="21"/>
      <c r="D900" s="21"/>
      <c r="E900" s="21"/>
    </row>
    <row r="901" spans="3:5" x14ac:dyDescent="0.2">
      <c r="C901" s="21"/>
      <c r="D901" s="21"/>
      <c r="E901" s="21"/>
    </row>
    <row r="902" spans="3:5" x14ac:dyDescent="0.2">
      <c r="C902" s="21"/>
      <c r="D902" s="21"/>
      <c r="E902" s="21"/>
    </row>
    <row r="903" spans="3:5" x14ac:dyDescent="0.2">
      <c r="C903" s="21"/>
      <c r="D903" s="21"/>
      <c r="E903" s="21"/>
    </row>
    <row r="904" spans="3:5" x14ac:dyDescent="0.2">
      <c r="C904" s="21"/>
      <c r="D904" s="21"/>
      <c r="E904" s="21"/>
    </row>
    <row r="905" spans="3:5" x14ac:dyDescent="0.2">
      <c r="C905" s="21"/>
      <c r="D905" s="21"/>
      <c r="E905" s="21"/>
    </row>
    <row r="906" spans="3:5" x14ac:dyDescent="0.2">
      <c r="C906" s="21"/>
      <c r="D906" s="21"/>
      <c r="E906" s="21"/>
    </row>
    <row r="907" spans="3:5" x14ac:dyDescent="0.2">
      <c r="C907" s="21"/>
      <c r="D907" s="21"/>
      <c r="E907" s="21"/>
    </row>
    <row r="908" spans="3:5" x14ac:dyDescent="0.2">
      <c r="C908" s="21"/>
      <c r="D908" s="21"/>
      <c r="E908" s="21"/>
    </row>
    <row r="909" spans="3:5" x14ac:dyDescent="0.2">
      <c r="C909" s="21"/>
      <c r="D909" s="21"/>
      <c r="E909" s="21"/>
    </row>
    <row r="910" spans="3:5" x14ac:dyDescent="0.2">
      <c r="C910" s="21"/>
      <c r="D910" s="21"/>
      <c r="E910" s="21"/>
    </row>
    <row r="911" spans="3:5" x14ac:dyDescent="0.2">
      <c r="C911" s="21"/>
      <c r="D911" s="21"/>
      <c r="E911" s="21"/>
    </row>
    <row r="912" spans="3:5" x14ac:dyDescent="0.2">
      <c r="C912" s="21"/>
      <c r="D912" s="21"/>
      <c r="E912" s="21"/>
    </row>
    <row r="913" spans="3:5" x14ac:dyDescent="0.2">
      <c r="C913" s="21"/>
      <c r="D913" s="21"/>
      <c r="E913" s="21"/>
    </row>
    <row r="914" spans="3:5" x14ac:dyDescent="0.2">
      <c r="C914" s="21"/>
      <c r="D914" s="21"/>
      <c r="E914" s="21"/>
    </row>
    <row r="915" spans="3:5" x14ac:dyDescent="0.2">
      <c r="C915" s="21"/>
      <c r="D915" s="21"/>
      <c r="E915" s="21"/>
    </row>
    <row r="916" spans="3:5" x14ac:dyDescent="0.2">
      <c r="C916" s="21"/>
      <c r="D916" s="21"/>
      <c r="E916" s="21"/>
    </row>
    <row r="917" spans="3:5" x14ac:dyDescent="0.2">
      <c r="C917" s="21"/>
      <c r="D917" s="21"/>
      <c r="E917" s="21"/>
    </row>
    <row r="918" spans="3:5" x14ac:dyDescent="0.2">
      <c r="C918" s="21"/>
      <c r="D918" s="21"/>
      <c r="E918" s="21"/>
    </row>
    <row r="919" spans="3:5" x14ac:dyDescent="0.2">
      <c r="C919" s="21"/>
      <c r="D919" s="21"/>
      <c r="E919" s="21"/>
    </row>
    <row r="920" spans="3:5" x14ac:dyDescent="0.2">
      <c r="C920" s="21"/>
      <c r="D920" s="21"/>
      <c r="E920" s="21"/>
    </row>
    <row r="921" spans="3:5" x14ac:dyDescent="0.2">
      <c r="C921" s="21"/>
      <c r="D921" s="21"/>
      <c r="E921" s="21"/>
    </row>
    <row r="922" spans="3:5" x14ac:dyDescent="0.2">
      <c r="C922" s="21"/>
      <c r="D922" s="21"/>
      <c r="E922" s="21"/>
    </row>
    <row r="923" spans="3:5" x14ac:dyDescent="0.2">
      <c r="C923" s="21"/>
      <c r="D923" s="21"/>
      <c r="E923" s="21"/>
    </row>
    <row r="924" spans="3:5" x14ac:dyDescent="0.2">
      <c r="C924" s="21"/>
      <c r="D924" s="21"/>
      <c r="E924" s="21"/>
    </row>
    <row r="925" spans="3:5" x14ac:dyDescent="0.2">
      <c r="C925" s="21"/>
      <c r="D925" s="21"/>
      <c r="E925" s="21"/>
    </row>
    <row r="926" spans="3:5" x14ac:dyDescent="0.2">
      <c r="C926" s="21"/>
      <c r="D926" s="21"/>
      <c r="E926" s="21"/>
    </row>
    <row r="927" spans="3:5" x14ac:dyDescent="0.2">
      <c r="C927" s="21"/>
      <c r="D927" s="21"/>
      <c r="E927" s="21"/>
    </row>
    <row r="928" spans="3:5" x14ac:dyDescent="0.2">
      <c r="C928" s="21"/>
      <c r="D928" s="21"/>
      <c r="E928" s="21"/>
    </row>
    <row r="929" spans="3:5" x14ac:dyDescent="0.2">
      <c r="C929" s="21"/>
      <c r="D929" s="21"/>
      <c r="E929" s="21"/>
    </row>
    <row r="930" spans="3:5" x14ac:dyDescent="0.2">
      <c r="C930" s="21"/>
      <c r="D930" s="21"/>
      <c r="E930" s="21"/>
    </row>
    <row r="931" spans="3:5" x14ac:dyDescent="0.2">
      <c r="C931" s="21"/>
      <c r="D931" s="21"/>
      <c r="E931" s="21"/>
    </row>
    <row r="932" spans="3:5" x14ac:dyDescent="0.2">
      <c r="C932" s="21"/>
      <c r="D932" s="21"/>
      <c r="E932" s="21"/>
    </row>
    <row r="933" spans="3:5" x14ac:dyDescent="0.2">
      <c r="C933" s="21"/>
      <c r="D933" s="21"/>
      <c r="E933" s="21"/>
    </row>
    <row r="934" spans="3:5" x14ac:dyDescent="0.2">
      <c r="C934" s="21"/>
      <c r="D934" s="21"/>
      <c r="E934" s="21"/>
    </row>
    <row r="935" spans="3:5" x14ac:dyDescent="0.2">
      <c r="C935" s="21"/>
      <c r="D935" s="21"/>
      <c r="E935" s="21"/>
    </row>
    <row r="936" spans="3:5" x14ac:dyDescent="0.2">
      <c r="C936" s="21"/>
      <c r="D936" s="21"/>
      <c r="E936" s="21"/>
    </row>
    <row r="937" spans="3:5" x14ac:dyDescent="0.2">
      <c r="C937" s="21"/>
      <c r="D937" s="21"/>
      <c r="E937" s="21"/>
    </row>
    <row r="938" spans="3:5" x14ac:dyDescent="0.2">
      <c r="C938" s="21"/>
      <c r="D938" s="21"/>
      <c r="E938" s="21"/>
    </row>
    <row r="939" spans="3:5" x14ac:dyDescent="0.2">
      <c r="C939" s="21"/>
      <c r="D939" s="21"/>
      <c r="E939" s="21"/>
    </row>
    <row r="940" spans="3:5" x14ac:dyDescent="0.2">
      <c r="C940" s="21"/>
      <c r="D940" s="21"/>
      <c r="E940" s="21"/>
    </row>
    <row r="941" spans="3:5" x14ac:dyDescent="0.2">
      <c r="C941" s="21"/>
      <c r="D941" s="21"/>
      <c r="E941" s="21"/>
    </row>
    <row r="942" spans="3:5" x14ac:dyDescent="0.2">
      <c r="C942" s="21"/>
      <c r="D942" s="21"/>
      <c r="E942" s="21"/>
    </row>
    <row r="943" spans="3:5" x14ac:dyDescent="0.2">
      <c r="C943" s="21"/>
      <c r="D943" s="21"/>
      <c r="E943" s="21"/>
    </row>
    <row r="944" spans="3:5" x14ac:dyDescent="0.2">
      <c r="C944" s="21"/>
      <c r="D944" s="21"/>
      <c r="E944" s="21"/>
    </row>
    <row r="945" spans="3:5" x14ac:dyDescent="0.2">
      <c r="C945" s="21"/>
      <c r="D945" s="21"/>
      <c r="E945" s="21"/>
    </row>
    <row r="946" spans="3:5" x14ac:dyDescent="0.2">
      <c r="C946" s="21"/>
      <c r="D946" s="21"/>
      <c r="E946" s="21"/>
    </row>
    <row r="947" spans="3:5" x14ac:dyDescent="0.2">
      <c r="C947" s="21"/>
      <c r="D947" s="21"/>
      <c r="E947" s="21"/>
    </row>
    <row r="948" spans="3:5" x14ac:dyDescent="0.2">
      <c r="C948" s="21"/>
      <c r="D948" s="21"/>
      <c r="E948" s="21"/>
    </row>
    <row r="949" spans="3:5" x14ac:dyDescent="0.2">
      <c r="C949" s="21"/>
      <c r="D949" s="21"/>
      <c r="E949" s="21"/>
    </row>
    <row r="950" spans="3:5" x14ac:dyDescent="0.2">
      <c r="C950" s="21"/>
      <c r="D950" s="21"/>
      <c r="E950" s="21"/>
    </row>
    <row r="951" spans="3:5" x14ac:dyDescent="0.2">
      <c r="C951" s="21"/>
      <c r="D951" s="21"/>
      <c r="E951" s="21"/>
    </row>
    <row r="952" spans="3:5" x14ac:dyDescent="0.2">
      <c r="C952" s="21"/>
      <c r="D952" s="21"/>
      <c r="E952" s="21"/>
    </row>
    <row r="953" spans="3:5" x14ac:dyDescent="0.2">
      <c r="C953" s="21"/>
      <c r="D953" s="21"/>
      <c r="E953" s="21"/>
    </row>
    <row r="954" spans="3:5" x14ac:dyDescent="0.2">
      <c r="C954" s="21"/>
      <c r="D954" s="21"/>
      <c r="E954" s="21"/>
    </row>
    <row r="955" spans="3:5" x14ac:dyDescent="0.2">
      <c r="C955" s="21"/>
      <c r="D955" s="21"/>
      <c r="E955" s="21"/>
    </row>
    <row r="956" spans="3:5" x14ac:dyDescent="0.2">
      <c r="C956" s="21"/>
      <c r="D956" s="21"/>
      <c r="E956" s="21"/>
    </row>
    <row r="957" spans="3:5" x14ac:dyDescent="0.2">
      <c r="C957" s="21"/>
      <c r="D957" s="21"/>
      <c r="E957" s="21"/>
    </row>
    <row r="958" spans="3:5" x14ac:dyDescent="0.2">
      <c r="C958" s="21"/>
      <c r="D958" s="21"/>
      <c r="E958" s="21"/>
    </row>
    <row r="959" spans="3:5" x14ac:dyDescent="0.2">
      <c r="C959" s="21"/>
      <c r="D959" s="21"/>
      <c r="E959" s="21"/>
    </row>
    <row r="960" spans="3:5" x14ac:dyDescent="0.2">
      <c r="C960" s="21"/>
      <c r="D960" s="21"/>
      <c r="E960" s="21"/>
    </row>
    <row r="961" spans="3:5" x14ac:dyDescent="0.2">
      <c r="C961" s="21"/>
      <c r="D961" s="21"/>
      <c r="E961" s="21"/>
    </row>
    <row r="962" spans="3:5" x14ac:dyDescent="0.2">
      <c r="C962" s="21"/>
      <c r="D962" s="21"/>
      <c r="E962" s="21"/>
    </row>
    <row r="963" spans="3:5" x14ac:dyDescent="0.2">
      <c r="C963" s="21"/>
      <c r="D963" s="21"/>
      <c r="E963" s="21"/>
    </row>
    <row r="964" spans="3:5" x14ac:dyDescent="0.2">
      <c r="C964" s="21"/>
      <c r="D964" s="21"/>
      <c r="E964" s="21"/>
    </row>
    <row r="965" spans="3:5" x14ac:dyDescent="0.2">
      <c r="C965" s="21"/>
      <c r="D965" s="21"/>
      <c r="E965" s="21"/>
    </row>
    <row r="966" spans="3:5" x14ac:dyDescent="0.2">
      <c r="C966" s="21"/>
      <c r="D966" s="21"/>
      <c r="E966" s="21"/>
    </row>
    <row r="967" spans="3:5" x14ac:dyDescent="0.2">
      <c r="C967" s="21"/>
      <c r="D967" s="21"/>
      <c r="E967" s="21"/>
    </row>
    <row r="968" spans="3:5" x14ac:dyDescent="0.2">
      <c r="C968" s="21"/>
      <c r="D968" s="21"/>
      <c r="E968" s="21"/>
    </row>
    <row r="969" spans="3:5" x14ac:dyDescent="0.2">
      <c r="C969" s="21"/>
      <c r="D969" s="21"/>
      <c r="E969" s="21"/>
    </row>
    <row r="970" spans="3:5" x14ac:dyDescent="0.2">
      <c r="C970" s="21"/>
      <c r="D970" s="21"/>
      <c r="E970" s="21"/>
    </row>
    <row r="971" spans="3:5" x14ac:dyDescent="0.2">
      <c r="C971" s="21"/>
      <c r="D971" s="21"/>
      <c r="E971" s="21"/>
    </row>
    <row r="972" spans="3:5" x14ac:dyDescent="0.2">
      <c r="C972" s="21"/>
      <c r="D972" s="21"/>
      <c r="E972" s="21"/>
    </row>
    <row r="973" spans="3:5" x14ac:dyDescent="0.2">
      <c r="C973" s="21"/>
      <c r="D973" s="21"/>
      <c r="E973" s="21"/>
    </row>
    <row r="974" spans="3:5" x14ac:dyDescent="0.2">
      <c r="C974" s="21"/>
      <c r="D974" s="21"/>
      <c r="E974" s="21"/>
    </row>
    <row r="975" spans="3:5" x14ac:dyDescent="0.2">
      <c r="C975" s="21"/>
      <c r="D975" s="21"/>
      <c r="E975" s="21"/>
    </row>
    <row r="976" spans="3:5" x14ac:dyDescent="0.2">
      <c r="C976" s="21"/>
      <c r="D976" s="21"/>
      <c r="E976" s="21"/>
    </row>
    <row r="977" spans="3:5" x14ac:dyDescent="0.2">
      <c r="C977" s="21"/>
      <c r="D977" s="21"/>
      <c r="E977" s="21"/>
    </row>
    <row r="978" spans="3:5" x14ac:dyDescent="0.2">
      <c r="C978" s="21"/>
      <c r="D978" s="21"/>
      <c r="E978" s="21"/>
    </row>
    <row r="979" spans="3:5" x14ac:dyDescent="0.2">
      <c r="C979" s="21"/>
      <c r="D979" s="21"/>
      <c r="E979" s="21"/>
    </row>
    <row r="980" spans="3:5" x14ac:dyDescent="0.2">
      <c r="C980" s="21"/>
      <c r="D980" s="21"/>
      <c r="E980" s="21"/>
    </row>
    <row r="981" spans="3:5" x14ac:dyDescent="0.2">
      <c r="C981" s="21"/>
      <c r="D981" s="21"/>
      <c r="E981" s="21"/>
    </row>
    <row r="982" spans="3:5" x14ac:dyDescent="0.2">
      <c r="C982" s="21"/>
      <c r="D982" s="21"/>
      <c r="E982" s="21"/>
    </row>
    <row r="983" spans="3:5" x14ac:dyDescent="0.2">
      <c r="C983" s="21"/>
      <c r="D983" s="21"/>
      <c r="E983" s="21"/>
    </row>
    <row r="984" spans="3:5" x14ac:dyDescent="0.2">
      <c r="C984" s="21"/>
      <c r="D984" s="21"/>
      <c r="E984" s="21"/>
    </row>
    <row r="985" spans="3:5" x14ac:dyDescent="0.2">
      <c r="C985" s="21"/>
      <c r="D985" s="21"/>
      <c r="E985" s="21"/>
    </row>
    <row r="986" spans="3:5" x14ac:dyDescent="0.2">
      <c r="C986" s="21"/>
      <c r="D986" s="21"/>
      <c r="E986" s="21"/>
    </row>
    <row r="987" spans="3:5" x14ac:dyDescent="0.2">
      <c r="C987" s="21"/>
      <c r="D987" s="21"/>
      <c r="E987" s="21"/>
    </row>
    <row r="988" spans="3:5" x14ac:dyDescent="0.2">
      <c r="C988" s="21"/>
      <c r="D988" s="21"/>
      <c r="E988" s="21"/>
    </row>
    <row r="989" spans="3:5" x14ac:dyDescent="0.2">
      <c r="C989" s="21"/>
      <c r="D989" s="21"/>
      <c r="E989" s="21"/>
    </row>
    <row r="990" spans="3:5" x14ac:dyDescent="0.2">
      <c r="C990" s="21"/>
      <c r="D990" s="21"/>
      <c r="E990" s="21"/>
    </row>
    <row r="991" spans="3:5" x14ac:dyDescent="0.2">
      <c r="C991" s="21"/>
      <c r="D991" s="21"/>
      <c r="E991" s="21"/>
    </row>
    <row r="992" spans="3:5" x14ac:dyDescent="0.2">
      <c r="C992" s="21"/>
      <c r="D992" s="21"/>
      <c r="E992" s="21"/>
    </row>
    <row r="993" spans="3:5" x14ac:dyDescent="0.2">
      <c r="C993" s="21"/>
      <c r="D993" s="21"/>
      <c r="E993" s="21"/>
    </row>
    <row r="994" spans="3:5" x14ac:dyDescent="0.2">
      <c r="C994" s="21"/>
      <c r="D994" s="21"/>
      <c r="E994" s="21"/>
    </row>
    <row r="995" spans="3:5" x14ac:dyDescent="0.2">
      <c r="C995" s="21"/>
      <c r="D995" s="21"/>
      <c r="E995" s="21"/>
    </row>
    <row r="996" spans="3:5" x14ac:dyDescent="0.2">
      <c r="C996" s="21"/>
      <c r="D996" s="21"/>
      <c r="E996" s="21"/>
    </row>
    <row r="997" spans="3:5" x14ac:dyDescent="0.2">
      <c r="C997" s="21"/>
      <c r="D997" s="21"/>
      <c r="E997" s="21"/>
    </row>
    <row r="998" spans="3:5" x14ac:dyDescent="0.2">
      <c r="C998" s="21"/>
      <c r="D998" s="21"/>
      <c r="E998" s="21"/>
    </row>
    <row r="999" spans="3:5" x14ac:dyDescent="0.2">
      <c r="C999" s="21"/>
      <c r="D999" s="21"/>
      <c r="E999" s="21"/>
    </row>
    <row r="1000" spans="3:5" x14ac:dyDescent="0.2">
      <c r="C1000" s="21"/>
      <c r="D1000" s="21"/>
      <c r="E1000" s="21"/>
    </row>
    <row r="1001" spans="3:5" x14ac:dyDescent="0.2">
      <c r="C1001" s="21"/>
      <c r="D1001" s="21"/>
      <c r="E1001" s="21"/>
    </row>
    <row r="1002" spans="3:5" x14ac:dyDescent="0.2">
      <c r="C1002" s="21"/>
      <c r="D1002" s="21"/>
      <c r="E1002" s="21"/>
    </row>
    <row r="1003" spans="3:5" x14ac:dyDescent="0.2">
      <c r="C1003" s="21"/>
      <c r="D1003" s="21"/>
      <c r="E1003" s="21"/>
    </row>
    <row r="1004" spans="3:5" x14ac:dyDescent="0.2">
      <c r="C1004" s="21"/>
      <c r="D1004" s="21"/>
      <c r="E1004" s="21"/>
    </row>
    <row r="1005" spans="3:5" x14ac:dyDescent="0.2">
      <c r="C1005" s="21"/>
      <c r="D1005" s="21"/>
      <c r="E1005" s="21"/>
    </row>
    <row r="1006" spans="3:5" x14ac:dyDescent="0.2">
      <c r="C1006" s="21"/>
      <c r="D1006" s="21"/>
      <c r="E1006" s="21"/>
    </row>
    <row r="1007" spans="3:5" x14ac:dyDescent="0.2">
      <c r="C1007" s="21"/>
      <c r="D1007" s="21"/>
      <c r="E1007" s="21"/>
    </row>
    <row r="1008" spans="3:5" x14ac:dyDescent="0.2">
      <c r="C1008" s="21"/>
      <c r="D1008" s="21"/>
      <c r="E1008" s="21"/>
    </row>
    <row r="1009" spans="3:5" x14ac:dyDescent="0.2">
      <c r="C1009" s="21"/>
      <c r="D1009" s="21"/>
      <c r="E1009" s="21"/>
    </row>
    <row r="1010" spans="3:5" x14ac:dyDescent="0.2">
      <c r="C1010" s="21"/>
      <c r="D1010" s="21"/>
      <c r="E1010" s="21"/>
    </row>
    <row r="1011" spans="3:5" x14ac:dyDescent="0.2">
      <c r="C1011" s="21"/>
      <c r="D1011" s="21"/>
      <c r="E1011" s="21"/>
    </row>
    <row r="1012" spans="3:5" x14ac:dyDescent="0.2">
      <c r="C1012" s="21"/>
      <c r="D1012" s="21"/>
      <c r="E1012" s="21"/>
    </row>
    <row r="1013" spans="3:5" x14ac:dyDescent="0.2">
      <c r="C1013" s="21"/>
      <c r="D1013" s="21"/>
      <c r="E1013" s="21"/>
    </row>
    <row r="1014" spans="3:5" x14ac:dyDescent="0.2">
      <c r="C1014" s="21"/>
      <c r="D1014" s="21"/>
      <c r="E1014" s="21"/>
    </row>
    <row r="1015" spans="3:5" x14ac:dyDescent="0.2">
      <c r="C1015" s="21"/>
      <c r="D1015" s="21"/>
      <c r="E1015" s="21"/>
    </row>
    <row r="1016" spans="3:5" x14ac:dyDescent="0.2">
      <c r="C1016" s="21"/>
      <c r="D1016" s="21"/>
      <c r="E1016" s="21"/>
    </row>
    <row r="1017" spans="3:5" x14ac:dyDescent="0.2">
      <c r="C1017" s="21"/>
      <c r="D1017" s="21"/>
      <c r="E1017" s="21"/>
    </row>
    <row r="1018" spans="3:5" x14ac:dyDescent="0.2">
      <c r="C1018" s="21"/>
      <c r="D1018" s="21"/>
      <c r="E1018" s="21"/>
    </row>
    <row r="1019" spans="3:5" x14ac:dyDescent="0.2">
      <c r="C1019" s="21"/>
      <c r="D1019" s="21"/>
      <c r="E1019" s="21"/>
    </row>
    <row r="1020" spans="3:5" x14ac:dyDescent="0.2">
      <c r="C1020" s="21"/>
      <c r="D1020" s="21"/>
      <c r="E1020" s="21"/>
    </row>
    <row r="1021" spans="3:5" x14ac:dyDescent="0.2">
      <c r="C1021" s="21"/>
      <c r="D1021" s="21"/>
      <c r="E1021" s="21"/>
    </row>
    <row r="1022" spans="3:5" x14ac:dyDescent="0.2">
      <c r="C1022" s="21"/>
      <c r="D1022" s="21"/>
      <c r="E1022" s="21"/>
    </row>
    <row r="1023" spans="3:5" x14ac:dyDescent="0.2">
      <c r="C1023" s="21"/>
      <c r="D1023" s="21"/>
      <c r="E1023" s="21"/>
    </row>
    <row r="1024" spans="3:5" x14ac:dyDescent="0.2">
      <c r="C1024" s="21"/>
      <c r="D1024" s="21"/>
      <c r="E1024" s="21"/>
    </row>
    <row r="1025" spans="3:5" x14ac:dyDescent="0.2">
      <c r="C1025" s="21"/>
      <c r="D1025" s="21"/>
      <c r="E1025" s="21"/>
    </row>
    <row r="1026" spans="3:5" x14ac:dyDescent="0.2">
      <c r="C1026" s="21"/>
      <c r="D1026" s="21"/>
      <c r="E1026" s="21"/>
    </row>
    <row r="1027" spans="3:5" x14ac:dyDescent="0.2">
      <c r="C1027" s="21"/>
      <c r="D1027" s="21"/>
      <c r="E1027" s="21"/>
    </row>
    <row r="1028" spans="3:5" x14ac:dyDescent="0.2">
      <c r="C1028" s="21"/>
      <c r="D1028" s="21"/>
      <c r="E1028" s="21"/>
    </row>
    <row r="1029" spans="3:5" x14ac:dyDescent="0.2">
      <c r="C1029" s="21"/>
      <c r="D1029" s="21"/>
      <c r="E1029" s="21"/>
    </row>
    <row r="1030" spans="3:5" x14ac:dyDescent="0.2">
      <c r="C1030" s="21"/>
      <c r="D1030" s="21"/>
      <c r="E1030" s="21"/>
    </row>
    <row r="1031" spans="3:5" x14ac:dyDescent="0.2">
      <c r="C1031" s="21"/>
      <c r="D1031" s="21"/>
      <c r="E1031" s="21"/>
    </row>
    <row r="1032" spans="3:5" x14ac:dyDescent="0.2">
      <c r="C1032" s="21"/>
      <c r="D1032" s="21"/>
      <c r="E1032" s="21"/>
    </row>
    <row r="1033" spans="3:5" x14ac:dyDescent="0.2">
      <c r="C1033" s="21"/>
      <c r="D1033" s="21"/>
      <c r="E1033" s="21"/>
    </row>
    <row r="1034" spans="3:5" x14ac:dyDescent="0.2">
      <c r="C1034" s="21"/>
      <c r="D1034" s="21"/>
      <c r="E1034" s="21"/>
    </row>
    <row r="1035" spans="3:5" x14ac:dyDescent="0.2">
      <c r="C1035" s="21"/>
      <c r="D1035" s="21"/>
      <c r="E1035" s="21"/>
    </row>
    <row r="1036" spans="3:5" x14ac:dyDescent="0.2">
      <c r="C1036" s="21"/>
      <c r="D1036" s="21"/>
      <c r="E1036" s="21"/>
    </row>
    <row r="1037" spans="3:5" x14ac:dyDescent="0.2">
      <c r="C1037" s="21"/>
      <c r="D1037" s="21"/>
      <c r="E1037" s="21"/>
    </row>
    <row r="1038" spans="3:5" x14ac:dyDescent="0.2">
      <c r="C1038" s="21"/>
      <c r="D1038" s="21"/>
      <c r="E1038" s="21"/>
    </row>
    <row r="1039" spans="3:5" x14ac:dyDescent="0.2">
      <c r="C1039" s="21"/>
      <c r="D1039" s="21"/>
      <c r="E1039" s="21"/>
    </row>
    <row r="1040" spans="3:5" x14ac:dyDescent="0.2">
      <c r="C1040" s="21"/>
      <c r="D1040" s="21"/>
      <c r="E1040" s="21"/>
    </row>
    <row r="1041" spans="3:5" x14ac:dyDescent="0.2">
      <c r="C1041" s="21"/>
      <c r="D1041" s="21"/>
      <c r="E1041" s="21"/>
    </row>
    <row r="1042" spans="3:5" x14ac:dyDescent="0.2">
      <c r="C1042" s="21"/>
      <c r="D1042" s="21"/>
      <c r="E1042" s="21"/>
    </row>
    <row r="1043" spans="3:5" x14ac:dyDescent="0.2">
      <c r="C1043" s="21"/>
      <c r="D1043" s="21"/>
      <c r="E1043" s="21"/>
    </row>
    <row r="1044" spans="3:5" x14ac:dyDescent="0.2">
      <c r="C1044" s="21"/>
      <c r="D1044" s="21"/>
      <c r="E1044" s="21"/>
    </row>
    <row r="1045" spans="3:5" x14ac:dyDescent="0.2">
      <c r="C1045" s="21"/>
      <c r="D1045" s="21"/>
      <c r="E1045" s="21"/>
    </row>
    <row r="1046" spans="3:5" x14ac:dyDescent="0.2">
      <c r="C1046" s="21"/>
      <c r="D1046" s="21"/>
      <c r="E1046" s="21"/>
    </row>
    <row r="1047" spans="3:5" x14ac:dyDescent="0.2">
      <c r="C1047" s="21"/>
      <c r="D1047" s="21"/>
      <c r="E1047" s="21"/>
    </row>
    <row r="1048" spans="3:5" x14ac:dyDescent="0.2">
      <c r="C1048" s="21"/>
      <c r="D1048" s="21"/>
      <c r="E1048" s="21"/>
    </row>
    <row r="1049" spans="3:5" x14ac:dyDescent="0.2">
      <c r="C1049" s="21"/>
      <c r="D1049" s="21"/>
      <c r="E1049" s="21"/>
    </row>
    <row r="1050" spans="3:5" x14ac:dyDescent="0.2">
      <c r="C1050" s="21"/>
      <c r="D1050" s="21"/>
      <c r="E1050" s="21"/>
    </row>
    <row r="1051" spans="3:5" x14ac:dyDescent="0.2">
      <c r="C1051" s="21"/>
      <c r="D1051" s="21"/>
      <c r="E1051" s="21"/>
    </row>
    <row r="1052" spans="3:5" x14ac:dyDescent="0.2">
      <c r="C1052" s="21"/>
      <c r="D1052" s="21"/>
      <c r="E1052" s="21"/>
    </row>
    <row r="1053" spans="3:5" x14ac:dyDescent="0.2">
      <c r="C1053" s="21"/>
      <c r="D1053" s="21"/>
      <c r="E1053" s="21"/>
    </row>
    <row r="1054" spans="3:5" x14ac:dyDescent="0.2">
      <c r="C1054" s="21"/>
      <c r="D1054" s="21"/>
      <c r="E1054" s="21"/>
    </row>
    <row r="1055" spans="3:5" x14ac:dyDescent="0.2">
      <c r="C1055" s="21"/>
      <c r="D1055" s="21"/>
      <c r="E1055" s="21"/>
    </row>
    <row r="1056" spans="3:5" x14ac:dyDescent="0.2">
      <c r="C1056" s="21"/>
      <c r="D1056" s="21"/>
      <c r="E1056" s="21"/>
    </row>
    <row r="1057" spans="3:5" x14ac:dyDescent="0.2">
      <c r="C1057" s="21"/>
      <c r="D1057" s="21"/>
      <c r="E1057" s="21"/>
    </row>
    <row r="1058" spans="3:5" x14ac:dyDescent="0.2">
      <c r="C1058" s="21"/>
      <c r="D1058" s="21"/>
      <c r="E1058" s="21"/>
    </row>
    <row r="1059" spans="3:5" x14ac:dyDescent="0.2">
      <c r="C1059" s="21"/>
      <c r="D1059" s="21"/>
      <c r="E1059" s="21"/>
    </row>
    <row r="1060" spans="3:5" x14ac:dyDescent="0.2">
      <c r="C1060" s="21"/>
      <c r="D1060" s="21"/>
      <c r="E1060" s="21"/>
    </row>
    <row r="1061" spans="3:5" x14ac:dyDescent="0.2">
      <c r="C1061" s="21"/>
      <c r="D1061" s="21"/>
      <c r="E1061" s="21"/>
    </row>
    <row r="1062" spans="3:5" x14ac:dyDescent="0.2">
      <c r="C1062" s="21"/>
      <c r="D1062" s="21"/>
      <c r="E1062" s="21"/>
    </row>
    <row r="1063" spans="3:5" x14ac:dyDescent="0.2">
      <c r="C1063" s="21"/>
      <c r="D1063" s="21"/>
      <c r="E1063" s="21"/>
    </row>
    <row r="1064" spans="3:5" x14ac:dyDescent="0.2">
      <c r="C1064" s="21"/>
      <c r="D1064" s="21"/>
      <c r="E1064" s="21"/>
    </row>
    <row r="1065" spans="3:5" x14ac:dyDescent="0.2">
      <c r="C1065" s="21"/>
      <c r="D1065" s="21"/>
      <c r="E1065" s="21"/>
    </row>
    <row r="1066" spans="3:5" x14ac:dyDescent="0.2">
      <c r="C1066" s="21"/>
      <c r="D1066" s="21"/>
      <c r="E1066" s="21"/>
    </row>
    <row r="1067" spans="3:5" x14ac:dyDescent="0.2">
      <c r="C1067" s="21"/>
      <c r="D1067" s="21"/>
      <c r="E1067" s="21"/>
    </row>
    <row r="1068" spans="3:5" x14ac:dyDescent="0.2">
      <c r="C1068" s="21"/>
      <c r="D1068" s="21"/>
      <c r="E1068" s="21"/>
    </row>
    <row r="1069" spans="3:5" x14ac:dyDescent="0.2">
      <c r="C1069" s="21"/>
      <c r="D1069" s="21"/>
      <c r="E1069" s="21"/>
    </row>
    <row r="1070" spans="3:5" x14ac:dyDescent="0.2">
      <c r="C1070" s="21"/>
      <c r="D1070" s="21"/>
      <c r="E1070" s="21"/>
    </row>
    <row r="1071" spans="3:5" x14ac:dyDescent="0.2">
      <c r="C1071" s="21"/>
      <c r="D1071" s="21"/>
      <c r="E1071" s="21"/>
    </row>
    <row r="1072" spans="3:5" x14ac:dyDescent="0.2">
      <c r="C1072" s="21"/>
      <c r="D1072" s="21"/>
      <c r="E1072" s="21"/>
    </row>
    <row r="1073" spans="3:5" x14ac:dyDescent="0.2">
      <c r="C1073" s="21"/>
      <c r="D1073" s="21"/>
      <c r="E1073" s="21"/>
    </row>
    <row r="1074" spans="3:5" x14ac:dyDescent="0.2">
      <c r="C1074" s="21"/>
      <c r="D1074" s="21"/>
      <c r="E1074" s="21"/>
    </row>
    <row r="1075" spans="3:5" x14ac:dyDescent="0.2">
      <c r="C1075" s="21"/>
      <c r="D1075" s="21"/>
      <c r="E1075" s="21"/>
    </row>
    <row r="1076" spans="3:5" x14ac:dyDescent="0.2">
      <c r="C1076" s="21"/>
      <c r="D1076" s="21"/>
      <c r="E1076" s="21"/>
    </row>
    <row r="1077" spans="3:5" x14ac:dyDescent="0.2">
      <c r="C1077" s="21"/>
      <c r="D1077" s="21"/>
      <c r="E1077" s="21"/>
    </row>
    <row r="1078" spans="3:5" x14ac:dyDescent="0.2">
      <c r="C1078" s="21"/>
      <c r="D1078" s="21"/>
      <c r="E1078" s="21"/>
    </row>
    <row r="1079" spans="3:5" x14ac:dyDescent="0.2">
      <c r="C1079" s="21"/>
      <c r="D1079" s="21"/>
      <c r="E1079" s="21"/>
    </row>
    <row r="1080" spans="3:5" x14ac:dyDescent="0.2">
      <c r="C1080" s="21"/>
      <c r="D1080" s="21"/>
      <c r="E1080" s="21"/>
    </row>
    <row r="1081" spans="3:5" x14ac:dyDescent="0.2">
      <c r="C1081" s="21"/>
      <c r="D1081" s="21"/>
      <c r="E1081" s="21"/>
    </row>
    <row r="1082" spans="3:5" x14ac:dyDescent="0.2">
      <c r="C1082" s="21"/>
      <c r="D1082" s="21"/>
      <c r="E1082" s="21"/>
    </row>
    <row r="1083" spans="3:5" x14ac:dyDescent="0.2">
      <c r="C1083" s="21"/>
      <c r="D1083" s="21"/>
      <c r="E1083" s="21"/>
    </row>
    <row r="1084" spans="3:5" x14ac:dyDescent="0.2">
      <c r="C1084" s="21"/>
      <c r="D1084" s="21"/>
      <c r="E1084" s="21"/>
    </row>
    <row r="1085" spans="3:5" x14ac:dyDescent="0.2">
      <c r="C1085" s="21"/>
      <c r="D1085" s="21"/>
      <c r="E1085" s="21"/>
    </row>
    <row r="1086" spans="3:5" x14ac:dyDescent="0.2">
      <c r="C1086" s="21"/>
      <c r="D1086" s="21"/>
      <c r="E1086" s="21"/>
    </row>
    <row r="1087" spans="3:5" x14ac:dyDescent="0.2">
      <c r="C1087" s="21"/>
      <c r="D1087" s="21"/>
      <c r="E1087" s="21"/>
    </row>
    <row r="1088" spans="3:5" x14ac:dyDescent="0.2">
      <c r="C1088" s="21"/>
      <c r="D1088" s="21"/>
      <c r="E1088" s="21"/>
    </row>
    <row r="1089" spans="3:5" x14ac:dyDescent="0.2">
      <c r="C1089" s="21"/>
      <c r="D1089" s="21"/>
      <c r="E1089" s="21"/>
    </row>
    <row r="1090" spans="3:5" x14ac:dyDescent="0.2">
      <c r="C1090" s="21"/>
      <c r="D1090" s="21"/>
      <c r="E1090" s="21"/>
    </row>
    <row r="1091" spans="3:5" x14ac:dyDescent="0.2">
      <c r="C1091" s="21"/>
      <c r="D1091" s="21"/>
      <c r="E1091" s="21"/>
    </row>
    <row r="1092" spans="3:5" x14ac:dyDescent="0.2">
      <c r="C1092" s="21"/>
      <c r="D1092" s="21"/>
      <c r="E1092" s="21"/>
    </row>
    <row r="1093" spans="3:5" x14ac:dyDescent="0.2">
      <c r="C1093" s="21"/>
      <c r="D1093" s="21"/>
      <c r="E1093" s="21"/>
    </row>
    <row r="1094" spans="3:5" x14ac:dyDescent="0.2">
      <c r="C1094" s="21"/>
      <c r="D1094" s="21"/>
      <c r="E1094" s="21"/>
    </row>
    <row r="1095" spans="3:5" x14ac:dyDescent="0.2">
      <c r="C1095" s="21"/>
      <c r="D1095" s="21"/>
      <c r="E1095" s="21"/>
    </row>
    <row r="1096" spans="3:5" x14ac:dyDescent="0.2">
      <c r="C1096" s="21"/>
      <c r="D1096" s="21"/>
      <c r="E1096" s="21"/>
    </row>
    <row r="1097" spans="3:5" x14ac:dyDescent="0.2">
      <c r="C1097" s="21"/>
      <c r="D1097" s="21"/>
      <c r="E1097" s="21"/>
    </row>
    <row r="1098" spans="3:5" x14ac:dyDescent="0.2">
      <c r="C1098" s="21"/>
      <c r="D1098" s="21"/>
      <c r="E1098" s="21"/>
    </row>
    <row r="1099" spans="3:5" x14ac:dyDescent="0.2">
      <c r="C1099" s="21"/>
      <c r="D1099" s="21"/>
      <c r="E1099" s="21"/>
    </row>
    <row r="1100" spans="3:5" x14ac:dyDescent="0.2">
      <c r="C1100" s="21"/>
      <c r="D1100" s="21"/>
      <c r="E1100" s="21"/>
    </row>
    <row r="1101" spans="3:5" x14ac:dyDescent="0.2">
      <c r="C1101" s="21"/>
      <c r="D1101" s="21"/>
      <c r="E1101" s="21"/>
    </row>
    <row r="1102" spans="3:5" x14ac:dyDescent="0.2">
      <c r="C1102" s="21"/>
      <c r="D1102" s="21"/>
      <c r="E1102" s="21"/>
    </row>
    <row r="1103" spans="3:5" x14ac:dyDescent="0.2">
      <c r="C1103" s="21"/>
      <c r="D1103" s="21"/>
      <c r="E1103" s="21"/>
    </row>
    <row r="1104" spans="3:5" x14ac:dyDescent="0.2">
      <c r="C1104" s="21"/>
      <c r="D1104" s="21"/>
      <c r="E1104" s="21"/>
    </row>
    <row r="1105" spans="3:5" x14ac:dyDescent="0.2">
      <c r="C1105" s="21"/>
      <c r="D1105" s="21"/>
      <c r="E1105" s="21"/>
    </row>
    <row r="1106" spans="3:5" x14ac:dyDescent="0.2">
      <c r="C1106" s="21"/>
      <c r="D1106" s="21"/>
      <c r="E1106" s="21"/>
    </row>
    <row r="1107" spans="3:5" x14ac:dyDescent="0.2">
      <c r="C1107" s="21"/>
      <c r="D1107" s="21"/>
      <c r="E1107" s="21"/>
    </row>
    <row r="1108" spans="3:5" x14ac:dyDescent="0.2">
      <c r="C1108" s="21"/>
      <c r="D1108" s="21"/>
      <c r="E1108" s="21"/>
    </row>
    <row r="1109" spans="3:5" x14ac:dyDescent="0.2">
      <c r="C1109" s="21"/>
      <c r="D1109" s="21"/>
      <c r="E1109" s="21"/>
    </row>
    <row r="1110" spans="3:5" x14ac:dyDescent="0.2">
      <c r="C1110" s="21"/>
      <c r="D1110" s="21"/>
      <c r="E1110" s="21"/>
    </row>
    <row r="1111" spans="3:5" x14ac:dyDescent="0.2">
      <c r="C1111" s="21"/>
      <c r="D1111" s="21"/>
      <c r="E1111" s="21"/>
    </row>
    <row r="1112" spans="3:5" x14ac:dyDescent="0.2">
      <c r="C1112" s="21"/>
      <c r="D1112" s="21"/>
      <c r="E1112" s="21"/>
    </row>
    <row r="1113" spans="3:5" x14ac:dyDescent="0.2">
      <c r="C1113" s="21"/>
      <c r="D1113" s="21"/>
      <c r="E1113" s="21"/>
    </row>
    <row r="1114" spans="3:5" x14ac:dyDescent="0.2">
      <c r="C1114" s="21"/>
      <c r="D1114" s="21"/>
      <c r="E1114" s="21"/>
    </row>
    <row r="1115" spans="3:5" x14ac:dyDescent="0.2">
      <c r="C1115" s="21"/>
      <c r="D1115" s="21"/>
      <c r="E1115" s="21"/>
    </row>
    <row r="1116" spans="3:5" x14ac:dyDescent="0.2">
      <c r="C1116" s="21"/>
      <c r="D1116" s="21"/>
      <c r="E1116" s="21"/>
    </row>
    <row r="1117" spans="3:5" x14ac:dyDescent="0.2">
      <c r="C1117" s="21"/>
      <c r="D1117" s="21"/>
      <c r="E1117" s="21"/>
    </row>
    <row r="1118" spans="3:5" x14ac:dyDescent="0.2">
      <c r="C1118" s="21"/>
      <c r="D1118" s="21"/>
      <c r="E1118" s="21"/>
    </row>
    <row r="1119" spans="3:5" x14ac:dyDescent="0.2">
      <c r="C1119" s="21"/>
      <c r="D1119" s="21"/>
      <c r="E1119" s="21"/>
    </row>
    <row r="1120" spans="3:5" x14ac:dyDescent="0.2">
      <c r="C1120" s="21"/>
      <c r="D1120" s="21"/>
      <c r="E1120" s="21"/>
    </row>
    <row r="1121" spans="3:5" x14ac:dyDescent="0.2">
      <c r="C1121" s="21"/>
      <c r="D1121" s="21"/>
      <c r="E1121" s="21"/>
    </row>
    <row r="1122" spans="3:5" x14ac:dyDescent="0.2">
      <c r="C1122" s="21"/>
      <c r="D1122" s="21"/>
      <c r="E1122" s="21"/>
    </row>
    <row r="1123" spans="3:5" x14ac:dyDescent="0.2">
      <c r="C1123" s="21"/>
      <c r="D1123" s="21"/>
      <c r="E1123" s="21"/>
    </row>
    <row r="1124" spans="3:5" x14ac:dyDescent="0.2">
      <c r="C1124" s="21"/>
      <c r="D1124" s="21"/>
      <c r="E1124" s="21"/>
    </row>
    <row r="1125" spans="3:5" x14ac:dyDescent="0.2">
      <c r="C1125" s="21"/>
      <c r="D1125" s="21"/>
      <c r="E1125" s="21"/>
    </row>
    <row r="1126" spans="3:5" x14ac:dyDescent="0.2">
      <c r="C1126" s="21"/>
      <c r="D1126" s="21"/>
      <c r="E1126" s="21"/>
    </row>
    <row r="1127" spans="3:5" x14ac:dyDescent="0.2">
      <c r="C1127" s="21"/>
      <c r="D1127" s="21"/>
      <c r="E1127" s="21"/>
    </row>
    <row r="1128" spans="3:5" x14ac:dyDescent="0.2">
      <c r="C1128" s="21"/>
      <c r="D1128" s="21"/>
      <c r="E1128" s="21"/>
    </row>
    <row r="1129" spans="3:5" x14ac:dyDescent="0.2">
      <c r="C1129" s="21"/>
      <c r="D1129" s="21"/>
      <c r="E1129" s="21"/>
    </row>
    <row r="1130" spans="3:5" x14ac:dyDescent="0.2">
      <c r="C1130" s="21"/>
      <c r="D1130" s="21"/>
      <c r="E1130" s="21"/>
    </row>
    <row r="1131" spans="3:5" x14ac:dyDescent="0.2">
      <c r="C1131" s="21"/>
      <c r="D1131" s="21"/>
      <c r="E1131" s="21"/>
    </row>
    <row r="1132" spans="3:5" x14ac:dyDescent="0.2">
      <c r="C1132" s="21"/>
      <c r="D1132" s="21"/>
      <c r="E1132" s="21"/>
    </row>
    <row r="1133" spans="3:5" x14ac:dyDescent="0.2">
      <c r="C1133" s="21"/>
      <c r="D1133" s="21"/>
      <c r="E1133" s="21"/>
    </row>
    <row r="1134" spans="3:5" x14ac:dyDescent="0.2">
      <c r="C1134" s="21"/>
      <c r="D1134" s="21"/>
      <c r="E1134" s="21"/>
    </row>
    <row r="1135" spans="3:5" x14ac:dyDescent="0.2">
      <c r="C1135" s="21"/>
      <c r="D1135" s="21"/>
      <c r="E1135" s="21"/>
    </row>
    <row r="1136" spans="3:5" x14ac:dyDescent="0.2">
      <c r="C1136" s="21"/>
      <c r="D1136" s="21"/>
      <c r="E1136" s="21"/>
    </row>
    <row r="1137" spans="3:5" x14ac:dyDescent="0.2">
      <c r="C1137" s="21"/>
      <c r="D1137" s="21"/>
      <c r="E1137" s="21"/>
    </row>
    <row r="1138" spans="3:5" x14ac:dyDescent="0.2">
      <c r="C1138" s="21"/>
      <c r="D1138" s="21"/>
      <c r="E1138" s="21"/>
    </row>
    <row r="1139" spans="3:5" x14ac:dyDescent="0.2">
      <c r="C1139" s="21"/>
      <c r="D1139" s="21"/>
      <c r="E1139" s="21"/>
    </row>
    <row r="1140" spans="3:5" x14ac:dyDescent="0.2">
      <c r="C1140" s="21"/>
      <c r="D1140" s="21"/>
      <c r="E1140" s="21"/>
    </row>
    <row r="1141" spans="3:5" x14ac:dyDescent="0.2">
      <c r="C1141" s="21"/>
      <c r="D1141" s="21"/>
      <c r="E1141" s="21"/>
    </row>
    <row r="1142" spans="3:5" x14ac:dyDescent="0.2">
      <c r="C1142" s="21"/>
      <c r="D1142" s="21"/>
      <c r="E1142" s="21"/>
    </row>
    <row r="1143" spans="3:5" x14ac:dyDescent="0.2">
      <c r="C1143" s="21"/>
      <c r="D1143" s="21"/>
      <c r="E1143" s="21"/>
    </row>
    <row r="1144" spans="3:5" x14ac:dyDescent="0.2">
      <c r="C1144" s="21"/>
      <c r="D1144" s="21"/>
      <c r="E1144" s="21"/>
    </row>
    <row r="1145" spans="3:5" x14ac:dyDescent="0.2">
      <c r="C1145" s="21"/>
      <c r="D1145" s="21"/>
      <c r="E1145" s="21"/>
    </row>
    <row r="1146" spans="3:5" x14ac:dyDescent="0.2">
      <c r="C1146" s="21"/>
      <c r="D1146" s="21"/>
      <c r="E1146" s="21"/>
    </row>
    <row r="1147" spans="3:5" x14ac:dyDescent="0.2">
      <c r="C1147" s="21"/>
      <c r="D1147" s="21"/>
      <c r="E1147" s="21"/>
    </row>
    <row r="1148" spans="3:5" x14ac:dyDescent="0.2">
      <c r="C1148" s="21"/>
      <c r="D1148" s="21"/>
      <c r="E1148" s="21"/>
    </row>
    <row r="1149" spans="3:5" x14ac:dyDescent="0.2">
      <c r="C1149" s="21"/>
      <c r="D1149" s="21"/>
      <c r="E1149" s="21"/>
    </row>
    <row r="1150" spans="3:5" x14ac:dyDescent="0.2">
      <c r="C1150" s="21"/>
      <c r="D1150" s="21"/>
      <c r="E1150" s="21"/>
    </row>
    <row r="1151" spans="3:5" x14ac:dyDescent="0.2">
      <c r="C1151" s="21"/>
      <c r="D1151" s="21"/>
      <c r="E1151" s="21"/>
    </row>
    <row r="1152" spans="3:5" x14ac:dyDescent="0.2">
      <c r="C1152" s="21"/>
      <c r="D1152" s="21"/>
      <c r="E1152" s="21"/>
    </row>
    <row r="1153" spans="3:5" x14ac:dyDescent="0.2">
      <c r="C1153" s="21"/>
      <c r="D1153" s="21"/>
      <c r="E1153" s="21"/>
    </row>
    <row r="1154" spans="3:5" x14ac:dyDescent="0.2">
      <c r="C1154" s="21"/>
      <c r="D1154" s="21"/>
      <c r="E1154" s="21"/>
    </row>
    <row r="1155" spans="3:5" x14ac:dyDescent="0.2">
      <c r="C1155" s="21"/>
      <c r="D1155" s="21"/>
      <c r="E1155" s="21"/>
    </row>
    <row r="1156" spans="3:5" x14ac:dyDescent="0.2">
      <c r="C1156" s="21"/>
      <c r="D1156" s="21"/>
      <c r="E1156" s="21"/>
    </row>
    <row r="1157" spans="3:5" x14ac:dyDescent="0.2">
      <c r="C1157" s="21"/>
      <c r="D1157" s="21"/>
      <c r="E1157" s="21"/>
    </row>
    <row r="1158" spans="3:5" x14ac:dyDescent="0.2">
      <c r="C1158" s="21"/>
      <c r="D1158" s="21"/>
      <c r="E1158" s="21"/>
    </row>
    <row r="1159" spans="3:5" x14ac:dyDescent="0.2">
      <c r="C1159" s="21"/>
      <c r="D1159" s="21"/>
      <c r="E1159" s="21"/>
    </row>
    <row r="1160" spans="3:5" x14ac:dyDescent="0.2">
      <c r="C1160" s="21"/>
      <c r="D1160" s="21"/>
      <c r="E1160" s="21"/>
    </row>
    <row r="1161" spans="3:5" x14ac:dyDescent="0.2">
      <c r="C1161" s="21"/>
      <c r="D1161" s="21"/>
      <c r="E1161" s="21"/>
    </row>
    <row r="1162" spans="3:5" x14ac:dyDescent="0.2">
      <c r="C1162" s="21"/>
      <c r="D1162" s="21"/>
      <c r="E1162" s="21"/>
    </row>
    <row r="1163" spans="3:5" x14ac:dyDescent="0.2">
      <c r="C1163" s="21"/>
      <c r="D1163" s="21"/>
      <c r="E1163" s="21"/>
    </row>
    <row r="1164" spans="3:5" x14ac:dyDescent="0.2">
      <c r="C1164" s="21"/>
      <c r="D1164" s="21"/>
      <c r="E1164" s="21"/>
    </row>
    <row r="1165" spans="3:5" x14ac:dyDescent="0.2">
      <c r="C1165" s="21"/>
      <c r="D1165" s="21"/>
      <c r="E1165" s="21"/>
    </row>
    <row r="1166" spans="3:5" x14ac:dyDescent="0.2">
      <c r="C1166" s="21"/>
      <c r="D1166" s="21"/>
      <c r="E1166" s="21"/>
    </row>
    <row r="1167" spans="3:5" x14ac:dyDescent="0.2">
      <c r="C1167" s="21"/>
      <c r="D1167" s="21"/>
      <c r="E1167" s="21"/>
    </row>
    <row r="1168" spans="3:5" x14ac:dyDescent="0.2">
      <c r="C1168" s="21"/>
      <c r="D1168" s="21"/>
      <c r="E1168" s="21"/>
    </row>
    <row r="1169" spans="3:5" x14ac:dyDescent="0.2">
      <c r="C1169" s="21"/>
      <c r="D1169" s="21"/>
      <c r="E1169" s="21"/>
    </row>
    <row r="1170" spans="3:5" x14ac:dyDescent="0.2">
      <c r="C1170" s="21"/>
      <c r="D1170" s="21"/>
      <c r="E1170" s="21"/>
    </row>
    <row r="1171" spans="3:5" x14ac:dyDescent="0.2">
      <c r="C1171" s="21"/>
      <c r="D1171" s="21"/>
      <c r="E1171" s="21"/>
    </row>
    <row r="1172" spans="3:5" x14ac:dyDescent="0.2">
      <c r="C1172" s="21"/>
      <c r="D1172" s="21"/>
      <c r="E1172" s="21"/>
    </row>
    <row r="1173" spans="3:5" x14ac:dyDescent="0.2">
      <c r="C1173" s="21"/>
      <c r="D1173" s="21"/>
      <c r="E1173" s="21"/>
    </row>
    <row r="1174" spans="3:5" x14ac:dyDescent="0.2">
      <c r="C1174" s="21"/>
      <c r="D1174" s="21"/>
      <c r="E1174" s="21"/>
    </row>
    <row r="1175" spans="3:5" x14ac:dyDescent="0.2">
      <c r="C1175" s="21"/>
      <c r="D1175" s="21"/>
      <c r="E1175" s="21"/>
    </row>
    <row r="1176" spans="3:5" x14ac:dyDescent="0.2">
      <c r="C1176" s="21"/>
      <c r="D1176" s="21"/>
      <c r="E1176" s="21"/>
    </row>
    <row r="1177" spans="3:5" x14ac:dyDescent="0.2">
      <c r="C1177" s="21"/>
      <c r="D1177" s="21"/>
      <c r="E1177" s="21"/>
    </row>
    <row r="1178" spans="3:5" x14ac:dyDescent="0.2">
      <c r="C1178" s="21"/>
      <c r="D1178" s="21"/>
      <c r="E1178" s="21"/>
    </row>
    <row r="1179" spans="3:5" x14ac:dyDescent="0.2">
      <c r="C1179" s="21"/>
      <c r="D1179" s="21"/>
      <c r="E1179" s="21"/>
    </row>
    <row r="1180" spans="3:5" x14ac:dyDescent="0.2">
      <c r="C1180" s="21"/>
      <c r="D1180" s="21"/>
      <c r="E1180" s="21"/>
    </row>
    <row r="1181" spans="3:5" x14ac:dyDescent="0.2">
      <c r="C1181" s="21"/>
      <c r="D1181" s="21"/>
      <c r="E1181" s="21"/>
    </row>
    <row r="1182" spans="3:5" x14ac:dyDescent="0.2">
      <c r="C1182" s="21"/>
      <c r="D1182" s="21"/>
      <c r="E1182" s="21"/>
    </row>
    <row r="1183" spans="3:5" x14ac:dyDescent="0.2">
      <c r="C1183" s="21"/>
      <c r="D1183" s="21"/>
      <c r="E1183" s="21"/>
    </row>
    <row r="1184" spans="3:5" x14ac:dyDescent="0.2">
      <c r="C1184" s="21"/>
      <c r="D1184" s="21"/>
      <c r="E1184" s="21"/>
    </row>
    <row r="1185" spans="3:5" x14ac:dyDescent="0.2">
      <c r="C1185" s="21"/>
      <c r="D1185" s="21"/>
      <c r="E1185" s="21"/>
    </row>
    <row r="1186" spans="3:5" x14ac:dyDescent="0.2">
      <c r="C1186" s="21"/>
      <c r="D1186" s="21"/>
      <c r="E1186" s="21"/>
    </row>
    <row r="1187" spans="3:5" x14ac:dyDescent="0.2">
      <c r="C1187" s="21"/>
      <c r="D1187" s="21"/>
      <c r="E1187" s="21"/>
    </row>
    <row r="1188" spans="3:5" x14ac:dyDescent="0.2">
      <c r="C1188" s="21"/>
      <c r="D1188" s="21"/>
      <c r="E1188" s="21"/>
    </row>
    <row r="1189" spans="3:5" x14ac:dyDescent="0.2">
      <c r="C1189" s="21"/>
      <c r="D1189" s="21"/>
      <c r="E1189" s="21"/>
    </row>
    <row r="1190" spans="3:5" x14ac:dyDescent="0.2">
      <c r="C1190" s="21"/>
      <c r="D1190" s="21"/>
      <c r="E1190" s="21"/>
    </row>
    <row r="1191" spans="3:5" x14ac:dyDescent="0.2">
      <c r="C1191" s="21"/>
      <c r="D1191" s="21"/>
      <c r="E1191" s="21"/>
    </row>
    <row r="1192" spans="3:5" x14ac:dyDescent="0.2">
      <c r="C1192" s="21"/>
      <c r="D1192" s="21"/>
      <c r="E1192" s="21"/>
    </row>
    <row r="1193" spans="3:5" x14ac:dyDescent="0.2">
      <c r="C1193" s="21"/>
      <c r="D1193" s="21"/>
      <c r="E1193" s="21"/>
    </row>
    <row r="1194" spans="3:5" x14ac:dyDescent="0.2">
      <c r="C1194" s="21"/>
      <c r="D1194" s="21"/>
      <c r="E1194" s="21"/>
    </row>
    <row r="1195" spans="3:5" x14ac:dyDescent="0.2">
      <c r="C1195" s="21"/>
      <c r="D1195" s="21"/>
      <c r="E1195" s="21"/>
    </row>
    <row r="1196" spans="3:5" x14ac:dyDescent="0.2">
      <c r="C1196" s="21"/>
      <c r="D1196" s="21"/>
      <c r="E1196" s="21"/>
    </row>
    <row r="1197" spans="3:5" x14ac:dyDescent="0.2">
      <c r="C1197" s="21"/>
      <c r="D1197" s="21"/>
      <c r="E1197" s="21"/>
    </row>
    <row r="1198" spans="3:5" x14ac:dyDescent="0.2">
      <c r="C1198" s="21"/>
      <c r="D1198" s="21"/>
      <c r="E1198" s="21"/>
    </row>
    <row r="1199" spans="3:5" x14ac:dyDescent="0.2">
      <c r="C1199" s="21"/>
      <c r="D1199" s="21"/>
      <c r="E1199" s="21"/>
    </row>
    <row r="1200" spans="3:5" x14ac:dyDescent="0.2">
      <c r="C1200" s="21"/>
      <c r="D1200" s="21"/>
      <c r="E1200" s="21"/>
    </row>
    <row r="1201" spans="3:5" x14ac:dyDescent="0.2">
      <c r="C1201" s="21"/>
      <c r="D1201" s="21"/>
      <c r="E1201" s="21"/>
    </row>
    <row r="1202" spans="3:5" x14ac:dyDescent="0.2">
      <c r="C1202" s="21"/>
      <c r="D1202" s="21"/>
      <c r="E1202" s="21"/>
    </row>
    <row r="1203" spans="3:5" x14ac:dyDescent="0.2">
      <c r="C1203" s="21"/>
      <c r="D1203" s="21"/>
      <c r="E1203" s="21"/>
    </row>
    <row r="1204" spans="3:5" x14ac:dyDescent="0.2">
      <c r="C1204" s="21"/>
      <c r="D1204" s="21"/>
      <c r="E1204" s="21"/>
    </row>
    <row r="1205" spans="3:5" x14ac:dyDescent="0.2">
      <c r="C1205" s="21"/>
      <c r="D1205" s="21"/>
      <c r="E1205" s="21"/>
    </row>
    <row r="1206" spans="3:5" x14ac:dyDescent="0.2">
      <c r="C1206" s="21"/>
      <c r="D1206" s="21"/>
      <c r="E1206" s="21"/>
    </row>
    <row r="1207" spans="3:5" x14ac:dyDescent="0.2">
      <c r="C1207" s="21"/>
      <c r="D1207" s="21"/>
      <c r="E1207" s="21"/>
    </row>
    <row r="1208" spans="3:5" x14ac:dyDescent="0.2">
      <c r="C1208" s="21"/>
      <c r="D1208" s="21"/>
      <c r="E1208" s="21"/>
    </row>
    <row r="1209" spans="3:5" x14ac:dyDescent="0.2">
      <c r="C1209" s="21"/>
      <c r="D1209" s="21"/>
      <c r="E1209" s="21"/>
    </row>
    <row r="1210" spans="3:5" x14ac:dyDescent="0.2">
      <c r="C1210" s="21"/>
      <c r="D1210" s="21"/>
      <c r="E1210" s="21"/>
    </row>
    <row r="1211" spans="3:5" x14ac:dyDescent="0.2">
      <c r="C1211" s="21"/>
      <c r="D1211" s="21"/>
      <c r="E1211" s="21"/>
    </row>
    <row r="1212" spans="3:5" x14ac:dyDescent="0.2">
      <c r="C1212" s="21"/>
      <c r="D1212" s="21"/>
      <c r="E1212" s="21"/>
    </row>
    <row r="1213" spans="3:5" x14ac:dyDescent="0.2">
      <c r="C1213" s="21"/>
      <c r="D1213" s="21"/>
      <c r="E1213" s="21"/>
    </row>
    <row r="1214" spans="3:5" x14ac:dyDescent="0.2">
      <c r="C1214" s="21"/>
      <c r="D1214" s="21"/>
      <c r="E1214" s="21"/>
    </row>
    <row r="1215" spans="3:5" x14ac:dyDescent="0.2">
      <c r="C1215" s="21"/>
      <c r="D1215" s="21"/>
      <c r="E1215" s="21"/>
    </row>
    <row r="1216" spans="3:5" x14ac:dyDescent="0.2">
      <c r="C1216" s="21"/>
      <c r="D1216" s="21"/>
      <c r="E1216" s="21"/>
    </row>
    <row r="1217" spans="3:5" x14ac:dyDescent="0.2">
      <c r="C1217" s="21"/>
      <c r="D1217" s="21"/>
      <c r="E1217" s="21"/>
    </row>
    <row r="1218" spans="3:5" x14ac:dyDescent="0.2">
      <c r="C1218" s="21"/>
      <c r="D1218" s="21"/>
      <c r="E1218" s="21"/>
    </row>
    <row r="1219" spans="3:5" x14ac:dyDescent="0.2">
      <c r="C1219" s="21"/>
      <c r="D1219" s="21"/>
      <c r="E1219" s="21"/>
    </row>
    <row r="1220" spans="3:5" x14ac:dyDescent="0.2">
      <c r="C1220" s="21"/>
      <c r="D1220" s="21"/>
      <c r="E1220" s="21"/>
    </row>
    <row r="1221" spans="3:5" x14ac:dyDescent="0.2">
      <c r="C1221" s="21"/>
      <c r="D1221" s="21"/>
      <c r="E1221" s="21"/>
    </row>
    <row r="1222" spans="3:5" x14ac:dyDescent="0.2">
      <c r="C1222" s="21"/>
      <c r="D1222" s="21"/>
      <c r="E1222" s="21"/>
    </row>
    <row r="1223" spans="3:5" x14ac:dyDescent="0.2">
      <c r="C1223" s="21"/>
      <c r="D1223" s="21"/>
      <c r="E1223" s="21"/>
    </row>
    <row r="1224" spans="3:5" x14ac:dyDescent="0.2">
      <c r="C1224" s="21"/>
      <c r="D1224" s="21"/>
      <c r="E1224" s="21"/>
    </row>
    <row r="1225" spans="3:5" x14ac:dyDescent="0.2">
      <c r="C1225" s="21"/>
      <c r="D1225" s="21"/>
      <c r="E1225" s="21"/>
    </row>
    <row r="1226" spans="3:5" x14ac:dyDescent="0.2">
      <c r="C1226" s="21"/>
      <c r="D1226" s="21"/>
      <c r="E1226" s="21"/>
    </row>
    <row r="1227" spans="3:5" x14ac:dyDescent="0.2">
      <c r="C1227" s="21"/>
      <c r="D1227" s="21"/>
      <c r="E1227" s="21"/>
    </row>
    <row r="1228" spans="3:5" x14ac:dyDescent="0.2">
      <c r="C1228" s="21"/>
      <c r="D1228" s="21"/>
      <c r="E1228" s="21"/>
    </row>
    <row r="1229" spans="3:5" x14ac:dyDescent="0.2">
      <c r="C1229" s="21"/>
      <c r="D1229" s="21"/>
      <c r="E1229" s="21"/>
    </row>
    <row r="1230" spans="3:5" x14ac:dyDescent="0.2">
      <c r="C1230" s="21"/>
      <c r="D1230" s="21"/>
      <c r="E1230" s="21"/>
    </row>
    <row r="1231" spans="3:5" x14ac:dyDescent="0.2">
      <c r="C1231" s="21"/>
      <c r="D1231" s="21"/>
      <c r="E1231" s="21"/>
    </row>
    <row r="1232" spans="3:5" x14ac:dyDescent="0.2">
      <c r="C1232" s="21"/>
      <c r="D1232" s="21"/>
      <c r="E1232" s="21"/>
    </row>
    <row r="1233" spans="3:5" x14ac:dyDescent="0.2">
      <c r="C1233" s="21"/>
      <c r="D1233" s="21"/>
      <c r="E1233" s="21"/>
    </row>
    <row r="1234" spans="3:5" x14ac:dyDescent="0.2">
      <c r="C1234" s="21"/>
      <c r="D1234" s="21"/>
      <c r="E1234" s="21"/>
    </row>
    <row r="1235" spans="3:5" x14ac:dyDescent="0.2">
      <c r="C1235" s="21"/>
      <c r="D1235" s="21"/>
      <c r="E1235" s="21"/>
    </row>
    <row r="1236" spans="3:5" x14ac:dyDescent="0.2">
      <c r="C1236" s="21"/>
      <c r="D1236" s="21"/>
      <c r="E1236" s="21"/>
    </row>
    <row r="1237" spans="3:5" x14ac:dyDescent="0.2">
      <c r="C1237" s="21"/>
      <c r="D1237" s="21"/>
      <c r="E1237" s="21"/>
    </row>
    <row r="1238" spans="3:5" x14ac:dyDescent="0.2">
      <c r="C1238" s="21"/>
      <c r="D1238" s="21"/>
      <c r="E1238" s="21"/>
    </row>
    <row r="1239" spans="3:5" x14ac:dyDescent="0.2">
      <c r="C1239" s="21"/>
      <c r="D1239" s="21"/>
      <c r="E1239" s="21"/>
    </row>
    <row r="1240" spans="3:5" x14ac:dyDescent="0.2">
      <c r="C1240" s="21"/>
      <c r="D1240" s="21"/>
      <c r="E1240" s="21"/>
    </row>
    <row r="1241" spans="3:5" x14ac:dyDescent="0.2">
      <c r="C1241" s="21"/>
      <c r="D1241" s="21"/>
      <c r="E1241" s="21"/>
    </row>
    <row r="1242" spans="3:5" x14ac:dyDescent="0.2">
      <c r="C1242" s="21"/>
      <c r="D1242" s="21"/>
      <c r="E1242" s="21"/>
    </row>
    <row r="1243" spans="3:5" x14ac:dyDescent="0.2">
      <c r="C1243" s="21"/>
      <c r="D1243" s="21"/>
      <c r="E1243" s="21"/>
    </row>
    <row r="1244" spans="3:5" x14ac:dyDescent="0.2">
      <c r="C1244" s="21"/>
      <c r="D1244" s="21"/>
      <c r="E1244" s="21"/>
    </row>
    <row r="1245" spans="3:5" x14ac:dyDescent="0.2">
      <c r="C1245" s="21"/>
      <c r="D1245" s="21"/>
      <c r="E1245" s="21"/>
    </row>
    <row r="1246" spans="3:5" x14ac:dyDescent="0.2">
      <c r="C1246" s="21"/>
      <c r="D1246" s="21"/>
      <c r="E1246" s="21"/>
    </row>
    <row r="1247" spans="3:5" x14ac:dyDescent="0.2">
      <c r="C1247" s="21"/>
      <c r="D1247" s="21"/>
      <c r="E1247" s="21"/>
    </row>
    <row r="1248" spans="3:5" x14ac:dyDescent="0.2">
      <c r="C1248" s="21"/>
      <c r="D1248" s="21"/>
      <c r="E1248" s="21"/>
    </row>
    <row r="1249" spans="3:5" x14ac:dyDescent="0.2">
      <c r="C1249" s="21"/>
      <c r="D1249" s="21"/>
      <c r="E1249" s="21"/>
    </row>
    <row r="1250" spans="3:5" x14ac:dyDescent="0.2">
      <c r="C1250" s="21"/>
      <c r="D1250" s="21"/>
      <c r="E1250" s="21"/>
    </row>
    <row r="1251" spans="3:5" x14ac:dyDescent="0.2">
      <c r="C1251" s="21"/>
      <c r="D1251" s="21"/>
      <c r="E1251" s="21"/>
    </row>
    <row r="1252" spans="3:5" x14ac:dyDescent="0.2">
      <c r="C1252" s="21"/>
      <c r="D1252" s="21"/>
      <c r="E1252" s="21"/>
    </row>
    <row r="1253" spans="3:5" x14ac:dyDescent="0.2">
      <c r="C1253" s="21"/>
      <c r="D1253" s="21"/>
      <c r="E1253" s="21"/>
    </row>
    <row r="1254" spans="3:5" x14ac:dyDescent="0.2">
      <c r="C1254" s="21"/>
      <c r="D1254" s="21"/>
      <c r="E1254" s="21"/>
    </row>
    <row r="1255" spans="3:5" x14ac:dyDescent="0.2">
      <c r="C1255" s="21"/>
      <c r="D1255" s="21"/>
      <c r="E1255" s="21"/>
    </row>
    <row r="1256" spans="3:5" x14ac:dyDescent="0.2">
      <c r="C1256" s="21"/>
      <c r="D1256" s="21"/>
      <c r="E1256" s="21"/>
    </row>
    <row r="1257" spans="3:5" x14ac:dyDescent="0.2">
      <c r="C1257" s="21"/>
      <c r="D1257" s="21"/>
      <c r="E1257" s="21"/>
    </row>
    <row r="1258" spans="3:5" x14ac:dyDescent="0.2">
      <c r="C1258" s="21"/>
      <c r="D1258" s="21"/>
      <c r="E1258" s="21"/>
    </row>
    <row r="1259" spans="3:5" x14ac:dyDescent="0.2">
      <c r="C1259" s="21"/>
      <c r="D1259" s="21"/>
      <c r="E1259" s="21"/>
    </row>
    <row r="1260" spans="3:5" x14ac:dyDescent="0.2">
      <c r="C1260" s="21"/>
      <c r="D1260" s="21"/>
      <c r="E1260" s="21"/>
    </row>
    <row r="1261" spans="3:5" x14ac:dyDescent="0.2">
      <c r="C1261" s="21"/>
      <c r="D1261" s="21"/>
      <c r="E1261" s="21"/>
    </row>
    <row r="1262" spans="3:5" x14ac:dyDescent="0.2">
      <c r="C1262" s="21"/>
      <c r="D1262" s="21"/>
      <c r="E1262" s="21"/>
    </row>
    <row r="1263" spans="3:5" x14ac:dyDescent="0.2">
      <c r="C1263" s="21"/>
      <c r="D1263" s="21"/>
      <c r="E1263" s="21"/>
    </row>
    <row r="1264" spans="3:5" x14ac:dyDescent="0.2">
      <c r="C1264" s="21"/>
      <c r="D1264" s="21"/>
      <c r="E1264" s="21"/>
    </row>
    <row r="1265" spans="3:5" x14ac:dyDescent="0.2">
      <c r="C1265" s="21"/>
      <c r="D1265" s="21"/>
      <c r="E1265" s="21"/>
    </row>
    <row r="1266" spans="3:5" x14ac:dyDescent="0.2">
      <c r="C1266" s="21"/>
      <c r="D1266" s="21"/>
      <c r="E1266" s="21"/>
    </row>
    <row r="1267" spans="3:5" x14ac:dyDescent="0.2">
      <c r="C1267" s="21"/>
      <c r="D1267" s="21"/>
      <c r="E1267" s="21"/>
    </row>
    <row r="1268" spans="3:5" x14ac:dyDescent="0.2">
      <c r="C1268" s="21"/>
      <c r="D1268" s="21"/>
      <c r="E1268" s="21"/>
    </row>
    <row r="1269" spans="3:5" x14ac:dyDescent="0.2">
      <c r="C1269" s="21"/>
      <c r="D1269" s="21"/>
      <c r="E1269" s="21"/>
    </row>
    <row r="1270" spans="3:5" x14ac:dyDescent="0.2">
      <c r="C1270" s="21"/>
      <c r="D1270" s="21"/>
      <c r="E1270" s="21"/>
    </row>
    <row r="1271" spans="3:5" x14ac:dyDescent="0.2">
      <c r="C1271" s="21"/>
      <c r="D1271" s="21"/>
      <c r="E1271" s="21"/>
    </row>
    <row r="1272" spans="3:5" x14ac:dyDescent="0.2">
      <c r="C1272" s="21"/>
      <c r="D1272" s="21"/>
      <c r="E1272" s="21"/>
    </row>
    <row r="1273" spans="3:5" x14ac:dyDescent="0.2">
      <c r="C1273" s="21"/>
      <c r="D1273" s="21"/>
      <c r="E1273" s="21"/>
    </row>
    <row r="1274" spans="3:5" x14ac:dyDescent="0.2">
      <c r="C1274" s="21"/>
      <c r="D1274" s="21"/>
      <c r="E1274" s="21"/>
    </row>
    <row r="1275" spans="3:5" x14ac:dyDescent="0.2">
      <c r="C1275" s="21"/>
      <c r="D1275" s="21"/>
      <c r="E1275" s="21"/>
    </row>
    <row r="1276" spans="3:5" x14ac:dyDescent="0.2">
      <c r="C1276" s="21"/>
      <c r="D1276" s="21"/>
      <c r="E1276" s="21"/>
    </row>
    <row r="1277" spans="3:5" x14ac:dyDescent="0.2">
      <c r="C1277" s="21"/>
      <c r="D1277" s="21"/>
      <c r="E1277" s="21"/>
    </row>
    <row r="1278" spans="3:5" x14ac:dyDescent="0.2">
      <c r="C1278" s="21"/>
      <c r="D1278" s="21"/>
      <c r="E1278" s="21"/>
    </row>
    <row r="1279" spans="3:5" x14ac:dyDescent="0.2">
      <c r="C1279" s="21"/>
      <c r="D1279" s="21"/>
      <c r="E1279" s="21"/>
    </row>
    <row r="1280" spans="3:5" x14ac:dyDescent="0.2">
      <c r="C1280" s="21"/>
      <c r="D1280" s="21"/>
      <c r="E1280" s="21"/>
    </row>
    <row r="1281" spans="3:5" x14ac:dyDescent="0.2">
      <c r="C1281" s="21"/>
      <c r="D1281" s="21"/>
      <c r="E1281" s="21"/>
    </row>
    <row r="1282" spans="3:5" x14ac:dyDescent="0.2">
      <c r="C1282" s="21"/>
      <c r="D1282" s="21"/>
      <c r="E1282" s="21"/>
    </row>
    <row r="1283" spans="3:5" x14ac:dyDescent="0.2">
      <c r="C1283" s="21"/>
      <c r="D1283" s="21"/>
      <c r="E1283" s="21"/>
    </row>
    <row r="1284" spans="3:5" x14ac:dyDescent="0.2">
      <c r="C1284" s="21"/>
      <c r="D1284" s="21"/>
      <c r="E1284" s="21"/>
    </row>
    <row r="1285" spans="3:5" x14ac:dyDescent="0.2">
      <c r="C1285" s="21"/>
      <c r="D1285" s="21"/>
      <c r="E1285" s="21"/>
    </row>
    <row r="1286" spans="3:5" x14ac:dyDescent="0.2">
      <c r="C1286" s="21"/>
      <c r="D1286" s="21"/>
      <c r="E1286" s="21"/>
    </row>
    <row r="1287" spans="3:5" x14ac:dyDescent="0.2">
      <c r="C1287" s="21"/>
      <c r="D1287" s="21"/>
      <c r="E1287" s="21"/>
    </row>
    <row r="1288" spans="3:5" x14ac:dyDescent="0.2">
      <c r="C1288" s="21"/>
      <c r="D1288" s="21"/>
      <c r="E1288" s="21"/>
    </row>
    <row r="1289" spans="3:5" x14ac:dyDescent="0.2">
      <c r="C1289" s="21"/>
      <c r="D1289" s="21"/>
      <c r="E1289" s="21"/>
    </row>
    <row r="1290" spans="3:5" x14ac:dyDescent="0.2">
      <c r="C1290" s="21"/>
      <c r="D1290" s="21"/>
      <c r="E1290" s="21"/>
    </row>
    <row r="1291" spans="3:5" x14ac:dyDescent="0.2">
      <c r="C1291" s="21"/>
      <c r="D1291" s="21"/>
      <c r="E1291" s="21"/>
    </row>
    <row r="1292" spans="3:5" x14ac:dyDescent="0.2">
      <c r="C1292" s="21"/>
      <c r="D1292" s="21"/>
      <c r="E1292" s="21"/>
    </row>
    <row r="1293" spans="3:5" x14ac:dyDescent="0.2">
      <c r="C1293" s="21"/>
      <c r="D1293" s="21"/>
      <c r="E1293" s="21"/>
    </row>
    <row r="1294" spans="3:5" x14ac:dyDescent="0.2">
      <c r="C1294" s="21"/>
      <c r="D1294" s="21"/>
      <c r="E1294" s="21"/>
    </row>
    <row r="1295" spans="3:5" x14ac:dyDescent="0.2">
      <c r="C1295" s="21"/>
      <c r="D1295" s="21"/>
      <c r="E1295" s="21"/>
    </row>
    <row r="1296" spans="3:5" x14ac:dyDescent="0.2">
      <c r="C1296" s="21"/>
      <c r="D1296" s="21"/>
      <c r="E1296" s="21"/>
    </row>
    <row r="1297" spans="3:5" x14ac:dyDescent="0.2">
      <c r="C1297" s="21"/>
      <c r="D1297" s="21"/>
      <c r="E1297" s="21"/>
    </row>
    <row r="1298" spans="3:5" x14ac:dyDescent="0.2">
      <c r="C1298" s="21"/>
      <c r="D1298" s="21"/>
      <c r="E1298" s="21"/>
    </row>
    <row r="1299" spans="3:5" x14ac:dyDescent="0.2">
      <c r="C1299" s="21"/>
      <c r="D1299" s="21"/>
      <c r="E1299" s="21"/>
    </row>
    <row r="1300" spans="3:5" x14ac:dyDescent="0.2">
      <c r="C1300" s="21"/>
      <c r="D1300" s="21"/>
      <c r="E1300" s="21"/>
    </row>
    <row r="1301" spans="3:5" x14ac:dyDescent="0.2">
      <c r="C1301" s="21"/>
      <c r="D1301" s="21"/>
      <c r="E1301" s="21"/>
    </row>
    <row r="1302" spans="3:5" x14ac:dyDescent="0.2">
      <c r="C1302" s="21"/>
      <c r="D1302" s="21"/>
      <c r="E1302" s="21"/>
    </row>
    <row r="1303" spans="3:5" x14ac:dyDescent="0.2">
      <c r="C1303" s="21"/>
      <c r="D1303" s="21"/>
      <c r="E1303" s="21"/>
    </row>
    <row r="1304" spans="3:5" x14ac:dyDescent="0.2">
      <c r="C1304" s="21"/>
      <c r="D1304" s="21"/>
      <c r="E1304" s="21"/>
    </row>
    <row r="1305" spans="3:5" x14ac:dyDescent="0.2">
      <c r="C1305" s="21"/>
      <c r="D1305" s="21"/>
      <c r="E1305" s="21"/>
    </row>
    <row r="1306" spans="3:5" x14ac:dyDescent="0.2">
      <c r="C1306" s="21"/>
      <c r="D1306" s="21"/>
      <c r="E1306" s="21"/>
    </row>
    <row r="1307" spans="3:5" x14ac:dyDescent="0.2">
      <c r="C1307" s="21"/>
      <c r="D1307" s="21"/>
      <c r="E1307" s="21"/>
    </row>
    <row r="1308" spans="3:5" x14ac:dyDescent="0.2">
      <c r="C1308" s="21"/>
      <c r="D1308" s="21"/>
      <c r="E1308" s="21"/>
    </row>
    <row r="1309" spans="3:5" x14ac:dyDescent="0.2">
      <c r="C1309" s="21"/>
      <c r="D1309" s="21"/>
      <c r="E1309" s="21"/>
    </row>
    <row r="1310" spans="3:5" x14ac:dyDescent="0.2">
      <c r="C1310" s="21"/>
      <c r="D1310" s="21"/>
      <c r="E1310" s="21"/>
    </row>
    <row r="1311" spans="3:5" x14ac:dyDescent="0.2">
      <c r="C1311" s="21"/>
      <c r="D1311" s="21"/>
      <c r="E1311" s="21"/>
    </row>
    <row r="1312" spans="3:5" x14ac:dyDescent="0.2">
      <c r="C1312" s="21"/>
      <c r="D1312" s="21"/>
      <c r="E1312" s="21"/>
    </row>
    <row r="1313" spans="3:5" x14ac:dyDescent="0.2">
      <c r="C1313" s="21"/>
      <c r="D1313" s="21"/>
      <c r="E1313" s="21"/>
    </row>
    <row r="1314" spans="3:5" x14ac:dyDescent="0.2">
      <c r="C1314" s="21"/>
      <c r="D1314" s="21"/>
      <c r="E1314" s="21"/>
    </row>
    <row r="1315" spans="3:5" x14ac:dyDescent="0.2">
      <c r="C1315" s="21"/>
      <c r="D1315" s="21"/>
      <c r="E1315" s="21"/>
    </row>
    <row r="1316" spans="3:5" x14ac:dyDescent="0.2">
      <c r="C1316" s="21"/>
      <c r="D1316" s="21"/>
      <c r="E1316" s="21"/>
    </row>
    <row r="1317" spans="3:5" x14ac:dyDescent="0.2">
      <c r="C1317" s="21"/>
      <c r="D1317" s="21"/>
      <c r="E1317" s="21"/>
    </row>
    <row r="1318" spans="3:5" x14ac:dyDescent="0.2">
      <c r="C1318" s="21"/>
      <c r="D1318" s="21"/>
      <c r="E1318" s="21"/>
    </row>
    <row r="1319" spans="3:5" x14ac:dyDescent="0.2">
      <c r="C1319" s="21"/>
      <c r="D1319" s="21"/>
      <c r="E1319" s="21"/>
    </row>
    <row r="1320" spans="3:5" x14ac:dyDescent="0.2">
      <c r="C1320" s="21"/>
      <c r="D1320" s="21"/>
      <c r="E1320" s="21"/>
    </row>
    <row r="1321" spans="3:5" x14ac:dyDescent="0.2">
      <c r="C1321" s="21"/>
      <c r="D1321" s="21"/>
      <c r="E1321" s="21"/>
    </row>
    <row r="1322" spans="3:5" x14ac:dyDescent="0.2">
      <c r="C1322" s="21"/>
      <c r="D1322" s="21"/>
      <c r="E1322" s="21"/>
    </row>
    <row r="1323" spans="3:5" x14ac:dyDescent="0.2">
      <c r="C1323" s="21"/>
      <c r="D1323" s="21"/>
      <c r="E1323" s="21"/>
    </row>
    <row r="1324" spans="3:5" x14ac:dyDescent="0.2">
      <c r="C1324" s="21"/>
      <c r="D1324" s="21"/>
      <c r="E1324" s="21"/>
    </row>
    <row r="1325" spans="3:5" x14ac:dyDescent="0.2">
      <c r="C1325" s="21"/>
      <c r="D1325" s="21"/>
      <c r="E1325" s="21"/>
    </row>
    <row r="1326" spans="3:5" x14ac:dyDescent="0.2">
      <c r="C1326" s="21"/>
      <c r="D1326" s="21"/>
      <c r="E1326" s="21"/>
    </row>
    <row r="1327" spans="3:5" x14ac:dyDescent="0.2">
      <c r="C1327" s="21"/>
      <c r="D1327" s="21"/>
      <c r="E1327" s="21"/>
    </row>
    <row r="1328" spans="3:5" x14ac:dyDescent="0.2">
      <c r="C1328" s="21"/>
      <c r="D1328" s="21"/>
      <c r="E1328" s="21"/>
    </row>
    <row r="1329" spans="3:5" x14ac:dyDescent="0.2">
      <c r="C1329" s="21"/>
      <c r="D1329" s="21"/>
      <c r="E1329" s="21"/>
    </row>
    <row r="1330" spans="3:5" x14ac:dyDescent="0.2">
      <c r="C1330" s="21"/>
      <c r="D1330" s="21"/>
      <c r="E1330" s="21"/>
    </row>
    <row r="1331" spans="3:5" x14ac:dyDescent="0.2">
      <c r="C1331" s="21"/>
      <c r="D1331" s="21"/>
      <c r="E1331" s="21"/>
    </row>
    <row r="1332" spans="3:5" x14ac:dyDescent="0.2">
      <c r="C1332" s="21"/>
      <c r="D1332" s="21"/>
      <c r="E1332" s="21"/>
    </row>
    <row r="1333" spans="3:5" x14ac:dyDescent="0.2">
      <c r="C1333" s="21"/>
      <c r="D1333" s="21"/>
      <c r="E1333" s="21"/>
    </row>
    <row r="1334" spans="3:5" x14ac:dyDescent="0.2">
      <c r="C1334" s="21"/>
      <c r="D1334" s="21"/>
      <c r="E1334" s="21"/>
    </row>
    <row r="1335" spans="3:5" x14ac:dyDescent="0.2">
      <c r="C1335" s="21"/>
      <c r="D1335" s="21"/>
      <c r="E1335" s="21"/>
    </row>
    <row r="1336" spans="3:5" x14ac:dyDescent="0.2">
      <c r="C1336" s="21"/>
      <c r="D1336" s="21"/>
      <c r="E1336" s="21"/>
    </row>
    <row r="1337" spans="3:5" x14ac:dyDescent="0.2">
      <c r="C1337" s="21"/>
      <c r="D1337" s="21"/>
      <c r="E1337" s="21"/>
    </row>
    <row r="1338" spans="3:5" x14ac:dyDescent="0.2">
      <c r="C1338" s="21"/>
      <c r="D1338" s="21"/>
      <c r="E1338" s="21"/>
    </row>
    <row r="1339" spans="3:5" x14ac:dyDescent="0.2">
      <c r="C1339" s="21"/>
      <c r="D1339" s="21"/>
      <c r="E1339" s="21"/>
    </row>
    <row r="1340" spans="3:5" x14ac:dyDescent="0.2">
      <c r="C1340" s="21"/>
      <c r="D1340" s="21"/>
      <c r="E1340" s="21"/>
    </row>
    <row r="1341" spans="3:5" x14ac:dyDescent="0.2">
      <c r="C1341" s="21"/>
      <c r="D1341" s="21"/>
      <c r="E1341" s="21"/>
    </row>
    <row r="1342" spans="3:5" x14ac:dyDescent="0.2">
      <c r="C1342" s="21"/>
      <c r="D1342" s="21"/>
      <c r="E1342" s="21"/>
    </row>
    <row r="1343" spans="3:5" x14ac:dyDescent="0.2">
      <c r="C1343" s="21"/>
      <c r="D1343" s="21"/>
      <c r="E1343" s="21"/>
    </row>
    <row r="1344" spans="3:5" x14ac:dyDescent="0.2">
      <c r="C1344" s="21"/>
      <c r="D1344" s="21"/>
      <c r="E1344" s="21"/>
    </row>
    <row r="1345" spans="3:5" x14ac:dyDescent="0.2">
      <c r="C1345" s="21"/>
      <c r="D1345" s="21"/>
      <c r="E1345" s="21"/>
    </row>
    <row r="1346" spans="3:5" x14ac:dyDescent="0.2">
      <c r="C1346" s="21"/>
      <c r="D1346" s="21"/>
      <c r="E1346" s="21"/>
    </row>
    <row r="1347" spans="3:5" x14ac:dyDescent="0.2">
      <c r="C1347" s="21"/>
      <c r="D1347" s="21"/>
      <c r="E1347" s="21"/>
    </row>
    <row r="1348" spans="3:5" x14ac:dyDescent="0.2">
      <c r="C1348" s="21"/>
      <c r="D1348" s="21"/>
      <c r="E1348" s="21"/>
    </row>
    <row r="1349" spans="3:5" x14ac:dyDescent="0.2">
      <c r="C1349" s="21"/>
      <c r="D1349" s="21"/>
      <c r="E1349" s="21"/>
    </row>
    <row r="1350" spans="3:5" x14ac:dyDescent="0.2">
      <c r="C1350" s="21"/>
      <c r="D1350" s="21"/>
      <c r="E1350" s="21"/>
    </row>
    <row r="1351" spans="3:5" x14ac:dyDescent="0.2">
      <c r="C1351" s="21"/>
      <c r="D1351" s="21"/>
      <c r="E1351" s="21"/>
    </row>
    <row r="1352" spans="3:5" x14ac:dyDescent="0.2">
      <c r="C1352" s="21"/>
      <c r="D1352" s="21"/>
      <c r="E1352" s="21"/>
    </row>
    <row r="1353" spans="3:5" x14ac:dyDescent="0.2">
      <c r="C1353" s="21"/>
      <c r="D1353" s="21"/>
      <c r="E1353" s="21"/>
    </row>
    <row r="1354" spans="3:5" x14ac:dyDescent="0.2">
      <c r="C1354" s="21"/>
      <c r="D1354" s="21"/>
      <c r="E1354" s="21"/>
    </row>
    <row r="1355" spans="3:5" x14ac:dyDescent="0.2">
      <c r="C1355" s="21"/>
      <c r="D1355" s="21"/>
      <c r="E1355" s="21"/>
    </row>
    <row r="1356" spans="3:5" x14ac:dyDescent="0.2">
      <c r="C1356" s="21"/>
      <c r="D1356" s="21"/>
      <c r="E1356" s="21"/>
    </row>
    <row r="1357" spans="3:5" x14ac:dyDescent="0.2">
      <c r="C1357" s="21"/>
      <c r="D1357" s="21"/>
      <c r="E1357" s="21"/>
    </row>
    <row r="1358" spans="3:5" x14ac:dyDescent="0.2">
      <c r="C1358" s="21"/>
      <c r="D1358" s="21"/>
      <c r="E1358" s="21"/>
    </row>
    <row r="1359" spans="3:5" x14ac:dyDescent="0.2">
      <c r="C1359" s="21"/>
      <c r="D1359" s="21"/>
      <c r="E1359" s="21"/>
    </row>
    <row r="1360" spans="3:5" x14ac:dyDescent="0.2">
      <c r="C1360" s="21"/>
      <c r="D1360" s="21"/>
      <c r="E1360" s="21"/>
    </row>
    <row r="1361" spans="3:5" x14ac:dyDescent="0.2">
      <c r="C1361" s="21"/>
      <c r="D1361" s="21"/>
      <c r="E1361" s="21"/>
    </row>
    <row r="1362" spans="3:5" x14ac:dyDescent="0.2">
      <c r="C1362" s="21"/>
      <c r="D1362" s="21"/>
      <c r="E1362" s="21"/>
    </row>
    <row r="1363" spans="3:5" x14ac:dyDescent="0.2">
      <c r="C1363" s="21"/>
      <c r="D1363" s="21"/>
      <c r="E1363" s="21"/>
    </row>
    <row r="1364" spans="3:5" x14ac:dyDescent="0.2">
      <c r="C1364" s="21"/>
      <c r="D1364" s="21"/>
      <c r="E1364" s="21"/>
    </row>
    <row r="1365" spans="3:5" x14ac:dyDescent="0.2">
      <c r="C1365" s="21"/>
      <c r="D1365" s="21"/>
      <c r="E1365" s="21"/>
    </row>
    <row r="1366" spans="3:5" x14ac:dyDescent="0.2">
      <c r="C1366" s="21"/>
      <c r="D1366" s="21"/>
      <c r="E1366" s="21"/>
    </row>
    <row r="1367" spans="3:5" x14ac:dyDescent="0.2">
      <c r="C1367" s="21"/>
      <c r="D1367" s="21"/>
      <c r="E1367" s="21"/>
    </row>
    <row r="1368" spans="3:5" x14ac:dyDescent="0.2">
      <c r="C1368" s="21"/>
      <c r="D1368" s="21"/>
      <c r="E1368" s="21"/>
    </row>
    <row r="1369" spans="3:5" x14ac:dyDescent="0.2">
      <c r="C1369" s="21"/>
      <c r="D1369" s="21"/>
      <c r="E1369" s="21"/>
    </row>
    <row r="1370" spans="3:5" x14ac:dyDescent="0.2">
      <c r="C1370" s="21"/>
      <c r="D1370" s="21"/>
      <c r="E1370" s="21"/>
    </row>
    <row r="1371" spans="3:5" x14ac:dyDescent="0.2">
      <c r="C1371" s="21"/>
      <c r="D1371" s="21"/>
      <c r="E1371" s="21"/>
    </row>
    <row r="1372" spans="3:5" x14ac:dyDescent="0.2">
      <c r="C1372" s="21"/>
      <c r="D1372" s="21"/>
      <c r="E1372" s="21"/>
    </row>
    <row r="1373" spans="3:5" x14ac:dyDescent="0.2">
      <c r="C1373" s="21"/>
      <c r="D1373" s="21"/>
      <c r="E1373" s="21"/>
    </row>
    <row r="1374" spans="3:5" x14ac:dyDescent="0.2">
      <c r="C1374" s="21"/>
      <c r="D1374" s="21"/>
      <c r="E1374" s="21"/>
    </row>
    <row r="1375" spans="3:5" x14ac:dyDescent="0.2">
      <c r="C1375" s="21"/>
      <c r="D1375" s="21"/>
      <c r="E1375" s="21"/>
    </row>
    <row r="1376" spans="3:5" x14ac:dyDescent="0.2">
      <c r="C1376" s="21"/>
      <c r="D1376" s="21"/>
      <c r="E1376" s="21"/>
    </row>
    <row r="1377" spans="3:5" x14ac:dyDescent="0.2">
      <c r="C1377" s="21"/>
      <c r="D1377" s="21"/>
      <c r="E1377" s="21"/>
    </row>
    <row r="1378" spans="3:5" x14ac:dyDescent="0.2">
      <c r="C1378" s="21"/>
      <c r="D1378" s="21"/>
      <c r="E1378" s="21"/>
    </row>
    <row r="1379" spans="3:5" x14ac:dyDescent="0.2">
      <c r="C1379" s="21"/>
      <c r="D1379" s="21"/>
      <c r="E1379" s="21"/>
    </row>
    <row r="1380" spans="3:5" x14ac:dyDescent="0.2">
      <c r="C1380" s="21"/>
      <c r="D1380" s="21"/>
      <c r="E1380" s="21"/>
    </row>
    <row r="1381" spans="3:5" x14ac:dyDescent="0.2">
      <c r="C1381" s="21"/>
      <c r="D1381" s="21"/>
      <c r="E1381" s="21"/>
    </row>
    <row r="1382" spans="3:5" x14ac:dyDescent="0.2">
      <c r="C1382" s="21"/>
      <c r="D1382" s="21"/>
      <c r="E1382" s="21"/>
    </row>
    <row r="1383" spans="3:5" x14ac:dyDescent="0.2">
      <c r="C1383" s="21"/>
      <c r="D1383" s="21"/>
      <c r="E1383" s="21"/>
    </row>
    <row r="1384" spans="3:5" x14ac:dyDescent="0.2">
      <c r="C1384" s="21"/>
      <c r="D1384" s="21"/>
      <c r="E1384" s="21"/>
    </row>
    <row r="1385" spans="3:5" x14ac:dyDescent="0.2">
      <c r="C1385" s="21"/>
      <c r="D1385" s="21"/>
      <c r="E1385" s="21"/>
    </row>
    <row r="1386" spans="3:5" x14ac:dyDescent="0.2">
      <c r="C1386" s="21"/>
      <c r="D1386" s="21"/>
      <c r="E1386" s="21"/>
    </row>
    <row r="1387" spans="3:5" x14ac:dyDescent="0.2">
      <c r="C1387" s="21"/>
      <c r="D1387" s="21"/>
      <c r="E1387" s="21"/>
    </row>
    <row r="1388" spans="3:5" x14ac:dyDescent="0.2">
      <c r="C1388" s="21"/>
      <c r="D1388" s="21"/>
      <c r="E1388" s="21"/>
    </row>
    <row r="1389" spans="3:5" x14ac:dyDescent="0.2">
      <c r="C1389" s="21"/>
      <c r="D1389" s="21"/>
      <c r="E1389" s="21"/>
    </row>
    <row r="1390" spans="3:5" x14ac:dyDescent="0.2">
      <c r="C1390" s="21"/>
      <c r="D1390" s="21"/>
      <c r="E1390" s="21"/>
    </row>
    <row r="1391" spans="3:5" x14ac:dyDescent="0.2">
      <c r="C1391" s="21"/>
      <c r="D1391" s="21"/>
      <c r="E1391" s="21"/>
    </row>
    <row r="1392" spans="3:5" x14ac:dyDescent="0.2">
      <c r="C1392" s="21"/>
      <c r="D1392" s="21"/>
      <c r="E1392" s="21"/>
    </row>
    <row r="1393" spans="3:5" x14ac:dyDescent="0.2">
      <c r="C1393" s="21"/>
      <c r="D1393" s="21"/>
      <c r="E1393" s="21"/>
    </row>
    <row r="1394" spans="3:5" x14ac:dyDescent="0.2">
      <c r="C1394" s="21"/>
      <c r="D1394" s="21"/>
      <c r="E1394" s="21"/>
    </row>
    <row r="1395" spans="3:5" x14ac:dyDescent="0.2">
      <c r="C1395" s="21"/>
      <c r="D1395" s="21"/>
      <c r="E1395" s="21"/>
    </row>
    <row r="1396" spans="3:5" x14ac:dyDescent="0.2">
      <c r="C1396" s="21"/>
      <c r="D1396" s="21"/>
      <c r="E1396" s="21"/>
    </row>
    <row r="1397" spans="3:5" x14ac:dyDescent="0.2">
      <c r="C1397" s="21"/>
      <c r="D1397" s="21"/>
      <c r="E1397" s="21"/>
    </row>
    <row r="1398" spans="3:5" x14ac:dyDescent="0.2">
      <c r="C1398" s="21"/>
      <c r="D1398" s="21"/>
      <c r="E1398" s="21"/>
    </row>
    <row r="1399" spans="3:5" x14ac:dyDescent="0.2">
      <c r="C1399" s="21"/>
      <c r="D1399" s="21"/>
      <c r="E1399" s="21"/>
    </row>
    <row r="1400" spans="3:5" x14ac:dyDescent="0.2">
      <c r="C1400" s="21"/>
      <c r="D1400" s="21"/>
      <c r="E1400" s="21"/>
    </row>
    <row r="1401" spans="3:5" x14ac:dyDescent="0.2">
      <c r="C1401" s="21"/>
      <c r="D1401" s="21"/>
      <c r="E1401" s="21"/>
    </row>
    <row r="1402" spans="3:5" x14ac:dyDescent="0.2">
      <c r="C1402" s="21"/>
      <c r="D1402" s="21"/>
      <c r="E1402" s="21"/>
    </row>
    <row r="1403" spans="3:5" x14ac:dyDescent="0.2">
      <c r="C1403" s="21"/>
      <c r="D1403" s="21"/>
      <c r="E1403" s="21"/>
    </row>
    <row r="1404" spans="3:5" x14ac:dyDescent="0.2">
      <c r="C1404" s="21"/>
      <c r="D1404" s="21"/>
      <c r="E1404" s="21"/>
    </row>
    <row r="1405" spans="3:5" x14ac:dyDescent="0.2">
      <c r="C1405" s="21"/>
      <c r="D1405" s="21"/>
      <c r="E1405" s="21"/>
    </row>
    <row r="1406" spans="3:5" x14ac:dyDescent="0.2">
      <c r="C1406" s="21"/>
      <c r="D1406" s="21"/>
      <c r="E1406" s="21"/>
    </row>
    <row r="1407" spans="3:5" x14ac:dyDescent="0.2">
      <c r="C1407" s="21"/>
      <c r="D1407" s="21"/>
      <c r="E1407" s="21"/>
    </row>
    <row r="1408" spans="3:5" x14ac:dyDescent="0.2">
      <c r="C1408" s="21"/>
      <c r="D1408" s="21"/>
      <c r="E1408" s="21"/>
    </row>
    <row r="1409" spans="3:5" x14ac:dyDescent="0.2">
      <c r="C1409" s="21"/>
      <c r="D1409" s="21"/>
      <c r="E1409" s="21"/>
    </row>
    <row r="1410" spans="3:5" x14ac:dyDescent="0.2">
      <c r="C1410" s="21"/>
      <c r="D1410" s="21"/>
      <c r="E1410" s="21"/>
    </row>
    <row r="1411" spans="3:5" x14ac:dyDescent="0.2">
      <c r="C1411" s="21"/>
      <c r="D1411" s="21"/>
      <c r="E1411" s="21"/>
    </row>
    <row r="1412" spans="3:5" x14ac:dyDescent="0.2">
      <c r="C1412" s="21"/>
      <c r="D1412" s="21"/>
      <c r="E1412" s="21"/>
    </row>
    <row r="1413" spans="3:5" x14ac:dyDescent="0.2">
      <c r="C1413" s="21"/>
      <c r="D1413" s="21"/>
      <c r="E1413" s="21"/>
    </row>
    <row r="1414" spans="3:5" x14ac:dyDescent="0.2">
      <c r="C1414" s="21"/>
      <c r="D1414" s="21"/>
      <c r="E1414" s="21"/>
    </row>
    <row r="1415" spans="3:5" x14ac:dyDescent="0.2">
      <c r="C1415" s="21"/>
      <c r="D1415" s="21"/>
      <c r="E1415" s="21"/>
    </row>
    <row r="1416" spans="3:5" x14ac:dyDescent="0.2">
      <c r="C1416" s="21"/>
      <c r="D1416" s="21"/>
      <c r="E1416" s="21"/>
    </row>
    <row r="1417" spans="3:5" x14ac:dyDescent="0.2">
      <c r="C1417" s="21"/>
      <c r="D1417" s="21"/>
      <c r="E1417" s="21"/>
    </row>
    <row r="1418" spans="3:5" x14ac:dyDescent="0.2">
      <c r="C1418" s="21"/>
      <c r="D1418" s="21"/>
      <c r="E1418" s="21"/>
    </row>
    <row r="1419" spans="3:5" x14ac:dyDescent="0.2">
      <c r="C1419" s="21"/>
      <c r="D1419" s="21"/>
      <c r="E1419" s="21"/>
    </row>
    <row r="1420" spans="3:5" x14ac:dyDescent="0.2">
      <c r="C1420" s="21"/>
      <c r="D1420" s="21"/>
      <c r="E1420" s="21"/>
    </row>
    <row r="1421" spans="3:5" x14ac:dyDescent="0.2">
      <c r="C1421" s="21"/>
      <c r="D1421" s="21"/>
      <c r="E1421" s="21"/>
    </row>
    <row r="1422" spans="3:5" x14ac:dyDescent="0.2">
      <c r="C1422" s="21"/>
      <c r="D1422" s="21"/>
      <c r="E1422" s="21"/>
    </row>
    <row r="1423" spans="3:5" x14ac:dyDescent="0.2">
      <c r="C1423" s="21"/>
      <c r="D1423" s="21"/>
      <c r="E1423" s="21"/>
    </row>
    <row r="1424" spans="3:5" x14ac:dyDescent="0.2">
      <c r="C1424" s="21"/>
      <c r="D1424" s="21"/>
      <c r="E1424" s="21"/>
    </row>
    <row r="1425" spans="3:5" x14ac:dyDescent="0.2">
      <c r="C1425" s="21"/>
      <c r="D1425" s="21"/>
      <c r="E1425" s="21"/>
    </row>
    <row r="1426" spans="3:5" x14ac:dyDescent="0.2">
      <c r="C1426" s="21"/>
      <c r="D1426" s="21"/>
      <c r="E1426" s="21"/>
    </row>
    <row r="1427" spans="3:5" x14ac:dyDescent="0.2">
      <c r="C1427" s="21"/>
      <c r="D1427" s="21"/>
      <c r="E1427" s="21"/>
    </row>
    <row r="1428" spans="3:5" x14ac:dyDescent="0.2">
      <c r="C1428" s="21"/>
      <c r="D1428" s="21"/>
      <c r="E1428" s="21"/>
    </row>
    <row r="1429" spans="3:5" x14ac:dyDescent="0.2">
      <c r="C1429" s="21"/>
      <c r="D1429" s="21"/>
      <c r="E1429" s="21"/>
    </row>
    <row r="1430" spans="3:5" x14ac:dyDescent="0.2">
      <c r="C1430" s="21"/>
      <c r="D1430" s="21"/>
      <c r="E1430" s="21"/>
    </row>
    <row r="1431" spans="3:5" x14ac:dyDescent="0.2">
      <c r="C1431" s="21"/>
      <c r="D1431" s="21"/>
      <c r="E1431" s="21"/>
    </row>
    <row r="1432" spans="3:5" x14ac:dyDescent="0.2">
      <c r="C1432" s="21"/>
      <c r="D1432" s="21"/>
      <c r="E1432" s="21"/>
    </row>
    <row r="1433" spans="3:5" x14ac:dyDescent="0.2">
      <c r="C1433" s="21"/>
      <c r="D1433" s="21"/>
      <c r="E1433" s="21"/>
    </row>
    <row r="1434" spans="3:5" x14ac:dyDescent="0.2">
      <c r="C1434" s="21"/>
      <c r="D1434" s="21"/>
      <c r="E1434" s="21"/>
    </row>
    <row r="1435" spans="3:5" x14ac:dyDescent="0.2">
      <c r="C1435" s="21"/>
      <c r="D1435" s="21"/>
      <c r="E1435" s="21"/>
    </row>
    <row r="1436" spans="3:5" x14ac:dyDescent="0.2">
      <c r="C1436" s="21"/>
      <c r="D1436" s="21"/>
      <c r="E1436" s="21"/>
    </row>
    <row r="1437" spans="3:5" x14ac:dyDescent="0.2">
      <c r="C1437" s="21"/>
      <c r="D1437" s="21"/>
      <c r="E1437" s="21"/>
    </row>
    <row r="1438" spans="3:5" x14ac:dyDescent="0.2">
      <c r="C1438" s="21"/>
      <c r="D1438" s="21"/>
      <c r="E1438" s="21"/>
    </row>
    <row r="1439" spans="3:5" x14ac:dyDescent="0.2">
      <c r="C1439" s="21"/>
      <c r="D1439" s="21"/>
      <c r="E1439" s="21"/>
    </row>
    <row r="1440" spans="3:5" x14ac:dyDescent="0.2">
      <c r="C1440" s="21"/>
      <c r="D1440" s="21"/>
      <c r="E1440" s="21"/>
    </row>
    <row r="1441" spans="3:5" x14ac:dyDescent="0.2">
      <c r="C1441" s="21"/>
      <c r="D1441" s="21"/>
      <c r="E1441" s="21"/>
    </row>
    <row r="1442" spans="3:5" x14ac:dyDescent="0.2">
      <c r="C1442" s="21"/>
      <c r="D1442" s="21"/>
      <c r="E1442" s="21"/>
    </row>
    <row r="1443" spans="3:5" x14ac:dyDescent="0.2">
      <c r="C1443" s="21"/>
      <c r="D1443" s="21"/>
      <c r="E1443" s="21"/>
    </row>
    <row r="1444" spans="3:5" x14ac:dyDescent="0.2">
      <c r="C1444" s="21"/>
      <c r="D1444" s="21"/>
      <c r="E1444" s="21"/>
    </row>
    <row r="1445" spans="3:5" x14ac:dyDescent="0.2">
      <c r="C1445" s="21"/>
      <c r="D1445" s="21"/>
      <c r="E1445" s="21"/>
    </row>
    <row r="1446" spans="3:5" x14ac:dyDescent="0.2">
      <c r="C1446" s="21"/>
      <c r="D1446" s="21"/>
      <c r="E1446" s="21"/>
    </row>
    <row r="1447" spans="3:5" x14ac:dyDescent="0.2">
      <c r="C1447" s="21"/>
      <c r="D1447" s="21"/>
      <c r="E1447" s="21"/>
    </row>
    <row r="1448" spans="3:5" x14ac:dyDescent="0.2">
      <c r="C1448" s="21"/>
      <c r="D1448" s="21"/>
      <c r="E1448" s="21"/>
    </row>
    <row r="1449" spans="3:5" x14ac:dyDescent="0.2">
      <c r="C1449" s="21"/>
      <c r="D1449" s="21"/>
      <c r="E1449" s="21"/>
    </row>
    <row r="1450" spans="3:5" x14ac:dyDescent="0.2">
      <c r="C1450" s="21"/>
      <c r="D1450" s="21"/>
      <c r="E1450" s="21"/>
    </row>
    <row r="1451" spans="3:5" x14ac:dyDescent="0.2">
      <c r="C1451" s="21"/>
      <c r="D1451" s="21"/>
      <c r="E1451" s="21"/>
    </row>
    <row r="1452" spans="3:5" x14ac:dyDescent="0.2">
      <c r="C1452" s="21"/>
      <c r="D1452" s="21"/>
      <c r="E1452" s="21"/>
    </row>
    <row r="1453" spans="3:5" x14ac:dyDescent="0.2">
      <c r="C1453" s="21"/>
      <c r="D1453" s="21"/>
      <c r="E1453" s="21"/>
    </row>
    <row r="1454" spans="3:5" x14ac:dyDescent="0.2">
      <c r="C1454" s="21"/>
      <c r="D1454" s="21"/>
      <c r="E1454" s="21"/>
    </row>
    <row r="1455" spans="3:5" x14ac:dyDescent="0.2">
      <c r="C1455" s="21"/>
      <c r="D1455" s="21"/>
      <c r="E1455" s="21"/>
    </row>
    <row r="1456" spans="3:5" x14ac:dyDescent="0.2">
      <c r="C1456" s="21"/>
      <c r="D1456" s="21"/>
      <c r="E1456" s="21"/>
    </row>
    <row r="1457" spans="3:5" x14ac:dyDescent="0.2">
      <c r="C1457" s="21"/>
      <c r="D1457" s="21"/>
      <c r="E1457" s="21"/>
    </row>
    <row r="1458" spans="3:5" x14ac:dyDescent="0.2">
      <c r="C1458" s="21"/>
      <c r="D1458" s="21"/>
      <c r="E1458" s="21"/>
    </row>
    <row r="1459" spans="3:5" x14ac:dyDescent="0.2">
      <c r="C1459" s="21"/>
      <c r="D1459" s="21"/>
      <c r="E1459" s="21"/>
    </row>
    <row r="1460" spans="3:5" x14ac:dyDescent="0.2">
      <c r="C1460" s="21"/>
      <c r="D1460" s="21"/>
      <c r="E1460" s="21"/>
    </row>
    <row r="1461" spans="3:5" x14ac:dyDescent="0.2">
      <c r="C1461" s="21"/>
      <c r="D1461" s="21"/>
      <c r="E1461" s="21"/>
    </row>
    <row r="1462" spans="3:5" x14ac:dyDescent="0.2">
      <c r="C1462" s="21"/>
      <c r="D1462" s="21"/>
      <c r="E1462" s="21"/>
    </row>
    <row r="1463" spans="3:5" x14ac:dyDescent="0.2">
      <c r="C1463" s="21"/>
      <c r="D1463" s="21"/>
      <c r="E1463" s="21"/>
    </row>
    <row r="1464" spans="3:5" x14ac:dyDescent="0.2">
      <c r="C1464" s="21"/>
      <c r="D1464" s="21"/>
      <c r="E1464" s="21"/>
    </row>
    <row r="1465" spans="3:5" x14ac:dyDescent="0.2">
      <c r="C1465" s="21"/>
      <c r="D1465" s="21"/>
      <c r="E1465" s="21"/>
    </row>
    <row r="1466" spans="3:5" x14ac:dyDescent="0.2">
      <c r="C1466" s="21"/>
      <c r="D1466" s="21"/>
      <c r="E1466" s="21"/>
    </row>
    <row r="1467" spans="3:5" x14ac:dyDescent="0.2">
      <c r="C1467" s="21"/>
      <c r="D1467" s="21"/>
      <c r="E1467" s="21"/>
    </row>
    <row r="1468" spans="3:5" x14ac:dyDescent="0.2">
      <c r="C1468" s="21"/>
      <c r="D1468" s="21"/>
      <c r="E1468" s="21"/>
    </row>
    <row r="1469" spans="3:5" x14ac:dyDescent="0.2">
      <c r="C1469" s="21"/>
      <c r="D1469" s="21"/>
      <c r="E1469" s="21"/>
    </row>
    <row r="1470" spans="3:5" x14ac:dyDescent="0.2">
      <c r="C1470" s="21"/>
      <c r="D1470" s="21"/>
      <c r="E1470" s="21"/>
    </row>
    <row r="1471" spans="3:5" x14ac:dyDescent="0.2">
      <c r="C1471" s="21"/>
      <c r="D1471" s="21"/>
      <c r="E1471" s="21"/>
    </row>
    <row r="1472" spans="3:5" x14ac:dyDescent="0.2">
      <c r="C1472" s="21"/>
      <c r="D1472" s="21"/>
      <c r="E1472" s="21"/>
    </row>
    <row r="1473" spans="3:5" x14ac:dyDescent="0.2">
      <c r="C1473" s="21"/>
      <c r="D1473" s="21"/>
      <c r="E1473" s="21"/>
    </row>
    <row r="1474" spans="3:5" x14ac:dyDescent="0.2">
      <c r="C1474" s="21"/>
      <c r="D1474" s="21"/>
      <c r="E1474" s="21"/>
    </row>
    <row r="1475" spans="3:5" x14ac:dyDescent="0.2">
      <c r="C1475" s="21"/>
      <c r="D1475" s="21"/>
      <c r="E1475" s="21"/>
    </row>
    <row r="1476" spans="3:5" x14ac:dyDescent="0.2">
      <c r="C1476" s="21"/>
      <c r="D1476" s="21"/>
      <c r="E1476" s="21"/>
    </row>
    <row r="1477" spans="3:5" x14ac:dyDescent="0.2">
      <c r="C1477" s="21"/>
      <c r="D1477" s="21"/>
      <c r="E1477" s="21"/>
    </row>
    <row r="1478" spans="3:5" x14ac:dyDescent="0.2">
      <c r="C1478" s="21"/>
      <c r="D1478" s="21"/>
      <c r="E1478" s="21"/>
    </row>
    <row r="1479" spans="3:5" x14ac:dyDescent="0.2">
      <c r="C1479" s="21"/>
      <c r="D1479" s="21"/>
      <c r="E1479" s="21"/>
    </row>
    <row r="1480" spans="3:5" x14ac:dyDescent="0.2">
      <c r="C1480" s="21"/>
      <c r="D1480" s="21"/>
      <c r="E1480" s="21"/>
    </row>
    <row r="1481" spans="3:5" x14ac:dyDescent="0.2">
      <c r="C1481" s="21"/>
      <c r="D1481" s="21"/>
      <c r="E1481" s="21"/>
    </row>
    <row r="1482" spans="3:5" x14ac:dyDescent="0.2">
      <c r="C1482" s="21"/>
      <c r="D1482" s="21"/>
      <c r="E1482" s="21"/>
    </row>
    <row r="1483" spans="3:5" x14ac:dyDescent="0.2">
      <c r="C1483" s="21"/>
      <c r="D1483" s="21"/>
      <c r="E1483" s="21"/>
    </row>
    <row r="1484" spans="3:5" x14ac:dyDescent="0.2">
      <c r="C1484" s="21"/>
      <c r="D1484" s="21"/>
      <c r="E1484" s="21"/>
    </row>
    <row r="1485" spans="3:5" x14ac:dyDescent="0.2">
      <c r="C1485" s="21"/>
      <c r="D1485" s="21"/>
      <c r="E1485" s="21"/>
    </row>
    <row r="1486" spans="3:5" x14ac:dyDescent="0.2">
      <c r="C1486" s="21"/>
      <c r="D1486" s="21"/>
      <c r="E1486" s="21"/>
    </row>
    <row r="1487" spans="3:5" x14ac:dyDescent="0.2">
      <c r="C1487" s="21"/>
      <c r="D1487" s="21"/>
      <c r="E1487" s="21"/>
    </row>
    <row r="1488" spans="3:5" x14ac:dyDescent="0.2">
      <c r="C1488" s="21"/>
      <c r="D1488" s="21"/>
      <c r="E1488" s="21"/>
    </row>
    <row r="1489" spans="3:5" x14ac:dyDescent="0.2">
      <c r="C1489" s="21"/>
      <c r="D1489" s="21"/>
      <c r="E1489" s="21"/>
    </row>
    <row r="1490" spans="3:5" x14ac:dyDescent="0.2">
      <c r="C1490" s="21"/>
      <c r="D1490" s="21"/>
      <c r="E1490" s="21"/>
    </row>
    <row r="1491" spans="3:5" x14ac:dyDescent="0.2">
      <c r="C1491" s="21"/>
      <c r="D1491" s="21"/>
      <c r="E1491" s="21"/>
    </row>
    <row r="1492" spans="3:5" x14ac:dyDescent="0.2">
      <c r="C1492" s="21"/>
      <c r="D1492" s="21"/>
      <c r="E1492" s="21"/>
    </row>
    <row r="1493" spans="3:5" x14ac:dyDescent="0.2">
      <c r="C1493" s="21"/>
      <c r="D1493" s="21"/>
      <c r="E1493" s="21"/>
    </row>
    <row r="1494" spans="3:5" x14ac:dyDescent="0.2">
      <c r="C1494" s="21"/>
      <c r="D1494" s="21"/>
      <c r="E1494" s="21"/>
    </row>
    <row r="1495" spans="3:5" x14ac:dyDescent="0.2">
      <c r="C1495" s="21"/>
      <c r="D1495" s="21"/>
      <c r="E1495" s="21"/>
    </row>
    <row r="1496" spans="3:5" x14ac:dyDescent="0.2">
      <c r="C1496" s="21"/>
      <c r="D1496" s="21"/>
      <c r="E1496" s="21"/>
    </row>
    <row r="1497" spans="3:5" x14ac:dyDescent="0.2">
      <c r="C1497" s="21"/>
      <c r="D1497" s="21"/>
      <c r="E1497" s="21"/>
    </row>
    <row r="1498" spans="3:5" x14ac:dyDescent="0.2">
      <c r="C1498" s="21"/>
      <c r="D1498" s="21"/>
      <c r="E1498" s="21"/>
    </row>
    <row r="1499" spans="3:5" x14ac:dyDescent="0.2">
      <c r="C1499" s="21"/>
      <c r="D1499" s="21"/>
      <c r="E1499" s="21"/>
    </row>
    <row r="1500" spans="3:5" x14ac:dyDescent="0.2">
      <c r="C1500" s="21"/>
      <c r="D1500" s="21"/>
      <c r="E1500" s="21"/>
    </row>
    <row r="1501" spans="3:5" x14ac:dyDescent="0.2">
      <c r="C1501" s="21"/>
      <c r="D1501" s="21"/>
      <c r="E1501" s="21"/>
    </row>
    <row r="1502" spans="3:5" x14ac:dyDescent="0.2">
      <c r="C1502" s="21"/>
      <c r="D1502" s="21"/>
      <c r="E1502" s="21"/>
    </row>
    <row r="1503" spans="3:5" x14ac:dyDescent="0.2">
      <c r="C1503" s="21"/>
      <c r="D1503" s="21"/>
      <c r="E1503" s="21"/>
    </row>
    <row r="1504" spans="3:5" x14ac:dyDescent="0.2">
      <c r="C1504" s="21"/>
      <c r="D1504" s="21"/>
      <c r="E1504" s="21"/>
    </row>
    <row r="1505" spans="3:5" x14ac:dyDescent="0.2">
      <c r="C1505" s="21"/>
      <c r="D1505" s="21"/>
      <c r="E1505" s="21"/>
    </row>
    <row r="1506" spans="3:5" x14ac:dyDescent="0.2">
      <c r="C1506" s="21"/>
      <c r="D1506" s="21"/>
      <c r="E1506" s="21"/>
    </row>
    <row r="1507" spans="3:5" x14ac:dyDescent="0.2">
      <c r="C1507" s="21"/>
      <c r="D1507" s="21"/>
      <c r="E1507" s="21"/>
    </row>
    <row r="1508" spans="3:5" x14ac:dyDescent="0.2">
      <c r="C1508" s="21"/>
      <c r="D1508" s="21"/>
      <c r="E1508" s="21"/>
    </row>
    <row r="1509" spans="3:5" x14ac:dyDescent="0.2">
      <c r="C1509" s="21"/>
      <c r="D1509" s="21"/>
      <c r="E1509" s="21"/>
    </row>
    <row r="1510" spans="3:5" x14ac:dyDescent="0.2">
      <c r="C1510" s="21"/>
      <c r="D1510" s="21"/>
      <c r="E1510" s="21"/>
    </row>
    <row r="1511" spans="3:5" x14ac:dyDescent="0.2">
      <c r="C1511" s="21"/>
      <c r="D1511" s="21"/>
      <c r="E1511" s="21"/>
    </row>
    <row r="1512" spans="3:5" x14ac:dyDescent="0.2">
      <c r="C1512" s="21"/>
      <c r="D1512" s="21"/>
      <c r="E1512" s="21"/>
    </row>
    <row r="1513" spans="3:5" x14ac:dyDescent="0.2">
      <c r="C1513" s="21"/>
      <c r="D1513" s="21"/>
      <c r="E1513" s="21"/>
    </row>
    <row r="1514" spans="3:5" x14ac:dyDescent="0.2">
      <c r="C1514" s="21"/>
      <c r="D1514" s="21"/>
      <c r="E1514" s="21"/>
    </row>
    <row r="1515" spans="3:5" x14ac:dyDescent="0.2">
      <c r="C1515" s="21"/>
      <c r="D1515" s="21"/>
      <c r="E1515" s="21"/>
    </row>
    <row r="1516" spans="3:5" x14ac:dyDescent="0.2">
      <c r="C1516" s="21"/>
      <c r="D1516" s="21"/>
      <c r="E1516" s="21"/>
    </row>
    <row r="1517" spans="3:5" x14ac:dyDescent="0.2">
      <c r="C1517" s="21"/>
      <c r="D1517" s="21"/>
      <c r="E1517" s="21"/>
    </row>
    <row r="1518" spans="3:5" x14ac:dyDescent="0.2">
      <c r="C1518" s="21"/>
      <c r="D1518" s="21"/>
      <c r="E1518" s="21"/>
    </row>
    <row r="1519" spans="3:5" x14ac:dyDescent="0.2">
      <c r="C1519" s="21"/>
      <c r="D1519" s="21"/>
      <c r="E1519" s="21"/>
    </row>
    <row r="1520" spans="3:5" x14ac:dyDescent="0.2">
      <c r="C1520" s="21"/>
      <c r="D1520" s="21"/>
      <c r="E1520" s="21"/>
    </row>
    <row r="1521" spans="3:5" x14ac:dyDescent="0.2">
      <c r="C1521" s="21"/>
      <c r="D1521" s="21"/>
      <c r="E1521" s="21"/>
    </row>
    <row r="1522" spans="3:5" x14ac:dyDescent="0.2">
      <c r="C1522" s="21"/>
      <c r="D1522" s="21"/>
      <c r="E1522" s="21"/>
    </row>
    <row r="1523" spans="3:5" x14ac:dyDescent="0.2">
      <c r="C1523" s="21"/>
      <c r="D1523" s="21"/>
      <c r="E1523" s="21"/>
    </row>
    <row r="1524" spans="3:5" x14ac:dyDescent="0.2">
      <c r="C1524" s="21"/>
      <c r="D1524" s="21"/>
      <c r="E1524" s="21"/>
    </row>
    <row r="1525" spans="3:5" x14ac:dyDescent="0.2">
      <c r="C1525" s="21"/>
      <c r="D1525" s="21"/>
      <c r="E1525" s="21"/>
    </row>
    <row r="1526" spans="3:5" x14ac:dyDescent="0.2">
      <c r="C1526" s="21"/>
      <c r="D1526" s="21"/>
      <c r="E1526" s="21"/>
    </row>
    <row r="1527" spans="3:5" x14ac:dyDescent="0.2">
      <c r="C1527" s="21"/>
      <c r="D1527" s="21"/>
      <c r="E1527" s="21"/>
    </row>
    <row r="1528" spans="3:5" x14ac:dyDescent="0.2">
      <c r="C1528" s="21"/>
      <c r="D1528" s="21"/>
      <c r="E1528" s="21"/>
    </row>
    <row r="1529" spans="3:5" x14ac:dyDescent="0.2">
      <c r="C1529" s="21"/>
      <c r="D1529" s="21"/>
      <c r="E1529" s="21"/>
    </row>
    <row r="1530" spans="3:5" x14ac:dyDescent="0.2">
      <c r="C1530" s="21"/>
      <c r="D1530" s="21"/>
      <c r="E1530" s="21"/>
    </row>
    <row r="1531" spans="3:5" x14ac:dyDescent="0.2">
      <c r="C1531" s="21"/>
      <c r="D1531" s="21"/>
      <c r="E1531" s="21"/>
    </row>
    <row r="1532" spans="3:5" x14ac:dyDescent="0.2">
      <c r="C1532" s="21"/>
      <c r="D1532" s="21"/>
      <c r="E1532" s="21"/>
    </row>
    <row r="1533" spans="3:5" x14ac:dyDescent="0.2">
      <c r="C1533" s="21"/>
      <c r="D1533" s="21"/>
      <c r="E1533" s="21"/>
    </row>
    <row r="1534" spans="3:5" x14ac:dyDescent="0.2">
      <c r="C1534" s="21"/>
      <c r="D1534" s="21"/>
      <c r="E1534" s="21"/>
    </row>
    <row r="1535" spans="3:5" x14ac:dyDescent="0.2">
      <c r="C1535" s="21"/>
      <c r="D1535" s="21"/>
      <c r="E1535" s="21"/>
    </row>
    <row r="1536" spans="3:5" x14ac:dyDescent="0.2">
      <c r="C1536" s="21"/>
      <c r="D1536" s="21"/>
      <c r="E1536" s="21"/>
    </row>
    <row r="1537" spans="3:5" x14ac:dyDescent="0.2">
      <c r="C1537" s="21"/>
      <c r="D1537" s="21"/>
      <c r="E1537" s="21"/>
    </row>
    <row r="1538" spans="3:5" x14ac:dyDescent="0.2">
      <c r="C1538" s="21"/>
      <c r="D1538" s="21"/>
      <c r="E1538" s="21"/>
    </row>
    <row r="1539" spans="3:5" x14ac:dyDescent="0.2">
      <c r="C1539" s="21"/>
      <c r="D1539" s="21"/>
      <c r="E1539" s="21"/>
    </row>
    <row r="1540" spans="3:5" x14ac:dyDescent="0.2">
      <c r="C1540" s="21"/>
      <c r="D1540" s="21"/>
      <c r="E1540" s="21"/>
    </row>
    <row r="1541" spans="3:5" x14ac:dyDescent="0.2">
      <c r="C1541" s="21"/>
      <c r="D1541" s="21"/>
      <c r="E1541" s="21"/>
    </row>
    <row r="1542" spans="3:5" x14ac:dyDescent="0.2">
      <c r="C1542" s="21"/>
      <c r="D1542" s="21"/>
      <c r="E1542" s="21"/>
    </row>
    <row r="1543" spans="3:5" x14ac:dyDescent="0.2">
      <c r="C1543" s="21"/>
      <c r="D1543" s="21"/>
      <c r="E1543" s="21"/>
    </row>
    <row r="1544" spans="3:5" x14ac:dyDescent="0.2">
      <c r="C1544" s="21"/>
      <c r="D1544" s="21"/>
      <c r="E1544" s="21"/>
    </row>
    <row r="1545" spans="3:5" x14ac:dyDescent="0.2">
      <c r="C1545" s="21"/>
      <c r="D1545" s="21"/>
      <c r="E1545" s="21"/>
    </row>
    <row r="1546" spans="3:5" x14ac:dyDescent="0.2">
      <c r="C1546" s="21"/>
      <c r="D1546" s="21"/>
      <c r="E1546" s="21"/>
    </row>
    <row r="1547" spans="3:5" x14ac:dyDescent="0.2">
      <c r="C1547" s="21"/>
      <c r="D1547" s="21"/>
      <c r="E1547" s="21"/>
    </row>
    <row r="1548" spans="3:5" x14ac:dyDescent="0.2">
      <c r="C1548" s="21"/>
      <c r="D1548" s="21"/>
      <c r="E1548" s="21"/>
    </row>
    <row r="1549" spans="3:5" x14ac:dyDescent="0.2">
      <c r="C1549" s="21"/>
      <c r="D1549" s="21"/>
      <c r="E1549" s="21"/>
    </row>
    <row r="1550" spans="3:5" x14ac:dyDescent="0.2">
      <c r="C1550" s="21"/>
      <c r="D1550" s="21"/>
      <c r="E1550" s="21"/>
    </row>
    <row r="1551" spans="3:5" x14ac:dyDescent="0.2">
      <c r="C1551" s="21"/>
      <c r="D1551" s="21"/>
      <c r="E1551" s="21"/>
    </row>
    <row r="1552" spans="3:5" x14ac:dyDescent="0.2">
      <c r="C1552" s="21"/>
      <c r="D1552" s="21"/>
      <c r="E1552" s="21"/>
    </row>
    <row r="1553" spans="3:5" x14ac:dyDescent="0.2">
      <c r="C1553" s="21"/>
      <c r="D1553" s="21"/>
      <c r="E1553" s="21"/>
    </row>
    <row r="1554" spans="3:5" x14ac:dyDescent="0.2">
      <c r="C1554" s="21"/>
      <c r="D1554" s="21"/>
      <c r="E1554" s="21"/>
    </row>
    <row r="1555" spans="3:5" x14ac:dyDescent="0.2">
      <c r="C1555" s="21"/>
      <c r="D1555" s="21"/>
      <c r="E1555" s="21"/>
    </row>
    <row r="1556" spans="3:5" x14ac:dyDescent="0.2">
      <c r="C1556" s="21"/>
      <c r="D1556" s="21"/>
      <c r="E1556" s="21"/>
    </row>
    <row r="1557" spans="3:5" x14ac:dyDescent="0.2">
      <c r="C1557" s="21"/>
      <c r="D1557" s="21"/>
      <c r="E1557" s="21"/>
    </row>
    <row r="1558" spans="3:5" x14ac:dyDescent="0.2">
      <c r="C1558" s="21"/>
      <c r="D1558" s="21"/>
      <c r="E1558" s="21"/>
    </row>
    <row r="1559" spans="3:5" x14ac:dyDescent="0.2">
      <c r="C1559" s="21"/>
      <c r="D1559" s="21"/>
      <c r="E1559" s="21"/>
    </row>
    <row r="1560" spans="3:5" x14ac:dyDescent="0.2">
      <c r="C1560" s="21"/>
      <c r="D1560" s="21"/>
      <c r="E1560" s="21"/>
    </row>
    <row r="1561" spans="3:5" x14ac:dyDescent="0.2">
      <c r="C1561" s="21"/>
      <c r="D1561" s="21"/>
      <c r="E1561" s="21"/>
    </row>
    <row r="1562" spans="3:5" x14ac:dyDescent="0.2">
      <c r="C1562" s="21"/>
      <c r="D1562" s="21"/>
      <c r="E1562" s="21"/>
    </row>
    <row r="1563" spans="3:5" x14ac:dyDescent="0.2">
      <c r="C1563" s="21"/>
      <c r="D1563" s="21"/>
      <c r="E1563" s="21"/>
    </row>
    <row r="1564" spans="3:5" x14ac:dyDescent="0.2">
      <c r="C1564" s="21"/>
      <c r="D1564" s="21"/>
      <c r="E1564" s="21"/>
    </row>
    <row r="1565" spans="3:5" x14ac:dyDescent="0.2">
      <c r="C1565" s="21"/>
      <c r="D1565" s="21"/>
      <c r="E1565" s="21"/>
    </row>
    <row r="1566" spans="3:5" x14ac:dyDescent="0.2">
      <c r="C1566" s="21"/>
      <c r="D1566" s="21"/>
      <c r="E1566" s="21"/>
    </row>
    <row r="1567" spans="3:5" x14ac:dyDescent="0.2">
      <c r="C1567" s="21"/>
      <c r="D1567" s="21"/>
      <c r="E1567" s="21"/>
    </row>
    <row r="1568" spans="3:5" x14ac:dyDescent="0.2">
      <c r="C1568" s="21"/>
      <c r="D1568" s="21"/>
      <c r="E1568" s="21"/>
    </row>
    <row r="1569" spans="3:5" x14ac:dyDescent="0.2">
      <c r="C1569" s="21"/>
      <c r="D1569" s="21"/>
      <c r="E1569" s="21"/>
    </row>
    <row r="1570" spans="3:5" x14ac:dyDescent="0.2">
      <c r="C1570" s="21"/>
      <c r="D1570" s="21"/>
      <c r="E1570" s="21"/>
    </row>
    <row r="1571" spans="3:5" x14ac:dyDescent="0.2">
      <c r="C1571" s="21"/>
      <c r="D1571" s="21"/>
      <c r="E1571" s="21"/>
    </row>
    <row r="1572" spans="3:5" x14ac:dyDescent="0.2">
      <c r="C1572" s="21"/>
      <c r="D1572" s="21"/>
      <c r="E1572" s="21"/>
    </row>
    <row r="1573" spans="3:5" x14ac:dyDescent="0.2">
      <c r="C1573" s="21"/>
      <c r="D1573" s="21"/>
      <c r="E1573" s="21"/>
    </row>
    <row r="1574" spans="3:5" x14ac:dyDescent="0.2">
      <c r="C1574" s="21"/>
      <c r="D1574" s="21"/>
      <c r="E1574" s="21"/>
    </row>
    <row r="1575" spans="3:5" x14ac:dyDescent="0.2">
      <c r="C1575" s="21"/>
      <c r="D1575" s="21"/>
      <c r="E1575" s="21"/>
    </row>
    <row r="1576" spans="3:5" x14ac:dyDescent="0.2">
      <c r="C1576" s="21"/>
      <c r="D1576" s="21"/>
      <c r="E1576" s="21"/>
    </row>
    <row r="1577" spans="3:5" x14ac:dyDescent="0.2">
      <c r="C1577" s="21"/>
      <c r="D1577" s="21"/>
      <c r="E1577" s="21"/>
    </row>
    <row r="1578" spans="3:5" x14ac:dyDescent="0.2">
      <c r="C1578" s="21"/>
      <c r="D1578" s="21"/>
      <c r="E1578" s="21"/>
    </row>
    <row r="1579" spans="3:5" x14ac:dyDescent="0.2">
      <c r="C1579" s="21"/>
      <c r="D1579" s="21"/>
      <c r="E1579" s="21"/>
    </row>
    <row r="1580" spans="3:5" x14ac:dyDescent="0.2">
      <c r="C1580" s="21"/>
      <c r="D1580" s="21"/>
      <c r="E1580" s="21"/>
    </row>
    <row r="1581" spans="3:5" x14ac:dyDescent="0.2">
      <c r="C1581" s="21"/>
      <c r="D1581" s="21"/>
      <c r="E1581" s="21"/>
    </row>
    <row r="1582" spans="3:5" x14ac:dyDescent="0.2">
      <c r="C1582" s="21"/>
      <c r="D1582" s="21"/>
      <c r="E1582" s="21"/>
    </row>
    <row r="1583" spans="3:5" x14ac:dyDescent="0.2">
      <c r="C1583" s="21"/>
      <c r="D1583" s="21"/>
      <c r="E1583" s="21"/>
    </row>
    <row r="1584" spans="3:5" x14ac:dyDescent="0.2">
      <c r="C1584" s="21"/>
      <c r="D1584" s="21"/>
      <c r="E1584" s="21"/>
    </row>
    <row r="1585" spans="3:5" x14ac:dyDescent="0.2">
      <c r="C1585" s="21"/>
      <c r="D1585" s="21"/>
      <c r="E1585" s="21"/>
    </row>
    <row r="1586" spans="3:5" x14ac:dyDescent="0.2">
      <c r="C1586" s="21"/>
      <c r="D1586" s="21"/>
      <c r="E1586" s="21"/>
    </row>
    <row r="1587" spans="3:5" x14ac:dyDescent="0.2">
      <c r="C1587" s="21"/>
      <c r="D1587" s="21"/>
      <c r="E1587" s="21"/>
    </row>
    <row r="1588" spans="3:5" x14ac:dyDescent="0.2">
      <c r="C1588" s="21"/>
      <c r="D1588" s="21"/>
      <c r="E1588" s="21"/>
    </row>
    <row r="1589" spans="3:5" x14ac:dyDescent="0.2">
      <c r="C1589" s="21"/>
      <c r="D1589" s="21"/>
      <c r="E1589" s="21"/>
    </row>
    <row r="1590" spans="3:5" x14ac:dyDescent="0.2">
      <c r="C1590" s="21"/>
      <c r="D1590" s="21"/>
      <c r="E1590" s="21"/>
    </row>
    <row r="1591" spans="3:5" x14ac:dyDescent="0.2">
      <c r="C1591" s="21"/>
      <c r="D1591" s="21"/>
      <c r="E1591" s="21"/>
    </row>
    <row r="1592" spans="3:5" x14ac:dyDescent="0.2">
      <c r="C1592" s="21"/>
      <c r="D1592" s="21"/>
      <c r="E1592" s="21"/>
    </row>
    <row r="1593" spans="3:5" x14ac:dyDescent="0.2">
      <c r="C1593" s="21"/>
      <c r="D1593" s="21"/>
      <c r="E1593" s="21"/>
    </row>
    <row r="1594" spans="3:5" x14ac:dyDescent="0.2">
      <c r="C1594" s="21"/>
      <c r="D1594" s="21"/>
      <c r="E1594" s="21"/>
    </row>
    <row r="1595" spans="3:5" x14ac:dyDescent="0.2">
      <c r="C1595" s="21"/>
      <c r="D1595" s="21"/>
      <c r="E1595" s="21"/>
    </row>
    <row r="1596" spans="3:5" x14ac:dyDescent="0.2">
      <c r="C1596" s="21"/>
      <c r="D1596" s="21"/>
      <c r="E1596" s="21"/>
    </row>
    <row r="1597" spans="3:5" x14ac:dyDescent="0.2">
      <c r="C1597" s="21"/>
      <c r="D1597" s="21"/>
      <c r="E1597" s="21"/>
    </row>
    <row r="1598" spans="3:5" x14ac:dyDescent="0.2">
      <c r="C1598" s="21"/>
      <c r="D1598" s="21"/>
      <c r="E1598" s="21"/>
    </row>
    <row r="1599" spans="3:5" x14ac:dyDescent="0.2">
      <c r="C1599" s="21"/>
      <c r="D1599" s="21"/>
      <c r="E1599" s="21"/>
    </row>
    <row r="1600" spans="3:5" x14ac:dyDescent="0.2">
      <c r="C1600" s="21"/>
      <c r="D1600" s="21"/>
      <c r="E1600" s="21"/>
    </row>
    <row r="1601" spans="3:5" x14ac:dyDescent="0.2">
      <c r="C1601" s="21"/>
      <c r="D1601" s="21"/>
      <c r="E1601" s="21"/>
    </row>
    <row r="1602" spans="3:5" x14ac:dyDescent="0.2">
      <c r="C1602" s="21"/>
      <c r="D1602" s="21"/>
      <c r="E1602" s="21"/>
    </row>
    <row r="1603" spans="3:5" x14ac:dyDescent="0.2">
      <c r="C1603" s="21"/>
      <c r="D1603" s="21"/>
      <c r="E1603" s="21"/>
    </row>
    <row r="1604" spans="3:5" x14ac:dyDescent="0.2">
      <c r="C1604" s="21"/>
      <c r="D1604" s="21"/>
      <c r="E1604" s="21"/>
    </row>
    <row r="1605" spans="3:5" x14ac:dyDescent="0.2">
      <c r="C1605" s="21"/>
      <c r="D1605" s="21"/>
      <c r="E1605" s="21"/>
    </row>
    <row r="1606" spans="3:5" x14ac:dyDescent="0.2">
      <c r="C1606" s="21"/>
      <c r="D1606" s="21"/>
      <c r="E1606" s="21"/>
    </row>
    <row r="1607" spans="3:5" x14ac:dyDescent="0.2">
      <c r="C1607" s="21"/>
      <c r="D1607" s="21"/>
      <c r="E1607" s="21"/>
    </row>
    <row r="1608" spans="3:5" x14ac:dyDescent="0.2">
      <c r="C1608" s="21"/>
      <c r="D1608" s="21"/>
      <c r="E1608" s="21"/>
    </row>
    <row r="1609" spans="3:5" x14ac:dyDescent="0.2">
      <c r="C1609" s="21"/>
      <c r="D1609" s="21"/>
      <c r="E1609" s="21"/>
    </row>
    <row r="1610" spans="3:5" x14ac:dyDescent="0.2">
      <c r="C1610" s="21"/>
      <c r="D1610" s="21"/>
      <c r="E1610" s="21"/>
    </row>
    <row r="1611" spans="3:5" x14ac:dyDescent="0.2">
      <c r="C1611" s="21"/>
      <c r="D1611" s="21"/>
      <c r="E1611" s="21"/>
    </row>
    <row r="1612" spans="3:5" x14ac:dyDescent="0.2">
      <c r="C1612" s="21"/>
      <c r="D1612" s="21"/>
      <c r="E1612" s="21"/>
    </row>
    <row r="1613" spans="3:5" x14ac:dyDescent="0.2">
      <c r="C1613" s="21"/>
      <c r="D1613" s="21"/>
      <c r="E1613" s="21"/>
    </row>
    <row r="1614" spans="3:5" x14ac:dyDescent="0.2">
      <c r="C1614" s="21"/>
      <c r="D1614" s="21"/>
      <c r="E1614" s="21"/>
    </row>
    <row r="1615" spans="3:5" x14ac:dyDescent="0.2">
      <c r="C1615" s="21"/>
      <c r="D1615" s="21"/>
      <c r="E1615" s="21"/>
    </row>
    <row r="1616" spans="3:5" x14ac:dyDescent="0.2">
      <c r="C1616" s="21"/>
      <c r="D1616" s="21"/>
      <c r="E1616" s="21"/>
    </row>
    <row r="1617" spans="3:5" x14ac:dyDescent="0.2">
      <c r="C1617" s="21"/>
      <c r="D1617" s="21"/>
      <c r="E1617" s="21"/>
    </row>
    <row r="1618" spans="3:5" x14ac:dyDescent="0.2">
      <c r="C1618" s="21"/>
      <c r="D1618" s="21"/>
      <c r="E1618" s="21"/>
    </row>
    <row r="1619" spans="3:5" x14ac:dyDescent="0.2">
      <c r="C1619" s="21"/>
      <c r="D1619" s="21"/>
      <c r="E1619" s="21"/>
    </row>
    <row r="1620" spans="3:5" x14ac:dyDescent="0.2">
      <c r="C1620" s="21"/>
      <c r="D1620" s="21"/>
      <c r="E1620" s="21"/>
    </row>
    <row r="1621" spans="3:5" x14ac:dyDescent="0.2">
      <c r="C1621" s="21"/>
      <c r="D1621" s="21"/>
      <c r="E1621" s="21"/>
    </row>
    <row r="1622" spans="3:5" x14ac:dyDescent="0.2">
      <c r="C1622" s="21"/>
      <c r="D1622" s="21"/>
      <c r="E1622" s="21"/>
    </row>
    <row r="1623" spans="3:5" x14ac:dyDescent="0.2">
      <c r="C1623" s="21"/>
      <c r="D1623" s="21"/>
      <c r="E1623" s="21"/>
    </row>
    <row r="1624" spans="3:5" x14ac:dyDescent="0.2">
      <c r="C1624" s="21"/>
      <c r="D1624" s="21"/>
      <c r="E1624" s="21"/>
    </row>
    <row r="1625" spans="3:5" x14ac:dyDescent="0.2">
      <c r="C1625" s="21"/>
      <c r="D1625" s="21"/>
      <c r="E1625" s="21"/>
    </row>
    <row r="1626" spans="3:5" x14ac:dyDescent="0.2">
      <c r="C1626" s="21"/>
      <c r="D1626" s="21"/>
      <c r="E1626" s="21"/>
    </row>
    <row r="1627" spans="3:5" x14ac:dyDescent="0.2">
      <c r="C1627" s="21"/>
      <c r="D1627" s="21"/>
      <c r="E1627" s="21"/>
    </row>
    <row r="1628" spans="3:5" x14ac:dyDescent="0.2">
      <c r="C1628" s="21"/>
      <c r="D1628" s="21"/>
      <c r="E1628" s="21"/>
    </row>
    <row r="1629" spans="3:5" x14ac:dyDescent="0.2">
      <c r="C1629" s="21"/>
      <c r="D1629" s="21"/>
      <c r="E1629" s="21"/>
    </row>
    <row r="1630" spans="3:5" x14ac:dyDescent="0.2">
      <c r="C1630" s="21"/>
      <c r="D1630" s="21"/>
      <c r="E1630" s="21"/>
    </row>
    <row r="1631" spans="3:5" x14ac:dyDescent="0.2">
      <c r="C1631" s="21"/>
      <c r="D1631" s="21"/>
      <c r="E1631" s="21"/>
    </row>
    <row r="1632" spans="3:5" x14ac:dyDescent="0.2">
      <c r="C1632" s="21"/>
      <c r="D1632" s="21"/>
      <c r="E1632" s="21"/>
    </row>
    <row r="1633" spans="3:5" x14ac:dyDescent="0.2">
      <c r="C1633" s="21"/>
      <c r="D1633" s="21"/>
      <c r="E1633" s="21"/>
    </row>
    <row r="1634" spans="3:5" x14ac:dyDescent="0.2">
      <c r="C1634" s="21"/>
      <c r="D1634" s="21"/>
      <c r="E1634" s="21"/>
    </row>
    <row r="1635" spans="3:5" x14ac:dyDescent="0.2">
      <c r="C1635" s="21"/>
      <c r="D1635" s="21"/>
      <c r="E1635" s="21"/>
    </row>
    <row r="1636" spans="3:5" x14ac:dyDescent="0.2">
      <c r="C1636" s="21"/>
      <c r="D1636" s="21"/>
      <c r="E1636" s="21"/>
    </row>
    <row r="1637" spans="3:5" x14ac:dyDescent="0.2">
      <c r="C1637" s="21"/>
      <c r="D1637" s="21"/>
      <c r="E1637" s="21"/>
    </row>
    <row r="1638" spans="3:5" x14ac:dyDescent="0.2">
      <c r="C1638" s="21"/>
      <c r="D1638" s="21"/>
      <c r="E1638" s="21"/>
    </row>
    <row r="1639" spans="3:5" x14ac:dyDescent="0.2">
      <c r="C1639" s="21"/>
      <c r="D1639" s="21"/>
      <c r="E1639" s="21"/>
    </row>
    <row r="1640" spans="3:5" x14ac:dyDescent="0.2">
      <c r="C1640" s="21"/>
      <c r="D1640" s="21"/>
      <c r="E1640" s="21"/>
    </row>
    <row r="1641" spans="3:5" x14ac:dyDescent="0.2">
      <c r="C1641" s="21"/>
      <c r="D1641" s="21"/>
      <c r="E1641" s="21"/>
    </row>
    <row r="1642" spans="3:5" x14ac:dyDescent="0.2">
      <c r="C1642" s="21"/>
      <c r="D1642" s="21"/>
      <c r="E1642" s="21"/>
    </row>
    <row r="1643" spans="3:5" x14ac:dyDescent="0.2">
      <c r="C1643" s="21"/>
      <c r="D1643" s="21"/>
      <c r="E1643" s="21"/>
    </row>
    <row r="1644" spans="3:5" x14ac:dyDescent="0.2">
      <c r="C1644" s="21"/>
      <c r="D1644" s="21"/>
      <c r="E1644" s="21"/>
    </row>
    <row r="1645" spans="3:5" x14ac:dyDescent="0.2">
      <c r="C1645" s="21"/>
      <c r="D1645" s="21"/>
      <c r="E1645" s="21"/>
    </row>
    <row r="1646" spans="3:5" x14ac:dyDescent="0.2">
      <c r="C1646" s="21"/>
      <c r="D1646" s="21"/>
      <c r="E1646" s="21"/>
    </row>
    <row r="1647" spans="3:5" x14ac:dyDescent="0.2">
      <c r="C1647" s="21"/>
      <c r="D1647" s="21"/>
      <c r="E1647" s="21"/>
    </row>
    <row r="1648" spans="3:5" x14ac:dyDescent="0.2">
      <c r="C1648" s="21"/>
      <c r="D1648" s="21"/>
      <c r="E1648" s="21"/>
    </row>
    <row r="1649" spans="3:5" x14ac:dyDescent="0.2">
      <c r="C1649" s="21"/>
      <c r="D1649" s="21"/>
      <c r="E1649" s="21"/>
    </row>
    <row r="1650" spans="3:5" x14ac:dyDescent="0.2">
      <c r="C1650" s="21"/>
      <c r="D1650" s="21"/>
      <c r="E1650" s="21"/>
    </row>
    <row r="1651" spans="3:5" x14ac:dyDescent="0.2">
      <c r="C1651" s="21"/>
      <c r="D1651" s="21"/>
      <c r="E1651" s="21"/>
    </row>
    <row r="1652" spans="3:5" x14ac:dyDescent="0.2">
      <c r="C1652" s="21"/>
      <c r="D1652" s="21"/>
      <c r="E1652" s="21"/>
    </row>
    <row r="1653" spans="3:5" x14ac:dyDescent="0.2">
      <c r="C1653" s="21"/>
      <c r="D1653" s="21"/>
      <c r="E1653" s="21"/>
    </row>
    <row r="1654" spans="3:5" x14ac:dyDescent="0.2">
      <c r="C1654" s="21"/>
      <c r="D1654" s="21"/>
      <c r="E1654" s="21"/>
    </row>
    <row r="1655" spans="3:5" x14ac:dyDescent="0.2">
      <c r="C1655" s="21"/>
      <c r="D1655" s="21"/>
      <c r="E1655" s="21"/>
    </row>
    <row r="1656" spans="3:5" x14ac:dyDescent="0.2">
      <c r="C1656" s="21"/>
      <c r="D1656" s="21"/>
      <c r="E1656" s="21"/>
    </row>
    <row r="1657" spans="3:5" x14ac:dyDescent="0.2">
      <c r="C1657" s="21"/>
      <c r="D1657" s="21"/>
      <c r="E1657" s="21"/>
    </row>
    <row r="1658" spans="3:5" x14ac:dyDescent="0.2">
      <c r="C1658" s="21"/>
      <c r="D1658" s="21"/>
      <c r="E1658" s="21"/>
    </row>
    <row r="1659" spans="3:5" x14ac:dyDescent="0.2">
      <c r="C1659" s="21"/>
      <c r="D1659" s="21"/>
      <c r="E1659" s="21"/>
    </row>
    <row r="1660" spans="3:5" x14ac:dyDescent="0.2">
      <c r="C1660" s="21"/>
      <c r="D1660" s="21"/>
      <c r="E1660" s="21"/>
    </row>
    <row r="1661" spans="3:5" x14ac:dyDescent="0.2">
      <c r="C1661" s="21"/>
      <c r="D1661" s="21"/>
      <c r="E1661" s="21"/>
    </row>
    <row r="1662" spans="3:5" x14ac:dyDescent="0.2">
      <c r="C1662" s="21"/>
      <c r="D1662" s="21"/>
      <c r="E1662" s="21"/>
    </row>
    <row r="1663" spans="3:5" x14ac:dyDescent="0.2">
      <c r="C1663" s="21"/>
      <c r="D1663" s="21"/>
      <c r="E1663" s="21"/>
    </row>
    <row r="1664" spans="3:5" x14ac:dyDescent="0.2">
      <c r="C1664" s="21"/>
      <c r="D1664" s="21"/>
      <c r="E1664" s="21"/>
    </row>
    <row r="1665" spans="3:5" x14ac:dyDescent="0.2">
      <c r="C1665" s="21"/>
      <c r="D1665" s="21"/>
      <c r="E1665" s="21"/>
    </row>
    <row r="1666" spans="3:5" x14ac:dyDescent="0.2">
      <c r="C1666" s="21"/>
      <c r="D1666" s="21"/>
      <c r="E1666" s="21"/>
    </row>
    <row r="1667" spans="3:5" x14ac:dyDescent="0.2">
      <c r="C1667" s="21"/>
      <c r="D1667" s="21"/>
      <c r="E1667" s="21"/>
    </row>
    <row r="1668" spans="3:5" x14ac:dyDescent="0.2">
      <c r="C1668" s="21"/>
      <c r="D1668" s="21"/>
      <c r="E1668" s="21"/>
    </row>
    <row r="1669" spans="3:5" x14ac:dyDescent="0.2">
      <c r="C1669" s="21"/>
      <c r="D1669" s="21"/>
      <c r="E1669" s="21"/>
    </row>
    <row r="1670" spans="3:5" x14ac:dyDescent="0.2">
      <c r="C1670" s="21"/>
      <c r="D1670" s="21"/>
      <c r="E1670" s="21"/>
    </row>
    <row r="1671" spans="3:5" x14ac:dyDescent="0.2">
      <c r="C1671" s="21"/>
      <c r="D1671" s="21"/>
      <c r="E1671" s="21"/>
    </row>
    <row r="1672" spans="3:5" x14ac:dyDescent="0.2">
      <c r="C1672" s="21"/>
      <c r="D1672" s="21"/>
      <c r="E1672" s="21"/>
    </row>
    <row r="1673" spans="3:5" x14ac:dyDescent="0.2">
      <c r="C1673" s="21"/>
      <c r="D1673" s="21"/>
      <c r="E1673" s="21"/>
    </row>
    <row r="1674" spans="3:5" x14ac:dyDescent="0.2">
      <c r="C1674" s="21"/>
      <c r="D1674" s="21"/>
      <c r="E1674" s="21"/>
    </row>
    <row r="1675" spans="3:5" x14ac:dyDescent="0.2">
      <c r="C1675" s="21"/>
      <c r="D1675" s="21"/>
      <c r="E1675" s="21"/>
    </row>
    <row r="1676" spans="3:5" x14ac:dyDescent="0.2">
      <c r="C1676" s="21"/>
      <c r="D1676" s="21"/>
      <c r="E1676" s="21"/>
    </row>
    <row r="1677" spans="3:5" x14ac:dyDescent="0.2">
      <c r="C1677" s="21"/>
      <c r="D1677" s="21"/>
      <c r="E1677" s="21"/>
    </row>
    <row r="1678" spans="3:5" x14ac:dyDescent="0.2">
      <c r="C1678" s="21"/>
      <c r="D1678" s="21"/>
      <c r="E1678" s="21"/>
    </row>
    <row r="1679" spans="3:5" x14ac:dyDescent="0.2">
      <c r="C1679" s="21"/>
      <c r="D1679" s="21"/>
      <c r="E1679" s="21"/>
    </row>
    <row r="1680" spans="3:5" x14ac:dyDescent="0.2">
      <c r="C1680" s="21"/>
      <c r="D1680" s="21"/>
      <c r="E1680" s="21"/>
    </row>
    <row r="1681" spans="3:5" x14ac:dyDescent="0.2">
      <c r="C1681" s="21"/>
      <c r="D1681" s="21"/>
      <c r="E1681" s="21"/>
    </row>
    <row r="1682" spans="3:5" x14ac:dyDescent="0.2">
      <c r="C1682" s="21"/>
      <c r="D1682" s="21"/>
      <c r="E1682" s="21"/>
    </row>
    <row r="1683" spans="3:5" x14ac:dyDescent="0.2">
      <c r="C1683" s="21"/>
      <c r="D1683" s="21"/>
      <c r="E1683" s="21"/>
    </row>
    <row r="1684" spans="3:5" x14ac:dyDescent="0.2">
      <c r="C1684" s="21"/>
      <c r="D1684" s="21"/>
      <c r="E1684" s="21"/>
    </row>
    <row r="1685" spans="3:5" x14ac:dyDescent="0.2">
      <c r="C1685" s="21"/>
      <c r="D1685" s="21"/>
      <c r="E1685" s="21"/>
    </row>
    <row r="1686" spans="3:5" x14ac:dyDescent="0.2">
      <c r="C1686" s="21"/>
      <c r="D1686" s="21"/>
      <c r="E1686" s="21"/>
    </row>
    <row r="1687" spans="3:5" x14ac:dyDescent="0.2">
      <c r="C1687" s="21"/>
      <c r="D1687" s="21"/>
      <c r="E1687" s="21"/>
    </row>
    <row r="1688" spans="3:5" x14ac:dyDescent="0.2">
      <c r="C1688" s="21"/>
      <c r="D1688" s="21"/>
      <c r="E1688" s="21"/>
    </row>
    <row r="1689" spans="3:5" x14ac:dyDescent="0.2">
      <c r="C1689" s="21"/>
      <c r="D1689" s="21"/>
      <c r="E1689" s="21"/>
    </row>
    <row r="1690" spans="3:5" x14ac:dyDescent="0.2">
      <c r="C1690" s="21"/>
      <c r="D1690" s="21"/>
      <c r="E1690" s="21"/>
    </row>
    <row r="1691" spans="3:5" x14ac:dyDescent="0.2">
      <c r="C1691" s="21"/>
      <c r="D1691" s="21"/>
      <c r="E1691" s="21"/>
    </row>
    <row r="1692" spans="3:5" x14ac:dyDescent="0.2">
      <c r="C1692" s="21"/>
      <c r="D1692" s="21"/>
      <c r="E1692" s="21"/>
    </row>
    <row r="1693" spans="3:5" x14ac:dyDescent="0.2">
      <c r="C1693" s="21"/>
      <c r="D1693" s="21"/>
      <c r="E1693" s="21"/>
    </row>
    <row r="1694" spans="3:5" x14ac:dyDescent="0.2">
      <c r="C1694" s="21"/>
      <c r="D1694" s="21"/>
      <c r="E1694" s="21"/>
    </row>
    <row r="1695" spans="3:5" x14ac:dyDescent="0.2">
      <c r="C1695" s="21"/>
      <c r="D1695" s="21"/>
      <c r="E1695" s="21"/>
    </row>
    <row r="1696" spans="3:5" x14ac:dyDescent="0.2">
      <c r="C1696" s="21"/>
      <c r="D1696" s="21"/>
      <c r="E1696" s="21"/>
    </row>
    <row r="1697" spans="3:5" x14ac:dyDescent="0.2">
      <c r="C1697" s="21"/>
      <c r="D1697" s="21"/>
      <c r="E1697" s="21"/>
    </row>
    <row r="1698" spans="3:5" x14ac:dyDescent="0.2">
      <c r="C1698" s="21"/>
      <c r="D1698" s="21"/>
      <c r="E1698" s="21"/>
    </row>
    <row r="1699" spans="3:5" x14ac:dyDescent="0.2">
      <c r="C1699" s="21"/>
      <c r="D1699" s="21"/>
      <c r="E1699" s="21"/>
    </row>
    <row r="1700" spans="3:5" x14ac:dyDescent="0.2">
      <c r="C1700" s="21"/>
      <c r="D1700" s="21"/>
      <c r="E1700" s="21"/>
    </row>
    <row r="1701" spans="3:5" x14ac:dyDescent="0.2">
      <c r="C1701" s="21"/>
      <c r="D1701" s="21"/>
      <c r="E1701" s="21"/>
    </row>
    <row r="1702" spans="3:5" x14ac:dyDescent="0.2">
      <c r="C1702" s="21"/>
      <c r="D1702" s="21"/>
      <c r="E1702" s="21"/>
    </row>
    <row r="1703" spans="3:5" x14ac:dyDescent="0.2">
      <c r="C1703" s="21"/>
      <c r="D1703" s="21"/>
      <c r="E1703" s="21"/>
    </row>
    <row r="1704" spans="3:5" x14ac:dyDescent="0.2">
      <c r="C1704" s="21"/>
      <c r="D1704" s="21"/>
      <c r="E1704" s="21"/>
    </row>
    <row r="1705" spans="3:5" x14ac:dyDescent="0.2">
      <c r="C1705" s="21"/>
      <c r="D1705" s="21"/>
      <c r="E1705" s="21"/>
    </row>
    <row r="1706" spans="3:5" x14ac:dyDescent="0.2">
      <c r="C1706" s="21"/>
      <c r="D1706" s="21"/>
      <c r="E1706" s="21"/>
    </row>
    <row r="1707" spans="3:5" x14ac:dyDescent="0.2">
      <c r="C1707" s="21"/>
      <c r="D1707" s="21"/>
      <c r="E1707" s="21"/>
    </row>
    <row r="1708" spans="3:5" x14ac:dyDescent="0.2">
      <c r="C1708" s="21"/>
      <c r="D1708" s="21"/>
      <c r="E1708" s="21"/>
    </row>
    <row r="1709" spans="3:5" x14ac:dyDescent="0.2">
      <c r="C1709" s="21"/>
      <c r="D1709" s="21"/>
      <c r="E1709" s="21"/>
    </row>
    <row r="1710" spans="3:5" x14ac:dyDescent="0.2">
      <c r="C1710" s="21"/>
      <c r="D1710" s="21"/>
      <c r="E1710" s="21"/>
    </row>
    <row r="1711" spans="3:5" x14ac:dyDescent="0.2">
      <c r="C1711" s="21"/>
      <c r="D1711" s="21"/>
      <c r="E1711" s="21"/>
    </row>
    <row r="1712" spans="3:5" x14ac:dyDescent="0.2">
      <c r="C1712" s="21"/>
      <c r="D1712" s="21"/>
      <c r="E1712" s="21"/>
    </row>
    <row r="1713" spans="3:5" x14ac:dyDescent="0.2">
      <c r="C1713" s="21"/>
      <c r="D1713" s="21"/>
      <c r="E1713" s="21"/>
    </row>
    <row r="1714" spans="3:5" x14ac:dyDescent="0.2">
      <c r="C1714" s="21"/>
      <c r="D1714" s="21"/>
      <c r="E1714" s="21"/>
    </row>
    <row r="1715" spans="3:5" x14ac:dyDescent="0.2">
      <c r="C1715" s="21"/>
      <c r="D1715" s="21"/>
      <c r="E1715" s="21"/>
    </row>
    <row r="1716" spans="3:5" x14ac:dyDescent="0.2">
      <c r="C1716" s="21"/>
      <c r="D1716" s="21"/>
      <c r="E1716" s="21"/>
    </row>
    <row r="1717" spans="3:5" x14ac:dyDescent="0.2">
      <c r="C1717" s="21"/>
      <c r="D1717" s="21"/>
      <c r="E1717" s="21"/>
    </row>
    <row r="1718" spans="3:5" x14ac:dyDescent="0.2">
      <c r="C1718" s="21"/>
      <c r="D1718" s="21"/>
      <c r="E1718" s="21"/>
    </row>
    <row r="1719" spans="3:5" x14ac:dyDescent="0.2">
      <c r="C1719" s="21"/>
      <c r="D1719" s="21"/>
      <c r="E1719" s="21"/>
    </row>
    <row r="1720" spans="3:5" x14ac:dyDescent="0.2">
      <c r="C1720" s="21"/>
      <c r="D1720" s="21"/>
      <c r="E1720" s="21"/>
    </row>
    <row r="1721" spans="3:5" x14ac:dyDescent="0.2">
      <c r="C1721" s="21"/>
      <c r="D1721" s="21"/>
      <c r="E1721" s="21"/>
    </row>
    <row r="1722" spans="3:5" x14ac:dyDescent="0.2">
      <c r="C1722" s="21"/>
      <c r="D1722" s="21"/>
      <c r="E1722" s="21"/>
    </row>
    <row r="1723" spans="3:5" x14ac:dyDescent="0.2">
      <c r="C1723" s="21"/>
      <c r="D1723" s="21"/>
      <c r="E1723" s="21"/>
    </row>
    <row r="1724" spans="3:5" x14ac:dyDescent="0.2">
      <c r="C1724" s="21"/>
      <c r="D1724" s="21"/>
      <c r="E1724" s="21"/>
    </row>
    <row r="1725" spans="3:5" x14ac:dyDescent="0.2">
      <c r="C1725" s="21"/>
      <c r="D1725" s="21"/>
      <c r="E1725" s="21"/>
    </row>
    <row r="1726" spans="3:5" x14ac:dyDescent="0.2">
      <c r="C1726" s="21"/>
      <c r="D1726" s="21"/>
      <c r="E1726" s="21"/>
    </row>
    <row r="1727" spans="3:5" x14ac:dyDescent="0.2">
      <c r="C1727" s="21"/>
      <c r="D1727" s="21"/>
      <c r="E1727" s="21"/>
    </row>
    <row r="1728" spans="3:5" x14ac:dyDescent="0.2">
      <c r="C1728" s="21"/>
      <c r="D1728" s="21"/>
      <c r="E1728" s="21"/>
    </row>
    <row r="1729" spans="3:5" x14ac:dyDescent="0.2">
      <c r="C1729" s="21"/>
      <c r="D1729" s="21"/>
      <c r="E1729" s="21"/>
    </row>
    <row r="1730" spans="3:5" x14ac:dyDescent="0.2">
      <c r="C1730" s="21"/>
      <c r="D1730" s="21"/>
      <c r="E1730" s="21"/>
    </row>
    <row r="1731" spans="3:5" x14ac:dyDescent="0.2">
      <c r="C1731" s="21"/>
      <c r="D1731" s="21"/>
      <c r="E1731" s="21"/>
    </row>
    <row r="1732" spans="3:5" x14ac:dyDescent="0.2">
      <c r="C1732" s="21"/>
      <c r="D1732" s="21"/>
      <c r="E1732" s="21"/>
    </row>
    <row r="1733" spans="3:5" x14ac:dyDescent="0.2">
      <c r="C1733" s="21"/>
      <c r="D1733" s="21"/>
      <c r="E1733" s="21"/>
    </row>
    <row r="1734" spans="3:5" x14ac:dyDescent="0.2">
      <c r="C1734" s="21"/>
      <c r="D1734" s="21"/>
      <c r="E1734" s="21"/>
    </row>
    <row r="1735" spans="3:5" x14ac:dyDescent="0.2">
      <c r="C1735" s="21"/>
      <c r="D1735" s="21"/>
      <c r="E1735" s="21"/>
    </row>
    <row r="1736" spans="3:5" x14ac:dyDescent="0.2">
      <c r="C1736" s="21"/>
      <c r="D1736" s="21"/>
      <c r="E1736" s="21"/>
    </row>
    <row r="1737" spans="3:5" x14ac:dyDescent="0.2">
      <c r="C1737" s="21"/>
      <c r="D1737" s="21"/>
      <c r="E1737" s="21"/>
    </row>
    <row r="1738" spans="3:5" x14ac:dyDescent="0.2">
      <c r="C1738" s="21"/>
      <c r="D1738" s="21"/>
      <c r="E1738" s="21"/>
    </row>
    <row r="1739" spans="3:5" x14ac:dyDescent="0.2">
      <c r="C1739" s="21"/>
      <c r="D1739" s="21"/>
      <c r="E1739" s="21"/>
    </row>
    <row r="1740" spans="3:5" x14ac:dyDescent="0.2">
      <c r="C1740" s="21"/>
      <c r="D1740" s="21"/>
      <c r="E1740" s="21"/>
    </row>
    <row r="1741" spans="3:5" x14ac:dyDescent="0.2">
      <c r="C1741" s="21"/>
      <c r="D1741" s="21"/>
      <c r="E1741" s="21"/>
    </row>
    <row r="1742" spans="3:5" x14ac:dyDescent="0.2">
      <c r="C1742" s="21"/>
      <c r="D1742" s="21"/>
      <c r="E1742" s="21"/>
    </row>
    <row r="1743" spans="3:5" x14ac:dyDescent="0.2">
      <c r="C1743" s="21"/>
      <c r="D1743" s="21"/>
      <c r="E1743" s="21"/>
    </row>
    <row r="1744" spans="3:5" x14ac:dyDescent="0.2">
      <c r="C1744" s="21"/>
      <c r="D1744" s="21"/>
      <c r="E1744" s="21"/>
    </row>
    <row r="1745" spans="3:5" x14ac:dyDescent="0.2">
      <c r="C1745" s="21"/>
      <c r="D1745" s="21"/>
      <c r="E1745" s="21"/>
    </row>
    <row r="1746" spans="3:5" x14ac:dyDescent="0.2">
      <c r="C1746" s="21"/>
      <c r="D1746" s="21"/>
      <c r="E1746" s="21"/>
    </row>
    <row r="1747" spans="3:5" x14ac:dyDescent="0.2">
      <c r="C1747" s="21"/>
      <c r="D1747" s="21"/>
      <c r="E1747" s="21"/>
    </row>
    <row r="1748" spans="3:5" x14ac:dyDescent="0.2">
      <c r="C1748" s="21"/>
      <c r="D1748" s="21"/>
      <c r="E1748" s="21"/>
    </row>
    <row r="1749" spans="3:5" x14ac:dyDescent="0.2">
      <c r="C1749" s="21"/>
      <c r="D1749" s="21"/>
      <c r="E1749" s="21"/>
    </row>
    <row r="1750" spans="3:5" x14ac:dyDescent="0.2">
      <c r="C1750" s="21"/>
      <c r="D1750" s="21"/>
      <c r="E1750" s="21"/>
    </row>
    <row r="1751" spans="3:5" x14ac:dyDescent="0.2">
      <c r="C1751" s="21"/>
      <c r="D1751" s="21"/>
      <c r="E1751" s="21"/>
    </row>
    <row r="1752" spans="3:5" x14ac:dyDescent="0.2">
      <c r="C1752" s="21"/>
      <c r="D1752" s="21"/>
      <c r="E1752" s="21"/>
    </row>
    <row r="1753" spans="3:5" x14ac:dyDescent="0.2">
      <c r="C1753" s="21"/>
      <c r="D1753" s="21"/>
      <c r="E1753" s="21"/>
    </row>
    <row r="1754" spans="3:5" x14ac:dyDescent="0.2">
      <c r="C1754" s="21"/>
      <c r="D1754" s="21"/>
      <c r="E1754" s="21"/>
    </row>
    <row r="1755" spans="3:5" x14ac:dyDescent="0.2">
      <c r="C1755" s="21"/>
      <c r="D1755" s="21"/>
      <c r="E1755" s="21"/>
    </row>
    <row r="1756" spans="3:5" x14ac:dyDescent="0.2">
      <c r="C1756" s="21"/>
      <c r="D1756" s="21"/>
      <c r="E1756" s="21"/>
    </row>
    <row r="1757" spans="3:5" x14ac:dyDescent="0.2">
      <c r="C1757" s="21"/>
      <c r="D1757" s="21"/>
      <c r="E1757" s="21"/>
    </row>
    <row r="1758" spans="3:5" x14ac:dyDescent="0.2">
      <c r="C1758" s="21"/>
      <c r="D1758" s="21"/>
      <c r="E1758" s="21"/>
    </row>
    <row r="1759" spans="3:5" x14ac:dyDescent="0.2">
      <c r="C1759" s="21"/>
      <c r="D1759" s="21"/>
      <c r="E1759" s="21"/>
    </row>
    <row r="1760" spans="3:5" x14ac:dyDescent="0.2">
      <c r="C1760" s="21"/>
      <c r="D1760" s="21"/>
      <c r="E1760" s="21"/>
    </row>
    <row r="1761" spans="3:5" x14ac:dyDescent="0.2">
      <c r="C1761" s="21"/>
      <c r="D1761" s="21"/>
      <c r="E1761" s="21"/>
    </row>
    <row r="1762" spans="3:5" x14ac:dyDescent="0.2">
      <c r="C1762" s="21"/>
      <c r="D1762" s="21"/>
      <c r="E1762" s="21"/>
    </row>
    <row r="1763" spans="3:5" x14ac:dyDescent="0.2">
      <c r="C1763" s="21"/>
      <c r="D1763" s="21"/>
      <c r="E1763" s="21"/>
    </row>
    <row r="1764" spans="3:5" x14ac:dyDescent="0.2">
      <c r="C1764" s="21"/>
      <c r="D1764" s="21"/>
      <c r="E1764" s="21"/>
    </row>
    <row r="1765" spans="3:5" x14ac:dyDescent="0.2">
      <c r="C1765" s="21"/>
      <c r="D1765" s="21"/>
      <c r="E1765" s="21"/>
    </row>
    <row r="1766" spans="3:5" x14ac:dyDescent="0.2">
      <c r="C1766" s="21"/>
      <c r="D1766" s="21"/>
      <c r="E1766" s="21"/>
    </row>
    <row r="1767" spans="3:5" x14ac:dyDescent="0.2">
      <c r="C1767" s="21"/>
      <c r="D1767" s="21"/>
      <c r="E1767" s="21"/>
    </row>
    <row r="1768" spans="3:5" x14ac:dyDescent="0.2">
      <c r="C1768" s="21"/>
      <c r="D1768" s="21"/>
      <c r="E1768" s="21"/>
    </row>
    <row r="1769" spans="3:5" x14ac:dyDescent="0.2">
      <c r="C1769" s="21"/>
      <c r="D1769" s="21"/>
      <c r="E1769" s="21"/>
    </row>
    <row r="1770" spans="3:5" x14ac:dyDescent="0.2">
      <c r="C1770" s="21"/>
      <c r="D1770" s="21"/>
      <c r="E1770" s="21"/>
    </row>
    <row r="1771" spans="3:5" x14ac:dyDescent="0.2">
      <c r="C1771" s="21"/>
      <c r="D1771" s="21"/>
      <c r="E1771" s="21"/>
    </row>
    <row r="1772" spans="3:5" x14ac:dyDescent="0.2">
      <c r="C1772" s="21"/>
      <c r="D1772" s="21"/>
      <c r="E1772" s="21"/>
    </row>
    <row r="1773" spans="3:5" x14ac:dyDescent="0.2">
      <c r="C1773" s="21"/>
      <c r="D1773" s="21"/>
      <c r="E1773" s="21"/>
    </row>
    <row r="1774" spans="3:5" x14ac:dyDescent="0.2">
      <c r="C1774" s="21"/>
      <c r="D1774" s="21"/>
      <c r="E1774" s="21"/>
    </row>
    <row r="1775" spans="3:5" x14ac:dyDescent="0.2">
      <c r="C1775" s="21"/>
      <c r="D1775" s="21"/>
      <c r="E1775" s="21"/>
    </row>
    <row r="1776" spans="3:5" x14ac:dyDescent="0.2">
      <c r="C1776" s="21"/>
      <c r="D1776" s="21"/>
      <c r="E1776" s="21"/>
    </row>
    <row r="1777" spans="3:5" x14ac:dyDescent="0.2">
      <c r="C1777" s="21"/>
      <c r="D1777" s="21"/>
      <c r="E1777" s="21"/>
    </row>
    <row r="1778" spans="3:5" x14ac:dyDescent="0.2">
      <c r="C1778" s="21"/>
      <c r="D1778" s="21"/>
      <c r="E1778" s="21"/>
    </row>
    <row r="1779" spans="3:5" x14ac:dyDescent="0.2">
      <c r="C1779" s="21"/>
      <c r="D1779" s="21"/>
      <c r="E1779" s="21"/>
    </row>
    <row r="1780" spans="3:5" x14ac:dyDescent="0.2">
      <c r="C1780" s="21"/>
      <c r="D1780" s="21"/>
      <c r="E1780" s="21"/>
    </row>
    <row r="1781" spans="3:5" x14ac:dyDescent="0.2">
      <c r="C1781" s="21"/>
      <c r="D1781" s="21"/>
      <c r="E1781" s="21"/>
    </row>
    <row r="1782" spans="3:5" x14ac:dyDescent="0.2">
      <c r="C1782" s="21"/>
      <c r="D1782" s="21"/>
      <c r="E1782" s="21"/>
    </row>
    <row r="1783" spans="3:5" x14ac:dyDescent="0.2">
      <c r="C1783" s="21"/>
      <c r="D1783" s="21"/>
      <c r="E1783" s="21"/>
    </row>
    <row r="1784" spans="3:5" x14ac:dyDescent="0.2">
      <c r="C1784" s="21"/>
      <c r="D1784" s="21"/>
      <c r="E1784" s="21"/>
    </row>
    <row r="1785" spans="3:5" x14ac:dyDescent="0.2">
      <c r="C1785" s="21"/>
      <c r="D1785" s="21"/>
      <c r="E1785" s="21"/>
    </row>
    <row r="1786" spans="3:5" x14ac:dyDescent="0.2">
      <c r="C1786" s="21"/>
      <c r="D1786" s="21"/>
      <c r="E1786" s="21"/>
    </row>
    <row r="1787" spans="3:5" x14ac:dyDescent="0.2">
      <c r="C1787" s="21"/>
      <c r="D1787" s="21"/>
      <c r="E1787" s="21"/>
    </row>
    <row r="1788" spans="3:5" x14ac:dyDescent="0.2">
      <c r="C1788" s="21"/>
      <c r="D1788" s="21"/>
      <c r="E1788" s="21"/>
    </row>
    <row r="1789" spans="3:5" x14ac:dyDescent="0.2">
      <c r="C1789" s="21"/>
      <c r="D1789" s="21"/>
      <c r="E1789" s="21"/>
    </row>
    <row r="1790" spans="3:5" x14ac:dyDescent="0.2">
      <c r="C1790" s="21"/>
      <c r="D1790" s="21"/>
      <c r="E1790" s="21"/>
    </row>
    <row r="1791" spans="3:5" x14ac:dyDescent="0.2">
      <c r="C1791" s="21"/>
      <c r="D1791" s="21"/>
      <c r="E1791" s="21"/>
    </row>
    <row r="1792" spans="3:5" x14ac:dyDescent="0.2">
      <c r="C1792" s="21"/>
      <c r="D1792" s="21"/>
      <c r="E1792" s="21"/>
    </row>
    <row r="1793" spans="3:5" x14ac:dyDescent="0.2">
      <c r="C1793" s="21"/>
      <c r="D1793" s="21"/>
      <c r="E1793" s="21"/>
    </row>
    <row r="1794" spans="3:5" x14ac:dyDescent="0.2">
      <c r="C1794" s="21"/>
      <c r="D1794" s="21"/>
      <c r="E1794" s="21"/>
    </row>
    <row r="1795" spans="3:5" x14ac:dyDescent="0.2">
      <c r="C1795" s="21"/>
      <c r="D1795" s="21"/>
      <c r="E1795" s="21"/>
    </row>
    <row r="1796" spans="3:5" x14ac:dyDescent="0.2">
      <c r="C1796" s="21"/>
      <c r="D1796" s="21"/>
      <c r="E1796" s="21"/>
    </row>
    <row r="1797" spans="3:5" x14ac:dyDescent="0.2">
      <c r="C1797" s="21"/>
      <c r="D1797" s="21"/>
      <c r="E1797" s="21"/>
    </row>
    <row r="1798" spans="3:5" x14ac:dyDescent="0.2">
      <c r="C1798" s="21"/>
      <c r="D1798" s="21"/>
      <c r="E1798" s="21"/>
    </row>
    <row r="1799" spans="3:5" x14ac:dyDescent="0.2">
      <c r="C1799" s="21"/>
      <c r="D1799" s="21"/>
      <c r="E1799" s="21"/>
    </row>
    <row r="1800" spans="3:5" x14ac:dyDescent="0.2">
      <c r="C1800" s="21"/>
      <c r="D1800" s="21"/>
      <c r="E1800" s="21"/>
    </row>
    <row r="1801" spans="3:5" x14ac:dyDescent="0.2">
      <c r="C1801" s="21"/>
      <c r="D1801" s="21"/>
      <c r="E1801" s="21"/>
    </row>
    <row r="1802" spans="3:5" x14ac:dyDescent="0.2">
      <c r="C1802" s="21"/>
      <c r="D1802" s="21"/>
      <c r="E1802" s="21"/>
    </row>
    <row r="1803" spans="3:5" x14ac:dyDescent="0.2">
      <c r="C1803" s="21"/>
      <c r="D1803" s="21"/>
      <c r="E1803" s="21"/>
    </row>
    <row r="1804" spans="3:5" x14ac:dyDescent="0.2">
      <c r="C1804" s="21"/>
      <c r="D1804" s="21"/>
      <c r="E1804" s="21"/>
    </row>
    <row r="1805" spans="3:5" x14ac:dyDescent="0.2">
      <c r="C1805" s="21"/>
      <c r="D1805" s="21"/>
      <c r="E1805" s="21"/>
    </row>
    <row r="1806" spans="3:5" x14ac:dyDescent="0.2">
      <c r="C1806" s="21"/>
      <c r="D1806" s="21"/>
      <c r="E1806" s="21"/>
    </row>
    <row r="1807" spans="3:5" x14ac:dyDescent="0.2">
      <c r="C1807" s="21"/>
      <c r="D1807" s="21"/>
      <c r="E1807" s="21"/>
    </row>
    <row r="1808" spans="3:5" x14ac:dyDescent="0.2">
      <c r="C1808" s="21"/>
      <c r="D1808" s="21"/>
      <c r="E1808" s="21"/>
    </row>
    <row r="1809" spans="3:5" x14ac:dyDescent="0.2">
      <c r="C1809" s="21"/>
      <c r="D1809" s="21"/>
      <c r="E1809" s="21"/>
    </row>
    <row r="1810" spans="3:5" x14ac:dyDescent="0.2">
      <c r="C1810" s="21"/>
      <c r="D1810" s="21"/>
      <c r="E1810" s="21"/>
    </row>
    <row r="1811" spans="3:5" x14ac:dyDescent="0.2">
      <c r="C1811" s="21"/>
      <c r="D1811" s="21"/>
      <c r="E1811" s="21"/>
    </row>
    <row r="1812" spans="3:5" x14ac:dyDescent="0.2">
      <c r="C1812" s="21"/>
      <c r="D1812" s="21"/>
      <c r="E1812" s="21"/>
    </row>
    <row r="1813" spans="3:5" x14ac:dyDescent="0.2">
      <c r="C1813" s="21"/>
      <c r="D1813" s="21"/>
      <c r="E1813" s="21"/>
    </row>
    <row r="1814" spans="3:5" x14ac:dyDescent="0.2">
      <c r="C1814" s="21"/>
      <c r="D1814" s="21"/>
      <c r="E1814" s="21"/>
    </row>
    <row r="1815" spans="3:5" x14ac:dyDescent="0.2">
      <c r="C1815" s="21"/>
      <c r="D1815" s="21"/>
      <c r="E1815" s="21"/>
    </row>
    <row r="1816" spans="3:5" x14ac:dyDescent="0.2">
      <c r="C1816" s="21"/>
      <c r="D1816" s="21"/>
      <c r="E1816" s="21"/>
    </row>
    <row r="1817" spans="3:5" x14ac:dyDescent="0.2">
      <c r="C1817" s="21"/>
      <c r="D1817" s="21"/>
      <c r="E1817" s="21"/>
    </row>
    <row r="1818" spans="3:5" x14ac:dyDescent="0.2">
      <c r="C1818" s="21"/>
      <c r="D1818" s="21"/>
      <c r="E1818" s="21"/>
    </row>
    <row r="1819" spans="3:5" x14ac:dyDescent="0.2">
      <c r="C1819" s="21"/>
      <c r="D1819" s="21"/>
      <c r="E1819" s="21"/>
    </row>
    <row r="1820" spans="3:5" x14ac:dyDescent="0.2">
      <c r="C1820" s="21"/>
      <c r="D1820" s="21"/>
      <c r="E1820" s="21"/>
    </row>
    <row r="1821" spans="3:5" x14ac:dyDescent="0.2">
      <c r="C1821" s="21"/>
      <c r="D1821" s="21"/>
      <c r="E1821" s="21"/>
    </row>
    <row r="1822" spans="3:5" x14ac:dyDescent="0.2">
      <c r="C1822" s="21"/>
      <c r="D1822" s="21"/>
      <c r="E1822" s="21"/>
    </row>
    <row r="1823" spans="3:5" x14ac:dyDescent="0.2">
      <c r="C1823" s="21"/>
      <c r="D1823" s="21"/>
      <c r="E1823" s="21"/>
    </row>
    <row r="1824" spans="3:5" x14ac:dyDescent="0.2">
      <c r="C1824" s="21"/>
      <c r="D1824" s="21"/>
      <c r="E1824" s="21"/>
    </row>
    <row r="1825" spans="3:5" x14ac:dyDescent="0.2">
      <c r="C1825" s="21"/>
      <c r="D1825" s="21"/>
      <c r="E1825" s="21"/>
    </row>
    <row r="1826" spans="3:5" x14ac:dyDescent="0.2">
      <c r="C1826" s="21"/>
      <c r="D1826" s="21"/>
      <c r="E1826" s="21"/>
    </row>
    <row r="1827" spans="3:5" x14ac:dyDescent="0.2">
      <c r="C1827" s="21"/>
      <c r="D1827" s="21"/>
      <c r="E1827" s="21"/>
    </row>
    <row r="1828" spans="3:5" x14ac:dyDescent="0.2">
      <c r="C1828" s="21"/>
      <c r="D1828" s="21"/>
      <c r="E1828" s="21"/>
    </row>
    <row r="1829" spans="3:5" x14ac:dyDescent="0.2">
      <c r="C1829" s="21"/>
      <c r="D1829" s="21"/>
      <c r="E1829" s="21"/>
    </row>
    <row r="1830" spans="3:5" x14ac:dyDescent="0.2">
      <c r="C1830" s="21"/>
      <c r="D1830" s="21"/>
      <c r="E1830" s="21"/>
    </row>
    <row r="1831" spans="3:5" x14ac:dyDescent="0.2">
      <c r="C1831" s="21"/>
      <c r="D1831" s="21"/>
      <c r="E1831" s="21"/>
    </row>
    <row r="1832" spans="3:5" x14ac:dyDescent="0.2">
      <c r="C1832" s="21"/>
      <c r="D1832" s="21"/>
      <c r="E1832" s="21"/>
    </row>
    <row r="1833" spans="3:5" x14ac:dyDescent="0.2">
      <c r="C1833" s="21"/>
      <c r="D1833" s="21"/>
      <c r="E1833" s="21"/>
    </row>
    <row r="1834" spans="3:5" x14ac:dyDescent="0.2">
      <c r="C1834" s="21"/>
      <c r="D1834" s="21"/>
      <c r="E1834" s="21"/>
    </row>
    <row r="1835" spans="3:5" x14ac:dyDescent="0.2">
      <c r="C1835" s="21"/>
      <c r="D1835" s="21"/>
      <c r="E1835" s="21"/>
    </row>
    <row r="1836" spans="3:5" x14ac:dyDescent="0.2">
      <c r="C1836" s="21"/>
      <c r="D1836" s="21"/>
      <c r="E1836" s="21"/>
    </row>
    <row r="1837" spans="3:5" x14ac:dyDescent="0.2">
      <c r="C1837" s="21"/>
      <c r="D1837" s="21"/>
      <c r="E1837" s="21"/>
    </row>
    <row r="1838" spans="3:5" x14ac:dyDescent="0.2">
      <c r="C1838" s="21"/>
      <c r="D1838" s="21"/>
      <c r="E1838" s="21"/>
    </row>
    <row r="1839" spans="3:5" x14ac:dyDescent="0.2">
      <c r="C1839" s="21"/>
      <c r="D1839" s="21"/>
      <c r="E1839" s="21"/>
    </row>
    <row r="1840" spans="3:5" x14ac:dyDescent="0.2">
      <c r="C1840" s="21"/>
      <c r="D1840" s="21"/>
      <c r="E1840" s="21"/>
    </row>
    <row r="1841" spans="3:5" x14ac:dyDescent="0.2">
      <c r="C1841" s="21"/>
      <c r="D1841" s="21"/>
      <c r="E1841" s="21"/>
    </row>
    <row r="1842" spans="3:5" x14ac:dyDescent="0.2">
      <c r="C1842" s="21"/>
      <c r="D1842" s="21"/>
      <c r="E1842" s="21"/>
    </row>
    <row r="1843" spans="3:5" x14ac:dyDescent="0.2">
      <c r="C1843" s="21"/>
      <c r="D1843" s="21"/>
      <c r="E1843" s="21"/>
    </row>
    <row r="1844" spans="3:5" x14ac:dyDescent="0.2">
      <c r="C1844" s="21"/>
      <c r="D1844" s="21"/>
      <c r="E1844" s="21"/>
    </row>
    <row r="1845" spans="3:5" x14ac:dyDescent="0.2">
      <c r="C1845" s="21"/>
      <c r="D1845" s="21"/>
      <c r="E1845" s="21"/>
    </row>
    <row r="1846" spans="3:5" x14ac:dyDescent="0.2">
      <c r="C1846" s="21"/>
      <c r="D1846" s="21"/>
      <c r="E1846" s="21"/>
    </row>
    <row r="1847" spans="3:5" x14ac:dyDescent="0.2">
      <c r="C1847" s="21"/>
      <c r="D1847" s="21"/>
      <c r="E1847" s="21"/>
    </row>
    <row r="1848" spans="3:5" x14ac:dyDescent="0.2">
      <c r="C1848" s="21"/>
      <c r="D1848" s="21"/>
      <c r="E1848" s="21"/>
    </row>
    <row r="1849" spans="3:5" x14ac:dyDescent="0.2">
      <c r="C1849" s="21"/>
      <c r="D1849" s="21"/>
      <c r="E1849" s="21"/>
    </row>
    <row r="1850" spans="3:5" x14ac:dyDescent="0.2">
      <c r="C1850" s="21"/>
      <c r="D1850" s="21"/>
      <c r="E1850" s="21"/>
    </row>
    <row r="1851" spans="3:5" x14ac:dyDescent="0.2">
      <c r="C1851" s="21"/>
      <c r="D1851" s="21"/>
      <c r="E1851" s="21"/>
    </row>
    <row r="1852" spans="3:5" x14ac:dyDescent="0.2">
      <c r="C1852" s="21"/>
      <c r="D1852" s="21"/>
      <c r="E1852" s="21"/>
    </row>
    <row r="1853" spans="3:5" x14ac:dyDescent="0.2">
      <c r="C1853" s="21"/>
      <c r="D1853" s="21"/>
      <c r="E1853" s="21"/>
    </row>
    <row r="1854" spans="3:5" x14ac:dyDescent="0.2">
      <c r="C1854" s="21"/>
      <c r="D1854" s="21"/>
      <c r="E1854" s="21"/>
    </row>
    <row r="1855" spans="3:5" x14ac:dyDescent="0.2">
      <c r="C1855" s="21"/>
      <c r="D1855" s="21"/>
      <c r="E1855" s="21"/>
    </row>
    <row r="1856" spans="3:5" x14ac:dyDescent="0.2">
      <c r="C1856" s="21"/>
      <c r="D1856" s="21"/>
      <c r="E1856" s="21"/>
    </row>
    <row r="1857" spans="3:5" x14ac:dyDescent="0.2">
      <c r="C1857" s="21"/>
      <c r="D1857" s="21"/>
      <c r="E1857" s="21"/>
    </row>
    <row r="1858" spans="3:5" x14ac:dyDescent="0.2">
      <c r="C1858" s="21"/>
      <c r="D1858" s="21"/>
      <c r="E1858" s="21"/>
    </row>
    <row r="1859" spans="3:5" x14ac:dyDescent="0.2">
      <c r="C1859" s="21"/>
      <c r="D1859" s="21"/>
      <c r="E1859" s="21"/>
    </row>
    <row r="1860" spans="3:5" x14ac:dyDescent="0.2">
      <c r="C1860" s="21"/>
      <c r="D1860" s="21"/>
      <c r="E1860" s="21"/>
    </row>
    <row r="1861" spans="3:5" x14ac:dyDescent="0.2">
      <c r="C1861" s="21"/>
      <c r="D1861" s="21"/>
      <c r="E1861" s="21"/>
    </row>
    <row r="1862" spans="3:5" x14ac:dyDescent="0.2">
      <c r="C1862" s="21"/>
      <c r="D1862" s="21"/>
      <c r="E1862" s="21"/>
    </row>
    <row r="1863" spans="3:5" x14ac:dyDescent="0.2">
      <c r="C1863" s="21"/>
      <c r="D1863" s="21"/>
      <c r="E1863" s="21"/>
    </row>
    <row r="1864" spans="3:5" x14ac:dyDescent="0.2">
      <c r="C1864" s="21"/>
      <c r="D1864" s="21"/>
      <c r="E1864" s="21"/>
    </row>
    <row r="1865" spans="3:5" x14ac:dyDescent="0.2">
      <c r="C1865" s="21"/>
      <c r="D1865" s="21"/>
      <c r="E1865" s="21"/>
    </row>
    <row r="1866" spans="3:5" x14ac:dyDescent="0.2">
      <c r="C1866" s="21"/>
      <c r="D1866" s="21"/>
      <c r="E1866" s="21"/>
    </row>
    <row r="1867" spans="3:5" x14ac:dyDescent="0.2">
      <c r="C1867" s="21"/>
      <c r="D1867" s="21"/>
      <c r="E1867" s="21"/>
    </row>
    <row r="1868" spans="3:5" x14ac:dyDescent="0.2">
      <c r="C1868" s="21"/>
      <c r="D1868" s="21"/>
      <c r="E1868" s="21"/>
    </row>
    <row r="1869" spans="3:5" x14ac:dyDescent="0.2">
      <c r="C1869" s="21"/>
      <c r="D1869" s="21"/>
      <c r="E1869" s="21"/>
    </row>
    <row r="1870" spans="3:5" x14ac:dyDescent="0.2">
      <c r="C1870" s="21"/>
      <c r="D1870" s="21"/>
      <c r="E1870" s="21"/>
    </row>
    <row r="1871" spans="3:5" x14ac:dyDescent="0.2">
      <c r="C1871" s="21"/>
      <c r="D1871" s="21"/>
      <c r="E1871" s="21"/>
    </row>
    <row r="1872" spans="3:5" x14ac:dyDescent="0.2">
      <c r="C1872" s="21"/>
      <c r="D1872" s="21"/>
      <c r="E1872" s="21"/>
    </row>
    <row r="1873" spans="3:5" x14ac:dyDescent="0.2">
      <c r="C1873" s="21"/>
      <c r="D1873" s="21"/>
      <c r="E1873" s="21"/>
    </row>
    <row r="1874" spans="3:5" x14ac:dyDescent="0.2">
      <c r="C1874" s="21"/>
      <c r="D1874" s="21"/>
      <c r="E1874" s="21"/>
    </row>
    <row r="1875" spans="3:5" x14ac:dyDescent="0.2">
      <c r="C1875" s="21"/>
      <c r="D1875" s="21"/>
      <c r="E1875" s="21"/>
    </row>
    <row r="1876" spans="3:5" x14ac:dyDescent="0.2">
      <c r="C1876" s="21"/>
      <c r="D1876" s="21"/>
      <c r="E1876" s="21"/>
    </row>
    <row r="1877" spans="3:5" x14ac:dyDescent="0.2">
      <c r="C1877" s="21"/>
      <c r="D1877" s="21"/>
      <c r="E1877" s="21"/>
    </row>
    <row r="1878" spans="3:5" x14ac:dyDescent="0.2">
      <c r="C1878" s="21"/>
      <c r="D1878" s="21"/>
      <c r="E1878" s="21"/>
    </row>
    <row r="1879" spans="3:5" x14ac:dyDescent="0.2">
      <c r="C1879" s="21"/>
      <c r="D1879" s="21"/>
      <c r="E1879" s="21"/>
    </row>
    <row r="1880" spans="3:5" x14ac:dyDescent="0.2">
      <c r="C1880" s="21"/>
      <c r="D1880" s="21"/>
      <c r="E1880" s="21"/>
    </row>
    <row r="1881" spans="3:5" x14ac:dyDescent="0.2">
      <c r="C1881" s="21"/>
      <c r="D1881" s="21"/>
      <c r="E1881" s="21"/>
    </row>
    <row r="1882" spans="3:5" x14ac:dyDescent="0.2">
      <c r="C1882" s="21"/>
      <c r="D1882" s="21"/>
      <c r="E1882" s="21"/>
    </row>
    <row r="1883" spans="3:5" x14ac:dyDescent="0.2">
      <c r="C1883" s="21"/>
      <c r="D1883" s="21"/>
      <c r="E1883" s="21"/>
    </row>
    <row r="1884" spans="3:5" x14ac:dyDescent="0.2">
      <c r="C1884" s="21"/>
      <c r="D1884" s="21"/>
      <c r="E1884" s="21"/>
    </row>
    <row r="1885" spans="3:5" x14ac:dyDescent="0.2">
      <c r="C1885" s="21"/>
      <c r="D1885" s="21"/>
      <c r="E1885" s="21"/>
    </row>
    <row r="1886" spans="3:5" x14ac:dyDescent="0.2">
      <c r="C1886" s="21"/>
      <c r="D1886" s="21"/>
      <c r="E1886" s="21"/>
    </row>
    <row r="1887" spans="3:5" x14ac:dyDescent="0.2">
      <c r="C1887" s="21"/>
      <c r="D1887" s="21"/>
      <c r="E1887" s="21"/>
    </row>
    <row r="1888" spans="3:5" x14ac:dyDescent="0.2">
      <c r="C1888" s="21"/>
      <c r="D1888" s="21"/>
      <c r="E1888" s="21"/>
    </row>
    <row r="1889" spans="3:5" x14ac:dyDescent="0.2">
      <c r="C1889" s="21"/>
      <c r="D1889" s="21"/>
      <c r="E1889" s="21"/>
    </row>
    <row r="1890" spans="3:5" x14ac:dyDescent="0.2">
      <c r="C1890" s="21"/>
      <c r="D1890" s="21"/>
      <c r="E1890" s="21"/>
    </row>
    <row r="1891" spans="3:5" x14ac:dyDescent="0.2">
      <c r="C1891" s="21"/>
      <c r="D1891" s="21"/>
      <c r="E1891" s="21"/>
    </row>
    <row r="1892" spans="3:5" x14ac:dyDescent="0.2">
      <c r="C1892" s="21"/>
      <c r="D1892" s="21"/>
      <c r="E1892" s="21"/>
    </row>
    <row r="1893" spans="3:5" x14ac:dyDescent="0.2">
      <c r="C1893" s="21"/>
      <c r="D1893" s="21"/>
      <c r="E1893" s="21"/>
    </row>
    <row r="1894" spans="3:5" x14ac:dyDescent="0.2">
      <c r="C1894" s="21"/>
      <c r="D1894" s="21"/>
      <c r="E1894" s="21"/>
    </row>
    <row r="1895" spans="3:5" x14ac:dyDescent="0.2">
      <c r="C1895" s="21"/>
      <c r="D1895" s="21"/>
      <c r="E1895" s="21"/>
    </row>
    <row r="1896" spans="3:5" x14ac:dyDescent="0.2">
      <c r="C1896" s="21"/>
      <c r="D1896" s="21"/>
      <c r="E1896" s="21"/>
    </row>
    <row r="1897" spans="3:5" x14ac:dyDescent="0.2">
      <c r="C1897" s="21"/>
      <c r="D1897" s="21"/>
      <c r="E1897" s="21"/>
    </row>
    <row r="1898" spans="3:5" x14ac:dyDescent="0.2">
      <c r="C1898" s="21"/>
      <c r="D1898" s="21"/>
      <c r="E1898" s="21"/>
    </row>
    <row r="1899" spans="3:5" x14ac:dyDescent="0.2">
      <c r="C1899" s="21"/>
      <c r="D1899" s="21"/>
      <c r="E1899" s="21"/>
    </row>
    <row r="1900" spans="3:5" x14ac:dyDescent="0.2">
      <c r="C1900" s="21"/>
      <c r="D1900" s="21"/>
      <c r="E1900" s="21"/>
    </row>
    <row r="1901" spans="3:5" x14ac:dyDescent="0.2">
      <c r="C1901" s="21"/>
      <c r="D1901" s="21"/>
      <c r="E1901" s="21"/>
    </row>
    <row r="1902" spans="3:5" x14ac:dyDescent="0.2">
      <c r="C1902" s="21"/>
      <c r="D1902" s="21"/>
      <c r="E1902" s="21"/>
    </row>
    <row r="1903" spans="3:5" x14ac:dyDescent="0.2">
      <c r="C1903" s="21"/>
      <c r="D1903" s="21"/>
      <c r="E1903" s="21"/>
    </row>
    <row r="1904" spans="3:5" x14ac:dyDescent="0.2">
      <c r="C1904" s="21"/>
      <c r="D1904" s="21"/>
      <c r="E1904" s="21"/>
    </row>
    <row r="1905" spans="3:5" x14ac:dyDescent="0.2">
      <c r="C1905" s="21"/>
      <c r="D1905" s="21"/>
      <c r="E1905" s="21"/>
    </row>
    <row r="1906" spans="3:5" x14ac:dyDescent="0.2">
      <c r="C1906" s="21"/>
      <c r="D1906" s="21"/>
      <c r="E1906" s="21"/>
    </row>
    <row r="1907" spans="3:5" x14ac:dyDescent="0.2">
      <c r="C1907" s="21"/>
      <c r="D1907" s="21"/>
      <c r="E1907" s="21"/>
    </row>
    <row r="1908" spans="3:5" x14ac:dyDescent="0.2">
      <c r="C1908" s="21"/>
      <c r="D1908" s="21"/>
      <c r="E1908" s="21"/>
    </row>
    <row r="1909" spans="3:5" x14ac:dyDescent="0.2">
      <c r="C1909" s="21"/>
      <c r="D1909" s="21"/>
      <c r="E1909" s="21"/>
    </row>
    <row r="1910" spans="3:5" x14ac:dyDescent="0.2">
      <c r="C1910" s="21"/>
      <c r="D1910" s="21"/>
      <c r="E1910" s="21"/>
    </row>
    <row r="1911" spans="3:5" x14ac:dyDescent="0.2">
      <c r="C1911" s="21"/>
      <c r="D1911" s="21"/>
      <c r="E1911" s="21"/>
    </row>
    <row r="1912" spans="3:5" x14ac:dyDescent="0.2">
      <c r="C1912" s="21"/>
      <c r="D1912" s="21"/>
      <c r="E1912" s="21"/>
    </row>
    <row r="1913" spans="3:5" x14ac:dyDescent="0.2">
      <c r="C1913" s="21"/>
      <c r="D1913" s="21"/>
      <c r="E1913" s="21"/>
    </row>
    <row r="1914" spans="3:5" x14ac:dyDescent="0.2">
      <c r="C1914" s="21"/>
      <c r="D1914" s="21"/>
      <c r="E1914" s="21"/>
    </row>
    <row r="1915" spans="3:5" x14ac:dyDescent="0.2">
      <c r="C1915" s="21"/>
      <c r="D1915" s="21"/>
      <c r="E1915" s="21"/>
    </row>
    <row r="1916" spans="3:5" x14ac:dyDescent="0.2">
      <c r="C1916" s="21"/>
      <c r="D1916" s="21"/>
      <c r="E1916" s="21"/>
    </row>
    <row r="1917" spans="3:5" x14ac:dyDescent="0.2">
      <c r="C1917" s="21"/>
      <c r="D1917" s="21"/>
      <c r="E1917" s="21"/>
    </row>
    <row r="1918" spans="3:5" x14ac:dyDescent="0.2">
      <c r="C1918" s="21"/>
      <c r="D1918" s="21"/>
      <c r="E1918" s="21"/>
    </row>
    <row r="1919" spans="3:5" x14ac:dyDescent="0.2">
      <c r="C1919" s="21"/>
      <c r="D1919" s="21"/>
      <c r="E1919" s="21"/>
    </row>
    <row r="1920" spans="3:5" x14ac:dyDescent="0.2">
      <c r="C1920" s="21"/>
      <c r="D1920" s="21"/>
      <c r="E1920" s="21"/>
    </row>
    <row r="1921" spans="3:5" x14ac:dyDescent="0.2">
      <c r="C1921" s="21"/>
      <c r="D1921" s="21"/>
      <c r="E1921" s="21"/>
    </row>
    <row r="1922" spans="3:5" x14ac:dyDescent="0.2">
      <c r="C1922" s="21"/>
      <c r="D1922" s="21"/>
      <c r="E1922" s="21"/>
    </row>
    <row r="1923" spans="3:5" x14ac:dyDescent="0.2">
      <c r="C1923" s="21"/>
      <c r="D1923" s="21"/>
      <c r="E1923" s="21"/>
    </row>
    <row r="1924" spans="3:5" x14ac:dyDescent="0.2">
      <c r="C1924" s="21"/>
      <c r="D1924" s="21"/>
      <c r="E1924" s="21"/>
    </row>
    <row r="1925" spans="3:5" x14ac:dyDescent="0.2">
      <c r="C1925" s="21"/>
      <c r="D1925" s="21"/>
      <c r="E1925" s="21"/>
    </row>
    <row r="1926" spans="3:5" x14ac:dyDescent="0.2">
      <c r="C1926" s="21"/>
      <c r="D1926" s="21"/>
      <c r="E1926" s="21"/>
    </row>
    <row r="1927" spans="3:5" x14ac:dyDescent="0.2">
      <c r="C1927" s="21"/>
      <c r="D1927" s="21"/>
      <c r="E1927" s="21"/>
    </row>
    <row r="1928" spans="3:5" x14ac:dyDescent="0.2">
      <c r="C1928" s="21"/>
      <c r="D1928" s="21"/>
      <c r="E1928" s="21"/>
    </row>
    <row r="1929" spans="3:5" x14ac:dyDescent="0.2">
      <c r="C1929" s="21"/>
      <c r="D1929" s="21"/>
      <c r="E1929" s="21"/>
    </row>
    <row r="1930" spans="3:5" x14ac:dyDescent="0.2">
      <c r="C1930" s="21"/>
      <c r="D1930" s="21"/>
      <c r="E1930" s="21"/>
    </row>
    <row r="1931" spans="3:5" x14ac:dyDescent="0.2">
      <c r="C1931" s="21"/>
      <c r="D1931" s="21"/>
      <c r="E1931" s="21"/>
    </row>
    <row r="1932" spans="3:5" x14ac:dyDescent="0.2">
      <c r="C1932" s="21"/>
      <c r="D1932" s="21"/>
      <c r="E1932" s="21"/>
    </row>
    <row r="1933" spans="3:5" x14ac:dyDescent="0.2">
      <c r="C1933" s="21"/>
      <c r="D1933" s="21"/>
      <c r="E1933" s="21"/>
    </row>
    <row r="1934" spans="3:5" x14ac:dyDescent="0.2">
      <c r="C1934" s="21"/>
      <c r="D1934" s="21"/>
      <c r="E1934" s="21"/>
    </row>
    <row r="1935" spans="3:5" x14ac:dyDescent="0.2">
      <c r="C1935" s="21"/>
      <c r="D1935" s="21"/>
      <c r="E1935" s="21"/>
    </row>
    <row r="1936" spans="3:5" x14ac:dyDescent="0.2">
      <c r="C1936" s="21"/>
      <c r="D1936" s="21"/>
      <c r="E1936" s="21"/>
    </row>
    <row r="1937" spans="3:5" x14ac:dyDescent="0.2">
      <c r="C1937" s="21"/>
      <c r="D1937" s="21"/>
      <c r="E1937" s="21"/>
    </row>
    <row r="1938" spans="3:5" x14ac:dyDescent="0.2">
      <c r="C1938" s="21"/>
      <c r="D1938" s="21"/>
      <c r="E1938" s="21"/>
    </row>
    <row r="1939" spans="3:5" x14ac:dyDescent="0.2">
      <c r="C1939" s="21"/>
      <c r="D1939" s="21"/>
      <c r="E1939" s="21"/>
    </row>
    <row r="1940" spans="3:5" x14ac:dyDescent="0.2">
      <c r="C1940" s="21"/>
      <c r="D1940" s="21"/>
      <c r="E1940" s="21"/>
    </row>
    <row r="1941" spans="3:5" x14ac:dyDescent="0.2">
      <c r="C1941" s="21"/>
      <c r="D1941" s="21"/>
      <c r="E1941" s="21"/>
    </row>
    <row r="1942" spans="3:5" x14ac:dyDescent="0.2">
      <c r="C1942" s="21"/>
      <c r="D1942" s="21"/>
      <c r="E1942" s="21"/>
    </row>
    <row r="1943" spans="3:5" x14ac:dyDescent="0.2">
      <c r="C1943" s="21"/>
      <c r="D1943" s="21"/>
      <c r="E1943" s="21"/>
    </row>
    <row r="1944" spans="3:5" x14ac:dyDescent="0.2">
      <c r="C1944" s="21"/>
      <c r="D1944" s="21"/>
      <c r="E1944" s="21"/>
    </row>
    <row r="1945" spans="3:5" x14ac:dyDescent="0.2">
      <c r="C1945" s="21"/>
      <c r="D1945" s="21"/>
      <c r="E1945" s="21"/>
    </row>
    <row r="1946" spans="3:5" x14ac:dyDescent="0.2">
      <c r="C1946" s="21"/>
      <c r="D1946" s="21"/>
      <c r="E1946" s="21"/>
    </row>
    <row r="1947" spans="3:5" x14ac:dyDescent="0.2">
      <c r="C1947" s="21"/>
      <c r="D1947" s="21"/>
      <c r="E1947" s="21"/>
    </row>
    <row r="1948" spans="3:5" x14ac:dyDescent="0.2">
      <c r="C1948" s="21"/>
      <c r="D1948" s="21"/>
      <c r="E1948" s="21"/>
    </row>
    <row r="1949" spans="3:5" x14ac:dyDescent="0.2">
      <c r="C1949" s="21"/>
      <c r="D1949" s="21"/>
      <c r="E1949" s="21"/>
    </row>
    <row r="1950" spans="3:5" x14ac:dyDescent="0.2">
      <c r="C1950" s="21"/>
      <c r="D1950" s="21"/>
      <c r="E1950" s="21"/>
    </row>
    <row r="1951" spans="3:5" x14ac:dyDescent="0.2">
      <c r="C1951" s="21"/>
      <c r="D1951" s="21"/>
      <c r="E1951" s="21"/>
    </row>
    <row r="1952" spans="3:5" x14ac:dyDescent="0.2">
      <c r="C1952" s="21"/>
      <c r="D1952" s="21"/>
      <c r="E1952" s="21"/>
    </row>
    <row r="1953" spans="3:5" x14ac:dyDescent="0.2">
      <c r="C1953" s="21"/>
      <c r="D1953" s="21"/>
      <c r="E1953" s="21"/>
    </row>
    <row r="1954" spans="3:5" x14ac:dyDescent="0.2">
      <c r="C1954" s="21"/>
      <c r="D1954" s="21"/>
      <c r="E1954" s="21"/>
    </row>
    <row r="1955" spans="3:5" x14ac:dyDescent="0.2">
      <c r="C1955" s="21"/>
      <c r="D1955" s="21"/>
      <c r="E1955" s="21"/>
    </row>
    <row r="1956" spans="3:5" x14ac:dyDescent="0.2">
      <c r="C1956" s="21"/>
      <c r="D1956" s="21"/>
      <c r="E1956" s="21"/>
    </row>
    <row r="1957" spans="3:5" x14ac:dyDescent="0.2">
      <c r="C1957" s="21"/>
      <c r="D1957" s="21"/>
      <c r="E1957" s="21"/>
    </row>
    <row r="1958" spans="3:5" x14ac:dyDescent="0.2">
      <c r="C1958" s="21"/>
      <c r="D1958" s="21"/>
      <c r="E1958" s="21"/>
    </row>
    <row r="1959" spans="3:5" x14ac:dyDescent="0.2">
      <c r="C1959" s="21"/>
      <c r="D1959" s="21"/>
      <c r="E1959" s="21"/>
    </row>
    <row r="1960" spans="3:5" x14ac:dyDescent="0.2">
      <c r="C1960" s="21"/>
      <c r="D1960" s="21"/>
      <c r="E1960" s="21"/>
    </row>
    <row r="1961" spans="3:5" x14ac:dyDescent="0.2">
      <c r="C1961" s="21"/>
      <c r="D1961" s="21"/>
      <c r="E1961" s="21"/>
    </row>
    <row r="1962" spans="3:5" x14ac:dyDescent="0.2">
      <c r="C1962" s="21"/>
      <c r="D1962" s="21"/>
      <c r="E1962" s="21"/>
    </row>
    <row r="1963" spans="3:5" x14ac:dyDescent="0.2">
      <c r="C1963" s="21"/>
      <c r="D1963" s="21"/>
      <c r="E1963" s="21"/>
    </row>
    <row r="1964" spans="3:5" x14ac:dyDescent="0.2">
      <c r="C1964" s="21"/>
      <c r="D1964" s="21"/>
      <c r="E1964" s="21"/>
    </row>
    <row r="1965" spans="3:5" x14ac:dyDescent="0.2">
      <c r="C1965" s="21"/>
      <c r="D1965" s="21"/>
      <c r="E1965" s="21"/>
    </row>
    <row r="1966" spans="3:5" x14ac:dyDescent="0.2">
      <c r="C1966" s="21"/>
      <c r="D1966" s="21"/>
      <c r="E1966" s="21"/>
    </row>
    <row r="1967" spans="3:5" x14ac:dyDescent="0.2">
      <c r="C1967" s="21"/>
      <c r="D1967" s="21"/>
      <c r="E1967" s="21"/>
    </row>
    <row r="1968" spans="3:5" x14ac:dyDescent="0.2">
      <c r="C1968" s="21"/>
      <c r="D1968" s="21"/>
      <c r="E1968" s="21"/>
    </row>
    <row r="1969" spans="3:5" x14ac:dyDescent="0.2">
      <c r="C1969" s="21"/>
      <c r="D1969" s="21"/>
      <c r="E1969" s="21"/>
    </row>
    <row r="1970" spans="3:5" x14ac:dyDescent="0.2">
      <c r="C1970" s="21"/>
      <c r="D1970" s="21"/>
      <c r="E1970" s="21"/>
    </row>
    <row r="1971" spans="3:5" x14ac:dyDescent="0.2">
      <c r="C1971" s="21"/>
      <c r="D1971" s="21"/>
      <c r="E1971" s="21"/>
    </row>
    <row r="1972" spans="3:5" x14ac:dyDescent="0.2">
      <c r="C1972" s="21"/>
      <c r="D1972" s="21"/>
      <c r="E1972" s="21"/>
    </row>
    <row r="1973" spans="3:5" x14ac:dyDescent="0.2">
      <c r="C1973" s="21"/>
      <c r="D1973" s="21"/>
      <c r="E1973" s="21"/>
    </row>
    <row r="1974" spans="3:5" x14ac:dyDescent="0.2">
      <c r="C1974" s="21"/>
      <c r="D1974" s="21"/>
      <c r="E1974" s="21"/>
    </row>
    <row r="1975" spans="3:5" x14ac:dyDescent="0.2">
      <c r="C1975" s="21"/>
      <c r="D1975" s="21"/>
      <c r="E1975" s="21"/>
    </row>
    <row r="1976" spans="3:5" x14ac:dyDescent="0.2">
      <c r="C1976" s="21"/>
      <c r="D1976" s="21"/>
      <c r="E1976" s="21"/>
    </row>
    <row r="1977" spans="3:5" x14ac:dyDescent="0.2">
      <c r="C1977" s="21"/>
      <c r="D1977" s="21"/>
      <c r="E1977" s="21"/>
    </row>
    <row r="1978" spans="3:5" x14ac:dyDescent="0.2">
      <c r="C1978" s="21"/>
      <c r="D1978" s="21"/>
      <c r="E1978" s="21"/>
    </row>
    <row r="1979" spans="3:5" x14ac:dyDescent="0.2">
      <c r="C1979" s="21"/>
      <c r="D1979" s="21"/>
      <c r="E1979" s="21"/>
    </row>
    <row r="1980" spans="3:5" x14ac:dyDescent="0.2">
      <c r="C1980" s="21"/>
      <c r="D1980" s="21"/>
      <c r="E1980" s="21"/>
    </row>
    <row r="1981" spans="3:5" x14ac:dyDescent="0.2">
      <c r="C1981" s="21"/>
      <c r="D1981" s="21"/>
      <c r="E1981" s="21"/>
    </row>
    <row r="1982" spans="3:5" x14ac:dyDescent="0.2">
      <c r="C1982" s="21"/>
      <c r="D1982" s="21"/>
      <c r="E1982" s="21"/>
    </row>
    <row r="1983" spans="3:5" x14ac:dyDescent="0.2">
      <c r="C1983" s="21"/>
      <c r="D1983" s="21"/>
      <c r="E1983" s="21"/>
    </row>
    <row r="1984" spans="3:5" x14ac:dyDescent="0.2">
      <c r="C1984" s="21"/>
      <c r="D1984" s="21"/>
      <c r="E1984" s="21"/>
    </row>
    <row r="1985" spans="3:5" x14ac:dyDescent="0.2">
      <c r="C1985" s="21"/>
      <c r="D1985" s="21"/>
      <c r="E1985" s="21"/>
    </row>
    <row r="1986" spans="3:5" x14ac:dyDescent="0.2">
      <c r="C1986" s="21"/>
      <c r="D1986" s="21"/>
      <c r="E1986" s="21"/>
    </row>
    <row r="1987" spans="3:5" x14ac:dyDescent="0.2">
      <c r="C1987" s="21"/>
      <c r="D1987" s="21"/>
      <c r="E1987" s="21"/>
    </row>
    <row r="1988" spans="3:5" x14ac:dyDescent="0.2">
      <c r="C1988" s="21"/>
      <c r="D1988" s="21"/>
      <c r="E1988" s="21"/>
    </row>
    <row r="1989" spans="3:5" x14ac:dyDescent="0.2">
      <c r="C1989" s="21"/>
      <c r="D1989" s="21"/>
      <c r="E1989" s="21"/>
    </row>
    <row r="1990" spans="3:5" x14ac:dyDescent="0.2">
      <c r="C1990" s="21"/>
      <c r="D1990" s="21"/>
      <c r="E1990" s="21"/>
    </row>
    <row r="1991" spans="3:5" x14ac:dyDescent="0.2">
      <c r="C1991" s="21"/>
      <c r="D1991" s="21"/>
      <c r="E1991" s="21"/>
    </row>
    <row r="1992" spans="3:5" x14ac:dyDescent="0.2">
      <c r="C1992" s="21"/>
      <c r="D1992" s="21"/>
      <c r="E1992" s="21"/>
    </row>
    <row r="1993" spans="3:5" x14ac:dyDescent="0.2">
      <c r="C1993" s="21"/>
      <c r="D1993" s="21"/>
      <c r="E1993" s="21"/>
    </row>
    <row r="1994" spans="3:5" x14ac:dyDescent="0.2">
      <c r="C1994" s="21"/>
      <c r="D1994" s="21"/>
      <c r="E1994" s="21"/>
    </row>
    <row r="1995" spans="3:5" x14ac:dyDescent="0.2">
      <c r="C1995" s="21"/>
      <c r="D1995" s="21"/>
      <c r="E1995" s="21"/>
    </row>
    <row r="1996" spans="3:5" x14ac:dyDescent="0.2">
      <c r="C1996" s="21"/>
      <c r="D1996" s="21"/>
      <c r="E1996" s="21"/>
    </row>
    <row r="1997" spans="3:5" x14ac:dyDescent="0.2">
      <c r="C1997" s="21"/>
      <c r="D1997" s="21"/>
      <c r="E1997" s="21"/>
    </row>
    <row r="1998" spans="3:5" x14ac:dyDescent="0.2">
      <c r="C1998" s="21"/>
      <c r="D1998" s="21"/>
      <c r="E1998" s="21"/>
    </row>
    <row r="1999" spans="3:5" x14ac:dyDescent="0.2">
      <c r="C1999" s="21"/>
      <c r="D1999" s="21"/>
      <c r="E1999" s="21"/>
    </row>
    <row r="2000" spans="3:5" x14ac:dyDescent="0.2">
      <c r="C2000" s="21"/>
      <c r="D2000" s="21"/>
      <c r="E2000" s="21"/>
    </row>
    <row r="2001" spans="3:5" x14ac:dyDescent="0.2">
      <c r="C2001" s="21"/>
      <c r="D2001" s="21"/>
      <c r="E2001" s="21"/>
    </row>
    <row r="2002" spans="3:5" x14ac:dyDescent="0.2">
      <c r="C2002" s="21"/>
      <c r="D2002" s="21"/>
      <c r="E2002" s="21"/>
    </row>
    <row r="2003" spans="3:5" x14ac:dyDescent="0.2">
      <c r="C2003" s="21"/>
      <c r="D2003" s="21"/>
      <c r="E2003" s="21"/>
    </row>
    <row r="2004" spans="3:5" x14ac:dyDescent="0.2">
      <c r="C2004" s="21"/>
      <c r="D2004" s="21"/>
      <c r="E2004" s="21"/>
    </row>
    <row r="2005" spans="3:5" x14ac:dyDescent="0.2">
      <c r="C2005" s="21"/>
      <c r="D2005" s="21"/>
      <c r="E2005" s="21"/>
    </row>
    <row r="2006" spans="3:5" x14ac:dyDescent="0.2">
      <c r="C2006" s="21"/>
      <c r="D2006" s="21"/>
      <c r="E2006" s="21"/>
    </row>
    <row r="2007" spans="3:5" x14ac:dyDescent="0.2">
      <c r="C2007" s="21"/>
      <c r="D2007" s="21"/>
      <c r="E2007" s="21"/>
    </row>
    <row r="2008" spans="3:5" x14ac:dyDescent="0.2">
      <c r="C2008" s="21"/>
      <c r="D2008" s="21"/>
      <c r="E2008" s="21"/>
    </row>
    <row r="2009" spans="3:5" x14ac:dyDescent="0.2">
      <c r="C2009" s="21"/>
      <c r="D2009" s="21"/>
      <c r="E2009" s="21"/>
    </row>
    <row r="2010" spans="3:5" x14ac:dyDescent="0.2">
      <c r="C2010" s="21"/>
      <c r="D2010" s="21"/>
      <c r="E2010" s="21"/>
    </row>
    <row r="2011" spans="3:5" x14ac:dyDescent="0.2">
      <c r="C2011" s="21"/>
      <c r="D2011" s="21"/>
      <c r="E2011" s="21"/>
    </row>
    <row r="2012" spans="3:5" x14ac:dyDescent="0.2">
      <c r="C2012" s="21"/>
      <c r="D2012" s="21"/>
      <c r="E2012" s="21"/>
    </row>
    <row r="2013" spans="3:5" x14ac:dyDescent="0.2">
      <c r="C2013" s="21"/>
      <c r="D2013" s="21"/>
      <c r="E2013" s="21"/>
    </row>
    <row r="2014" spans="3:5" x14ac:dyDescent="0.2">
      <c r="C2014" s="21"/>
      <c r="D2014" s="21"/>
      <c r="E2014" s="21"/>
    </row>
    <row r="2015" spans="3:5" x14ac:dyDescent="0.2">
      <c r="C2015" s="21"/>
      <c r="D2015" s="21"/>
      <c r="E2015" s="21"/>
    </row>
    <row r="2016" spans="3:5" x14ac:dyDescent="0.2">
      <c r="C2016" s="21"/>
      <c r="D2016" s="21"/>
      <c r="E2016" s="21"/>
    </row>
    <row r="2017" spans="3:5" x14ac:dyDescent="0.2">
      <c r="C2017" s="21"/>
      <c r="D2017" s="21"/>
      <c r="E2017" s="21"/>
    </row>
    <row r="2018" spans="3:5" x14ac:dyDescent="0.2">
      <c r="C2018" s="21"/>
      <c r="D2018" s="21"/>
      <c r="E2018" s="21"/>
    </row>
    <row r="2019" spans="3:5" x14ac:dyDescent="0.2">
      <c r="C2019" s="21"/>
      <c r="D2019" s="21"/>
      <c r="E2019" s="21"/>
    </row>
    <row r="2020" spans="3:5" x14ac:dyDescent="0.2">
      <c r="C2020" s="21"/>
      <c r="D2020" s="21"/>
      <c r="E2020" s="21"/>
    </row>
    <row r="2021" spans="3:5" x14ac:dyDescent="0.2">
      <c r="C2021" s="21"/>
      <c r="D2021" s="21"/>
      <c r="E2021" s="21"/>
    </row>
    <row r="2022" spans="3:5" x14ac:dyDescent="0.2">
      <c r="C2022" s="21"/>
      <c r="D2022" s="21"/>
      <c r="E2022" s="21"/>
    </row>
    <row r="2023" spans="3:5" x14ac:dyDescent="0.2">
      <c r="C2023" s="21"/>
      <c r="D2023" s="21"/>
      <c r="E2023" s="21"/>
    </row>
    <row r="2024" spans="3:5" x14ac:dyDescent="0.2">
      <c r="C2024" s="21"/>
      <c r="D2024" s="21"/>
      <c r="E2024" s="21"/>
    </row>
    <row r="2025" spans="3:5" x14ac:dyDescent="0.2">
      <c r="C2025" s="21"/>
      <c r="D2025" s="21"/>
      <c r="E2025" s="21"/>
    </row>
    <row r="2026" spans="3:5" x14ac:dyDescent="0.2">
      <c r="C2026" s="21"/>
      <c r="D2026" s="21"/>
      <c r="E2026" s="21"/>
    </row>
    <row r="2027" spans="3:5" x14ac:dyDescent="0.2">
      <c r="C2027" s="21"/>
      <c r="D2027" s="21"/>
      <c r="E2027" s="21"/>
    </row>
    <row r="2028" spans="3:5" x14ac:dyDescent="0.2">
      <c r="C2028" s="21"/>
      <c r="D2028" s="21"/>
      <c r="E2028" s="21"/>
    </row>
    <row r="2029" spans="3:5" x14ac:dyDescent="0.2">
      <c r="C2029" s="21"/>
      <c r="D2029" s="21"/>
      <c r="E2029" s="21"/>
    </row>
    <row r="2030" spans="3:5" x14ac:dyDescent="0.2">
      <c r="C2030" s="21"/>
      <c r="D2030" s="21"/>
      <c r="E2030" s="21"/>
    </row>
    <row r="2031" spans="3:5" x14ac:dyDescent="0.2">
      <c r="C2031" s="21"/>
      <c r="D2031" s="21"/>
      <c r="E2031" s="21"/>
    </row>
    <row r="2032" spans="3:5" x14ac:dyDescent="0.2">
      <c r="C2032" s="21"/>
      <c r="D2032" s="21"/>
      <c r="E2032" s="21"/>
    </row>
    <row r="2033" spans="3:5" x14ac:dyDescent="0.2">
      <c r="C2033" s="21"/>
      <c r="D2033" s="21"/>
      <c r="E2033" s="21"/>
    </row>
    <row r="2034" spans="3:5" x14ac:dyDescent="0.2">
      <c r="C2034" s="21"/>
      <c r="D2034" s="21"/>
      <c r="E2034" s="21"/>
    </row>
    <row r="2035" spans="3:5" x14ac:dyDescent="0.2">
      <c r="C2035" s="21"/>
      <c r="D2035" s="21"/>
      <c r="E2035" s="21"/>
    </row>
    <row r="2036" spans="3:5" x14ac:dyDescent="0.2">
      <c r="C2036" s="21"/>
      <c r="D2036" s="21"/>
      <c r="E2036" s="21"/>
    </row>
    <row r="2037" spans="3:5" x14ac:dyDescent="0.2">
      <c r="C2037" s="21"/>
      <c r="D2037" s="21"/>
      <c r="E2037" s="21"/>
    </row>
    <row r="2038" spans="3:5" x14ac:dyDescent="0.2">
      <c r="C2038" s="21"/>
      <c r="D2038" s="21"/>
      <c r="E2038" s="21"/>
    </row>
    <row r="2039" spans="3:5" x14ac:dyDescent="0.2">
      <c r="C2039" s="21"/>
      <c r="D2039" s="21"/>
      <c r="E2039" s="21"/>
    </row>
    <row r="2040" spans="3:5" x14ac:dyDescent="0.2">
      <c r="C2040" s="21"/>
      <c r="D2040" s="21"/>
      <c r="E2040" s="21"/>
    </row>
    <row r="2041" spans="3:5" x14ac:dyDescent="0.2">
      <c r="C2041" s="21"/>
      <c r="D2041" s="21"/>
      <c r="E2041" s="21"/>
    </row>
    <row r="2042" spans="3:5" x14ac:dyDescent="0.2">
      <c r="C2042" s="21"/>
      <c r="D2042" s="21"/>
      <c r="E2042" s="21"/>
    </row>
    <row r="2043" spans="3:5" x14ac:dyDescent="0.2">
      <c r="C2043" s="21"/>
      <c r="D2043" s="21"/>
      <c r="E2043" s="21"/>
    </row>
    <row r="2044" spans="3:5" x14ac:dyDescent="0.2">
      <c r="C2044" s="21"/>
      <c r="D2044" s="21"/>
      <c r="E2044" s="21"/>
    </row>
    <row r="2045" spans="3:5" x14ac:dyDescent="0.2">
      <c r="C2045" s="21"/>
      <c r="D2045" s="21"/>
      <c r="E2045" s="21"/>
    </row>
    <row r="2046" spans="3:5" x14ac:dyDescent="0.2">
      <c r="C2046" s="21"/>
      <c r="D2046" s="21"/>
      <c r="E2046" s="21"/>
    </row>
    <row r="2047" spans="3:5" x14ac:dyDescent="0.2">
      <c r="C2047" s="21"/>
      <c r="D2047" s="21"/>
      <c r="E2047" s="21"/>
    </row>
    <row r="2048" spans="3:5" x14ac:dyDescent="0.2">
      <c r="C2048" s="21"/>
      <c r="D2048" s="21"/>
      <c r="E2048" s="21"/>
    </row>
    <row r="2049" spans="3:5" x14ac:dyDescent="0.2">
      <c r="C2049" s="21"/>
      <c r="D2049" s="21"/>
      <c r="E2049" s="21"/>
    </row>
    <row r="2050" spans="3:5" x14ac:dyDescent="0.2">
      <c r="C2050" s="21"/>
      <c r="D2050" s="21"/>
      <c r="E2050" s="21"/>
    </row>
    <row r="2051" spans="3:5" x14ac:dyDescent="0.2">
      <c r="C2051" s="21"/>
      <c r="D2051" s="21"/>
      <c r="E2051" s="21"/>
    </row>
    <row r="2052" spans="3:5" x14ac:dyDescent="0.2">
      <c r="C2052" s="21"/>
      <c r="D2052" s="21"/>
      <c r="E2052" s="21"/>
    </row>
    <row r="2053" spans="3:5" x14ac:dyDescent="0.2">
      <c r="C2053" s="21"/>
      <c r="D2053" s="21"/>
      <c r="E2053" s="21"/>
    </row>
    <row r="2054" spans="3:5" x14ac:dyDescent="0.2">
      <c r="C2054" s="21"/>
      <c r="D2054" s="21"/>
      <c r="E2054" s="21"/>
    </row>
    <row r="2055" spans="3:5" x14ac:dyDescent="0.2">
      <c r="C2055" s="21"/>
      <c r="D2055" s="21"/>
      <c r="E2055" s="21"/>
    </row>
    <row r="2056" spans="3:5" x14ac:dyDescent="0.2">
      <c r="C2056" s="21"/>
      <c r="D2056" s="21"/>
      <c r="E2056" s="21"/>
    </row>
    <row r="2057" spans="3:5" x14ac:dyDescent="0.2">
      <c r="C2057" s="21"/>
      <c r="D2057" s="21"/>
      <c r="E2057" s="21"/>
    </row>
    <row r="2058" spans="3:5" x14ac:dyDescent="0.2">
      <c r="C2058" s="21"/>
      <c r="D2058" s="21"/>
      <c r="E2058" s="21"/>
    </row>
    <row r="2059" spans="3:5" x14ac:dyDescent="0.2">
      <c r="C2059" s="21"/>
      <c r="D2059" s="21"/>
      <c r="E2059" s="21"/>
    </row>
    <row r="2060" spans="3:5" x14ac:dyDescent="0.2">
      <c r="C2060" s="21"/>
      <c r="D2060" s="21"/>
      <c r="E2060" s="21"/>
    </row>
    <row r="2061" spans="3:5" x14ac:dyDescent="0.2">
      <c r="C2061" s="21"/>
      <c r="D2061" s="21"/>
      <c r="E2061" s="21"/>
    </row>
    <row r="2062" spans="3:5" x14ac:dyDescent="0.2">
      <c r="C2062" s="21"/>
      <c r="D2062" s="21"/>
      <c r="E2062" s="21"/>
    </row>
    <row r="2063" spans="3:5" x14ac:dyDescent="0.2">
      <c r="C2063" s="21"/>
      <c r="D2063" s="21"/>
      <c r="E2063" s="21"/>
    </row>
    <row r="2064" spans="3:5" x14ac:dyDescent="0.2">
      <c r="C2064" s="21"/>
      <c r="D2064" s="21"/>
      <c r="E2064" s="21"/>
    </row>
    <row r="2065" spans="3:5" x14ac:dyDescent="0.2">
      <c r="C2065" s="21"/>
      <c r="D2065" s="21"/>
      <c r="E2065" s="21"/>
    </row>
    <row r="2066" spans="3:5" x14ac:dyDescent="0.2">
      <c r="C2066" s="21"/>
      <c r="D2066" s="21"/>
      <c r="E2066" s="21"/>
    </row>
    <row r="2067" spans="3:5" x14ac:dyDescent="0.2">
      <c r="C2067" s="21"/>
      <c r="D2067" s="21"/>
      <c r="E2067" s="21"/>
    </row>
    <row r="2068" spans="3:5" x14ac:dyDescent="0.2">
      <c r="C2068" s="21"/>
      <c r="D2068" s="21"/>
      <c r="E2068" s="21"/>
    </row>
    <row r="2069" spans="3:5" x14ac:dyDescent="0.2">
      <c r="C2069" s="21"/>
      <c r="D2069" s="21"/>
      <c r="E2069" s="21"/>
    </row>
    <row r="2070" spans="3:5" x14ac:dyDescent="0.2">
      <c r="C2070" s="21"/>
      <c r="D2070" s="21"/>
      <c r="E2070" s="21"/>
    </row>
    <row r="2071" spans="3:5" x14ac:dyDescent="0.2">
      <c r="C2071" s="21"/>
      <c r="D2071" s="21"/>
      <c r="E2071" s="21"/>
    </row>
    <row r="2072" spans="3:5" x14ac:dyDescent="0.2">
      <c r="C2072" s="21"/>
      <c r="D2072" s="21"/>
      <c r="E2072" s="21"/>
    </row>
    <row r="2073" spans="3:5" x14ac:dyDescent="0.2">
      <c r="C2073" s="21"/>
      <c r="D2073" s="21"/>
      <c r="E2073" s="21"/>
    </row>
    <row r="2074" spans="3:5" x14ac:dyDescent="0.2">
      <c r="C2074" s="21"/>
      <c r="D2074" s="21"/>
      <c r="E2074" s="21"/>
    </row>
    <row r="2075" spans="3:5" x14ac:dyDescent="0.2">
      <c r="C2075" s="21"/>
      <c r="D2075" s="21"/>
      <c r="E2075" s="21"/>
    </row>
    <row r="2076" spans="3:5" x14ac:dyDescent="0.2">
      <c r="C2076" s="21"/>
      <c r="D2076" s="21"/>
      <c r="E2076" s="21"/>
    </row>
    <row r="2077" spans="3:5" x14ac:dyDescent="0.2">
      <c r="C2077" s="21"/>
      <c r="D2077" s="21"/>
      <c r="E2077" s="21"/>
    </row>
    <row r="2078" spans="3:5" x14ac:dyDescent="0.2">
      <c r="C2078" s="21"/>
      <c r="D2078" s="21"/>
      <c r="E2078" s="21"/>
    </row>
    <row r="2079" spans="3:5" x14ac:dyDescent="0.2">
      <c r="C2079" s="21"/>
      <c r="D2079" s="21"/>
      <c r="E2079" s="21"/>
    </row>
    <row r="2080" spans="3:5" x14ac:dyDescent="0.2">
      <c r="C2080" s="21"/>
      <c r="D2080" s="21"/>
      <c r="E2080" s="21"/>
    </row>
    <row r="2081" spans="3:5" x14ac:dyDescent="0.2">
      <c r="C2081" s="21"/>
      <c r="D2081" s="21"/>
      <c r="E2081" s="21"/>
    </row>
    <row r="2082" spans="3:5" x14ac:dyDescent="0.2">
      <c r="C2082" s="21"/>
      <c r="D2082" s="21"/>
      <c r="E2082" s="21"/>
    </row>
    <row r="2083" spans="3:5" x14ac:dyDescent="0.2">
      <c r="C2083" s="21"/>
      <c r="D2083" s="21"/>
      <c r="E2083" s="21"/>
    </row>
    <row r="2084" spans="3:5" x14ac:dyDescent="0.2">
      <c r="C2084" s="21"/>
      <c r="D2084" s="21"/>
      <c r="E2084" s="21"/>
    </row>
    <row r="2085" spans="3:5" x14ac:dyDescent="0.2">
      <c r="C2085" s="21"/>
      <c r="D2085" s="21"/>
      <c r="E2085" s="21"/>
    </row>
    <row r="2086" spans="3:5" x14ac:dyDescent="0.2">
      <c r="C2086" s="21"/>
      <c r="D2086" s="21"/>
      <c r="E2086" s="21"/>
    </row>
    <row r="2087" spans="3:5" x14ac:dyDescent="0.2">
      <c r="C2087" s="21"/>
      <c r="D2087" s="21"/>
      <c r="E2087" s="21"/>
    </row>
    <row r="2088" spans="3:5" x14ac:dyDescent="0.2">
      <c r="C2088" s="21"/>
      <c r="D2088" s="21"/>
      <c r="E2088" s="21"/>
    </row>
    <row r="2089" spans="3:5" x14ac:dyDescent="0.2">
      <c r="C2089" s="21"/>
      <c r="D2089" s="21"/>
      <c r="E2089" s="21"/>
    </row>
    <row r="2090" spans="3:5" x14ac:dyDescent="0.2">
      <c r="C2090" s="21"/>
      <c r="D2090" s="21"/>
      <c r="E2090" s="21"/>
    </row>
    <row r="2091" spans="3:5" x14ac:dyDescent="0.2">
      <c r="C2091" s="21"/>
      <c r="D2091" s="21"/>
      <c r="E2091" s="21"/>
    </row>
    <row r="2092" spans="3:5" x14ac:dyDescent="0.2">
      <c r="C2092" s="21"/>
      <c r="D2092" s="21"/>
      <c r="E2092" s="21"/>
    </row>
    <row r="2093" spans="3:5" x14ac:dyDescent="0.2">
      <c r="C2093" s="21"/>
      <c r="D2093" s="21"/>
      <c r="E2093" s="21"/>
    </row>
    <row r="2094" spans="3:5" x14ac:dyDescent="0.2">
      <c r="C2094" s="21"/>
      <c r="D2094" s="21"/>
      <c r="E2094" s="21"/>
    </row>
    <row r="2095" spans="3:5" x14ac:dyDescent="0.2">
      <c r="C2095" s="21"/>
      <c r="D2095" s="21"/>
      <c r="E2095" s="21"/>
    </row>
    <row r="2096" spans="3:5" x14ac:dyDescent="0.2">
      <c r="C2096" s="21"/>
      <c r="D2096" s="21"/>
      <c r="E2096" s="21"/>
    </row>
    <row r="2097" spans="3:5" x14ac:dyDescent="0.2">
      <c r="C2097" s="21"/>
      <c r="D2097" s="21"/>
      <c r="E2097" s="21"/>
    </row>
    <row r="2098" spans="3:5" x14ac:dyDescent="0.2">
      <c r="C2098" s="21"/>
      <c r="D2098" s="21"/>
      <c r="E2098" s="21"/>
    </row>
    <row r="2099" spans="3:5" x14ac:dyDescent="0.2">
      <c r="C2099" s="21"/>
      <c r="D2099" s="21"/>
      <c r="E2099" s="21"/>
    </row>
    <row r="2100" spans="3:5" x14ac:dyDescent="0.2">
      <c r="C2100" s="21"/>
      <c r="D2100" s="21"/>
      <c r="E2100" s="21"/>
    </row>
    <row r="2101" spans="3:5" x14ac:dyDescent="0.2">
      <c r="C2101" s="21"/>
      <c r="D2101" s="21"/>
      <c r="E2101" s="21"/>
    </row>
    <row r="2102" spans="3:5" x14ac:dyDescent="0.2">
      <c r="C2102" s="21"/>
      <c r="D2102" s="21"/>
      <c r="E2102" s="21"/>
    </row>
    <row r="2103" spans="3:5" x14ac:dyDescent="0.2">
      <c r="C2103" s="21"/>
      <c r="D2103" s="21"/>
      <c r="E2103" s="21"/>
    </row>
    <row r="2104" spans="3:5" x14ac:dyDescent="0.2">
      <c r="C2104" s="21"/>
      <c r="D2104" s="21"/>
      <c r="E2104" s="21"/>
    </row>
    <row r="2105" spans="3:5" x14ac:dyDescent="0.2">
      <c r="C2105" s="21"/>
      <c r="D2105" s="21"/>
      <c r="E2105" s="21"/>
    </row>
    <row r="2106" spans="3:5" x14ac:dyDescent="0.2">
      <c r="C2106" s="21"/>
      <c r="D2106" s="21"/>
      <c r="E2106" s="21"/>
    </row>
    <row r="2107" spans="3:5" x14ac:dyDescent="0.2">
      <c r="C2107" s="21"/>
      <c r="D2107" s="21"/>
      <c r="E2107" s="21"/>
    </row>
    <row r="2108" spans="3:5" x14ac:dyDescent="0.2">
      <c r="C2108" s="21"/>
      <c r="D2108" s="21"/>
      <c r="E2108" s="21"/>
    </row>
    <row r="2109" spans="3:5" x14ac:dyDescent="0.2">
      <c r="C2109" s="21"/>
      <c r="D2109" s="21"/>
      <c r="E2109" s="21"/>
    </row>
    <row r="2110" spans="3:5" x14ac:dyDescent="0.2">
      <c r="C2110" s="21"/>
      <c r="D2110" s="21"/>
      <c r="E2110" s="21"/>
    </row>
    <row r="2111" spans="3:5" x14ac:dyDescent="0.2">
      <c r="C2111" s="21"/>
      <c r="D2111" s="21"/>
      <c r="E2111" s="21"/>
    </row>
    <row r="2112" spans="3:5" x14ac:dyDescent="0.2">
      <c r="C2112" s="21"/>
      <c r="D2112" s="21"/>
      <c r="E2112" s="21"/>
    </row>
    <row r="2113" spans="3:5" x14ac:dyDescent="0.2">
      <c r="C2113" s="21"/>
      <c r="D2113" s="21"/>
      <c r="E2113" s="21"/>
    </row>
    <row r="2114" spans="3:5" x14ac:dyDescent="0.2">
      <c r="C2114" s="21"/>
      <c r="D2114" s="21"/>
      <c r="E2114" s="21"/>
    </row>
    <row r="2115" spans="3:5" x14ac:dyDescent="0.2">
      <c r="C2115" s="21"/>
      <c r="D2115" s="21"/>
      <c r="E2115" s="21"/>
    </row>
    <row r="2116" spans="3:5" x14ac:dyDescent="0.2">
      <c r="C2116" s="21"/>
      <c r="D2116" s="21"/>
      <c r="E2116" s="21"/>
    </row>
    <row r="2117" spans="3:5" x14ac:dyDescent="0.2">
      <c r="C2117" s="21"/>
      <c r="D2117" s="21"/>
      <c r="E2117" s="21"/>
    </row>
    <row r="2118" spans="3:5" x14ac:dyDescent="0.2">
      <c r="C2118" s="21"/>
      <c r="D2118" s="21"/>
      <c r="E2118" s="21"/>
    </row>
    <row r="2119" spans="3:5" x14ac:dyDescent="0.2">
      <c r="C2119" s="21"/>
      <c r="D2119" s="21"/>
      <c r="E2119" s="21"/>
    </row>
    <row r="2120" spans="3:5" x14ac:dyDescent="0.2">
      <c r="C2120" s="21"/>
      <c r="D2120" s="21"/>
      <c r="E2120" s="21"/>
    </row>
    <row r="2121" spans="3:5" x14ac:dyDescent="0.2">
      <c r="C2121" s="21"/>
      <c r="D2121" s="21"/>
      <c r="E2121" s="21"/>
    </row>
    <row r="2122" spans="3:5" x14ac:dyDescent="0.2">
      <c r="C2122" s="21"/>
      <c r="D2122" s="21"/>
      <c r="E2122" s="21"/>
    </row>
    <row r="2123" spans="3:5" x14ac:dyDescent="0.2">
      <c r="C2123" s="21"/>
      <c r="D2123" s="21"/>
      <c r="E2123" s="21"/>
    </row>
    <row r="2124" spans="3:5" x14ac:dyDescent="0.2">
      <c r="C2124" s="21"/>
      <c r="D2124" s="21"/>
      <c r="E2124" s="21"/>
    </row>
    <row r="2125" spans="3:5" x14ac:dyDescent="0.2">
      <c r="C2125" s="21"/>
      <c r="D2125" s="21"/>
      <c r="E2125" s="21"/>
    </row>
    <row r="2126" spans="3:5" x14ac:dyDescent="0.2">
      <c r="C2126" s="21"/>
      <c r="D2126" s="21"/>
      <c r="E2126" s="21"/>
    </row>
    <row r="2127" spans="3:5" x14ac:dyDescent="0.2">
      <c r="C2127" s="21"/>
      <c r="D2127" s="21"/>
      <c r="E2127" s="21"/>
    </row>
    <row r="2128" spans="3:5" x14ac:dyDescent="0.2">
      <c r="C2128" s="21"/>
      <c r="D2128" s="21"/>
      <c r="E2128" s="21"/>
    </row>
    <row r="2129" spans="3:5" x14ac:dyDescent="0.2">
      <c r="C2129" s="21"/>
      <c r="D2129" s="21"/>
      <c r="E2129" s="21"/>
    </row>
    <row r="2130" spans="3:5" x14ac:dyDescent="0.2">
      <c r="C2130" s="21"/>
      <c r="D2130" s="21"/>
      <c r="E2130" s="21"/>
    </row>
    <row r="2131" spans="3:5" x14ac:dyDescent="0.2">
      <c r="C2131" s="21"/>
      <c r="D2131" s="21"/>
      <c r="E2131" s="21"/>
    </row>
    <row r="2132" spans="3:5" x14ac:dyDescent="0.2">
      <c r="C2132" s="21"/>
      <c r="D2132" s="21"/>
      <c r="E2132" s="21"/>
    </row>
    <row r="2133" spans="3:5" x14ac:dyDescent="0.2">
      <c r="C2133" s="21"/>
      <c r="D2133" s="21"/>
      <c r="E2133" s="21"/>
    </row>
    <row r="2134" spans="3:5" x14ac:dyDescent="0.2">
      <c r="C2134" s="21"/>
      <c r="D2134" s="21"/>
      <c r="E2134" s="21"/>
    </row>
    <row r="2135" spans="3:5" x14ac:dyDescent="0.2">
      <c r="C2135" s="21"/>
      <c r="D2135" s="21"/>
      <c r="E2135" s="21"/>
    </row>
    <row r="2136" spans="3:5" x14ac:dyDescent="0.2">
      <c r="C2136" s="21"/>
      <c r="D2136" s="21"/>
      <c r="E2136" s="21"/>
    </row>
    <row r="2137" spans="3:5" x14ac:dyDescent="0.2">
      <c r="C2137" s="21"/>
      <c r="D2137" s="21"/>
      <c r="E2137" s="21"/>
    </row>
    <row r="2138" spans="3:5" x14ac:dyDescent="0.2">
      <c r="C2138" s="21"/>
      <c r="D2138" s="21"/>
      <c r="E2138" s="21"/>
    </row>
    <row r="2139" spans="3:5" x14ac:dyDescent="0.2">
      <c r="C2139" s="21"/>
      <c r="D2139" s="21"/>
      <c r="E2139" s="21"/>
    </row>
    <row r="2140" spans="3:5" x14ac:dyDescent="0.2">
      <c r="C2140" s="21"/>
      <c r="D2140" s="21"/>
      <c r="E2140" s="21"/>
    </row>
    <row r="2141" spans="3:5" x14ac:dyDescent="0.2">
      <c r="C2141" s="21"/>
      <c r="D2141" s="21"/>
      <c r="E2141" s="21"/>
    </row>
    <row r="2142" spans="3:5" x14ac:dyDescent="0.2">
      <c r="C2142" s="21"/>
      <c r="D2142" s="21"/>
      <c r="E2142" s="21"/>
    </row>
    <row r="2143" spans="3:5" x14ac:dyDescent="0.2">
      <c r="C2143" s="21"/>
      <c r="D2143" s="21"/>
      <c r="E2143" s="21"/>
    </row>
    <row r="2144" spans="3:5" x14ac:dyDescent="0.2">
      <c r="C2144" s="21"/>
      <c r="D2144" s="21"/>
      <c r="E2144" s="21"/>
    </row>
    <row r="2145" spans="3:5" x14ac:dyDescent="0.2">
      <c r="C2145" s="21"/>
      <c r="D2145" s="21"/>
      <c r="E2145" s="21"/>
    </row>
    <row r="2146" spans="3:5" x14ac:dyDescent="0.2">
      <c r="C2146" s="21"/>
      <c r="D2146" s="21"/>
      <c r="E2146" s="21"/>
    </row>
    <row r="2147" spans="3:5" x14ac:dyDescent="0.2">
      <c r="C2147" s="21"/>
      <c r="D2147" s="21"/>
      <c r="E2147" s="21"/>
    </row>
    <row r="2148" spans="3:5" x14ac:dyDescent="0.2">
      <c r="C2148" s="21"/>
      <c r="D2148" s="21"/>
      <c r="E2148" s="21"/>
    </row>
    <row r="2149" spans="3:5" x14ac:dyDescent="0.2">
      <c r="C2149" s="21"/>
      <c r="D2149" s="21"/>
      <c r="E2149" s="21"/>
    </row>
    <row r="2150" spans="3:5" x14ac:dyDescent="0.2">
      <c r="C2150" s="21"/>
      <c r="D2150" s="21"/>
      <c r="E2150" s="21"/>
    </row>
    <row r="2151" spans="3:5" x14ac:dyDescent="0.2">
      <c r="C2151" s="21"/>
      <c r="D2151" s="21"/>
      <c r="E2151" s="21"/>
    </row>
    <row r="2152" spans="3:5" x14ac:dyDescent="0.2">
      <c r="C2152" s="21"/>
      <c r="D2152" s="21"/>
      <c r="E2152" s="21"/>
    </row>
    <row r="2153" spans="3:5" x14ac:dyDescent="0.2">
      <c r="C2153" s="21"/>
      <c r="D2153" s="21"/>
      <c r="E2153" s="21"/>
    </row>
    <row r="2154" spans="3:5" x14ac:dyDescent="0.2">
      <c r="C2154" s="21"/>
      <c r="D2154" s="21"/>
      <c r="E2154" s="21"/>
    </row>
    <row r="2155" spans="3:5" x14ac:dyDescent="0.2">
      <c r="C2155" s="21"/>
      <c r="D2155" s="21"/>
      <c r="E2155" s="21"/>
    </row>
    <row r="2156" spans="3:5" x14ac:dyDescent="0.2">
      <c r="C2156" s="21"/>
      <c r="D2156" s="21"/>
      <c r="E2156" s="21"/>
    </row>
    <row r="2157" spans="3:5" x14ac:dyDescent="0.2">
      <c r="C2157" s="21"/>
      <c r="D2157" s="21"/>
      <c r="E2157" s="21"/>
    </row>
    <row r="2158" spans="3:5" x14ac:dyDescent="0.2">
      <c r="C2158" s="21"/>
      <c r="D2158" s="21"/>
      <c r="E2158" s="21"/>
    </row>
    <row r="2159" spans="3:5" x14ac:dyDescent="0.2">
      <c r="C2159" s="21"/>
      <c r="D2159" s="21"/>
      <c r="E2159" s="21"/>
    </row>
    <row r="2160" spans="3:5" x14ac:dyDescent="0.2">
      <c r="C2160" s="21"/>
      <c r="D2160" s="21"/>
      <c r="E2160" s="21"/>
    </row>
    <row r="2161" spans="3:5" x14ac:dyDescent="0.2">
      <c r="C2161" s="21"/>
      <c r="D2161" s="21"/>
      <c r="E2161" s="21"/>
    </row>
    <row r="2162" spans="3:5" x14ac:dyDescent="0.2">
      <c r="C2162" s="21"/>
      <c r="D2162" s="21"/>
      <c r="E2162" s="21"/>
    </row>
    <row r="2163" spans="3:5" x14ac:dyDescent="0.2">
      <c r="C2163" s="21"/>
      <c r="D2163" s="21"/>
      <c r="E2163" s="21"/>
    </row>
    <row r="2164" spans="3:5" x14ac:dyDescent="0.2">
      <c r="C2164" s="21"/>
      <c r="D2164" s="21"/>
      <c r="E2164" s="21"/>
    </row>
    <row r="2165" spans="3:5" x14ac:dyDescent="0.2">
      <c r="C2165" s="21"/>
      <c r="D2165" s="21"/>
      <c r="E2165" s="21"/>
    </row>
    <row r="2166" spans="3:5" x14ac:dyDescent="0.2">
      <c r="C2166" s="21"/>
      <c r="D2166" s="21"/>
      <c r="E2166" s="21"/>
    </row>
    <row r="2167" spans="3:5" x14ac:dyDescent="0.2">
      <c r="C2167" s="21"/>
      <c r="D2167" s="21"/>
      <c r="E2167" s="21"/>
    </row>
    <row r="2168" spans="3:5" x14ac:dyDescent="0.2">
      <c r="C2168" s="21"/>
      <c r="D2168" s="21"/>
      <c r="E2168" s="21"/>
    </row>
    <row r="2169" spans="3:5" x14ac:dyDescent="0.2">
      <c r="C2169" s="21"/>
      <c r="D2169" s="21"/>
      <c r="E2169" s="21"/>
    </row>
    <row r="2170" spans="3:5" x14ac:dyDescent="0.2">
      <c r="C2170" s="21"/>
      <c r="D2170" s="21"/>
      <c r="E2170" s="21"/>
    </row>
    <row r="2171" spans="3:5" x14ac:dyDescent="0.2">
      <c r="C2171" s="21"/>
      <c r="D2171" s="21"/>
      <c r="E2171" s="21"/>
    </row>
    <row r="2172" spans="3:5" x14ac:dyDescent="0.2">
      <c r="C2172" s="21"/>
      <c r="D2172" s="21"/>
      <c r="E2172" s="21"/>
    </row>
    <row r="2173" spans="3:5" x14ac:dyDescent="0.2">
      <c r="C2173" s="21"/>
      <c r="D2173" s="21"/>
      <c r="E2173" s="21"/>
    </row>
    <row r="2174" spans="3:5" x14ac:dyDescent="0.2">
      <c r="C2174" s="21"/>
      <c r="D2174" s="21"/>
      <c r="E2174" s="21"/>
    </row>
    <row r="2175" spans="3:5" x14ac:dyDescent="0.2">
      <c r="C2175" s="21"/>
      <c r="D2175" s="21"/>
      <c r="E2175" s="21"/>
    </row>
    <row r="2176" spans="3:5" x14ac:dyDescent="0.2">
      <c r="C2176" s="21"/>
      <c r="D2176" s="21"/>
      <c r="E2176" s="21"/>
    </row>
    <row r="2177" spans="3:5" x14ac:dyDescent="0.2">
      <c r="C2177" s="21"/>
      <c r="D2177" s="21"/>
      <c r="E2177" s="21"/>
    </row>
    <row r="2178" spans="3:5" x14ac:dyDescent="0.2">
      <c r="C2178" s="21"/>
      <c r="D2178" s="21"/>
      <c r="E2178" s="21"/>
    </row>
    <row r="2179" spans="3:5" x14ac:dyDescent="0.2">
      <c r="C2179" s="21"/>
      <c r="D2179" s="21"/>
      <c r="E2179" s="21"/>
    </row>
    <row r="2180" spans="3:5" x14ac:dyDescent="0.2">
      <c r="C2180" s="21"/>
      <c r="D2180" s="21"/>
      <c r="E2180" s="21"/>
    </row>
    <row r="2181" spans="3:5" x14ac:dyDescent="0.2">
      <c r="C2181" s="21"/>
      <c r="D2181" s="21"/>
      <c r="E2181" s="21"/>
    </row>
    <row r="2182" spans="3:5" x14ac:dyDescent="0.2">
      <c r="C2182" s="21"/>
      <c r="D2182" s="21"/>
      <c r="E2182" s="21"/>
    </row>
    <row r="2183" spans="3:5" x14ac:dyDescent="0.2">
      <c r="C2183" s="21"/>
      <c r="D2183" s="21"/>
      <c r="E2183" s="21"/>
    </row>
    <row r="2184" spans="3:5" x14ac:dyDescent="0.2">
      <c r="C2184" s="21"/>
      <c r="D2184" s="21"/>
      <c r="E2184" s="21"/>
    </row>
    <row r="2185" spans="3:5" x14ac:dyDescent="0.2">
      <c r="C2185" s="21"/>
      <c r="D2185" s="21"/>
      <c r="E2185" s="21"/>
    </row>
    <row r="2186" spans="3:5" x14ac:dyDescent="0.2">
      <c r="C2186" s="21"/>
      <c r="D2186" s="21"/>
      <c r="E2186" s="21"/>
    </row>
    <row r="2187" spans="3:5" x14ac:dyDescent="0.2">
      <c r="C2187" s="21"/>
      <c r="D2187" s="21"/>
      <c r="E2187" s="21"/>
    </row>
    <row r="2188" spans="3:5" x14ac:dyDescent="0.2">
      <c r="C2188" s="21"/>
      <c r="D2188" s="21"/>
      <c r="E2188" s="21"/>
    </row>
    <row r="2189" spans="3:5" x14ac:dyDescent="0.2">
      <c r="C2189" s="21"/>
      <c r="D2189" s="21"/>
      <c r="E2189" s="21"/>
    </row>
    <row r="2190" spans="3:5" x14ac:dyDescent="0.2">
      <c r="C2190" s="21"/>
      <c r="D2190" s="21"/>
      <c r="E2190" s="21"/>
    </row>
    <row r="2191" spans="3:5" x14ac:dyDescent="0.2">
      <c r="C2191" s="21"/>
      <c r="D2191" s="21"/>
      <c r="E2191" s="21"/>
    </row>
    <row r="2192" spans="3:5" x14ac:dyDescent="0.2">
      <c r="C2192" s="21"/>
      <c r="D2192" s="21"/>
      <c r="E2192" s="21"/>
    </row>
    <row r="2193" spans="3:5" x14ac:dyDescent="0.2">
      <c r="C2193" s="21"/>
      <c r="D2193" s="21"/>
      <c r="E2193" s="21"/>
    </row>
    <row r="2194" spans="3:5" x14ac:dyDescent="0.2">
      <c r="C2194" s="21"/>
      <c r="D2194" s="21"/>
      <c r="E2194" s="21"/>
    </row>
    <row r="2195" spans="3:5" x14ac:dyDescent="0.2">
      <c r="C2195" s="21"/>
      <c r="D2195" s="21"/>
      <c r="E2195" s="21"/>
    </row>
    <row r="2196" spans="3:5" x14ac:dyDescent="0.2">
      <c r="C2196" s="21"/>
      <c r="D2196" s="21"/>
      <c r="E2196" s="21"/>
    </row>
    <row r="2197" spans="3:5" x14ac:dyDescent="0.2">
      <c r="C2197" s="21"/>
      <c r="D2197" s="21"/>
      <c r="E2197" s="21"/>
    </row>
    <row r="2198" spans="3:5" x14ac:dyDescent="0.2">
      <c r="C2198" s="21"/>
      <c r="D2198" s="21"/>
      <c r="E2198" s="21"/>
    </row>
    <row r="2199" spans="3:5" x14ac:dyDescent="0.2">
      <c r="C2199" s="21"/>
      <c r="D2199" s="21"/>
      <c r="E2199" s="21"/>
    </row>
    <row r="2200" spans="3:5" x14ac:dyDescent="0.2">
      <c r="C2200" s="21"/>
      <c r="D2200" s="21"/>
      <c r="E2200" s="21"/>
    </row>
    <row r="2201" spans="3:5" x14ac:dyDescent="0.2">
      <c r="C2201" s="21"/>
      <c r="D2201" s="21"/>
      <c r="E2201" s="21"/>
    </row>
    <row r="2202" spans="3:5" x14ac:dyDescent="0.2">
      <c r="C2202" s="21"/>
      <c r="D2202" s="21"/>
      <c r="E2202" s="21"/>
    </row>
    <row r="2203" spans="3:5" x14ac:dyDescent="0.2">
      <c r="C2203" s="21"/>
      <c r="D2203" s="21"/>
      <c r="E2203" s="21"/>
    </row>
    <row r="2204" spans="3:5" x14ac:dyDescent="0.2">
      <c r="C2204" s="21"/>
      <c r="D2204" s="21"/>
      <c r="E2204" s="21"/>
    </row>
    <row r="2205" spans="3:5" x14ac:dyDescent="0.2">
      <c r="C2205" s="21"/>
      <c r="D2205" s="21"/>
      <c r="E2205" s="21"/>
    </row>
    <row r="2206" spans="3:5" x14ac:dyDescent="0.2">
      <c r="C2206" s="21"/>
      <c r="D2206" s="21"/>
      <c r="E2206" s="21"/>
    </row>
    <row r="2207" spans="3:5" x14ac:dyDescent="0.2">
      <c r="C2207" s="21"/>
      <c r="D2207" s="21"/>
      <c r="E2207" s="21"/>
    </row>
    <row r="2208" spans="3:5" x14ac:dyDescent="0.2">
      <c r="C2208" s="21"/>
      <c r="D2208" s="21"/>
      <c r="E2208" s="21"/>
    </row>
    <row r="2209" spans="3:5" x14ac:dyDescent="0.2">
      <c r="C2209" s="21"/>
      <c r="D2209" s="21"/>
      <c r="E2209" s="21"/>
    </row>
    <row r="2210" spans="3:5" x14ac:dyDescent="0.2">
      <c r="C2210" s="21"/>
      <c r="D2210" s="21"/>
      <c r="E2210" s="21"/>
    </row>
    <row r="2211" spans="3:5" x14ac:dyDescent="0.2">
      <c r="C2211" s="21"/>
      <c r="D2211" s="21"/>
      <c r="E2211" s="21"/>
    </row>
    <row r="2212" spans="3:5" x14ac:dyDescent="0.2">
      <c r="C2212" s="21"/>
      <c r="D2212" s="21"/>
      <c r="E2212" s="21"/>
    </row>
    <row r="2213" spans="3:5" x14ac:dyDescent="0.2">
      <c r="C2213" s="21"/>
      <c r="D2213" s="21"/>
      <c r="E2213" s="21"/>
    </row>
    <row r="2214" spans="3:5" x14ac:dyDescent="0.2">
      <c r="C2214" s="21"/>
      <c r="D2214" s="21"/>
      <c r="E2214" s="21"/>
    </row>
    <row r="2215" spans="3:5" x14ac:dyDescent="0.2">
      <c r="C2215" s="21"/>
      <c r="D2215" s="21"/>
      <c r="E2215" s="21"/>
    </row>
    <row r="2216" spans="3:5" x14ac:dyDescent="0.2">
      <c r="C2216" s="21"/>
      <c r="D2216" s="21"/>
      <c r="E2216" s="21"/>
    </row>
    <row r="2217" spans="3:5" x14ac:dyDescent="0.2">
      <c r="C2217" s="21"/>
      <c r="D2217" s="21"/>
      <c r="E2217" s="21"/>
    </row>
    <row r="2218" spans="3:5" x14ac:dyDescent="0.2">
      <c r="C2218" s="21"/>
      <c r="D2218" s="21"/>
      <c r="E2218" s="21"/>
    </row>
    <row r="2219" spans="3:5" x14ac:dyDescent="0.2">
      <c r="C2219" s="21"/>
      <c r="D2219" s="21"/>
      <c r="E2219" s="21"/>
    </row>
    <row r="2220" spans="3:5" x14ac:dyDescent="0.2">
      <c r="C2220" s="21"/>
      <c r="D2220" s="21"/>
      <c r="E2220" s="21"/>
    </row>
    <row r="2221" spans="3:5" x14ac:dyDescent="0.2">
      <c r="C2221" s="21"/>
      <c r="D2221" s="21"/>
      <c r="E2221" s="21"/>
    </row>
    <row r="2222" spans="3:5" x14ac:dyDescent="0.2">
      <c r="C2222" s="21"/>
      <c r="D2222" s="21"/>
      <c r="E2222" s="21"/>
    </row>
    <row r="2223" spans="3:5" x14ac:dyDescent="0.2">
      <c r="C2223" s="21"/>
      <c r="D2223" s="21"/>
      <c r="E2223" s="21"/>
    </row>
    <row r="2224" spans="3:5" x14ac:dyDescent="0.2">
      <c r="C2224" s="21"/>
      <c r="D2224" s="21"/>
      <c r="E2224" s="21"/>
    </row>
    <row r="2225" spans="3:5" x14ac:dyDescent="0.2">
      <c r="C2225" s="21"/>
      <c r="D2225" s="21"/>
      <c r="E2225" s="21"/>
    </row>
    <row r="2226" spans="3:5" x14ac:dyDescent="0.2">
      <c r="C2226" s="21"/>
      <c r="D2226" s="21"/>
      <c r="E2226" s="21"/>
    </row>
    <row r="2227" spans="3:5" x14ac:dyDescent="0.2">
      <c r="C2227" s="21"/>
      <c r="D2227" s="21"/>
      <c r="E2227" s="21"/>
    </row>
    <row r="2228" spans="3:5" x14ac:dyDescent="0.2">
      <c r="C2228" s="21"/>
      <c r="D2228" s="21"/>
      <c r="E2228" s="21"/>
    </row>
    <row r="2229" spans="3:5" x14ac:dyDescent="0.2">
      <c r="C2229" s="21"/>
      <c r="D2229" s="21"/>
      <c r="E2229" s="21"/>
    </row>
    <row r="2230" spans="3:5" x14ac:dyDescent="0.2">
      <c r="C2230" s="21"/>
      <c r="D2230" s="21"/>
      <c r="E2230" s="21"/>
    </row>
    <row r="2231" spans="3:5" x14ac:dyDescent="0.2">
      <c r="C2231" s="21"/>
      <c r="D2231" s="21"/>
      <c r="E2231" s="21"/>
    </row>
    <row r="2232" spans="3:5" x14ac:dyDescent="0.2">
      <c r="C2232" s="21"/>
      <c r="D2232" s="21"/>
      <c r="E2232" s="21"/>
    </row>
    <row r="2233" spans="3:5" x14ac:dyDescent="0.2">
      <c r="C2233" s="21"/>
      <c r="D2233" s="21"/>
      <c r="E2233" s="21"/>
    </row>
    <row r="2234" spans="3:5" x14ac:dyDescent="0.2">
      <c r="C2234" s="21"/>
      <c r="D2234" s="21"/>
      <c r="E2234" s="21"/>
    </row>
    <row r="2235" spans="3:5" x14ac:dyDescent="0.2">
      <c r="C2235" s="21"/>
      <c r="D2235" s="21"/>
      <c r="E2235" s="21"/>
    </row>
    <row r="2236" spans="3:5" x14ac:dyDescent="0.2">
      <c r="C2236" s="21"/>
      <c r="D2236" s="21"/>
      <c r="E2236" s="21"/>
    </row>
    <row r="2237" spans="3:5" x14ac:dyDescent="0.2">
      <c r="C2237" s="21"/>
      <c r="D2237" s="21"/>
      <c r="E2237" s="21"/>
    </row>
    <row r="2238" spans="3:5" x14ac:dyDescent="0.2">
      <c r="C2238" s="21"/>
      <c r="D2238" s="21"/>
      <c r="E2238" s="21"/>
    </row>
    <row r="2239" spans="3:5" x14ac:dyDescent="0.2">
      <c r="C2239" s="21"/>
      <c r="D2239" s="21"/>
      <c r="E2239" s="21"/>
    </row>
    <row r="2240" spans="3:5" x14ac:dyDescent="0.2">
      <c r="C2240" s="21"/>
      <c r="D2240" s="21"/>
      <c r="E2240" s="21"/>
    </row>
    <row r="2241" spans="3:5" x14ac:dyDescent="0.2">
      <c r="C2241" s="21"/>
      <c r="D2241" s="21"/>
      <c r="E2241" s="21"/>
    </row>
    <row r="2242" spans="3:5" x14ac:dyDescent="0.2">
      <c r="C2242" s="21"/>
      <c r="D2242" s="21"/>
      <c r="E2242" s="21"/>
    </row>
    <row r="2243" spans="3:5" x14ac:dyDescent="0.2">
      <c r="C2243" s="21"/>
      <c r="D2243" s="21"/>
      <c r="E2243" s="21"/>
    </row>
    <row r="2244" spans="3:5" x14ac:dyDescent="0.2">
      <c r="C2244" s="21"/>
      <c r="D2244" s="21"/>
      <c r="E2244" s="21"/>
    </row>
    <row r="2245" spans="3:5" x14ac:dyDescent="0.2">
      <c r="C2245" s="21"/>
      <c r="D2245" s="21"/>
      <c r="E2245" s="21"/>
    </row>
    <row r="2246" spans="3:5" x14ac:dyDescent="0.2">
      <c r="C2246" s="21"/>
      <c r="D2246" s="21"/>
      <c r="E2246" s="21"/>
    </row>
    <row r="2247" spans="3:5" x14ac:dyDescent="0.2">
      <c r="C2247" s="21"/>
      <c r="D2247" s="21"/>
      <c r="E2247" s="21"/>
    </row>
    <row r="2248" spans="3:5" x14ac:dyDescent="0.2">
      <c r="C2248" s="21"/>
      <c r="D2248" s="21"/>
      <c r="E2248" s="21"/>
    </row>
    <row r="2249" spans="3:5" x14ac:dyDescent="0.2">
      <c r="C2249" s="21"/>
      <c r="D2249" s="21"/>
      <c r="E2249" s="21"/>
    </row>
    <row r="2250" spans="3:5" x14ac:dyDescent="0.2">
      <c r="C2250" s="21"/>
      <c r="D2250" s="21"/>
      <c r="E2250" s="21"/>
    </row>
    <row r="2251" spans="3:5" x14ac:dyDescent="0.2">
      <c r="C2251" s="21"/>
      <c r="D2251" s="21"/>
      <c r="E2251" s="21"/>
    </row>
    <row r="2252" spans="3:5" x14ac:dyDescent="0.2">
      <c r="C2252" s="21"/>
      <c r="D2252" s="21"/>
      <c r="E2252" s="21"/>
    </row>
    <row r="2253" spans="3:5" x14ac:dyDescent="0.2">
      <c r="C2253" s="21"/>
      <c r="D2253" s="21"/>
      <c r="E2253" s="21"/>
    </row>
    <row r="2254" spans="3:5" x14ac:dyDescent="0.2">
      <c r="C2254" s="21"/>
      <c r="D2254" s="21"/>
      <c r="E2254" s="21"/>
    </row>
    <row r="2255" spans="3:5" x14ac:dyDescent="0.2">
      <c r="C2255" s="21"/>
      <c r="D2255" s="21"/>
      <c r="E2255" s="21"/>
    </row>
    <row r="2256" spans="3:5" x14ac:dyDescent="0.2">
      <c r="C2256" s="21"/>
      <c r="D2256" s="21"/>
      <c r="E2256" s="21"/>
    </row>
    <row r="2257" spans="3:5" x14ac:dyDescent="0.2">
      <c r="C2257" s="21"/>
      <c r="D2257" s="21"/>
      <c r="E2257" s="21"/>
    </row>
    <row r="2258" spans="3:5" x14ac:dyDescent="0.2">
      <c r="C2258" s="21"/>
      <c r="D2258" s="21"/>
      <c r="E2258" s="21"/>
    </row>
    <row r="2259" spans="3:5" x14ac:dyDescent="0.2">
      <c r="C2259" s="21"/>
      <c r="D2259" s="21"/>
      <c r="E2259" s="21"/>
    </row>
    <row r="2260" spans="3:5" x14ac:dyDescent="0.2">
      <c r="C2260" s="21"/>
      <c r="D2260" s="21"/>
      <c r="E2260" s="21"/>
    </row>
    <row r="2261" spans="3:5" x14ac:dyDescent="0.2">
      <c r="C2261" s="21"/>
      <c r="D2261" s="21"/>
      <c r="E2261" s="21"/>
    </row>
    <row r="2262" spans="3:5" x14ac:dyDescent="0.2">
      <c r="C2262" s="21"/>
      <c r="D2262" s="21"/>
      <c r="E2262" s="21"/>
    </row>
    <row r="2263" spans="3:5" x14ac:dyDescent="0.2">
      <c r="C2263" s="21"/>
      <c r="D2263" s="21"/>
      <c r="E2263" s="21"/>
    </row>
    <row r="2264" spans="3:5" x14ac:dyDescent="0.2">
      <c r="C2264" s="21"/>
      <c r="D2264" s="21"/>
      <c r="E2264" s="21"/>
    </row>
    <row r="2265" spans="3:5" x14ac:dyDescent="0.2">
      <c r="C2265" s="21"/>
      <c r="D2265" s="21"/>
      <c r="E2265" s="21"/>
    </row>
    <row r="2266" spans="3:5" x14ac:dyDescent="0.2">
      <c r="C2266" s="21"/>
      <c r="D2266" s="21"/>
      <c r="E2266" s="21"/>
    </row>
    <row r="2267" spans="3:5" x14ac:dyDescent="0.2">
      <c r="C2267" s="21"/>
      <c r="D2267" s="21"/>
      <c r="E2267" s="21"/>
    </row>
    <row r="2268" spans="3:5" x14ac:dyDescent="0.2">
      <c r="C2268" s="21"/>
      <c r="D2268" s="21"/>
      <c r="E2268" s="21"/>
    </row>
    <row r="2269" spans="3:5" x14ac:dyDescent="0.2">
      <c r="C2269" s="21"/>
      <c r="D2269" s="21"/>
      <c r="E2269" s="21"/>
    </row>
    <row r="2270" spans="3:5" x14ac:dyDescent="0.2">
      <c r="C2270" s="21"/>
      <c r="D2270" s="21"/>
      <c r="E2270" s="21"/>
    </row>
    <row r="2271" spans="3:5" x14ac:dyDescent="0.2">
      <c r="C2271" s="21"/>
      <c r="D2271" s="21"/>
      <c r="E2271" s="21"/>
    </row>
    <row r="2272" spans="3:5" x14ac:dyDescent="0.2">
      <c r="C2272" s="21"/>
      <c r="D2272" s="21"/>
      <c r="E2272" s="21"/>
    </row>
    <row r="2273" spans="3:5" x14ac:dyDescent="0.2">
      <c r="C2273" s="21"/>
      <c r="D2273" s="21"/>
      <c r="E2273" s="21"/>
    </row>
    <row r="2274" spans="3:5" x14ac:dyDescent="0.2">
      <c r="C2274" s="21"/>
      <c r="D2274" s="21"/>
      <c r="E2274" s="21"/>
    </row>
    <row r="2275" spans="3:5" x14ac:dyDescent="0.2">
      <c r="C2275" s="21"/>
      <c r="D2275" s="21"/>
      <c r="E2275" s="21"/>
    </row>
    <row r="2276" spans="3:5" x14ac:dyDescent="0.2">
      <c r="C2276" s="21"/>
      <c r="D2276" s="21"/>
      <c r="E2276" s="21"/>
    </row>
    <row r="2277" spans="3:5" x14ac:dyDescent="0.2">
      <c r="C2277" s="21"/>
      <c r="D2277" s="21"/>
      <c r="E2277" s="21"/>
    </row>
    <row r="2278" spans="3:5" x14ac:dyDescent="0.2">
      <c r="C2278" s="21"/>
      <c r="D2278" s="21"/>
      <c r="E2278" s="21"/>
    </row>
    <row r="2279" spans="3:5" x14ac:dyDescent="0.2">
      <c r="C2279" s="21"/>
      <c r="D2279" s="21"/>
      <c r="E2279" s="21"/>
    </row>
    <row r="2280" spans="3:5" x14ac:dyDescent="0.2">
      <c r="C2280" s="21"/>
      <c r="D2280" s="21"/>
      <c r="E2280" s="21"/>
    </row>
    <row r="2281" spans="3:5" x14ac:dyDescent="0.2">
      <c r="C2281" s="21"/>
      <c r="D2281" s="21"/>
      <c r="E2281" s="21"/>
    </row>
    <row r="2282" spans="3:5" x14ac:dyDescent="0.2">
      <c r="C2282" s="21"/>
      <c r="D2282" s="21"/>
      <c r="E2282" s="21"/>
    </row>
    <row r="2283" spans="3:5" x14ac:dyDescent="0.2">
      <c r="C2283" s="21"/>
      <c r="D2283" s="21"/>
      <c r="E2283" s="21"/>
    </row>
    <row r="2284" spans="3:5" x14ac:dyDescent="0.2">
      <c r="C2284" s="21"/>
      <c r="D2284" s="21"/>
      <c r="E2284" s="21"/>
    </row>
    <row r="2285" spans="3:5" x14ac:dyDescent="0.2">
      <c r="C2285" s="21"/>
      <c r="D2285" s="21"/>
      <c r="E2285" s="21"/>
    </row>
    <row r="2286" spans="3:5" x14ac:dyDescent="0.2">
      <c r="C2286" s="21"/>
      <c r="D2286" s="21"/>
      <c r="E2286" s="21"/>
    </row>
    <row r="2287" spans="3:5" x14ac:dyDescent="0.2">
      <c r="C2287" s="21"/>
      <c r="D2287" s="21"/>
      <c r="E2287" s="21"/>
    </row>
    <row r="2288" spans="3:5" x14ac:dyDescent="0.2">
      <c r="C2288" s="21"/>
      <c r="D2288" s="21"/>
      <c r="E2288" s="21"/>
    </row>
    <row r="2289" spans="3:5" x14ac:dyDescent="0.2">
      <c r="C2289" s="21"/>
      <c r="D2289" s="21"/>
      <c r="E2289" s="21"/>
    </row>
    <row r="2290" spans="3:5" x14ac:dyDescent="0.2">
      <c r="C2290" s="21"/>
      <c r="D2290" s="21"/>
      <c r="E2290" s="21"/>
    </row>
    <row r="2291" spans="3:5" x14ac:dyDescent="0.2">
      <c r="C2291" s="21"/>
      <c r="D2291" s="21"/>
      <c r="E2291" s="21"/>
    </row>
    <row r="2292" spans="3:5" x14ac:dyDescent="0.2">
      <c r="C2292" s="21"/>
      <c r="D2292" s="21"/>
      <c r="E2292" s="21"/>
    </row>
    <row r="2293" spans="3:5" x14ac:dyDescent="0.2">
      <c r="C2293" s="21"/>
      <c r="D2293" s="21"/>
      <c r="E2293" s="21"/>
    </row>
    <row r="2294" spans="3:5" x14ac:dyDescent="0.2">
      <c r="C2294" s="21"/>
      <c r="D2294" s="21"/>
      <c r="E2294" s="21"/>
    </row>
    <row r="2295" spans="3:5" x14ac:dyDescent="0.2">
      <c r="C2295" s="21"/>
      <c r="D2295" s="21"/>
      <c r="E2295" s="21"/>
    </row>
    <row r="2296" spans="3:5" x14ac:dyDescent="0.2">
      <c r="C2296" s="21"/>
      <c r="D2296" s="21"/>
      <c r="E2296" s="21"/>
    </row>
    <row r="2297" spans="3:5" x14ac:dyDescent="0.2">
      <c r="C2297" s="21"/>
      <c r="D2297" s="21"/>
      <c r="E2297" s="21"/>
    </row>
    <row r="2298" spans="3:5" x14ac:dyDescent="0.2">
      <c r="C2298" s="21"/>
      <c r="D2298" s="21"/>
      <c r="E2298" s="21"/>
    </row>
    <row r="2299" spans="3:5" x14ac:dyDescent="0.2">
      <c r="C2299" s="21"/>
      <c r="D2299" s="21"/>
      <c r="E2299" s="21"/>
    </row>
    <row r="2300" spans="3:5" x14ac:dyDescent="0.2">
      <c r="C2300" s="21"/>
      <c r="D2300" s="21"/>
      <c r="E2300" s="21"/>
    </row>
    <row r="2301" spans="3:5" x14ac:dyDescent="0.2">
      <c r="C2301" s="21"/>
      <c r="D2301" s="21"/>
      <c r="E2301" s="21"/>
    </row>
    <row r="2302" spans="3:5" x14ac:dyDescent="0.2">
      <c r="C2302" s="21"/>
      <c r="D2302" s="21"/>
      <c r="E2302" s="21"/>
    </row>
    <row r="2303" spans="3:5" x14ac:dyDescent="0.2">
      <c r="C2303" s="21"/>
      <c r="D2303" s="21"/>
      <c r="E2303" s="21"/>
    </row>
    <row r="2304" spans="3:5" x14ac:dyDescent="0.2">
      <c r="C2304" s="21"/>
      <c r="D2304" s="21"/>
      <c r="E2304" s="21"/>
    </row>
    <row r="2305" spans="3:5" x14ac:dyDescent="0.2">
      <c r="C2305" s="21"/>
      <c r="D2305" s="21"/>
      <c r="E2305" s="21"/>
    </row>
    <row r="2306" spans="3:5" x14ac:dyDescent="0.2">
      <c r="C2306" s="21"/>
      <c r="D2306" s="21"/>
      <c r="E2306" s="21"/>
    </row>
    <row r="2307" spans="3:5" x14ac:dyDescent="0.2">
      <c r="C2307" s="21"/>
      <c r="D2307" s="21"/>
      <c r="E2307" s="21"/>
    </row>
    <row r="2308" spans="3:5" x14ac:dyDescent="0.2">
      <c r="C2308" s="21"/>
      <c r="D2308" s="21"/>
      <c r="E2308" s="21"/>
    </row>
    <row r="2309" spans="3:5" x14ac:dyDescent="0.2">
      <c r="C2309" s="21"/>
      <c r="D2309" s="21"/>
      <c r="E2309" s="21"/>
    </row>
    <row r="2310" spans="3:5" x14ac:dyDescent="0.2">
      <c r="C2310" s="21"/>
      <c r="D2310" s="21"/>
      <c r="E2310" s="21"/>
    </row>
    <row r="2311" spans="3:5" x14ac:dyDescent="0.2">
      <c r="C2311" s="21"/>
      <c r="D2311" s="21"/>
      <c r="E2311" s="21"/>
    </row>
    <row r="2312" spans="3:5" x14ac:dyDescent="0.2">
      <c r="C2312" s="21"/>
      <c r="D2312" s="21"/>
      <c r="E2312" s="21"/>
    </row>
    <row r="2313" spans="3:5" x14ac:dyDescent="0.2">
      <c r="C2313" s="21"/>
      <c r="D2313" s="21"/>
      <c r="E2313" s="21"/>
    </row>
    <row r="2314" spans="3:5" x14ac:dyDescent="0.2">
      <c r="C2314" s="21"/>
      <c r="D2314" s="21"/>
      <c r="E2314" s="21"/>
    </row>
    <row r="2315" spans="3:5" x14ac:dyDescent="0.2">
      <c r="C2315" s="21"/>
      <c r="D2315" s="21"/>
      <c r="E2315" s="21"/>
    </row>
    <row r="2316" spans="3:5" x14ac:dyDescent="0.2">
      <c r="C2316" s="21"/>
      <c r="D2316" s="21"/>
      <c r="E2316" s="21"/>
    </row>
    <row r="2317" spans="3:5" x14ac:dyDescent="0.2">
      <c r="C2317" s="21"/>
      <c r="D2317" s="21"/>
      <c r="E2317" s="21"/>
    </row>
    <row r="2318" spans="3:5" x14ac:dyDescent="0.2">
      <c r="C2318" s="21"/>
      <c r="D2318" s="21"/>
      <c r="E2318" s="21"/>
    </row>
    <row r="2319" spans="3:5" x14ac:dyDescent="0.2">
      <c r="C2319" s="21"/>
      <c r="D2319" s="21"/>
      <c r="E2319" s="21"/>
    </row>
    <row r="2320" spans="3:5" x14ac:dyDescent="0.2">
      <c r="C2320" s="21"/>
      <c r="D2320" s="21"/>
      <c r="E2320" s="21"/>
    </row>
    <row r="2321" spans="3:5" x14ac:dyDescent="0.2">
      <c r="C2321" s="21"/>
      <c r="D2321" s="21"/>
      <c r="E2321" s="21"/>
    </row>
    <row r="2322" spans="3:5" x14ac:dyDescent="0.2">
      <c r="C2322" s="21"/>
      <c r="D2322" s="21"/>
      <c r="E2322" s="21"/>
    </row>
    <row r="2323" spans="3:5" x14ac:dyDescent="0.2">
      <c r="C2323" s="21"/>
      <c r="D2323" s="21"/>
      <c r="E2323" s="21"/>
    </row>
    <row r="2324" spans="3:5" x14ac:dyDescent="0.2">
      <c r="C2324" s="21"/>
      <c r="D2324" s="21"/>
      <c r="E2324" s="21"/>
    </row>
    <row r="2325" spans="3:5" x14ac:dyDescent="0.2">
      <c r="C2325" s="21"/>
      <c r="D2325" s="21"/>
      <c r="E2325" s="21"/>
    </row>
    <row r="2326" spans="3:5" x14ac:dyDescent="0.2">
      <c r="C2326" s="21"/>
      <c r="D2326" s="21"/>
      <c r="E2326" s="21"/>
    </row>
    <row r="2327" spans="3:5" x14ac:dyDescent="0.2">
      <c r="C2327" s="21"/>
      <c r="D2327" s="21"/>
      <c r="E2327" s="21"/>
    </row>
    <row r="2328" spans="3:5" x14ac:dyDescent="0.2">
      <c r="C2328" s="21"/>
      <c r="D2328" s="21"/>
      <c r="E2328" s="21"/>
    </row>
    <row r="2329" spans="3:5" x14ac:dyDescent="0.2">
      <c r="C2329" s="21"/>
      <c r="D2329" s="21"/>
      <c r="E2329" s="21"/>
    </row>
    <row r="2330" spans="3:5" x14ac:dyDescent="0.2">
      <c r="C2330" s="21"/>
      <c r="D2330" s="21"/>
      <c r="E2330" s="21"/>
    </row>
    <row r="2331" spans="3:5" x14ac:dyDescent="0.2">
      <c r="C2331" s="21"/>
      <c r="D2331" s="21"/>
      <c r="E2331" s="21"/>
    </row>
    <row r="2332" spans="3:5" x14ac:dyDescent="0.2">
      <c r="C2332" s="21"/>
      <c r="D2332" s="21"/>
      <c r="E2332" s="21"/>
    </row>
    <row r="2333" spans="3:5" x14ac:dyDescent="0.2">
      <c r="C2333" s="21"/>
      <c r="D2333" s="21"/>
      <c r="E2333" s="21"/>
    </row>
    <row r="2334" spans="3:5" x14ac:dyDescent="0.2">
      <c r="C2334" s="21"/>
      <c r="D2334" s="21"/>
      <c r="E2334" s="21"/>
    </row>
    <row r="2335" spans="3:5" x14ac:dyDescent="0.2">
      <c r="C2335" s="21"/>
      <c r="D2335" s="21"/>
      <c r="E2335" s="21"/>
    </row>
    <row r="2336" spans="3:5" x14ac:dyDescent="0.2">
      <c r="C2336" s="21"/>
      <c r="D2336" s="21"/>
      <c r="E2336" s="21"/>
    </row>
    <row r="2337" spans="3:5" x14ac:dyDescent="0.2">
      <c r="C2337" s="21"/>
      <c r="D2337" s="21"/>
      <c r="E2337" s="21"/>
    </row>
    <row r="2338" spans="3:5" x14ac:dyDescent="0.2">
      <c r="C2338" s="21"/>
      <c r="D2338" s="21"/>
      <c r="E2338" s="21"/>
    </row>
    <row r="2339" spans="3:5" x14ac:dyDescent="0.2">
      <c r="C2339" s="21"/>
      <c r="D2339" s="21"/>
      <c r="E2339" s="21"/>
    </row>
    <row r="2340" spans="3:5" x14ac:dyDescent="0.2">
      <c r="C2340" s="21"/>
      <c r="D2340" s="21"/>
      <c r="E2340" s="21"/>
    </row>
    <row r="2341" spans="3:5" x14ac:dyDescent="0.2">
      <c r="C2341" s="21"/>
      <c r="D2341" s="21"/>
      <c r="E2341" s="21"/>
    </row>
    <row r="2342" spans="3:5" x14ac:dyDescent="0.2">
      <c r="C2342" s="21"/>
      <c r="D2342" s="21"/>
      <c r="E2342" s="21"/>
    </row>
    <row r="2343" spans="3:5" x14ac:dyDescent="0.2">
      <c r="C2343" s="21"/>
      <c r="D2343" s="21"/>
      <c r="E2343" s="21"/>
    </row>
    <row r="2344" spans="3:5" x14ac:dyDescent="0.2">
      <c r="C2344" s="21"/>
      <c r="D2344" s="21"/>
      <c r="E2344" s="21"/>
    </row>
    <row r="2345" spans="3:5" x14ac:dyDescent="0.2">
      <c r="C2345" s="21"/>
      <c r="D2345" s="21"/>
      <c r="E2345" s="21"/>
    </row>
    <row r="2346" spans="3:5" x14ac:dyDescent="0.2">
      <c r="C2346" s="21"/>
      <c r="D2346" s="21"/>
      <c r="E2346" s="21"/>
    </row>
    <row r="2347" spans="3:5" x14ac:dyDescent="0.2">
      <c r="C2347" s="21"/>
      <c r="D2347" s="21"/>
      <c r="E2347" s="21"/>
    </row>
    <row r="2348" spans="3:5" x14ac:dyDescent="0.2">
      <c r="C2348" s="21"/>
      <c r="D2348" s="21"/>
      <c r="E2348" s="21"/>
    </row>
    <row r="2349" spans="3:5" x14ac:dyDescent="0.2">
      <c r="C2349" s="21"/>
      <c r="D2349" s="21"/>
      <c r="E2349" s="21"/>
    </row>
    <row r="2350" spans="3:5" x14ac:dyDescent="0.2">
      <c r="C2350" s="21"/>
      <c r="D2350" s="21"/>
      <c r="E2350" s="21"/>
    </row>
    <row r="2351" spans="3:5" x14ac:dyDescent="0.2">
      <c r="C2351" s="21"/>
      <c r="D2351" s="21"/>
      <c r="E2351" s="21"/>
    </row>
    <row r="2352" spans="3:5" x14ac:dyDescent="0.2">
      <c r="C2352" s="21"/>
      <c r="D2352" s="21"/>
      <c r="E2352" s="21"/>
    </row>
    <row r="2353" spans="3:5" x14ac:dyDescent="0.2">
      <c r="C2353" s="21"/>
      <c r="D2353" s="21"/>
      <c r="E2353" s="21"/>
    </row>
    <row r="2354" spans="3:5" x14ac:dyDescent="0.2">
      <c r="C2354" s="21"/>
      <c r="D2354" s="21"/>
      <c r="E2354" s="21"/>
    </row>
    <row r="2355" spans="3:5" x14ac:dyDescent="0.2">
      <c r="C2355" s="21"/>
      <c r="D2355" s="21"/>
      <c r="E2355" s="21"/>
    </row>
    <row r="2356" spans="3:5" x14ac:dyDescent="0.2">
      <c r="C2356" s="21"/>
      <c r="D2356" s="21"/>
      <c r="E2356" s="21"/>
    </row>
    <row r="2357" spans="3:5" x14ac:dyDescent="0.2">
      <c r="C2357" s="21"/>
      <c r="D2357" s="21"/>
      <c r="E2357" s="21"/>
    </row>
    <row r="2358" spans="3:5" x14ac:dyDescent="0.2">
      <c r="C2358" s="21"/>
      <c r="D2358" s="21"/>
      <c r="E2358" s="21"/>
    </row>
    <row r="2359" spans="3:5" x14ac:dyDescent="0.2">
      <c r="C2359" s="21"/>
      <c r="D2359" s="21"/>
      <c r="E2359" s="21"/>
    </row>
    <row r="2360" spans="3:5" x14ac:dyDescent="0.2">
      <c r="C2360" s="21"/>
      <c r="D2360" s="21"/>
      <c r="E2360" s="21"/>
    </row>
    <row r="2361" spans="3:5" x14ac:dyDescent="0.2">
      <c r="C2361" s="21"/>
      <c r="D2361" s="21"/>
      <c r="E2361" s="21"/>
    </row>
    <row r="2362" spans="3:5" x14ac:dyDescent="0.2">
      <c r="C2362" s="21"/>
      <c r="D2362" s="21"/>
      <c r="E2362" s="21"/>
    </row>
    <row r="2363" spans="3:5" x14ac:dyDescent="0.2">
      <c r="C2363" s="21"/>
      <c r="D2363" s="21"/>
      <c r="E2363" s="21"/>
    </row>
    <row r="2364" spans="3:5" x14ac:dyDescent="0.2">
      <c r="C2364" s="21"/>
      <c r="D2364" s="21"/>
      <c r="E2364" s="21"/>
    </row>
    <row r="2365" spans="3:5" x14ac:dyDescent="0.2">
      <c r="C2365" s="21"/>
      <c r="D2365" s="21"/>
      <c r="E2365" s="21"/>
    </row>
    <row r="2366" spans="3:5" x14ac:dyDescent="0.2">
      <c r="C2366" s="21"/>
      <c r="D2366" s="21"/>
      <c r="E2366" s="21"/>
    </row>
    <row r="2367" spans="3:5" x14ac:dyDescent="0.2">
      <c r="C2367" s="21"/>
      <c r="D2367" s="21"/>
      <c r="E2367" s="21"/>
    </row>
    <row r="2368" spans="3:5" x14ac:dyDescent="0.2">
      <c r="C2368" s="21"/>
      <c r="D2368" s="21"/>
      <c r="E2368" s="21"/>
    </row>
    <row r="2369" spans="3:5" x14ac:dyDescent="0.2">
      <c r="C2369" s="21"/>
      <c r="D2369" s="21"/>
      <c r="E2369" s="21"/>
    </row>
    <row r="2370" spans="3:5" x14ac:dyDescent="0.2">
      <c r="C2370" s="21"/>
      <c r="D2370" s="21"/>
      <c r="E2370" s="21"/>
    </row>
    <row r="2371" spans="3:5" x14ac:dyDescent="0.2">
      <c r="C2371" s="21"/>
      <c r="D2371" s="21"/>
      <c r="E2371" s="21"/>
    </row>
    <row r="2372" spans="3:5" x14ac:dyDescent="0.2">
      <c r="C2372" s="21"/>
      <c r="D2372" s="21"/>
      <c r="E2372" s="21"/>
    </row>
    <row r="2373" spans="3:5" x14ac:dyDescent="0.2">
      <c r="C2373" s="21"/>
      <c r="D2373" s="21"/>
      <c r="E2373" s="21"/>
    </row>
    <row r="2374" spans="3:5" x14ac:dyDescent="0.2">
      <c r="C2374" s="21"/>
      <c r="D2374" s="21"/>
      <c r="E2374" s="21"/>
    </row>
    <row r="2375" spans="3:5" x14ac:dyDescent="0.2">
      <c r="C2375" s="21"/>
      <c r="D2375" s="21"/>
      <c r="E2375" s="21"/>
    </row>
    <row r="2376" spans="3:5" x14ac:dyDescent="0.2">
      <c r="C2376" s="21"/>
      <c r="D2376" s="21"/>
      <c r="E2376" s="21"/>
    </row>
    <row r="2377" spans="3:5" x14ac:dyDescent="0.2">
      <c r="C2377" s="21"/>
      <c r="D2377" s="21"/>
      <c r="E2377" s="21"/>
    </row>
    <row r="2378" spans="3:5" x14ac:dyDescent="0.2">
      <c r="C2378" s="21"/>
      <c r="D2378" s="21"/>
      <c r="E2378" s="21"/>
    </row>
    <row r="2379" spans="3:5" x14ac:dyDescent="0.2">
      <c r="C2379" s="21"/>
      <c r="D2379" s="21"/>
      <c r="E2379" s="21"/>
    </row>
    <row r="2380" spans="3:5" x14ac:dyDescent="0.2">
      <c r="C2380" s="21"/>
      <c r="D2380" s="21"/>
      <c r="E2380" s="21"/>
    </row>
    <row r="2381" spans="3:5" x14ac:dyDescent="0.2">
      <c r="C2381" s="21"/>
      <c r="D2381" s="21"/>
      <c r="E2381" s="21"/>
    </row>
    <row r="2382" spans="3:5" x14ac:dyDescent="0.2">
      <c r="C2382" s="21"/>
      <c r="D2382" s="21"/>
      <c r="E2382" s="21"/>
    </row>
    <row r="2383" spans="3:5" x14ac:dyDescent="0.2">
      <c r="C2383" s="21"/>
      <c r="D2383" s="21"/>
      <c r="E2383" s="21"/>
    </row>
    <row r="2384" spans="3:5" x14ac:dyDescent="0.2">
      <c r="C2384" s="21"/>
      <c r="D2384" s="21"/>
      <c r="E2384" s="21"/>
    </row>
    <row r="2385" spans="3:5" x14ac:dyDescent="0.2">
      <c r="C2385" s="21"/>
      <c r="D2385" s="21"/>
      <c r="E2385" s="21"/>
    </row>
    <row r="2386" spans="3:5" x14ac:dyDescent="0.2">
      <c r="C2386" s="21"/>
      <c r="D2386" s="21"/>
      <c r="E2386" s="21"/>
    </row>
    <row r="2387" spans="3:5" x14ac:dyDescent="0.2">
      <c r="C2387" s="21"/>
      <c r="D2387" s="21"/>
      <c r="E2387" s="21"/>
    </row>
    <row r="2388" spans="3:5" x14ac:dyDescent="0.2">
      <c r="C2388" s="21"/>
      <c r="D2388" s="21"/>
      <c r="E2388" s="21"/>
    </row>
    <row r="2389" spans="3:5" x14ac:dyDescent="0.2">
      <c r="C2389" s="21"/>
      <c r="D2389" s="21"/>
      <c r="E2389" s="21"/>
    </row>
    <row r="2390" spans="3:5" x14ac:dyDescent="0.2">
      <c r="C2390" s="21"/>
      <c r="D2390" s="21"/>
      <c r="E2390" s="21"/>
    </row>
    <row r="2391" spans="3:5" x14ac:dyDescent="0.2">
      <c r="C2391" s="21"/>
      <c r="D2391" s="21"/>
      <c r="E2391" s="21"/>
    </row>
    <row r="2392" spans="3:5" x14ac:dyDescent="0.2">
      <c r="C2392" s="21"/>
      <c r="D2392" s="21"/>
      <c r="E2392" s="21"/>
    </row>
    <row r="2393" spans="3:5" x14ac:dyDescent="0.2">
      <c r="C2393" s="21"/>
      <c r="D2393" s="21"/>
      <c r="E2393" s="21"/>
    </row>
    <row r="2394" spans="3:5" x14ac:dyDescent="0.2">
      <c r="C2394" s="21"/>
      <c r="D2394" s="21"/>
      <c r="E2394" s="21"/>
    </row>
    <row r="2395" spans="3:5" x14ac:dyDescent="0.2">
      <c r="C2395" s="21"/>
      <c r="D2395" s="21"/>
      <c r="E2395" s="21"/>
    </row>
    <row r="2396" spans="3:5" x14ac:dyDescent="0.2">
      <c r="C2396" s="21"/>
      <c r="D2396" s="21"/>
      <c r="E2396" s="21"/>
    </row>
    <row r="2397" spans="3:5" x14ac:dyDescent="0.2">
      <c r="C2397" s="21"/>
      <c r="D2397" s="21"/>
      <c r="E2397" s="21"/>
    </row>
    <row r="2398" spans="3:5" x14ac:dyDescent="0.2">
      <c r="C2398" s="21"/>
      <c r="D2398" s="21"/>
      <c r="E2398" s="21"/>
    </row>
    <row r="2399" spans="3:5" x14ac:dyDescent="0.2">
      <c r="C2399" s="21"/>
      <c r="D2399" s="21"/>
      <c r="E2399" s="21"/>
    </row>
    <row r="2400" spans="3:5" x14ac:dyDescent="0.2">
      <c r="C2400" s="21"/>
      <c r="D2400" s="21"/>
      <c r="E2400" s="21"/>
    </row>
    <row r="2401" spans="3:5" x14ac:dyDescent="0.2">
      <c r="C2401" s="21"/>
      <c r="D2401" s="21"/>
      <c r="E2401" s="21"/>
    </row>
    <row r="2402" spans="3:5" x14ac:dyDescent="0.2">
      <c r="C2402" s="21"/>
      <c r="D2402" s="21"/>
      <c r="E2402" s="21"/>
    </row>
    <row r="2403" spans="3:5" x14ac:dyDescent="0.2">
      <c r="C2403" s="21"/>
      <c r="D2403" s="21"/>
      <c r="E2403" s="21"/>
    </row>
    <row r="2404" spans="3:5" x14ac:dyDescent="0.2">
      <c r="C2404" s="21"/>
      <c r="D2404" s="21"/>
      <c r="E2404" s="21"/>
    </row>
    <row r="2405" spans="3:5" x14ac:dyDescent="0.2">
      <c r="C2405" s="21"/>
      <c r="D2405" s="21"/>
      <c r="E2405" s="21"/>
    </row>
    <row r="2406" spans="3:5" x14ac:dyDescent="0.2">
      <c r="C2406" s="21"/>
      <c r="D2406" s="21"/>
      <c r="E2406" s="21"/>
    </row>
    <row r="2407" spans="3:5" x14ac:dyDescent="0.2">
      <c r="C2407" s="21"/>
      <c r="D2407" s="21"/>
      <c r="E2407" s="21"/>
    </row>
    <row r="2408" spans="3:5" x14ac:dyDescent="0.2">
      <c r="C2408" s="21"/>
      <c r="D2408" s="21"/>
      <c r="E2408" s="21"/>
    </row>
    <row r="2409" spans="3:5" x14ac:dyDescent="0.2">
      <c r="C2409" s="21"/>
      <c r="D2409" s="21"/>
      <c r="E2409" s="21"/>
    </row>
    <row r="2410" spans="3:5" x14ac:dyDescent="0.2">
      <c r="C2410" s="21"/>
      <c r="D2410" s="21"/>
      <c r="E2410" s="21"/>
    </row>
    <row r="2411" spans="3:5" x14ac:dyDescent="0.2">
      <c r="C2411" s="21"/>
      <c r="D2411" s="21"/>
      <c r="E2411" s="21"/>
    </row>
    <row r="2412" spans="3:5" x14ac:dyDescent="0.2">
      <c r="C2412" s="21"/>
      <c r="D2412" s="21"/>
      <c r="E2412" s="21"/>
    </row>
    <row r="2413" spans="3:5" x14ac:dyDescent="0.2">
      <c r="C2413" s="21"/>
      <c r="D2413" s="21"/>
      <c r="E2413" s="21"/>
    </row>
    <row r="2414" spans="3:5" x14ac:dyDescent="0.2">
      <c r="C2414" s="21"/>
      <c r="D2414" s="21"/>
      <c r="E2414" s="21"/>
    </row>
    <row r="2415" spans="3:5" x14ac:dyDescent="0.2">
      <c r="C2415" s="21"/>
      <c r="D2415" s="21"/>
      <c r="E2415" s="21"/>
    </row>
    <row r="2416" spans="3:5" x14ac:dyDescent="0.2">
      <c r="C2416" s="21"/>
      <c r="D2416" s="21"/>
      <c r="E2416" s="21"/>
    </row>
    <row r="2417" spans="3:5" x14ac:dyDescent="0.2">
      <c r="C2417" s="21"/>
      <c r="D2417" s="21"/>
      <c r="E2417" s="21"/>
    </row>
    <row r="2418" spans="3:5" x14ac:dyDescent="0.2">
      <c r="C2418" s="21"/>
      <c r="D2418" s="21"/>
      <c r="E2418" s="21"/>
    </row>
    <row r="2419" spans="3:5" x14ac:dyDescent="0.2">
      <c r="C2419" s="21"/>
      <c r="D2419" s="21"/>
      <c r="E2419" s="21"/>
    </row>
    <row r="2420" spans="3:5" x14ac:dyDescent="0.2">
      <c r="C2420" s="21"/>
      <c r="D2420" s="21"/>
      <c r="E2420" s="21"/>
    </row>
    <row r="2421" spans="3:5" x14ac:dyDescent="0.2">
      <c r="C2421" s="21"/>
      <c r="D2421" s="21"/>
      <c r="E2421" s="21"/>
    </row>
    <row r="2422" spans="3:5" x14ac:dyDescent="0.2">
      <c r="C2422" s="21"/>
      <c r="D2422" s="21"/>
      <c r="E2422" s="21"/>
    </row>
  </sheetData>
  <mergeCells count="4">
    <mergeCell ref="DS1:DS2"/>
    <mergeCell ref="EW1:EW2"/>
    <mergeCell ref="FP1:FP2"/>
    <mergeCell ref="FQ1:FQ2"/>
  </mergeCells>
  <pageMargins left="0.59055118110236227" right="0.39370078740157483" top="1.1811023622047245" bottom="0.59055118110236227" header="0.51181102362204722" footer="0.51181102362204722"/>
  <pageSetup paperSize="9" scale="59" orientation="portrait" r:id="rId1"/>
  <headerFooter alignWithMargins="0">
    <oddHeader xml:space="preserve">&amp;C&amp;"Times New Roman,Félkövér"&amp;9 &amp;12 Budapest VIII. kerületi Önkormányzat 2019. évi költségvetés
 bevételi és kiadási előirányzatai címrendenként
&amp;R&amp;"Times New Roman,Félkövér"2. melléklet a
 ......önkormányzati rendelethez
eFt-ban&amp;"MS Sans Serif,Normál"
</oddHeader>
    <oddFooter>&amp;R
&amp;P</oddFooter>
  </headerFooter>
  <colBreaks count="6" manualBreakCount="6">
    <brk id="23" max="68" man="1"/>
    <brk id="125" max="68" man="1"/>
    <brk id="138" max="68" man="1"/>
    <brk id="153" max="68" man="1"/>
    <brk id="160" max="68" man="1"/>
    <brk id="166" max="68"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S2423"/>
  <sheetViews>
    <sheetView zoomScaleNormal="100" workbookViewId="0">
      <pane xSplit="1" ySplit="6" topLeftCell="BN10" activePane="bottomRight" state="frozen"/>
      <selection activeCell="DU75" sqref="DU75"/>
      <selection pane="topRight" activeCell="DU75" sqref="DU75"/>
      <selection pane="bottomLeft" activeCell="DU75" sqref="DU75"/>
      <selection pane="bottomRight" activeCell="EY10" sqref="EY10"/>
    </sheetView>
  </sheetViews>
  <sheetFormatPr defaultColWidth="10.7109375" defaultRowHeight="12.75" x14ac:dyDescent="0.2"/>
  <cols>
    <col min="1" max="1" width="55.7109375" style="20" customWidth="1"/>
    <col min="2" max="2" width="11.42578125" style="20" hidden="1" customWidth="1"/>
    <col min="3" max="3" width="13.28515625" style="27" customWidth="1"/>
    <col min="4" max="5" width="13.28515625" style="27" hidden="1" customWidth="1"/>
    <col min="6" max="6" width="11.42578125" style="21" customWidth="1"/>
    <col min="7" max="8" width="11.42578125" style="21" hidden="1" customWidth="1"/>
    <col min="9" max="9" width="13.28515625" style="21" customWidth="1"/>
    <col min="10" max="11" width="13.28515625" style="21" hidden="1" customWidth="1"/>
    <col min="12" max="12" width="13.28515625" style="21" customWidth="1"/>
    <col min="13" max="14" width="13.28515625" style="21" hidden="1" customWidth="1"/>
    <col min="15" max="15" width="13.28515625" style="21" customWidth="1"/>
    <col min="16" max="17" width="13.28515625" style="21" hidden="1" customWidth="1"/>
    <col min="18" max="18" width="13.28515625" style="21" customWidth="1"/>
    <col min="19" max="20" width="13.28515625" style="21" hidden="1" customWidth="1"/>
    <col min="21" max="21" width="13.28515625" style="21" customWidth="1"/>
    <col min="22" max="23" width="13.28515625" style="21" hidden="1" customWidth="1"/>
    <col min="24" max="24" width="13.28515625" style="21" customWidth="1"/>
    <col min="25" max="26" width="13.28515625" style="21" hidden="1" customWidth="1"/>
    <col min="27" max="27" width="13.28515625" style="21" customWidth="1"/>
    <col min="28" max="29" width="13.28515625" style="21" hidden="1" customWidth="1"/>
    <col min="30" max="30" width="13.28515625" style="21" customWidth="1"/>
    <col min="31" max="32" width="13.28515625" style="21" hidden="1" customWidth="1"/>
    <col min="33" max="33" width="13.28515625" style="21" customWidth="1"/>
    <col min="34" max="35" width="13.28515625" style="21" hidden="1" customWidth="1"/>
    <col min="36" max="36" width="13.28515625" style="21" customWidth="1"/>
    <col min="37" max="38" width="13.28515625" style="21" hidden="1" customWidth="1"/>
    <col min="39" max="39" width="13.28515625" style="21" customWidth="1"/>
    <col min="40" max="41" width="13.28515625" style="21" hidden="1" customWidth="1"/>
    <col min="42" max="42" width="13.28515625" style="21" customWidth="1"/>
    <col min="43" max="44" width="13.28515625" style="21" hidden="1" customWidth="1"/>
    <col min="45" max="45" width="13.28515625" style="21" customWidth="1"/>
    <col min="46" max="47" width="13.28515625" style="21" hidden="1" customWidth="1"/>
    <col min="48" max="48" width="13.28515625" style="21" customWidth="1"/>
    <col min="49" max="50" width="13.28515625" style="21" hidden="1" customWidth="1"/>
    <col min="51" max="51" width="13.28515625" style="21" customWidth="1"/>
    <col min="52" max="53" width="13.28515625" style="21" hidden="1" customWidth="1"/>
    <col min="54" max="54" width="13.28515625" style="21" customWidth="1"/>
    <col min="55" max="56" width="13.28515625" style="21" hidden="1" customWidth="1"/>
    <col min="57" max="57" width="13.28515625" style="21" customWidth="1"/>
    <col min="58" max="59" width="13.28515625" style="21" hidden="1" customWidth="1"/>
    <col min="60" max="60" width="13.28515625" style="21" customWidth="1"/>
    <col min="61" max="62" width="13.28515625" style="21" hidden="1" customWidth="1"/>
    <col min="63" max="63" width="13.28515625" style="21" customWidth="1"/>
    <col min="64" max="65" width="13.28515625" style="21" hidden="1" customWidth="1"/>
    <col min="66" max="66" width="13.28515625" style="21" customWidth="1"/>
    <col min="67" max="68" width="13.28515625" style="21" hidden="1" customWidth="1"/>
    <col min="69" max="69" width="13.28515625" style="21" customWidth="1"/>
    <col min="70" max="71" width="13.28515625" style="21" hidden="1" customWidth="1"/>
    <col min="72" max="72" width="13.28515625" style="21" customWidth="1"/>
    <col min="73" max="74" width="13.28515625" style="21" hidden="1" customWidth="1"/>
    <col min="75" max="75" width="13.28515625" style="21" customWidth="1"/>
    <col min="76" max="77" width="13.28515625" style="21" hidden="1" customWidth="1"/>
    <col min="78" max="78" width="13.28515625" style="21" customWidth="1"/>
    <col min="79" max="80" width="13.28515625" style="21" hidden="1" customWidth="1"/>
    <col min="81" max="81" width="13.28515625" style="21" customWidth="1"/>
    <col min="82" max="83" width="13.28515625" style="21" hidden="1" customWidth="1"/>
    <col min="84" max="84" width="13.28515625" style="21" customWidth="1"/>
    <col min="85" max="86" width="13.28515625" style="21" hidden="1" customWidth="1"/>
    <col min="87" max="87" width="13.28515625" style="21" customWidth="1"/>
    <col min="88" max="89" width="13.28515625" style="21" hidden="1" customWidth="1"/>
    <col min="90" max="90" width="13.28515625" style="21" customWidth="1"/>
    <col min="91" max="92" width="13.28515625" style="21" hidden="1" customWidth="1"/>
    <col min="93" max="93" width="13.28515625" style="21" customWidth="1"/>
    <col min="94" max="95" width="13.28515625" style="21" hidden="1" customWidth="1"/>
    <col min="96" max="96" width="13.28515625" style="21" customWidth="1"/>
    <col min="97" max="98" width="13.28515625" style="21" hidden="1" customWidth="1"/>
    <col min="99" max="99" width="13.28515625" style="21" customWidth="1"/>
    <col min="100" max="101" width="13.28515625" style="21" hidden="1" customWidth="1"/>
    <col min="102" max="102" width="13.28515625" style="21" customWidth="1"/>
    <col min="103" max="104" width="13.28515625" style="21" hidden="1" customWidth="1"/>
    <col min="105" max="105" width="13.28515625" style="21" customWidth="1"/>
    <col min="106" max="107" width="13.28515625" style="21" hidden="1" customWidth="1"/>
    <col min="108" max="108" width="13.28515625" style="21" customWidth="1"/>
    <col min="109" max="110" width="13.28515625" style="21" hidden="1" customWidth="1"/>
    <col min="111" max="111" width="13.28515625" style="21" customWidth="1"/>
    <col min="112" max="113" width="13.28515625" style="21" hidden="1" customWidth="1"/>
    <col min="114" max="114" width="13.28515625" style="21" customWidth="1"/>
    <col min="115" max="116" width="13.28515625" style="21" hidden="1" customWidth="1"/>
    <col min="117" max="117" width="13.28515625" style="21" customWidth="1"/>
    <col min="118" max="119" width="13.28515625" style="21" hidden="1" customWidth="1"/>
    <col min="120" max="120" width="13.28515625" style="21" customWidth="1"/>
    <col min="121" max="122" width="13.28515625" style="21" hidden="1" customWidth="1"/>
    <col min="123" max="123" width="13.28515625" style="130" customWidth="1"/>
    <col min="124" max="125" width="13.28515625" style="22" hidden="1" customWidth="1"/>
    <col min="126" max="126" width="13.28515625" style="21" customWidth="1"/>
    <col min="127" max="128" width="13.28515625" style="21" hidden="1" customWidth="1"/>
    <col min="129" max="129" width="13.28515625" style="21" customWidth="1"/>
    <col min="130" max="131" width="13.28515625" style="21" hidden="1" customWidth="1"/>
    <col min="132" max="132" width="13.28515625" style="21" customWidth="1"/>
    <col min="133" max="134" width="13.28515625" style="21" hidden="1" customWidth="1"/>
    <col min="135" max="135" width="13.28515625" style="21" customWidth="1"/>
    <col min="136" max="137" width="13.28515625" style="21" hidden="1" customWidth="1"/>
    <col min="138" max="138" width="13.28515625" style="21" customWidth="1"/>
    <col min="139" max="140" width="13.28515625" style="21" hidden="1" customWidth="1"/>
    <col min="141" max="141" width="13.28515625" style="21" customWidth="1"/>
    <col min="142" max="143" width="13.28515625" style="21" hidden="1" customWidth="1"/>
    <col min="144" max="144" width="13.28515625" style="21" customWidth="1"/>
    <col min="145" max="146" width="13.28515625" style="21" hidden="1" customWidth="1"/>
    <col min="147" max="147" width="13.28515625" style="21" customWidth="1"/>
    <col min="148" max="149" width="13.28515625" style="21" hidden="1" customWidth="1"/>
    <col min="150" max="150" width="13.28515625" style="21" customWidth="1"/>
    <col min="151" max="152" width="13.28515625" style="21" hidden="1" customWidth="1"/>
    <col min="153" max="153" width="13.85546875" style="130" customWidth="1"/>
    <col min="154" max="154" width="13.85546875" style="130" hidden="1" customWidth="1"/>
    <col min="155" max="167" width="13.28515625" style="21" customWidth="1"/>
    <col min="168" max="171" width="13.28515625" style="22" customWidth="1"/>
    <col min="172" max="172" width="15.7109375" style="22" customWidth="1"/>
    <col min="173" max="173" width="16.5703125" style="22" customWidth="1"/>
    <col min="174" max="177" width="14.7109375" style="9" customWidth="1"/>
    <col min="178" max="16384" width="10.7109375" style="9"/>
  </cols>
  <sheetData>
    <row r="1" spans="1:174" s="1" customFormat="1" ht="14.25" x14ac:dyDescent="0.2">
      <c r="A1" s="144" t="s">
        <v>856</v>
      </c>
      <c r="B1" s="145"/>
      <c r="C1" s="748">
        <v>11101</v>
      </c>
      <c r="D1" s="748"/>
      <c r="E1" s="748"/>
      <c r="F1" s="748">
        <v>11102</v>
      </c>
      <c r="G1" s="748"/>
      <c r="H1" s="748"/>
      <c r="I1" s="748">
        <v>11103</v>
      </c>
      <c r="J1" s="748"/>
      <c r="K1" s="748"/>
      <c r="L1" s="146">
        <v>11104</v>
      </c>
      <c r="M1" s="748"/>
      <c r="N1" s="748"/>
      <c r="O1" s="748">
        <v>11105</v>
      </c>
      <c r="P1" s="748"/>
      <c r="Q1" s="748"/>
      <c r="R1" s="146" t="s">
        <v>1</v>
      </c>
      <c r="S1" s="748"/>
      <c r="T1" s="748"/>
      <c r="U1" s="748" t="s">
        <v>2</v>
      </c>
      <c r="V1" s="748"/>
      <c r="W1" s="748"/>
      <c r="X1" s="748" t="s">
        <v>3</v>
      </c>
      <c r="Y1" s="748"/>
      <c r="Z1" s="748"/>
      <c r="AA1" s="748" t="s">
        <v>4</v>
      </c>
      <c r="AB1" s="748"/>
      <c r="AC1" s="748"/>
      <c r="AD1" s="748" t="s">
        <v>5</v>
      </c>
      <c r="AE1" s="748"/>
      <c r="AF1" s="748"/>
      <c r="AG1" s="748">
        <v>11201</v>
      </c>
      <c r="AH1" s="748"/>
      <c r="AI1" s="748"/>
      <c r="AJ1" s="146">
        <v>11301</v>
      </c>
      <c r="AK1" s="748"/>
      <c r="AL1" s="748"/>
      <c r="AM1" s="748">
        <v>11303</v>
      </c>
      <c r="AN1" s="748"/>
      <c r="AO1" s="748"/>
      <c r="AP1" s="748">
        <v>11401</v>
      </c>
      <c r="AQ1" s="748"/>
      <c r="AR1" s="748"/>
      <c r="AS1" s="748">
        <v>11402</v>
      </c>
      <c r="AT1" s="748"/>
      <c r="AU1" s="748"/>
      <c r="AV1" s="748" t="s">
        <v>6</v>
      </c>
      <c r="AW1" s="748"/>
      <c r="AX1" s="748"/>
      <c r="AY1" s="748" t="s">
        <v>7</v>
      </c>
      <c r="AZ1" s="748"/>
      <c r="BA1" s="748"/>
      <c r="BB1" s="748">
        <v>11405</v>
      </c>
      <c r="BC1" s="748"/>
      <c r="BD1" s="748"/>
      <c r="BE1" s="146">
        <v>11406</v>
      </c>
      <c r="BF1" s="748"/>
      <c r="BG1" s="748"/>
      <c r="BH1" s="748">
        <v>11407</v>
      </c>
      <c r="BI1" s="748"/>
      <c r="BJ1" s="748"/>
      <c r="BK1" s="748">
        <v>11501</v>
      </c>
      <c r="BL1" s="748"/>
      <c r="BM1" s="748"/>
      <c r="BN1" s="748">
        <v>11502</v>
      </c>
      <c r="BO1" s="748"/>
      <c r="BP1" s="748"/>
      <c r="BQ1" s="748">
        <v>11601</v>
      </c>
      <c r="BR1" s="748"/>
      <c r="BS1" s="748"/>
      <c r="BT1" s="748" t="s">
        <v>8</v>
      </c>
      <c r="BU1" s="748"/>
      <c r="BV1" s="748"/>
      <c r="BW1" s="146" t="s">
        <v>9</v>
      </c>
      <c r="BX1" s="748"/>
      <c r="BY1" s="748"/>
      <c r="BZ1" s="748" t="s">
        <v>10</v>
      </c>
      <c r="CA1" s="748"/>
      <c r="CB1" s="748"/>
      <c r="CC1" s="748" t="s">
        <v>11</v>
      </c>
      <c r="CD1" s="748"/>
      <c r="CE1" s="748"/>
      <c r="CF1" s="748">
        <v>11602</v>
      </c>
      <c r="CG1" s="748"/>
      <c r="CH1" s="748"/>
      <c r="CI1" s="748">
        <v>11603</v>
      </c>
      <c r="CJ1" s="748"/>
      <c r="CK1" s="748"/>
      <c r="CL1" s="748">
        <v>11604</v>
      </c>
      <c r="CM1" s="748"/>
      <c r="CN1" s="748"/>
      <c r="CO1" s="146">
        <v>11605</v>
      </c>
      <c r="CP1" s="146"/>
      <c r="CQ1" s="146"/>
      <c r="CR1" s="146">
        <v>11701</v>
      </c>
      <c r="CS1" s="748"/>
      <c r="CT1" s="748"/>
      <c r="CU1" s="748">
        <v>11702</v>
      </c>
      <c r="CV1" s="748"/>
      <c r="CW1" s="748"/>
      <c r="CX1" s="748">
        <v>11703</v>
      </c>
      <c r="CY1" s="748"/>
      <c r="CZ1" s="748"/>
      <c r="DA1" s="748">
        <v>11704</v>
      </c>
      <c r="DB1" s="748"/>
      <c r="DC1" s="748"/>
      <c r="DD1" s="748">
        <v>11705</v>
      </c>
      <c r="DE1" s="748"/>
      <c r="DF1" s="748"/>
      <c r="DG1" s="146" t="s">
        <v>12</v>
      </c>
      <c r="DH1" s="748"/>
      <c r="DI1" s="748"/>
      <c r="DJ1" s="748" t="s">
        <v>13</v>
      </c>
      <c r="DK1" s="748"/>
      <c r="DL1" s="748"/>
      <c r="DM1" s="748">
        <v>11803</v>
      </c>
      <c r="DN1" s="748"/>
      <c r="DO1" s="748"/>
      <c r="DP1" s="146">
        <v>11805</v>
      </c>
      <c r="DQ1" s="146"/>
      <c r="DR1" s="146"/>
      <c r="DS1" s="894" t="s">
        <v>387</v>
      </c>
      <c r="DT1" s="147"/>
      <c r="DU1" s="147"/>
      <c r="DV1" s="146">
        <v>12102</v>
      </c>
      <c r="DW1" s="146"/>
      <c r="DX1" s="146"/>
      <c r="DY1" s="146">
        <v>12103</v>
      </c>
      <c r="DZ1" s="146"/>
      <c r="EA1" s="146"/>
      <c r="EB1" s="146">
        <v>12104</v>
      </c>
      <c r="EC1" s="748"/>
      <c r="ED1" s="748"/>
      <c r="EE1" s="748" t="s">
        <v>14</v>
      </c>
      <c r="EF1" s="748"/>
      <c r="EG1" s="748"/>
      <c r="EH1" s="748" t="s">
        <v>15</v>
      </c>
      <c r="EI1" s="748"/>
      <c r="EJ1" s="748"/>
      <c r="EK1" s="146" t="s">
        <v>16</v>
      </c>
      <c r="EL1" s="748"/>
      <c r="EM1" s="748"/>
      <c r="EN1" s="748" t="s">
        <v>17</v>
      </c>
      <c r="EO1" s="748"/>
      <c r="EP1" s="748"/>
      <c r="EQ1" s="146">
        <v>12202</v>
      </c>
      <c r="ER1" s="146"/>
      <c r="ES1" s="146"/>
      <c r="ET1" s="146">
        <v>12203</v>
      </c>
      <c r="EU1" s="146"/>
      <c r="EV1" s="146"/>
      <c r="EW1" s="894" t="s">
        <v>73</v>
      </c>
      <c r="EX1" s="148"/>
      <c r="EY1" s="748">
        <v>40101</v>
      </c>
      <c r="EZ1" s="748" t="s">
        <v>18</v>
      </c>
      <c r="FA1" s="748" t="s">
        <v>19</v>
      </c>
      <c r="FB1" s="146" t="s">
        <v>20</v>
      </c>
      <c r="FC1" s="748">
        <v>40103</v>
      </c>
      <c r="FD1" s="748" t="s">
        <v>21</v>
      </c>
      <c r="FE1" s="748" t="s">
        <v>22</v>
      </c>
      <c r="FF1" s="748">
        <v>40105</v>
      </c>
      <c r="FG1" s="748">
        <v>40106</v>
      </c>
      <c r="FH1" s="146">
        <v>40107</v>
      </c>
      <c r="FI1" s="748">
        <v>40108</v>
      </c>
      <c r="FJ1" s="748">
        <v>40109</v>
      </c>
      <c r="FK1" s="748">
        <v>40110</v>
      </c>
      <c r="FL1" s="748">
        <v>40100</v>
      </c>
      <c r="FM1" s="748" t="s">
        <v>23</v>
      </c>
      <c r="FN1" s="750">
        <v>50100</v>
      </c>
      <c r="FO1" s="149" t="s">
        <v>24</v>
      </c>
      <c r="FP1" s="896" t="s">
        <v>973</v>
      </c>
      <c r="FQ1" s="898" t="s">
        <v>972</v>
      </c>
    </row>
    <row r="2" spans="1:174" s="3" customFormat="1" ht="76.5" x14ac:dyDescent="0.2">
      <c r="A2" s="755" t="s">
        <v>26</v>
      </c>
      <c r="B2" s="132"/>
      <c r="C2" s="749" t="s">
        <v>27</v>
      </c>
      <c r="D2" s="749"/>
      <c r="E2" s="749"/>
      <c r="F2" s="749" t="s">
        <v>28</v>
      </c>
      <c r="G2" s="749"/>
      <c r="H2" s="749"/>
      <c r="I2" s="749" t="s">
        <v>29</v>
      </c>
      <c r="J2" s="749"/>
      <c r="K2" s="749"/>
      <c r="L2" s="96" t="s">
        <v>30</v>
      </c>
      <c r="M2" s="749"/>
      <c r="N2" s="749"/>
      <c r="O2" s="749" t="s">
        <v>31</v>
      </c>
      <c r="P2" s="749"/>
      <c r="Q2" s="749"/>
      <c r="R2" s="96" t="s">
        <v>32</v>
      </c>
      <c r="S2" s="749"/>
      <c r="T2" s="749"/>
      <c r="U2" s="749" t="s">
        <v>33</v>
      </c>
      <c r="V2" s="749"/>
      <c r="W2" s="749"/>
      <c r="X2" s="749" t="s">
        <v>34</v>
      </c>
      <c r="Y2" s="749"/>
      <c r="Z2" s="749"/>
      <c r="AA2" s="749" t="s">
        <v>35</v>
      </c>
      <c r="AB2" s="749"/>
      <c r="AC2" s="749"/>
      <c r="AD2" s="749" t="s">
        <v>36</v>
      </c>
      <c r="AE2" s="749"/>
      <c r="AF2" s="749"/>
      <c r="AG2" s="749" t="s">
        <v>37</v>
      </c>
      <c r="AH2" s="749"/>
      <c r="AI2" s="749"/>
      <c r="AJ2" s="96" t="s">
        <v>38</v>
      </c>
      <c r="AK2" s="749"/>
      <c r="AL2" s="749"/>
      <c r="AM2" s="749" t="s">
        <v>39</v>
      </c>
      <c r="AN2" s="749"/>
      <c r="AO2" s="749"/>
      <c r="AP2" s="749" t="s">
        <v>40</v>
      </c>
      <c r="AQ2" s="749"/>
      <c r="AR2" s="749"/>
      <c r="AS2" s="749" t="s">
        <v>661</v>
      </c>
      <c r="AT2" s="749"/>
      <c r="AU2" s="749"/>
      <c r="AV2" s="749" t="s">
        <v>41</v>
      </c>
      <c r="AW2" s="749"/>
      <c r="AX2" s="749"/>
      <c r="AY2" s="749" t="s">
        <v>42</v>
      </c>
      <c r="AZ2" s="749"/>
      <c r="BA2" s="749"/>
      <c r="BB2" s="749" t="s">
        <v>43</v>
      </c>
      <c r="BC2" s="749"/>
      <c r="BD2" s="749"/>
      <c r="BE2" s="96" t="s">
        <v>44</v>
      </c>
      <c r="BF2" s="749"/>
      <c r="BG2" s="749"/>
      <c r="BH2" s="749" t="s">
        <v>45</v>
      </c>
      <c r="BI2" s="749"/>
      <c r="BJ2" s="749"/>
      <c r="BK2" s="749" t="s">
        <v>46</v>
      </c>
      <c r="BL2" s="749"/>
      <c r="BM2" s="749"/>
      <c r="BN2" s="749" t="s">
        <v>47</v>
      </c>
      <c r="BO2" s="749"/>
      <c r="BP2" s="749"/>
      <c r="BQ2" s="749" t="s">
        <v>48</v>
      </c>
      <c r="BR2" s="749"/>
      <c r="BS2" s="749"/>
      <c r="BT2" s="749" t="s">
        <v>49</v>
      </c>
      <c r="BU2" s="749"/>
      <c r="BV2" s="749"/>
      <c r="BW2" s="96" t="s">
        <v>50</v>
      </c>
      <c r="BX2" s="749"/>
      <c r="BY2" s="749"/>
      <c r="BZ2" s="749" t="s">
        <v>51</v>
      </c>
      <c r="CA2" s="749"/>
      <c r="CB2" s="749"/>
      <c r="CC2" s="749" t="s">
        <v>50</v>
      </c>
      <c r="CD2" s="749"/>
      <c r="CE2" s="749"/>
      <c r="CF2" s="97" t="s">
        <v>52</v>
      </c>
      <c r="CG2" s="97"/>
      <c r="CH2" s="97"/>
      <c r="CI2" s="749" t="s">
        <v>53</v>
      </c>
      <c r="CJ2" s="749"/>
      <c r="CK2" s="749"/>
      <c r="CL2" s="749" t="s">
        <v>660</v>
      </c>
      <c r="CM2" s="749"/>
      <c r="CN2" s="749"/>
      <c r="CO2" s="96" t="s">
        <v>1043</v>
      </c>
      <c r="CP2" s="96"/>
      <c r="CQ2" s="96"/>
      <c r="CR2" s="96" t="s">
        <v>56</v>
      </c>
      <c r="CS2" s="749"/>
      <c r="CT2" s="749"/>
      <c r="CU2" s="749" t="s">
        <v>57</v>
      </c>
      <c r="CV2" s="749"/>
      <c r="CW2" s="749"/>
      <c r="CX2" s="749" t="s">
        <v>284</v>
      </c>
      <c r="CY2" s="749"/>
      <c r="CZ2" s="749"/>
      <c r="DA2" s="749" t="s">
        <v>58</v>
      </c>
      <c r="DB2" s="749"/>
      <c r="DC2" s="749"/>
      <c r="DD2" s="749" t="s">
        <v>59</v>
      </c>
      <c r="DE2" s="749"/>
      <c r="DF2" s="749"/>
      <c r="DG2" s="96" t="s">
        <v>60</v>
      </c>
      <c r="DH2" s="749"/>
      <c r="DI2" s="749"/>
      <c r="DJ2" s="749" t="s">
        <v>61</v>
      </c>
      <c r="DK2" s="749"/>
      <c r="DL2" s="749"/>
      <c r="DM2" s="749" t="s">
        <v>62</v>
      </c>
      <c r="DN2" s="749"/>
      <c r="DO2" s="749"/>
      <c r="DP2" s="98" t="s">
        <v>63</v>
      </c>
      <c r="DQ2" s="98"/>
      <c r="DR2" s="98"/>
      <c r="DS2" s="895"/>
      <c r="DT2" s="131"/>
      <c r="DU2" s="131"/>
      <c r="DV2" s="96" t="s">
        <v>64</v>
      </c>
      <c r="DW2" s="96"/>
      <c r="DX2" s="96"/>
      <c r="DY2" s="96" t="s">
        <v>65</v>
      </c>
      <c r="DZ2" s="96"/>
      <c r="EA2" s="96"/>
      <c r="EB2" s="96" t="s">
        <v>66</v>
      </c>
      <c r="EC2" s="749"/>
      <c r="ED2" s="749"/>
      <c r="EE2" s="749" t="s">
        <v>67</v>
      </c>
      <c r="EF2" s="749"/>
      <c r="EG2" s="749"/>
      <c r="EH2" s="749" t="s">
        <v>68</v>
      </c>
      <c r="EI2" s="749"/>
      <c r="EJ2" s="749"/>
      <c r="EK2" s="96" t="s">
        <v>69</v>
      </c>
      <c r="EL2" s="749"/>
      <c r="EM2" s="749"/>
      <c r="EN2" s="749" t="s">
        <v>70</v>
      </c>
      <c r="EO2" s="749"/>
      <c r="EP2" s="749"/>
      <c r="EQ2" s="96" t="s">
        <v>71</v>
      </c>
      <c r="ER2" s="749"/>
      <c r="ES2" s="749"/>
      <c r="ET2" s="749" t="s">
        <v>72</v>
      </c>
      <c r="EU2" s="749"/>
      <c r="EV2" s="749"/>
      <c r="EW2" s="895"/>
      <c r="EX2" s="139"/>
      <c r="EY2" s="749" t="s">
        <v>74</v>
      </c>
      <c r="EZ2" s="749" t="s">
        <v>75</v>
      </c>
      <c r="FA2" s="749" t="s">
        <v>76</v>
      </c>
      <c r="FB2" s="96" t="s">
        <v>77</v>
      </c>
      <c r="FC2" s="749" t="s">
        <v>78</v>
      </c>
      <c r="FD2" s="749" t="s">
        <v>79</v>
      </c>
      <c r="FE2" s="749" t="s">
        <v>80</v>
      </c>
      <c r="FF2" s="749" t="s">
        <v>81</v>
      </c>
      <c r="FG2" s="749" t="s">
        <v>82</v>
      </c>
      <c r="FH2" s="96" t="s">
        <v>83</v>
      </c>
      <c r="FI2" s="749" t="s">
        <v>84</v>
      </c>
      <c r="FJ2" s="749" t="s">
        <v>85</v>
      </c>
      <c r="FK2" s="749" t="s">
        <v>638</v>
      </c>
      <c r="FL2" s="98" t="s">
        <v>86</v>
      </c>
      <c r="FM2" s="98" t="s">
        <v>87</v>
      </c>
      <c r="FN2" s="98" t="s">
        <v>88</v>
      </c>
      <c r="FO2" s="753" t="s">
        <v>384</v>
      </c>
      <c r="FP2" s="897"/>
      <c r="FQ2" s="899"/>
      <c r="FR2" s="2"/>
    </row>
    <row r="3" spans="1:174" s="3" customFormat="1" ht="15.75" x14ac:dyDescent="0.2">
      <c r="A3" s="755"/>
      <c r="B3" s="132"/>
      <c r="C3" s="749"/>
      <c r="D3" s="749"/>
      <c r="E3" s="749"/>
      <c r="F3" s="749"/>
      <c r="G3" s="749"/>
      <c r="H3" s="749"/>
      <c r="I3" s="749"/>
      <c r="J3" s="749"/>
      <c r="K3" s="749"/>
      <c r="L3" s="96"/>
      <c r="M3" s="749"/>
      <c r="N3" s="749"/>
      <c r="O3" s="749"/>
      <c r="P3" s="749"/>
      <c r="Q3" s="749"/>
      <c r="R3" s="96"/>
      <c r="S3" s="749"/>
      <c r="T3" s="749"/>
      <c r="U3" s="749"/>
      <c r="V3" s="749"/>
      <c r="W3" s="749"/>
      <c r="X3" s="749"/>
      <c r="Y3" s="749"/>
      <c r="Z3" s="749"/>
      <c r="AA3" s="749"/>
      <c r="AB3" s="749"/>
      <c r="AC3" s="749"/>
      <c r="AD3" s="749"/>
      <c r="AE3" s="749"/>
      <c r="AF3" s="749"/>
      <c r="AG3" s="749"/>
      <c r="AH3" s="749"/>
      <c r="AI3" s="749"/>
      <c r="AJ3" s="96"/>
      <c r="AK3" s="749"/>
      <c r="AL3" s="749"/>
      <c r="AM3" s="749"/>
      <c r="AN3" s="749"/>
      <c r="AO3" s="749"/>
      <c r="AP3" s="749"/>
      <c r="AQ3" s="749"/>
      <c r="AR3" s="749"/>
      <c r="AS3" s="749"/>
      <c r="AT3" s="749"/>
      <c r="AU3" s="749"/>
      <c r="AV3" s="749"/>
      <c r="AW3" s="749"/>
      <c r="AX3" s="749"/>
      <c r="AY3" s="749"/>
      <c r="AZ3" s="749"/>
      <c r="BA3" s="749"/>
      <c r="BB3" s="749"/>
      <c r="BC3" s="749"/>
      <c r="BD3" s="749"/>
      <c r="BE3" s="96"/>
      <c r="BF3" s="749"/>
      <c r="BG3" s="749"/>
      <c r="BH3" s="749"/>
      <c r="BI3" s="749"/>
      <c r="BJ3" s="749"/>
      <c r="BK3" s="749"/>
      <c r="BL3" s="749"/>
      <c r="BM3" s="749"/>
      <c r="BN3" s="749"/>
      <c r="BO3" s="749"/>
      <c r="BP3" s="749"/>
      <c r="BQ3" s="749"/>
      <c r="BR3" s="749"/>
      <c r="BS3" s="749"/>
      <c r="BT3" s="749"/>
      <c r="BU3" s="749"/>
      <c r="BV3" s="749"/>
      <c r="BW3" s="96"/>
      <c r="BX3" s="749"/>
      <c r="BY3" s="749"/>
      <c r="BZ3" s="749"/>
      <c r="CA3" s="749"/>
      <c r="CB3" s="749"/>
      <c r="CC3" s="749"/>
      <c r="CD3" s="749"/>
      <c r="CE3" s="749"/>
      <c r="CF3" s="97"/>
      <c r="CG3" s="97"/>
      <c r="CH3" s="97"/>
      <c r="CI3" s="749"/>
      <c r="CJ3" s="749"/>
      <c r="CK3" s="749"/>
      <c r="CL3" s="749"/>
      <c r="CM3" s="749"/>
      <c r="CN3" s="749"/>
      <c r="CO3" s="96"/>
      <c r="CP3" s="96"/>
      <c r="CQ3" s="96"/>
      <c r="CR3" s="96"/>
      <c r="CS3" s="749"/>
      <c r="CT3" s="749"/>
      <c r="CU3" s="749"/>
      <c r="CV3" s="749"/>
      <c r="CW3" s="749"/>
      <c r="CX3" s="749"/>
      <c r="CY3" s="749"/>
      <c r="CZ3" s="749"/>
      <c r="DA3" s="749"/>
      <c r="DB3" s="749"/>
      <c r="DC3" s="749"/>
      <c r="DD3" s="749"/>
      <c r="DE3" s="749"/>
      <c r="DF3" s="749"/>
      <c r="DG3" s="96"/>
      <c r="DH3" s="749"/>
      <c r="DI3" s="749"/>
      <c r="DJ3" s="749"/>
      <c r="DK3" s="749"/>
      <c r="DL3" s="749"/>
      <c r="DM3" s="749"/>
      <c r="DN3" s="749"/>
      <c r="DO3" s="749"/>
      <c r="DP3" s="98"/>
      <c r="DQ3" s="98"/>
      <c r="DR3" s="98"/>
      <c r="DS3" s="752"/>
      <c r="DT3" s="131"/>
      <c r="DU3" s="131"/>
      <c r="DV3" s="96"/>
      <c r="DW3" s="96"/>
      <c r="DX3" s="96"/>
      <c r="DY3" s="96"/>
      <c r="DZ3" s="96"/>
      <c r="EA3" s="96"/>
      <c r="EB3" s="96"/>
      <c r="EC3" s="749"/>
      <c r="ED3" s="749"/>
      <c r="EE3" s="749"/>
      <c r="EF3" s="749"/>
      <c r="EG3" s="749"/>
      <c r="EH3" s="749"/>
      <c r="EI3" s="749"/>
      <c r="EJ3" s="749"/>
      <c r="EK3" s="96"/>
      <c r="EL3" s="749"/>
      <c r="EM3" s="749"/>
      <c r="EN3" s="749"/>
      <c r="EO3" s="749"/>
      <c r="EP3" s="749"/>
      <c r="EQ3" s="96"/>
      <c r="ER3" s="749"/>
      <c r="ES3" s="749"/>
      <c r="ET3" s="749"/>
      <c r="EU3" s="749"/>
      <c r="EV3" s="749"/>
      <c r="EW3" s="752"/>
      <c r="EX3" s="139"/>
      <c r="EY3" s="749"/>
      <c r="EZ3" s="749"/>
      <c r="FA3" s="749"/>
      <c r="FB3" s="96"/>
      <c r="FC3" s="749"/>
      <c r="FD3" s="749"/>
      <c r="FE3" s="749"/>
      <c r="FF3" s="749"/>
      <c r="FG3" s="749"/>
      <c r="FH3" s="96"/>
      <c r="FI3" s="749"/>
      <c r="FJ3" s="749"/>
      <c r="FK3" s="749"/>
      <c r="FL3" s="98"/>
      <c r="FM3" s="98"/>
      <c r="FN3" s="98"/>
      <c r="FO3" s="753"/>
      <c r="FP3" s="98"/>
      <c r="FQ3" s="754"/>
      <c r="FR3" s="2"/>
    </row>
    <row r="4" spans="1:174" s="3" customFormat="1" ht="15.75" x14ac:dyDescent="0.2">
      <c r="A4" s="755"/>
      <c r="B4" s="132"/>
      <c r="C4" s="749"/>
      <c r="D4" s="749"/>
      <c r="E4" s="749"/>
      <c r="F4" s="749"/>
      <c r="G4" s="749"/>
      <c r="H4" s="749"/>
      <c r="I4" s="749"/>
      <c r="J4" s="749"/>
      <c r="K4" s="749"/>
      <c r="L4" s="96"/>
      <c r="M4" s="749"/>
      <c r="N4" s="749"/>
      <c r="O4" s="749"/>
      <c r="P4" s="749"/>
      <c r="Q4" s="749"/>
      <c r="R4" s="96"/>
      <c r="S4" s="749"/>
      <c r="T4" s="749"/>
      <c r="U4" s="749"/>
      <c r="V4" s="749"/>
      <c r="W4" s="749"/>
      <c r="X4" s="749"/>
      <c r="Y4" s="749"/>
      <c r="Z4" s="749"/>
      <c r="AA4" s="749"/>
      <c r="AB4" s="749"/>
      <c r="AC4" s="749"/>
      <c r="AD4" s="749"/>
      <c r="AE4" s="749"/>
      <c r="AF4" s="749"/>
      <c r="AG4" s="749"/>
      <c r="AH4" s="749"/>
      <c r="AI4" s="749"/>
      <c r="AJ4" s="96"/>
      <c r="AK4" s="749"/>
      <c r="AL4" s="749"/>
      <c r="AM4" s="749"/>
      <c r="AN4" s="749"/>
      <c r="AO4" s="749"/>
      <c r="AP4" s="749"/>
      <c r="AQ4" s="749"/>
      <c r="AR4" s="749"/>
      <c r="AS4" s="749"/>
      <c r="AT4" s="749"/>
      <c r="AU4" s="749"/>
      <c r="AV4" s="749"/>
      <c r="AW4" s="749"/>
      <c r="AX4" s="749"/>
      <c r="AY4" s="749"/>
      <c r="AZ4" s="749"/>
      <c r="BA4" s="749"/>
      <c r="BB4" s="749"/>
      <c r="BC4" s="749"/>
      <c r="BD4" s="749"/>
      <c r="BE4" s="96"/>
      <c r="BF4" s="749"/>
      <c r="BG4" s="749"/>
      <c r="BH4" s="749"/>
      <c r="BI4" s="749"/>
      <c r="BJ4" s="749"/>
      <c r="BK4" s="749"/>
      <c r="BL4" s="749"/>
      <c r="BM4" s="749"/>
      <c r="BN4" s="749"/>
      <c r="BO4" s="749"/>
      <c r="BP4" s="749"/>
      <c r="BQ4" s="749"/>
      <c r="BR4" s="749"/>
      <c r="BS4" s="749"/>
      <c r="BT4" s="749"/>
      <c r="BU4" s="749"/>
      <c r="BV4" s="749"/>
      <c r="BW4" s="96"/>
      <c r="BX4" s="749"/>
      <c r="BY4" s="749"/>
      <c r="BZ4" s="749"/>
      <c r="CA4" s="749"/>
      <c r="CB4" s="749"/>
      <c r="CC4" s="749"/>
      <c r="CD4" s="749"/>
      <c r="CE4" s="749"/>
      <c r="CF4" s="97"/>
      <c r="CG4" s="97"/>
      <c r="CH4" s="97"/>
      <c r="CI4" s="749"/>
      <c r="CJ4" s="749"/>
      <c r="CK4" s="749"/>
      <c r="CL4" s="749"/>
      <c r="CM4" s="749"/>
      <c r="CN4" s="749"/>
      <c r="CO4" s="96"/>
      <c r="CP4" s="96"/>
      <c r="CQ4" s="96"/>
      <c r="CR4" s="96"/>
      <c r="CS4" s="749"/>
      <c r="CT4" s="749"/>
      <c r="CU4" s="749"/>
      <c r="CV4" s="749"/>
      <c r="CW4" s="749"/>
      <c r="CX4" s="749"/>
      <c r="CY4" s="749"/>
      <c r="CZ4" s="749"/>
      <c r="DA4" s="749"/>
      <c r="DB4" s="749"/>
      <c r="DC4" s="749"/>
      <c r="DD4" s="749"/>
      <c r="DE4" s="749"/>
      <c r="DF4" s="749"/>
      <c r="DG4" s="96"/>
      <c r="DH4" s="749"/>
      <c r="DI4" s="749"/>
      <c r="DJ4" s="749"/>
      <c r="DK4" s="749"/>
      <c r="DL4" s="749"/>
      <c r="DM4" s="749"/>
      <c r="DN4" s="749"/>
      <c r="DO4" s="749"/>
      <c r="DP4" s="98"/>
      <c r="DQ4" s="98"/>
      <c r="DR4" s="98"/>
      <c r="DS4" s="752"/>
      <c r="DT4" s="131"/>
      <c r="DU4" s="131"/>
      <c r="DV4" s="96"/>
      <c r="DW4" s="96"/>
      <c r="DX4" s="96"/>
      <c r="DY4" s="96"/>
      <c r="DZ4" s="96"/>
      <c r="EA4" s="96"/>
      <c r="EB4" s="96"/>
      <c r="EC4" s="749"/>
      <c r="ED4" s="749"/>
      <c r="EE4" s="749"/>
      <c r="EF4" s="749"/>
      <c r="EG4" s="749"/>
      <c r="EH4" s="749"/>
      <c r="EI4" s="749"/>
      <c r="EJ4" s="749"/>
      <c r="EK4" s="96"/>
      <c r="EL4" s="749"/>
      <c r="EM4" s="749"/>
      <c r="EN4" s="749"/>
      <c r="EO4" s="749"/>
      <c r="EP4" s="749"/>
      <c r="EQ4" s="96"/>
      <c r="ER4" s="749"/>
      <c r="ES4" s="749"/>
      <c r="ET4" s="749"/>
      <c r="EU4" s="749"/>
      <c r="EV4" s="749"/>
      <c r="EW4" s="752"/>
      <c r="EX4" s="139"/>
      <c r="EY4" s="749"/>
      <c r="EZ4" s="749"/>
      <c r="FA4" s="749"/>
      <c r="FB4" s="96"/>
      <c r="FC4" s="749"/>
      <c r="FD4" s="749"/>
      <c r="FE4" s="749"/>
      <c r="FF4" s="749"/>
      <c r="FG4" s="749"/>
      <c r="FH4" s="96"/>
      <c r="FI4" s="749"/>
      <c r="FJ4" s="749"/>
      <c r="FK4" s="749"/>
      <c r="FL4" s="98"/>
      <c r="FM4" s="98"/>
      <c r="FN4" s="98"/>
      <c r="FO4" s="753"/>
      <c r="FP4" s="753"/>
      <c r="FQ4" s="754"/>
      <c r="FR4" s="2"/>
    </row>
    <row r="5" spans="1:174" s="3" customFormat="1" ht="16.5" thickBot="1" x14ac:dyDescent="0.25">
      <c r="A5" s="755"/>
      <c r="B5" s="132"/>
      <c r="C5" s="749"/>
      <c r="D5" s="749"/>
      <c r="E5" s="749"/>
      <c r="F5" s="749"/>
      <c r="G5" s="749"/>
      <c r="H5" s="749"/>
      <c r="I5" s="749"/>
      <c r="J5" s="749"/>
      <c r="K5" s="749"/>
      <c r="L5" s="96"/>
      <c r="M5" s="749"/>
      <c r="N5" s="749"/>
      <c r="O5" s="749"/>
      <c r="P5" s="749"/>
      <c r="Q5" s="749"/>
      <c r="R5" s="96"/>
      <c r="S5" s="749"/>
      <c r="T5" s="749"/>
      <c r="U5" s="749"/>
      <c r="V5" s="749"/>
      <c r="W5" s="749"/>
      <c r="X5" s="749"/>
      <c r="Y5" s="749"/>
      <c r="Z5" s="749"/>
      <c r="AA5" s="749"/>
      <c r="AB5" s="749"/>
      <c r="AC5" s="749"/>
      <c r="AD5" s="749"/>
      <c r="AE5" s="749"/>
      <c r="AF5" s="749"/>
      <c r="AG5" s="749"/>
      <c r="AH5" s="749"/>
      <c r="AI5" s="749"/>
      <c r="AJ5" s="96"/>
      <c r="AK5" s="749"/>
      <c r="AL5" s="749"/>
      <c r="AM5" s="749"/>
      <c r="AN5" s="749"/>
      <c r="AO5" s="749"/>
      <c r="AP5" s="749"/>
      <c r="AQ5" s="749"/>
      <c r="AR5" s="749"/>
      <c r="AS5" s="749"/>
      <c r="AT5" s="749"/>
      <c r="AU5" s="749"/>
      <c r="AV5" s="749"/>
      <c r="AW5" s="749"/>
      <c r="AX5" s="749"/>
      <c r="AY5" s="749"/>
      <c r="AZ5" s="749"/>
      <c r="BA5" s="749"/>
      <c r="BB5" s="749"/>
      <c r="BC5" s="749"/>
      <c r="BD5" s="749"/>
      <c r="BE5" s="96"/>
      <c r="BF5" s="749"/>
      <c r="BG5" s="749"/>
      <c r="BH5" s="749"/>
      <c r="BI5" s="749"/>
      <c r="BJ5" s="749"/>
      <c r="BK5" s="749"/>
      <c r="BL5" s="749"/>
      <c r="BM5" s="749"/>
      <c r="BN5" s="749"/>
      <c r="BO5" s="749"/>
      <c r="BP5" s="749"/>
      <c r="BQ5" s="749"/>
      <c r="BR5" s="749"/>
      <c r="BS5" s="749"/>
      <c r="BT5" s="749"/>
      <c r="BU5" s="749"/>
      <c r="BV5" s="749"/>
      <c r="BW5" s="96"/>
      <c r="BX5" s="749"/>
      <c r="BY5" s="749"/>
      <c r="BZ5" s="749"/>
      <c r="CA5" s="749"/>
      <c r="CB5" s="749"/>
      <c r="CC5" s="749"/>
      <c r="CD5" s="749"/>
      <c r="CE5" s="749"/>
      <c r="CF5" s="97"/>
      <c r="CG5" s="97"/>
      <c r="CH5" s="97"/>
      <c r="CI5" s="749"/>
      <c r="CJ5" s="749"/>
      <c r="CK5" s="749"/>
      <c r="CL5" s="749"/>
      <c r="CM5" s="749"/>
      <c r="CN5" s="749"/>
      <c r="CO5" s="96"/>
      <c r="CP5" s="96"/>
      <c r="CQ5" s="96"/>
      <c r="CR5" s="96"/>
      <c r="CS5" s="749"/>
      <c r="CT5" s="749"/>
      <c r="CU5" s="749"/>
      <c r="CV5" s="749"/>
      <c r="CW5" s="749"/>
      <c r="CX5" s="749"/>
      <c r="CY5" s="749"/>
      <c r="CZ5" s="749"/>
      <c r="DA5" s="749"/>
      <c r="DB5" s="749"/>
      <c r="DC5" s="749"/>
      <c r="DD5" s="749"/>
      <c r="DE5" s="749"/>
      <c r="DF5" s="749"/>
      <c r="DG5" s="96"/>
      <c r="DH5" s="749"/>
      <c r="DI5" s="749"/>
      <c r="DJ5" s="749"/>
      <c r="DK5" s="749"/>
      <c r="DL5" s="749"/>
      <c r="DM5" s="749"/>
      <c r="DN5" s="749"/>
      <c r="DO5" s="749"/>
      <c r="DP5" s="98"/>
      <c r="DQ5" s="98"/>
      <c r="DR5" s="98"/>
      <c r="DS5" s="752"/>
      <c r="DT5" s="131"/>
      <c r="DU5" s="131"/>
      <c r="DV5" s="96"/>
      <c r="DW5" s="96"/>
      <c r="DX5" s="96"/>
      <c r="DY5" s="96"/>
      <c r="DZ5" s="96"/>
      <c r="EA5" s="96"/>
      <c r="EB5" s="96"/>
      <c r="EC5" s="749"/>
      <c r="ED5" s="749"/>
      <c r="EE5" s="749"/>
      <c r="EF5" s="749"/>
      <c r="EG5" s="749"/>
      <c r="EH5" s="749"/>
      <c r="EI5" s="749"/>
      <c r="EJ5" s="749"/>
      <c r="EK5" s="96"/>
      <c r="EL5" s="749"/>
      <c r="EM5" s="749"/>
      <c r="EN5" s="749"/>
      <c r="EO5" s="749"/>
      <c r="EP5" s="749"/>
      <c r="EQ5" s="96"/>
      <c r="ER5" s="749"/>
      <c r="ES5" s="749"/>
      <c r="ET5" s="749"/>
      <c r="EU5" s="749"/>
      <c r="EV5" s="749"/>
      <c r="EW5" s="752"/>
      <c r="EX5" s="139"/>
      <c r="EY5" s="749"/>
      <c r="EZ5" s="749"/>
      <c r="FA5" s="749"/>
      <c r="FB5" s="96"/>
      <c r="FC5" s="749"/>
      <c r="FD5" s="749"/>
      <c r="FE5" s="749"/>
      <c r="FF5" s="749"/>
      <c r="FG5" s="749"/>
      <c r="FH5" s="96"/>
      <c r="FI5" s="749"/>
      <c r="FJ5" s="749"/>
      <c r="FK5" s="749"/>
      <c r="FL5" s="98"/>
      <c r="FM5" s="98"/>
      <c r="FN5" s="98"/>
      <c r="FO5" s="753"/>
      <c r="FP5" s="98"/>
      <c r="FQ5" s="754"/>
      <c r="FR5" s="2"/>
    </row>
    <row r="6" spans="1:174" s="3" customFormat="1" ht="16.5" thickBot="1" x14ac:dyDescent="0.25">
      <c r="A6" s="150" t="s">
        <v>462</v>
      </c>
      <c r="B6" s="33"/>
      <c r="C6" s="87">
        <f>C26+C53</f>
        <v>103107</v>
      </c>
      <c r="D6" s="87"/>
      <c r="E6" s="87"/>
      <c r="F6" s="87">
        <f>F26+F53</f>
        <v>0</v>
      </c>
      <c r="G6" s="87"/>
      <c r="H6" s="87"/>
      <c r="I6" s="87">
        <f t="shared" ref="I6:DP6" si="0">I26+I53</f>
        <v>3353</v>
      </c>
      <c r="J6" s="87"/>
      <c r="K6" s="87"/>
      <c r="L6" s="87">
        <f t="shared" si="0"/>
        <v>6832</v>
      </c>
      <c r="M6" s="87"/>
      <c r="N6" s="87"/>
      <c r="O6" s="87">
        <f t="shared" si="0"/>
        <v>160628</v>
      </c>
      <c r="P6" s="87"/>
      <c r="Q6" s="87"/>
      <c r="R6" s="87">
        <f t="shared" si="0"/>
        <v>74607</v>
      </c>
      <c r="S6" s="87"/>
      <c r="T6" s="87"/>
      <c r="U6" s="87">
        <f t="shared" si="0"/>
        <v>1232768</v>
      </c>
      <c r="V6" s="87"/>
      <c r="W6" s="87"/>
      <c r="X6" s="87">
        <f t="shared" si="0"/>
        <v>0</v>
      </c>
      <c r="Y6" s="87"/>
      <c r="Z6" s="87"/>
      <c r="AA6" s="87">
        <f t="shared" si="0"/>
        <v>498060</v>
      </c>
      <c r="AB6" s="87"/>
      <c r="AC6" s="87"/>
      <c r="AD6" s="87">
        <f t="shared" si="0"/>
        <v>0</v>
      </c>
      <c r="AE6" s="87"/>
      <c r="AF6" s="87"/>
      <c r="AG6" s="87">
        <f t="shared" si="0"/>
        <v>3850</v>
      </c>
      <c r="AH6" s="87"/>
      <c r="AI6" s="87"/>
      <c r="AJ6" s="87">
        <f t="shared" si="0"/>
        <v>500</v>
      </c>
      <c r="AK6" s="87"/>
      <c r="AL6" s="87"/>
      <c r="AM6" s="87">
        <f t="shared" si="0"/>
        <v>75401</v>
      </c>
      <c r="AN6" s="87"/>
      <c r="AO6" s="87"/>
      <c r="AP6" s="87">
        <f t="shared" si="0"/>
        <v>0</v>
      </c>
      <c r="AQ6" s="87"/>
      <c r="AR6" s="87"/>
      <c r="AS6" s="87">
        <f t="shared" si="0"/>
        <v>15000</v>
      </c>
      <c r="AT6" s="87"/>
      <c r="AU6" s="87"/>
      <c r="AV6" s="87">
        <f t="shared" si="0"/>
        <v>36200</v>
      </c>
      <c r="AW6" s="87"/>
      <c r="AX6" s="87"/>
      <c r="AY6" s="87">
        <f t="shared" si="0"/>
        <v>1500</v>
      </c>
      <c r="AZ6" s="87"/>
      <c r="BA6" s="87"/>
      <c r="BB6" s="87">
        <f t="shared" si="0"/>
        <v>0</v>
      </c>
      <c r="BC6" s="87"/>
      <c r="BD6" s="87"/>
      <c r="BE6" s="87">
        <f t="shared" si="0"/>
        <v>0</v>
      </c>
      <c r="BF6" s="87"/>
      <c r="BG6" s="87"/>
      <c r="BH6" s="87">
        <f t="shared" si="0"/>
        <v>2642</v>
      </c>
      <c r="BI6" s="87"/>
      <c r="BJ6" s="87"/>
      <c r="BK6" s="87">
        <f t="shared" si="0"/>
        <v>0</v>
      </c>
      <c r="BL6" s="87"/>
      <c r="BM6" s="87"/>
      <c r="BN6" s="87">
        <f t="shared" si="0"/>
        <v>16000</v>
      </c>
      <c r="BO6" s="87"/>
      <c r="BP6" s="87"/>
      <c r="BQ6" s="87">
        <f t="shared" si="0"/>
        <v>885921</v>
      </c>
      <c r="BR6" s="87"/>
      <c r="BS6" s="87"/>
      <c r="BT6" s="87">
        <f t="shared" si="0"/>
        <v>137489</v>
      </c>
      <c r="BU6" s="87"/>
      <c r="BV6" s="87"/>
      <c r="BW6" s="87">
        <f t="shared" si="0"/>
        <v>0</v>
      </c>
      <c r="BX6" s="87"/>
      <c r="BY6" s="87"/>
      <c r="BZ6" s="87">
        <f t="shared" si="0"/>
        <v>242997</v>
      </c>
      <c r="CA6" s="87"/>
      <c r="CB6" s="87"/>
      <c r="CC6" s="87">
        <f t="shared" si="0"/>
        <v>0</v>
      </c>
      <c r="CD6" s="87"/>
      <c r="CE6" s="87"/>
      <c r="CF6" s="87">
        <f t="shared" si="0"/>
        <v>1212314</v>
      </c>
      <c r="CG6" s="87"/>
      <c r="CH6" s="87"/>
      <c r="CI6" s="87">
        <f t="shared" si="0"/>
        <v>548054</v>
      </c>
      <c r="CJ6" s="87"/>
      <c r="CK6" s="87"/>
      <c r="CL6" s="87">
        <f t="shared" si="0"/>
        <v>1568760</v>
      </c>
      <c r="CM6" s="87"/>
      <c r="CN6" s="87"/>
      <c r="CO6" s="87">
        <f t="shared" si="0"/>
        <v>218687</v>
      </c>
      <c r="CP6" s="87"/>
      <c r="CQ6" s="87"/>
      <c r="CR6" s="87">
        <f t="shared" si="0"/>
        <v>0</v>
      </c>
      <c r="CS6" s="87"/>
      <c r="CT6" s="87"/>
      <c r="CU6" s="87">
        <f t="shared" si="0"/>
        <v>1000</v>
      </c>
      <c r="CV6" s="87"/>
      <c r="CW6" s="87"/>
      <c r="CX6" s="87">
        <f t="shared" si="0"/>
        <v>2500</v>
      </c>
      <c r="CY6" s="87"/>
      <c r="CZ6" s="87"/>
      <c r="DA6" s="87">
        <f t="shared" si="0"/>
        <v>53062</v>
      </c>
      <c r="DB6" s="87"/>
      <c r="DC6" s="87"/>
      <c r="DD6" s="87">
        <f t="shared" si="0"/>
        <v>1000000</v>
      </c>
      <c r="DE6" s="87"/>
      <c r="DF6" s="87"/>
      <c r="DG6" s="87">
        <f t="shared" si="0"/>
        <v>221182</v>
      </c>
      <c r="DH6" s="87"/>
      <c r="DI6" s="87"/>
      <c r="DJ6" s="87">
        <f t="shared" si="0"/>
        <v>28638</v>
      </c>
      <c r="DK6" s="87"/>
      <c r="DL6" s="87"/>
      <c r="DM6" s="87">
        <f t="shared" si="0"/>
        <v>143716</v>
      </c>
      <c r="DN6" s="87"/>
      <c r="DO6" s="87"/>
      <c r="DP6" s="87">
        <f t="shared" si="0"/>
        <v>800961</v>
      </c>
      <c r="DQ6" s="87"/>
      <c r="DR6" s="87"/>
      <c r="DS6" s="133">
        <f>DS26+DS53</f>
        <v>9295729</v>
      </c>
      <c r="DT6" s="87"/>
      <c r="DU6" s="87"/>
      <c r="DV6" s="87">
        <f t="shared" ref="DV6:FN6" si="1">DV26+DV53</f>
        <v>0</v>
      </c>
      <c r="DW6" s="87"/>
      <c r="DX6" s="87"/>
      <c r="DY6" s="87">
        <f t="shared" si="1"/>
        <v>0</v>
      </c>
      <c r="DZ6" s="87"/>
      <c r="EA6" s="87"/>
      <c r="EB6" s="87">
        <f t="shared" si="1"/>
        <v>0</v>
      </c>
      <c r="EC6" s="87"/>
      <c r="ED6" s="87"/>
      <c r="EE6" s="87">
        <f t="shared" ref="EE6:EK6" si="2">EE26+EE53</f>
        <v>9991</v>
      </c>
      <c r="EF6" s="87"/>
      <c r="EG6" s="87"/>
      <c r="EH6" s="87">
        <f t="shared" si="1"/>
        <v>0</v>
      </c>
      <c r="EI6" s="87"/>
      <c r="EJ6" s="87"/>
      <c r="EK6" s="87">
        <f t="shared" si="2"/>
        <v>22782</v>
      </c>
      <c r="EL6" s="87"/>
      <c r="EM6" s="87"/>
      <c r="EN6" s="87">
        <f t="shared" si="1"/>
        <v>0</v>
      </c>
      <c r="EO6" s="87"/>
      <c r="EP6" s="87"/>
      <c r="EQ6" s="87">
        <f t="shared" si="1"/>
        <v>36081</v>
      </c>
      <c r="ER6" s="87"/>
      <c r="ES6" s="87"/>
      <c r="ET6" s="87">
        <f t="shared" si="1"/>
        <v>2487</v>
      </c>
      <c r="EU6" s="87"/>
      <c r="EV6" s="87"/>
      <c r="EW6" s="133">
        <f t="shared" si="1"/>
        <v>71341</v>
      </c>
      <c r="EX6" s="133"/>
      <c r="EY6" s="87">
        <f t="shared" si="1"/>
        <v>69860</v>
      </c>
      <c r="EZ6" s="87">
        <f t="shared" si="1"/>
        <v>4454</v>
      </c>
      <c r="FA6" s="87">
        <f t="shared" si="1"/>
        <v>2625</v>
      </c>
      <c r="FB6" s="87">
        <f t="shared" si="1"/>
        <v>247176</v>
      </c>
      <c r="FC6" s="87">
        <f t="shared" si="1"/>
        <v>5154</v>
      </c>
      <c r="FD6" s="87">
        <f t="shared" si="1"/>
        <v>28642</v>
      </c>
      <c r="FE6" s="87">
        <f t="shared" si="1"/>
        <v>11905</v>
      </c>
      <c r="FF6" s="87">
        <f t="shared" si="1"/>
        <v>8158</v>
      </c>
      <c r="FG6" s="87">
        <f t="shared" si="1"/>
        <v>3063</v>
      </c>
      <c r="FH6" s="87">
        <f t="shared" si="1"/>
        <v>16644</v>
      </c>
      <c r="FI6" s="87">
        <f t="shared" si="1"/>
        <v>1575</v>
      </c>
      <c r="FJ6" s="87">
        <f t="shared" si="1"/>
        <v>4025</v>
      </c>
      <c r="FK6" s="87">
        <f>FK26+FK53</f>
        <v>1750</v>
      </c>
      <c r="FL6" s="87">
        <f t="shared" si="1"/>
        <v>405031</v>
      </c>
      <c r="FM6" s="87">
        <f t="shared" si="1"/>
        <v>105309</v>
      </c>
      <c r="FN6" s="87">
        <f t="shared" si="1"/>
        <v>38666</v>
      </c>
      <c r="FO6" s="87">
        <f>FO26+FO53</f>
        <v>93737</v>
      </c>
      <c r="FP6" s="142">
        <f>FP26+FP53</f>
        <v>642743</v>
      </c>
      <c r="FQ6" s="143">
        <f>FQ26+FQ53</f>
        <v>10009813</v>
      </c>
    </row>
    <row r="7" spans="1:174" x14ac:dyDescent="0.2">
      <c r="A7" s="151" t="s">
        <v>463</v>
      </c>
      <c r="B7" s="32"/>
      <c r="C7" s="35">
        <f>C8+C9+C10+C11+C12</f>
        <v>103107</v>
      </c>
      <c r="D7" s="35"/>
      <c r="E7" s="35"/>
      <c r="F7" s="35">
        <f t="shared" ref="F7:DP7" si="3">F8+F9+F10+F11+F12</f>
        <v>0</v>
      </c>
      <c r="G7" s="35"/>
      <c r="H7" s="35"/>
      <c r="I7" s="35">
        <f t="shared" si="3"/>
        <v>3353</v>
      </c>
      <c r="J7" s="35"/>
      <c r="K7" s="35"/>
      <c r="L7" s="35">
        <f t="shared" si="3"/>
        <v>6832</v>
      </c>
      <c r="M7" s="35"/>
      <c r="N7" s="35"/>
      <c r="O7" s="35">
        <f t="shared" si="3"/>
        <v>156998</v>
      </c>
      <c r="P7" s="35"/>
      <c r="Q7" s="35"/>
      <c r="R7" s="35">
        <f t="shared" si="3"/>
        <v>74607</v>
      </c>
      <c r="S7" s="35"/>
      <c r="T7" s="35"/>
      <c r="U7" s="35">
        <f t="shared" si="3"/>
        <v>0</v>
      </c>
      <c r="V7" s="35"/>
      <c r="W7" s="35"/>
      <c r="X7" s="35">
        <f t="shared" si="3"/>
        <v>0</v>
      </c>
      <c r="Y7" s="35"/>
      <c r="Z7" s="35"/>
      <c r="AA7" s="35">
        <f t="shared" si="3"/>
        <v>0</v>
      </c>
      <c r="AB7" s="35"/>
      <c r="AC7" s="35"/>
      <c r="AD7" s="35">
        <f t="shared" si="3"/>
        <v>0</v>
      </c>
      <c r="AE7" s="35"/>
      <c r="AF7" s="35"/>
      <c r="AG7" s="35">
        <f t="shared" si="3"/>
        <v>3850</v>
      </c>
      <c r="AH7" s="35"/>
      <c r="AI7" s="35"/>
      <c r="AJ7" s="35">
        <f t="shared" si="3"/>
        <v>500</v>
      </c>
      <c r="AK7" s="35"/>
      <c r="AL7" s="35"/>
      <c r="AM7" s="35">
        <f t="shared" si="3"/>
        <v>75401</v>
      </c>
      <c r="AN7" s="35"/>
      <c r="AO7" s="35"/>
      <c r="AP7" s="35">
        <f t="shared" si="3"/>
        <v>0</v>
      </c>
      <c r="AQ7" s="35"/>
      <c r="AR7" s="35"/>
      <c r="AS7" s="35">
        <f t="shared" si="3"/>
        <v>15000</v>
      </c>
      <c r="AT7" s="35"/>
      <c r="AU7" s="35"/>
      <c r="AV7" s="35">
        <f t="shared" si="3"/>
        <v>1200</v>
      </c>
      <c r="AW7" s="35"/>
      <c r="AX7" s="35"/>
      <c r="AY7" s="35">
        <f t="shared" si="3"/>
        <v>0</v>
      </c>
      <c r="AZ7" s="35"/>
      <c r="BA7" s="35"/>
      <c r="BB7" s="35">
        <f t="shared" si="3"/>
        <v>0</v>
      </c>
      <c r="BC7" s="35"/>
      <c r="BD7" s="35"/>
      <c r="BE7" s="35">
        <f t="shared" si="3"/>
        <v>0</v>
      </c>
      <c r="BF7" s="35"/>
      <c r="BG7" s="35"/>
      <c r="BH7" s="35">
        <f t="shared" si="3"/>
        <v>2642</v>
      </c>
      <c r="BI7" s="35"/>
      <c r="BJ7" s="35"/>
      <c r="BK7" s="35">
        <f t="shared" si="3"/>
        <v>0</v>
      </c>
      <c r="BL7" s="35"/>
      <c r="BM7" s="35"/>
      <c r="BN7" s="35">
        <f t="shared" si="3"/>
        <v>0</v>
      </c>
      <c r="BO7" s="35"/>
      <c r="BP7" s="35"/>
      <c r="BQ7" s="35">
        <f t="shared" si="3"/>
        <v>21378</v>
      </c>
      <c r="BR7" s="35"/>
      <c r="BS7" s="35"/>
      <c r="BT7" s="35">
        <f t="shared" si="3"/>
        <v>137489</v>
      </c>
      <c r="BU7" s="35"/>
      <c r="BV7" s="35"/>
      <c r="BW7" s="35">
        <f t="shared" si="3"/>
        <v>0</v>
      </c>
      <c r="BX7" s="35"/>
      <c r="BY7" s="35"/>
      <c r="BZ7" s="35">
        <f t="shared" si="3"/>
        <v>242997</v>
      </c>
      <c r="CA7" s="35"/>
      <c r="CB7" s="35"/>
      <c r="CC7" s="35">
        <f t="shared" si="3"/>
        <v>0</v>
      </c>
      <c r="CD7" s="35"/>
      <c r="CE7" s="35"/>
      <c r="CF7" s="35">
        <f t="shared" si="3"/>
        <v>528005</v>
      </c>
      <c r="CG7" s="35"/>
      <c r="CH7" s="35"/>
      <c r="CI7" s="35">
        <f t="shared" si="3"/>
        <v>0</v>
      </c>
      <c r="CJ7" s="35"/>
      <c r="CK7" s="35"/>
      <c r="CL7" s="35">
        <f t="shared" si="3"/>
        <v>266685</v>
      </c>
      <c r="CM7" s="35"/>
      <c r="CN7" s="35"/>
      <c r="CO7" s="35">
        <f t="shared" si="3"/>
        <v>7600</v>
      </c>
      <c r="CP7" s="35"/>
      <c r="CQ7" s="35"/>
      <c r="CR7" s="35">
        <f t="shared" si="3"/>
        <v>0</v>
      </c>
      <c r="CS7" s="35"/>
      <c r="CT7" s="35"/>
      <c r="CU7" s="35">
        <f t="shared" si="3"/>
        <v>1000</v>
      </c>
      <c r="CV7" s="35"/>
      <c r="CW7" s="35"/>
      <c r="CX7" s="35">
        <f t="shared" si="3"/>
        <v>700</v>
      </c>
      <c r="CY7" s="35"/>
      <c r="CZ7" s="35"/>
      <c r="DA7" s="35">
        <f t="shared" si="3"/>
        <v>53062</v>
      </c>
      <c r="DB7" s="35"/>
      <c r="DC7" s="35"/>
      <c r="DD7" s="35">
        <f t="shared" si="3"/>
        <v>0</v>
      </c>
      <c r="DE7" s="35"/>
      <c r="DF7" s="35"/>
      <c r="DG7" s="35">
        <f t="shared" si="3"/>
        <v>221182</v>
      </c>
      <c r="DH7" s="35"/>
      <c r="DI7" s="35"/>
      <c r="DJ7" s="35">
        <f t="shared" si="3"/>
        <v>28638</v>
      </c>
      <c r="DK7" s="35"/>
      <c r="DL7" s="35"/>
      <c r="DM7" s="35">
        <f t="shared" si="3"/>
        <v>143716</v>
      </c>
      <c r="DN7" s="35"/>
      <c r="DO7" s="35"/>
      <c r="DP7" s="35">
        <f t="shared" si="3"/>
        <v>765961</v>
      </c>
      <c r="DQ7" s="35"/>
      <c r="DR7" s="35"/>
      <c r="DS7" s="134">
        <f t="shared" ref="DS7:FN7" si="4">DS8+DS9+DS10+DS11+DS12</f>
        <v>2861903</v>
      </c>
      <c r="DT7" s="35"/>
      <c r="DU7" s="35"/>
      <c r="DV7" s="35">
        <f t="shared" si="4"/>
        <v>0</v>
      </c>
      <c r="DW7" s="35"/>
      <c r="DX7" s="35"/>
      <c r="DY7" s="35">
        <f t="shared" si="4"/>
        <v>0</v>
      </c>
      <c r="DZ7" s="35"/>
      <c r="EA7" s="35"/>
      <c r="EB7" s="35">
        <f t="shared" si="4"/>
        <v>0</v>
      </c>
      <c r="EC7" s="35"/>
      <c r="ED7" s="35"/>
      <c r="EE7" s="35">
        <f t="shared" ref="EE7:EK7" si="5">EE8+EE9+EE10+EE11+EE12</f>
        <v>9991</v>
      </c>
      <c r="EF7" s="35"/>
      <c r="EG7" s="35"/>
      <c r="EH7" s="35">
        <f t="shared" si="4"/>
        <v>0</v>
      </c>
      <c r="EI7" s="35"/>
      <c r="EJ7" s="35"/>
      <c r="EK7" s="35">
        <f t="shared" si="5"/>
        <v>22782</v>
      </c>
      <c r="EL7" s="35"/>
      <c r="EM7" s="35"/>
      <c r="EN7" s="35">
        <f t="shared" si="4"/>
        <v>0</v>
      </c>
      <c r="EO7" s="35"/>
      <c r="EP7" s="35"/>
      <c r="EQ7" s="35">
        <f t="shared" si="4"/>
        <v>36081</v>
      </c>
      <c r="ER7" s="35"/>
      <c r="ES7" s="35"/>
      <c r="ET7" s="35">
        <f t="shared" si="4"/>
        <v>2487</v>
      </c>
      <c r="EU7" s="35"/>
      <c r="EV7" s="35"/>
      <c r="EW7" s="134">
        <f t="shared" si="4"/>
        <v>71341</v>
      </c>
      <c r="EX7" s="134"/>
      <c r="EY7" s="35">
        <f t="shared" si="4"/>
        <v>69860</v>
      </c>
      <c r="EZ7" s="35">
        <f t="shared" si="4"/>
        <v>4454</v>
      </c>
      <c r="FA7" s="35">
        <f t="shared" si="4"/>
        <v>2625</v>
      </c>
      <c r="FB7" s="35">
        <f t="shared" si="4"/>
        <v>245236</v>
      </c>
      <c r="FC7" s="35">
        <f t="shared" si="4"/>
        <v>5154</v>
      </c>
      <c r="FD7" s="35">
        <f t="shared" si="4"/>
        <v>28642</v>
      </c>
      <c r="FE7" s="35">
        <f t="shared" si="4"/>
        <v>11905</v>
      </c>
      <c r="FF7" s="35">
        <f t="shared" si="4"/>
        <v>8158</v>
      </c>
      <c r="FG7" s="35">
        <f t="shared" si="4"/>
        <v>3063</v>
      </c>
      <c r="FH7" s="35">
        <f t="shared" si="4"/>
        <v>16644</v>
      </c>
      <c r="FI7" s="35">
        <f t="shared" si="4"/>
        <v>1575</v>
      </c>
      <c r="FJ7" s="35">
        <f t="shared" si="4"/>
        <v>4025</v>
      </c>
      <c r="FK7" s="35">
        <f>FK8+FK9+FK10+FK11+FK12</f>
        <v>1750</v>
      </c>
      <c r="FL7" s="35">
        <f t="shared" si="4"/>
        <v>403091</v>
      </c>
      <c r="FM7" s="35">
        <f t="shared" si="4"/>
        <v>100052</v>
      </c>
      <c r="FN7" s="35">
        <f t="shared" si="4"/>
        <v>38666</v>
      </c>
      <c r="FO7" s="35">
        <f>FO8+FO9+FO10+FO11+FO12</f>
        <v>65772</v>
      </c>
      <c r="FP7" s="35">
        <f>FP8+FP9+FP10+FP11+FP12</f>
        <v>607581</v>
      </c>
      <c r="FQ7" s="152">
        <f>FQ8+FQ9+FQ10+FQ11+FQ12</f>
        <v>3540825</v>
      </c>
    </row>
    <row r="8" spans="1:174" x14ac:dyDescent="0.2">
      <c r="A8" s="153" t="s">
        <v>464</v>
      </c>
      <c r="B8" s="10"/>
      <c r="C8" s="7">
        <f>SUM([1]Önkormányzat!$G$31)</f>
        <v>81189</v>
      </c>
      <c r="D8" s="7"/>
      <c r="E8" s="7"/>
      <c r="F8" s="7">
        <f>SUM([1]Önkormányzat!$I$31)</f>
        <v>0</v>
      </c>
      <c r="G8" s="7"/>
      <c r="H8" s="7"/>
      <c r="I8" s="7">
        <f>SUM([1]Önkormányzat!$K$31)</f>
        <v>0</v>
      </c>
      <c r="J8" s="7"/>
      <c r="K8" s="7"/>
      <c r="L8" s="7">
        <f>SUM([1]Önkormányzat!$M$31)</f>
        <v>5550</v>
      </c>
      <c r="M8" s="7"/>
      <c r="N8" s="7"/>
      <c r="O8" s="7">
        <f>SUM([1]Önkormányzat!$R$31)</f>
        <v>0</v>
      </c>
      <c r="P8" s="7"/>
      <c r="Q8" s="7"/>
      <c r="R8" s="7">
        <f>SUM([1]Önkormányzat!$AK$31)</f>
        <v>0</v>
      </c>
      <c r="S8" s="7"/>
      <c r="T8" s="7"/>
      <c r="U8" s="7">
        <f>SUM([1]Önkormányzat!$AO$31)</f>
        <v>0</v>
      </c>
      <c r="V8" s="7"/>
      <c r="W8" s="7"/>
      <c r="X8" s="7"/>
      <c r="Y8" s="7"/>
      <c r="Z8" s="7"/>
      <c r="AA8" s="7">
        <f>SUM([1]Önkormányzat!$AV$31)</f>
        <v>0</v>
      </c>
      <c r="AB8" s="7"/>
      <c r="AC8" s="7"/>
      <c r="AD8" s="7">
        <f>SUM([1]Önkormányzat!$BA$31)</f>
        <v>0</v>
      </c>
      <c r="AE8" s="7"/>
      <c r="AF8" s="7"/>
      <c r="AG8" s="8">
        <f>SUM([1]Önkormányzat!$V$31)</f>
        <v>150</v>
      </c>
      <c r="AH8" s="7"/>
      <c r="AI8" s="7"/>
      <c r="AJ8" s="7">
        <f>SUM([1]Önkormányzat!$Z$31)</f>
        <v>0</v>
      </c>
      <c r="AK8" s="7"/>
      <c r="AL8" s="7"/>
      <c r="AM8" s="7">
        <f>SUM([1]Önkormányzat!$BH$31)</f>
        <v>0</v>
      </c>
      <c r="AN8" s="7"/>
      <c r="AO8" s="7"/>
      <c r="AP8" s="7">
        <f>SUM([1]Önkormányzat!$BO$31)</f>
        <v>0</v>
      </c>
      <c r="AQ8" s="7"/>
      <c r="AR8" s="7"/>
      <c r="AS8" s="7">
        <f>SUM([1]Önkormányzat!$CC$31)</f>
        <v>0</v>
      </c>
      <c r="AT8" s="7"/>
      <c r="AU8" s="7"/>
      <c r="AV8" s="7">
        <f>SUM([1]Önkormányzat!$CP$31)</f>
        <v>0</v>
      </c>
      <c r="AW8" s="7"/>
      <c r="AX8" s="7"/>
      <c r="AY8" s="7">
        <f>SUM([1]Önkormányzat!$BS$31)</f>
        <v>0</v>
      </c>
      <c r="AZ8" s="7"/>
      <c r="BA8" s="7"/>
      <c r="BB8" s="7">
        <f>SUM([1]Önkormányzat!$BU$31)</f>
        <v>0</v>
      </c>
      <c r="BC8" s="7"/>
      <c r="BD8" s="7"/>
      <c r="BE8" s="7"/>
      <c r="BF8" s="7"/>
      <c r="BG8" s="7"/>
      <c r="BH8" s="7">
        <f>SUM([1]Önkormányzat!$CA$31)</f>
        <v>0</v>
      </c>
      <c r="BI8" s="7"/>
      <c r="BJ8" s="7"/>
      <c r="BK8" s="7">
        <f>SUM([1]Önkormányzat!$CG$31)</f>
        <v>0</v>
      </c>
      <c r="BL8" s="7"/>
      <c r="BM8" s="7"/>
      <c r="BN8" s="7"/>
      <c r="BO8" s="7"/>
      <c r="BP8" s="7"/>
      <c r="BQ8" s="7">
        <f>SUM([1]Önkormányzat!$CW$31)</f>
        <v>0</v>
      </c>
      <c r="BR8" s="7"/>
      <c r="BS8" s="7"/>
      <c r="BT8" s="7">
        <f>SUM([1]Önkormányzat!$DA$31)</f>
        <v>0</v>
      </c>
      <c r="BU8" s="7"/>
      <c r="BV8" s="7"/>
      <c r="BW8" s="7"/>
      <c r="BX8" s="7"/>
      <c r="BY8" s="7"/>
      <c r="BZ8" s="7">
        <f>SUM([1]Önkormányzat!$DE$31)</f>
        <v>0</v>
      </c>
      <c r="CA8" s="7"/>
      <c r="CB8" s="7"/>
      <c r="CC8" s="7"/>
      <c r="CD8" s="7"/>
      <c r="CE8" s="7"/>
      <c r="CF8" s="7"/>
      <c r="CG8" s="7"/>
      <c r="CH8" s="7"/>
      <c r="CI8" s="7"/>
      <c r="CJ8" s="7"/>
      <c r="CK8" s="7"/>
      <c r="CL8" s="7">
        <f>'kiadás 11604 '!B65</f>
        <v>8350</v>
      </c>
      <c r="CM8" s="7"/>
      <c r="CN8" s="7"/>
      <c r="CO8" s="7">
        <f>SUM([1]Önkormányzat!$DV$31)</f>
        <v>0</v>
      </c>
      <c r="CP8" s="7"/>
      <c r="CQ8" s="7"/>
      <c r="CR8" s="7"/>
      <c r="CS8" s="7"/>
      <c r="CT8" s="7"/>
      <c r="CU8" s="7">
        <f>SUM([1]Önkormányzat!$EL$31)</f>
        <v>0</v>
      </c>
      <c r="CV8" s="7"/>
      <c r="CW8" s="7"/>
      <c r="CX8" s="7">
        <f>SUM([1]Önkormányzat!$EC$31)</f>
        <v>0</v>
      </c>
      <c r="CY8" s="7"/>
      <c r="CZ8" s="7"/>
      <c r="DA8" s="7">
        <f>SUM([1]Önkormányzat!$AD$31)</f>
        <v>3000</v>
      </c>
      <c r="DB8" s="7"/>
      <c r="DC8" s="7"/>
      <c r="DD8" s="7">
        <f>SUM([1]Önkormányzat!$DK$31)</f>
        <v>0</v>
      </c>
      <c r="DE8" s="7">
        <f>SUM([1]Önkormányzat!$DJ$31)</f>
        <v>0</v>
      </c>
      <c r="DF8" s="7">
        <f>SUM([1]Önkormányzat!$DJ$31)</f>
        <v>0</v>
      </c>
      <c r="DG8" s="7">
        <f>SUM([1]Önkormányzat!$DO$31)</f>
        <v>0</v>
      </c>
      <c r="DH8" s="7"/>
      <c r="DI8" s="7"/>
      <c r="DJ8" s="7">
        <f>SUM([1]Önkormányzat!$EJ$31)</f>
        <v>0</v>
      </c>
      <c r="DK8" s="7"/>
      <c r="DL8" s="7"/>
      <c r="DM8" s="7">
        <f>SUM([1]Önkormányzat!$EQ$31)</f>
        <v>0</v>
      </c>
      <c r="DN8" s="7"/>
      <c r="DO8" s="7"/>
      <c r="DP8" s="7">
        <f>SUM([1]Önkormányzat!$EU$31)</f>
        <v>0</v>
      </c>
      <c r="DQ8" s="7"/>
      <c r="DR8" s="7"/>
      <c r="DS8" s="135">
        <f>SUM(C8:DP8)</f>
        <v>98239</v>
      </c>
      <c r="DT8" s="8"/>
      <c r="DU8" s="8"/>
      <c r="DV8" s="7"/>
      <c r="DW8" s="7"/>
      <c r="DX8" s="7"/>
      <c r="DY8" s="7"/>
      <c r="DZ8" s="7"/>
      <c r="EA8" s="7"/>
      <c r="EB8" s="7"/>
      <c r="EC8" s="7"/>
      <c r="ED8" s="7"/>
      <c r="EE8" s="7">
        <f>SUM([1]Hivatal!$W$59)</f>
        <v>7100</v>
      </c>
      <c r="EF8" s="7"/>
      <c r="EG8" s="7"/>
      <c r="EH8" s="7"/>
      <c r="EI8" s="7"/>
      <c r="EJ8" s="7"/>
      <c r="EK8" s="7">
        <f>SUM([1]Hivatal!$AK$59)</f>
        <v>0</v>
      </c>
      <c r="EL8" s="7"/>
      <c r="EM8" s="7"/>
      <c r="EN8" s="7"/>
      <c r="EO8" s="7"/>
      <c r="EP8" s="7"/>
      <c r="EQ8" s="7">
        <f>SUM([1]Hivatal!$AS$59)</f>
        <v>24756</v>
      </c>
      <c r="ER8" s="7"/>
      <c r="ES8" s="7"/>
      <c r="ET8" s="7">
        <f>SUM([1]Hivatal!$BA$59)</f>
        <v>1030</v>
      </c>
      <c r="EU8" s="7"/>
      <c r="EV8" s="7"/>
      <c r="EW8" s="135">
        <f>SUM(DV8:ET8)</f>
        <v>32886</v>
      </c>
      <c r="EX8" s="135"/>
      <c r="EY8" s="7">
        <v>36249</v>
      </c>
      <c r="EZ8" s="7">
        <v>3319</v>
      </c>
      <c r="FA8" s="7">
        <v>1952</v>
      </c>
      <c r="FB8" s="7">
        <f>137312+6048</f>
        <v>143360</v>
      </c>
      <c r="FC8" s="7">
        <v>3839</v>
      </c>
      <c r="FD8" s="7">
        <v>651</v>
      </c>
      <c r="FE8" s="7">
        <v>9239</v>
      </c>
      <c r="FF8" s="7">
        <v>4230</v>
      </c>
      <c r="FG8" s="7">
        <v>2277</v>
      </c>
      <c r="FH8" s="7">
        <v>13360</v>
      </c>
      <c r="FI8" s="7">
        <v>1171</v>
      </c>
      <c r="FJ8" s="7">
        <v>2993</v>
      </c>
      <c r="FK8" s="7">
        <v>1301</v>
      </c>
      <c r="FL8" s="8">
        <f>SUM(EY8:FK8)</f>
        <v>223941</v>
      </c>
      <c r="FM8" s="8">
        <v>65872</v>
      </c>
      <c r="FN8" s="8">
        <v>25310</v>
      </c>
      <c r="FO8" s="8">
        <v>50482</v>
      </c>
      <c r="FP8" s="11">
        <f>FL8+FM8+FN8+FO8</f>
        <v>365605</v>
      </c>
      <c r="FQ8" s="154">
        <f>DS8+EW8+FP8</f>
        <v>496730</v>
      </c>
    </row>
    <row r="9" spans="1:174" x14ac:dyDescent="0.2">
      <c r="A9" s="153" t="s">
        <v>465</v>
      </c>
      <c r="B9" s="10"/>
      <c r="C9" s="7">
        <f>SUM([1]Önkormányzat!$G$36)</f>
        <v>15493</v>
      </c>
      <c r="D9" s="7"/>
      <c r="E9" s="7"/>
      <c r="F9" s="7">
        <f>SUM([1]Önkormányzat!$I$36)</f>
        <v>0</v>
      </c>
      <c r="G9" s="7"/>
      <c r="H9" s="7"/>
      <c r="I9" s="7">
        <f>SUM([1]Önkormányzat!$K$36)</f>
        <v>0</v>
      </c>
      <c r="J9" s="7"/>
      <c r="K9" s="7"/>
      <c r="L9" s="7">
        <f>SUM([1]Önkormányzat!$M$36)</f>
        <v>1082</v>
      </c>
      <c r="M9" s="7"/>
      <c r="N9" s="7"/>
      <c r="O9" s="7">
        <f>SUM([1]Önkormányzat!$R$36)</f>
        <v>0</v>
      </c>
      <c r="P9" s="7"/>
      <c r="Q9" s="7"/>
      <c r="R9" s="7">
        <f>SUM([1]Önkormányzat!$AK$36)</f>
        <v>0</v>
      </c>
      <c r="S9" s="7"/>
      <c r="T9" s="7"/>
      <c r="U9" s="7">
        <f>SUM([1]Önkormányzat!$AO$36)</f>
        <v>0</v>
      </c>
      <c r="V9" s="7"/>
      <c r="W9" s="7"/>
      <c r="X9" s="7"/>
      <c r="Y9" s="7"/>
      <c r="Z9" s="7"/>
      <c r="AA9" s="7">
        <f>SUM([1]Önkormányzat!$AV$36)</f>
        <v>0</v>
      </c>
      <c r="AB9" s="7"/>
      <c r="AC9" s="7"/>
      <c r="AD9" s="7">
        <f>SUM([1]Önkormányzat!$BA$36)</f>
        <v>0</v>
      </c>
      <c r="AE9" s="7"/>
      <c r="AF9" s="7"/>
      <c r="AG9" s="7">
        <f>SUM([1]Önkormányzat!$V$36)</f>
        <v>61</v>
      </c>
      <c r="AH9" s="7"/>
      <c r="AI9" s="7"/>
      <c r="AJ9" s="7">
        <f>SUM([1]Önkormányzat!$Z$36)</f>
        <v>0</v>
      </c>
      <c r="AK9" s="7"/>
      <c r="AL9" s="7"/>
      <c r="AM9" s="7">
        <f>SUM([1]Önkormányzat!$BH$36)</f>
        <v>0</v>
      </c>
      <c r="AN9" s="7"/>
      <c r="AO9" s="7"/>
      <c r="AP9" s="7">
        <f>SUM([1]Önkormányzat!$BO$36)</f>
        <v>0</v>
      </c>
      <c r="AQ9" s="7"/>
      <c r="AR9" s="7"/>
      <c r="AS9" s="7">
        <f>SUM([1]Önkormányzat!$CC$36)</f>
        <v>0</v>
      </c>
      <c r="AT9" s="7"/>
      <c r="AU9" s="7"/>
      <c r="AV9" s="7">
        <f>SUM([1]Önkormányzat!$CP$36)</f>
        <v>0</v>
      </c>
      <c r="AW9" s="7"/>
      <c r="AX9" s="7"/>
      <c r="AY9" s="7">
        <f>SUM([1]Önkormányzat!$BS$36)</f>
        <v>0</v>
      </c>
      <c r="AZ9" s="7"/>
      <c r="BA9" s="7"/>
      <c r="BB9" s="7">
        <f>SUM([1]Önkormányzat!$BU$36)</f>
        <v>0</v>
      </c>
      <c r="BC9" s="7"/>
      <c r="BD9" s="7"/>
      <c r="BE9" s="7"/>
      <c r="BF9" s="7"/>
      <c r="BG9" s="7"/>
      <c r="BH9" s="7">
        <f>SUM([1]Önkormányzat!$CA$36)</f>
        <v>0</v>
      </c>
      <c r="BI9" s="7"/>
      <c r="BJ9" s="7"/>
      <c r="BK9" s="7">
        <f>SUM([1]Önkormányzat!$CG$36)</f>
        <v>0</v>
      </c>
      <c r="BL9" s="7"/>
      <c r="BM9" s="7"/>
      <c r="BN9" s="7"/>
      <c r="BO9" s="7"/>
      <c r="BP9" s="7"/>
      <c r="BQ9" s="7">
        <f>SUM([1]Önkormányzat!$CW$36)</f>
        <v>0</v>
      </c>
      <c r="BR9" s="7"/>
      <c r="BS9" s="7"/>
      <c r="BT9" s="7">
        <f>SUM([1]Önkormányzat!$DA$36)</f>
        <v>0</v>
      </c>
      <c r="BU9" s="7"/>
      <c r="BV9" s="7"/>
      <c r="BW9" s="7"/>
      <c r="BX9" s="7"/>
      <c r="BY9" s="7"/>
      <c r="BZ9" s="7">
        <f>SUM([1]Önkormányzat!$DE$36)</f>
        <v>0</v>
      </c>
      <c r="CA9" s="7"/>
      <c r="CB9" s="7"/>
      <c r="CC9" s="7"/>
      <c r="CD9" s="7"/>
      <c r="CE9" s="7"/>
      <c r="CF9" s="7"/>
      <c r="CG9" s="7"/>
      <c r="CH9" s="7"/>
      <c r="CI9" s="7"/>
      <c r="CJ9" s="7"/>
      <c r="CK9" s="7"/>
      <c r="CL9" s="7">
        <f>'kiadás 11604 '!C65</f>
        <v>3338</v>
      </c>
      <c r="CM9" s="7"/>
      <c r="CN9" s="7"/>
      <c r="CO9" s="7">
        <f>SUM([1]Önkormányzat!$DV$36)</f>
        <v>0</v>
      </c>
      <c r="CP9" s="7"/>
      <c r="CQ9" s="7"/>
      <c r="CR9" s="7"/>
      <c r="CS9" s="7"/>
      <c r="CT9" s="7"/>
      <c r="CU9" s="7">
        <f>SUM([1]Önkormányzat!$EL$36)</f>
        <v>0</v>
      </c>
      <c r="CV9" s="7"/>
      <c r="CW9" s="7"/>
      <c r="CX9" s="7">
        <f>SUM([1]Önkormányzat!$EC$36)</f>
        <v>0</v>
      </c>
      <c r="CY9" s="7"/>
      <c r="CZ9" s="7"/>
      <c r="DA9" s="7">
        <f>SUM([1]Önkormányzat!$AD$36)</f>
        <v>527</v>
      </c>
      <c r="DB9" s="7"/>
      <c r="DC9" s="7"/>
      <c r="DD9" s="7">
        <f>SUM([1]Önkormányzat!$DK$36)</f>
        <v>0</v>
      </c>
      <c r="DE9" s="7"/>
      <c r="DF9" s="7"/>
      <c r="DG9" s="7">
        <f>SUM([1]Önkormányzat!$DO$36)</f>
        <v>0</v>
      </c>
      <c r="DH9" s="7"/>
      <c r="DI9" s="7"/>
      <c r="DJ9" s="7">
        <f>SUM([1]Önkormányzat!$EJ$36)</f>
        <v>0</v>
      </c>
      <c r="DK9" s="7"/>
      <c r="DL9" s="7"/>
      <c r="DM9" s="7">
        <f>SUM([1]Önkormányzat!$EQ$36)</f>
        <v>0</v>
      </c>
      <c r="DN9" s="7"/>
      <c r="DO9" s="7"/>
      <c r="DP9" s="7">
        <f>SUM([1]Önkormányzat!$EU$36)</f>
        <v>0</v>
      </c>
      <c r="DQ9" s="7"/>
      <c r="DR9" s="7"/>
      <c r="DS9" s="135">
        <f>SUM(C9:DP9)</f>
        <v>20501</v>
      </c>
      <c r="DT9" s="8"/>
      <c r="DU9" s="8"/>
      <c r="DV9" s="7"/>
      <c r="DW9" s="7"/>
      <c r="DX9" s="7"/>
      <c r="DY9" s="7"/>
      <c r="DZ9" s="7"/>
      <c r="EA9" s="7"/>
      <c r="EB9" s="7"/>
      <c r="EC9" s="7"/>
      <c r="ED9" s="7"/>
      <c r="EE9" s="7">
        <f>SUM([1]Hivatal!$W$67)</f>
        <v>2891</v>
      </c>
      <c r="EF9" s="7"/>
      <c r="EG9" s="7"/>
      <c r="EH9" s="7"/>
      <c r="EI9" s="7"/>
      <c r="EJ9" s="7"/>
      <c r="EK9" s="7">
        <f>SUM([1]Hivatal!$AK$67)</f>
        <v>0</v>
      </c>
      <c r="EL9" s="7"/>
      <c r="EM9" s="7"/>
      <c r="EN9" s="7"/>
      <c r="EO9" s="7"/>
      <c r="EP9" s="7"/>
      <c r="EQ9" s="7">
        <f>SUM([1]Hivatal!$AS$67)</f>
        <v>11325</v>
      </c>
      <c r="ER9" s="7"/>
      <c r="ES9" s="7"/>
      <c r="ET9" s="7">
        <f>SUM([1]Hivatal!$BA$67)</f>
        <v>257</v>
      </c>
      <c r="EU9" s="7"/>
      <c r="EV9" s="7"/>
      <c r="EW9" s="135">
        <f>SUM(DV9:ET9)</f>
        <v>14473</v>
      </c>
      <c r="EX9" s="135"/>
      <c r="EY9" s="7">
        <v>7230</v>
      </c>
      <c r="EZ9" s="7">
        <v>1135</v>
      </c>
      <c r="FA9" s="7">
        <v>673</v>
      </c>
      <c r="FB9" s="7">
        <f>25872+1061</f>
        <v>26933</v>
      </c>
      <c r="FC9" s="7">
        <v>1315</v>
      </c>
      <c r="FD9" s="7">
        <v>224</v>
      </c>
      <c r="FE9" s="7">
        <v>2354</v>
      </c>
      <c r="FF9" s="7">
        <v>1449</v>
      </c>
      <c r="FG9" s="7">
        <v>786</v>
      </c>
      <c r="FH9" s="7">
        <v>2693</v>
      </c>
      <c r="FI9" s="7">
        <v>404</v>
      </c>
      <c r="FJ9" s="7">
        <v>1032</v>
      </c>
      <c r="FK9" s="7">
        <v>449</v>
      </c>
      <c r="FL9" s="8">
        <f>SUM(EY9:FK9)</f>
        <v>46677</v>
      </c>
      <c r="FM9" s="8">
        <v>16471</v>
      </c>
      <c r="FN9" s="8">
        <v>8356</v>
      </c>
      <c r="FO9" s="8">
        <v>15200</v>
      </c>
      <c r="FP9" s="11">
        <f t="shared" ref="FP9:FP25" si="6">FL9+FM9+FN9+FO9</f>
        <v>86704</v>
      </c>
      <c r="FQ9" s="154">
        <f t="shared" ref="FQ9:FQ25" si="7">DS9+EW9+FP9</f>
        <v>121678</v>
      </c>
    </row>
    <row r="10" spans="1:174" x14ac:dyDescent="0.2">
      <c r="A10" s="153" t="s">
        <v>466</v>
      </c>
      <c r="B10" s="10"/>
      <c r="C10" s="7">
        <f>SUM([1]Önkormányzat!$G$92)</f>
        <v>6425</v>
      </c>
      <c r="D10" s="7"/>
      <c r="E10" s="7"/>
      <c r="F10" s="7">
        <f>SUM([1]Önkormányzat!$I$92)</f>
        <v>0</v>
      </c>
      <c r="G10" s="7"/>
      <c r="H10" s="7"/>
      <c r="I10" s="7">
        <f>SUM([1]Önkormányzat!$K$92)</f>
        <v>3353</v>
      </c>
      <c r="J10" s="7"/>
      <c r="K10" s="7"/>
      <c r="L10" s="7">
        <f>SUM([1]Önkormányzat!$M$92)</f>
        <v>200</v>
      </c>
      <c r="M10" s="7"/>
      <c r="N10" s="7"/>
      <c r="O10" s="7">
        <f>SUM([1]Önkormányzat!$R$92)</f>
        <v>400</v>
      </c>
      <c r="P10" s="7"/>
      <c r="Q10" s="7"/>
      <c r="R10" s="7">
        <f>SUM([1]Önkormányzat!$AK$92)</f>
        <v>0</v>
      </c>
      <c r="S10" s="7"/>
      <c r="T10" s="7"/>
      <c r="U10" s="7">
        <f>SUM([1]Önkormányzat!$AO$92)</f>
        <v>0</v>
      </c>
      <c r="V10" s="7"/>
      <c r="W10" s="7"/>
      <c r="X10" s="7"/>
      <c r="Y10" s="7"/>
      <c r="Z10" s="7"/>
      <c r="AA10" s="7">
        <f>SUM([1]Önkormányzat!$AVG$92)</f>
        <v>0</v>
      </c>
      <c r="AB10" s="7"/>
      <c r="AC10" s="7"/>
      <c r="AD10" s="7">
        <f>SUM([1]Önkormányzat!$BA$92)</f>
        <v>0</v>
      </c>
      <c r="AE10" s="7"/>
      <c r="AF10" s="7"/>
      <c r="AG10" s="7">
        <f>SUM([1]Önkormányzat!$V$92)</f>
        <v>89</v>
      </c>
      <c r="AH10" s="7"/>
      <c r="AI10" s="7"/>
      <c r="AJ10" s="7">
        <f>SUM([1]Önkormányzat!$Z$92)</f>
        <v>500</v>
      </c>
      <c r="AK10" s="7"/>
      <c r="AL10" s="7"/>
      <c r="AM10" s="7">
        <f>SUM([1]Önkormányzat!$BH$92)</f>
        <v>2050</v>
      </c>
      <c r="AN10" s="7"/>
      <c r="AO10" s="7"/>
      <c r="AP10" s="7">
        <f>SUM([1]Önkormányzat!$BO$92)</f>
        <v>0</v>
      </c>
      <c r="AQ10" s="7"/>
      <c r="AR10" s="7"/>
      <c r="AS10" s="7">
        <f>SUM([1]Önkormányzat!$CC$92)</f>
        <v>15000</v>
      </c>
      <c r="AT10" s="7"/>
      <c r="AU10" s="7"/>
      <c r="AV10" s="7">
        <f>SUM([1]Önkormányzat!$CP$92)</f>
        <v>1200</v>
      </c>
      <c r="AW10" s="7"/>
      <c r="AX10" s="7"/>
      <c r="AY10" s="7">
        <f>SUM([1]Önkormányzat!$BS$92)</f>
        <v>0</v>
      </c>
      <c r="AZ10" s="7"/>
      <c r="BA10" s="7"/>
      <c r="BB10" s="7">
        <f>SUM([1]Önkormányzat!$BU$92)</f>
        <v>0</v>
      </c>
      <c r="BC10" s="7"/>
      <c r="BD10" s="7"/>
      <c r="BE10" s="7"/>
      <c r="BF10" s="7"/>
      <c r="BG10" s="7"/>
      <c r="BH10" s="7">
        <f>SUM([1]Önkormányzat!$CA$92)</f>
        <v>2642</v>
      </c>
      <c r="BI10" s="7"/>
      <c r="BJ10" s="7"/>
      <c r="BK10" s="7">
        <f>SUM([1]Önkormányzat!$CG$92)</f>
        <v>0</v>
      </c>
      <c r="BL10" s="7"/>
      <c r="BM10" s="7"/>
      <c r="BN10" s="7"/>
      <c r="BO10" s="7"/>
      <c r="BP10" s="7"/>
      <c r="BQ10" s="7">
        <f>'kiadás 11601'!B41</f>
        <v>21378</v>
      </c>
      <c r="BR10" s="7"/>
      <c r="BS10" s="7"/>
      <c r="BT10" s="7">
        <f>SUM([1]Önkormányzat!$DA$92)</f>
        <v>0</v>
      </c>
      <c r="BU10" s="7"/>
      <c r="BV10" s="7"/>
      <c r="BW10" s="7"/>
      <c r="BX10" s="7"/>
      <c r="BY10" s="7"/>
      <c r="BZ10" s="7">
        <f>SUM([1]Önkormányzat!$DE$92)</f>
        <v>0</v>
      </c>
      <c r="CA10" s="7"/>
      <c r="CB10" s="7"/>
      <c r="CC10" s="7"/>
      <c r="CD10" s="7"/>
      <c r="CE10" s="7"/>
      <c r="CF10" s="7">
        <f>kiadás11602!C41</f>
        <v>528005</v>
      </c>
      <c r="CG10" s="7"/>
      <c r="CH10" s="7"/>
      <c r="CI10" s="7">
        <f>'kiadás 11603'!B10</f>
        <v>0</v>
      </c>
      <c r="CJ10" s="7"/>
      <c r="CK10" s="7"/>
      <c r="CL10" s="7">
        <f>'kiadás 11604 '!D65</f>
        <v>254997</v>
      </c>
      <c r="CM10" s="7"/>
      <c r="CN10" s="7"/>
      <c r="CO10" s="7">
        <f>kiadás11605projektek!D23</f>
        <v>6100</v>
      </c>
      <c r="CP10" s="7"/>
      <c r="CQ10" s="7"/>
      <c r="CR10" s="7"/>
      <c r="CS10" s="7"/>
      <c r="CT10" s="7"/>
      <c r="CU10" s="7">
        <f>[1]Önkormányzat!$EL$92</f>
        <v>1000</v>
      </c>
      <c r="CV10" s="7"/>
      <c r="CW10" s="7"/>
      <c r="CX10" s="7">
        <f>[1]Önkormányzat!$EC$92</f>
        <v>700</v>
      </c>
      <c r="CY10" s="7"/>
      <c r="CZ10" s="7"/>
      <c r="DA10" s="7">
        <f>SUM([1]Önkormányzat!$AD$92)</f>
        <v>35932</v>
      </c>
      <c r="DB10" s="7"/>
      <c r="DC10" s="7"/>
      <c r="DD10" s="7">
        <f>SUM([1]Önkormányzat!$DK$92)</f>
        <v>0</v>
      </c>
      <c r="DE10" s="7"/>
      <c r="DF10" s="7"/>
      <c r="DG10" s="7">
        <f>SUM([1]Önkormányzat!$DO$92)</f>
        <v>221182</v>
      </c>
      <c r="DH10" s="7"/>
      <c r="DI10" s="7"/>
      <c r="DJ10" s="7">
        <f>[1]Önkormányzat!$EJ$92</f>
        <v>28638</v>
      </c>
      <c r="DK10" s="7"/>
      <c r="DL10" s="7"/>
      <c r="DM10" s="7">
        <f>[1]Önkormányzat!$EQ$92</f>
        <v>143716</v>
      </c>
      <c r="DN10" s="7"/>
      <c r="DO10" s="7"/>
      <c r="DP10" s="7">
        <f>SUM([1]Önkormányzat!$EU$92)</f>
        <v>0</v>
      </c>
      <c r="DQ10" s="7"/>
      <c r="DR10" s="7"/>
      <c r="DS10" s="135">
        <f>SUM(C10:DP10)</f>
        <v>1273507</v>
      </c>
      <c r="DT10" s="8"/>
      <c r="DU10" s="8"/>
      <c r="DV10" s="7"/>
      <c r="DW10" s="7"/>
      <c r="DX10" s="7"/>
      <c r="DY10" s="7"/>
      <c r="DZ10" s="7"/>
      <c r="EA10" s="7"/>
      <c r="EB10" s="7"/>
      <c r="EC10" s="7"/>
      <c r="ED10" s="7"/>
      <c r="EE10" s="7">
        <f>SUM([1]Hivatal!$W$154)</f>
        <v>0</v>
      </c>
      <c r="EF10" s="7"/>
      <c r="EG10" s="7"/>
      <c r="EH10" s="7"/>
      <c r="EI10" s="7"/>
      <c r="EJ10" s="7"/>
      <c r="EK10" s="7">
        <f>SUM([1]Hivatal!$AK$154)</f>
        <v>22782</v>
      </c>
      <c r="EL10" s="7"/>
      <c r="EM10" s="7"/>
      <c r="EN10" s="7"/>
      <c r="EO10" s="7"/>
      <c r="EP10" s="7"/>
      <c r="EQ10" s="7">
        <f>SUM([1]Hivatal!$AS$154)</f>
        <v>0</v>
      </c>
      <c r="ER10" s="7"/>
      <c r="ES10" s="7"/>
      <c r="ET10" s="7">
        <f>SUM([1]Hivatal!$BA$154)</f>
        <v>1200</v>
      </c>
      <c r="EU10" s="7"/>
      <c r="EV10" s="7"/>
      <c r="EW10" s="135">
        <f>SUM(DV10:ET10)</f>
        <v>23982</v>
      </c>
      <c r="EX10" s="135"/>
      <c r="EY10" s="7">
        <v>26381</v>
      </c>
      <c r="EZ10" s="7"/>
      <c r="FA10" s="7"/>
      <c r="FB10" s="7">
        <v>74943</v>
      </c>
      <c r="FC10" s="7"/>
      <c r="FD10" s="7">
        <v>27767</v>
      </c>
      <c r="FE10" s="7">
        <v>312</v>
      </c>
      <c r="FF10" s="7">
        <v>2479</v>
      </c>
      <c r="FG10" s="7"/>
      <c r="FH10" s="7">
        <v>591</v>
      </c>
      <c r="FI10" s="7"/>
      <c r="FJ10" s="7"/>
      <c r="FK10" s="7">
        <v>0</v>
      </c>
      <c r="FL10" s="8">
        <f>SUM(EY10:FJ10)</f>
        <v>132473</v>
      </c>
      <c r="FM10" s="8">
        <v>17709</v>
      </c>
      <c r="FN10" s="8">
        <v>5000</v>
      </c>
      <c r="FO10" s="8">
        <v>90</v>
      </c>
      <c r="FP10" s="11">
        <f t="shared" si="6"/>
        <v>155272</v>
      </c>
      <c r="FQ10" s="154">
        <f t="shared" si="7"/>
        <v>1452761</v>
      </c>
    </row>
    <row r="11" spans="1:174" x14ac:dyDescent="0.2">
      <c r="A11" s="153" t="s">
        <v>467</v>
      </c>
      <c r="B11" s="10"/>
      <c r="C11" s="7">
        <f>SUM([1]Önkormányzat!$G$109)</f>
        <v>0</v>
      </c>
      <c r="D11" s="7"/>
      <c r="E11" s="7"/>
      <c r="F11" s="7">
        <f>SUM([1]Önkormányzat!$I$109)</f>
        <v>0</v>
      </c>
      <c r="G11" s="7"/>
      <c r="H11" s="7"/>
      <c r="I11" s="7">
        <f>SUM([1]Önkormányzat!$K$109)</f>
        <v>0</v>
      </c>
      <c r="J11" s="7"/>
      <c r="K11" s="7"/>
      <c r="L11" s="7">
        <f>SUM([1]Önkormányzat!$M$109)</f>
        <v>0</v>
      </c>
      <c r="M11" s="7"/>
      <c r="N11" s="7"/>
      <c r="O11" s="7">
        <f>SUM([1]Önkormányzat!$R$109)</f>
        <v>0</v>
      </c>
      <c r="P11" s="7"/>
      <c r="Q11" s="7"/>
      <c r="R11" s="7">
        <f>SUM([1]Önkormányzat!$AK$109)</f>
        <v>0</v>
      </c>
      <c r="S11" s="7"/>
      <c r="T11" s="7"/>
      <c r="U11" s="7">
        <f>SUM([1]Önkormányzat!$AO$109)</f>
        <v>0</v>
      </c>
      <c r="V11" s="7"/>
      <c r="W11" s="7"/>
      <c r="X11" s="7"/>
      <c r="Y11" s="7"/>
      <c r="Z11" s="7"/>
      <c r="AA11" s="7">
        <f>SUM([1]Önkormányzat!$AV$109)</f>
        <v>0</v>
      </c>
      <c r="AB11" s="7"/>
      <c r="AC11" s="7"/>
      <c r="AD11" s="7">
        <f>SUM([1]Önkormányzat!$BA$109)</f>
        <v>0</v>
      </c>
      <c r="AE11" s="7"/>
      <c r="AF11" s="7"/>
      <c r="AG11" s="7">
        <f>SUM([1]Önkormányzat!$V$109)</f>
        <v>0</v>
      </c>
      <c r="AH11" s="7"/>
      <c r="AI11" s="7"/>
      <c r="AJ11" s="7">
        <f>SUM([1]Önkormányzat!$Z$109)</f>
        <v>0</v>
      </c>
      <c r="AK11" s="7"/>
      <c r="AL11" s="7"/>
      <c r="AM11" s="7">
        <f>SUM([1]Önkormányzat!$BH$109)</f>
        <v>73351</v>
      </c>
      <c r="AN11" s="7"/>
      <c r="AO11" s="7"/>
      <c r="AP11" s="7">
        <f>SUM([1]Önkormányzat!$BO$109)</f>
        <v>0</v>
      </c>
      <c r="AQ11" s="7"/>
      <c r="AR11" s="7"/>
      <c r="AS11" s="7">
        <f>SUM([1]Önkormányzat!$CC$109)</f>
        <v>0</v>
      </c>
      <c r="AT11" s="7"/>
      <c r="AU11" s="7"/>
      <c r="AV11" s="7">
        <f>SUM([1]Önkormányzat!$CP$109)</f>
        <v>0</v>
      </c>
      <c r="AW11" s="7"/>
      <c r="AX11" s="7"/>
      <c r="AY11" s="7">
        <f>SUM([1]Önkormányzat!$BS$109)</f>
        <v>0</v>
      </c>
      <c r="AZ11" s="7"/>
      <c r="BA11" s="7"/>
      <c r="BB11" s="7">
        <f>SUM([1]Önkormányzat!$BU$109)</f>
        <v>0</v>
      </c>
      <c r="BC11" s="7"/>
      <c r="BD11" s="7"/>
      <c r="BE11" s="7"/>
      <c r="BF11" s="7"/>
      <c r="BG11" s="7"/>
      <c r="BH11" s="7">
        <f>SUM([1]Önkormányzat!$CA$109)</f>
        <v>0</v>
      </c>
      <c r="BI11" s="7"/>
      <c r="BJ11" s="7"/>
      <c r="BK11" s="7">
        <f>SUM([1]Önkormányzat!$CF$109)</f>
        <v>0</v>
      </c>
      <c r="BL11" s="7"/>
      <c r="BM11" s="7"/>
      <c r="BN11" s="7"/>
      <c r="BO11" s="7"/>
      <c r="BP11" s="7"/>
      <c r="BQ11" s="7">
        <f>SUM([1]Önkormányzat!$CW$109)</f>
        <v>0</v>
      </c>
      <c r="BR11" s="7"/>
      <c r="BS11" s="7"/>
      <c r="BT11" s="7">
        <f>SUM([1]Önkormányzat!$DA$109)</f>
        <v>0</v>
      </c>
      <c r="BU11" s="7"/>
      <c r="BV11" s="7"/>
      <c r="BW11" s="7"/>
      <c r="BX11" s="7"/>
      <c r="BY11" s="7"/>
      <c r="BZ11" s="7">
        <f>SUM([1]Önkormányzat!$DE$109)</f>
        <v>0</v>
      </c>
      <c r="CA11" s="7"/>
      <c r="CB11" s="7"/>
      <c r="CC11" s="7"/>
      <c r="CD11" s="7"/>
      <c r="CE11" s="7"/>
      <c r="CF11" s="7"/>
      <c r="CG11" s="7"/>
      <c r="CH11" s="7"/>
      <c r="CI11" s="7"/>
      <c r="CJ11" s="7"/>
      <c r="CK11" s="7"/>
      <c r="CL11" s="7"/>
      <c r="CM11" s="7"/>
      <c r="CN11" s="7"/>
      <c r="CO11" s="7">
        <f>SUM([1]Önkormányzat!$DV$109)</f>
        <v>0</v>
      </c>
      <c r="CP11" s="7"/>
      <c r="CQ11" s="7"/>
      <c r="CR11" s="7"/>
      <c r="CS11" s="7"/>
      <c r="CT11" s="7"/>
      <c r="CU11" s="7">
        <f>SUM([1]Önkormányzat!$EL$109)</f>
        <v>0</v>
      </c>
      <c r="CV11" s="7"/>
      <c r="CW11" s="7"/>
      <c r="CX11" s="7">
        <f>SUM([1]Önkormányzat!$EC$109)</f>
        <v>0</v>
      </c>
      <c r="CY11" s="7"/>
      <c r="CZ11" s="7"/>
      <c r="DA11" s="7">
        <f>SUM([2]Önkormányzat!$AD$108)</f>
        <v>0</v>
      </c>
      <c r="DB11" s="7"/>
      <c r="DC11" s="7"/>
      <c r="DD11" s="7">
        <f>SUM([1]Önkormányzat!$DK$109)</f>
        <v>0</v>
      </c>
      <c r="DE11" s="7"/>
      <c r="DF11" s="7"/>
      <c r="DG11" s="7">
        <f>SUM([1]Önkormányzat!$DO$109)</f>
        <v>0</v>
      </c>
      <c r="DH11" s="7"/>
      <c r="DI11" s="7"/>
      <c r="DJ11" s="7">
        <f>SUM([1]Önkormányzat!$EJ$109)</f>
        <v>0</v>
      </c>
      <c r="DK11" s="7"/>
      <c r="DL11" s="7"/>
      <c r="DM11" s="7">
        <f>SUM([1]Önkormányzat!$EQ$109)</f>
        <v>0</v>
      </c>
      <c r="DN11" s="7"/>
      <c r="DO11" s="7"/>
      <c r="DP11" s="7">
        <f>SUM([1]Önkormányzat!$EU$109)</f>
        <v>0</v>
      </c>
      <c r="DQ11" s="7"/>
      <c r="DR11" s="7"/>
      <c r="DS11" s="135">
        <f>SUM(C11:DP11)</f>
        <v>73351</v>
      </c>
      <c r="DT11" s="8"/>
      <c r="DU11" s="8"/>
      <c r="DV11" s="7"/>
      <c r="DW11" s="7"/>
      <c r="DX11" s="7"/>
      <c r="DY11" s="7"/>
      <c r="DZ11" s="7"/>
      <c r="EA11" s="7"/>
      <c r="EB11" s="7"/>
      <c r="EC11" s="7"/>
      <c r="ED11" s="7"/>
      <c r="EE11" s="7">
        <f>SUM([1]Hivatal!$W$161)</f>
        <v>0</v>
      </c>
      <c r="EF11" s="7"/>
      <c r="EG11" s="7"/>
      <c r="EH11" s="7"/>
      <c r="EI11" s="7"/>
      <c r="EJ11" s="7"/>
      <c r="EK11" s="7">
        <f>SUM([1]Hivatal!$AK$161)</f>
        <v>0</v>
      </c>
      <c r="EL11" s="7"/>
      <c r="EM11" s="7"/>
      <c r="EN11" s="7"/>
      <c r="EO11" s="7"/>
      <c r="EP11" s="7"/>
      <c r="EQ11" s="7">
        <f>SUM([1]Hivatal!$AS$161)</f>
        <v>0</v>
      </c>
      <c r="ER11" s="7"/>
      <c r="ES11" s="7"/>
      <c r="ET11" s="7">
        <f>SUM([1]Hivatal!$BA$161)</f>
        <v>0</v>
      </c>
      <c r="EU11" s="7"/>
      <c r="EV11" s="7"/>
      <c r="EW11" s="135">
        <f>SUM(DV11:ET11)</f>
        <v>0</v>
      </c>
      <c r="EX11" s="135"/>
      <c r="EY11" s="7"/>
      <c r="EZ11" s="7"/>
      <c r="FA11" s="7"/>
      <c r="FB11" s="7"/>
      <c r="FC11" s="7"/>
      <c r="FD11" s="7"/>
      <c r="FE11" s="7"/>
      <c r="FF11" s="7"/>
      <c r="FG11" s="7"/>
      <c r="FH11" s="7"/>
      <c r="FI11" s="7"/>
      <c r="FJ11" s="7"/>
      <c r="FK11" s="7"/>
      <c r="FL11" s="8">
        <f>SUM(EY11:FJ11)</f>
        <v>0</v>
      </c>
      <c r="FM11" s="8"/>
      <c r="FN11" s="8"/>
      <c r="FO11" s="8"/>
      <c r="FP11" s="11">
        <f t="shared" si="6"/>
        <v>0</v>
      </c>
      <c r="FQ11" s="154">
        <f t="shared" si="7"/>
        <v>73351</v>
      </c>
    </row>
    <row r="12" spans="1:174" s="13" customFormat="1" x14ac:dyDescent="0.2">
      <c r="A12" s="155" t="s">
        <v>468</v>
      </c>
      <c r="B12" s="12"/>
      <c r="C12" s="6">
        <f>C13+C14+C15+C16+C17</f>
        <v>0</v>
      </c>
      <c r="D12" s="6"/>
      <c r="E12" s="6"/>
      <c r="F12" s="6">
        <f t="shared" ref="F12:DP12" si="8">F13+F14+F15+F16+F17</f>
        <v>0</v>
      </c>
      <c r="G12" s="6"/>
      <c r="H12" s="6"/>
      <c r="I12" s="6">
        <f t="shared" si="8"/>
        <v>0</v>
      </c>
      <c r="J12" s="6"/>
      <c r="K12" s="6"/>
      <c r="L12" s="6">
        <f t="shared" si="8"/>
        <v>0</v>
      </c>
      <c r="M12" s="6"/>
      <c r="N12" s="6"/>
      <c r="O12" s="6">
        <f t="shared" si="8"/>
        <v>156598</v>
      </c>
      <c r="P12" s="6"/>
      <c r="Q12" s="6"/>
      <c r="R12" s="6">
        <f t="shared" si="8"/>
        <v>74607</v>
      </c>
      <c r="S12" s="6"/>
      <c r="T12" s="6"/>
      <c r="U12" s="6">
        <f t="shared" si="8"/>
        <v>0</v>
      </c>
      <c r="V12" s="6"/>
      <c r="W12" s="6"/>
      <c r="X12" s="6">
        <f t="shared" si="8"/>
        <v>0</v>
      </c>
      <c r="Y12" s="6"/>
      <c r="Z12" s="6"/>
      <c r="AA12" s="6">
        <f t="shared" si="8"/>
        <v>0</v>
      </c>
      <c r="AB12" s="6"/>
      <c r="AC12" s="6"/>
      <c r="AD12" s="6">
        <f t="shared" si="8"/>
        <v>0</v>
      </c>
      <c r="AE12" s="6"/>
      <c r="AF12" s="6"/>
      <c r="AG12" s="6">
        <f>AG13+AG14+AG15+AG16+AG17</f>
        <v>3550</v>
      </c>
      <c r="AH12" s="6"/>
      <c r="AI12" s="6"/>
      <c r="AJ12" s="6">
        <f t="shared" si="8"/>
        <v>0</v>
      </c>
      <c r="AK12" s="6"/>
      <c r="AL12" s="6"/>
      <c r="AM12" s="6">
        <f t="shared" si="8"/>
        <v>0</v>
      </c>
      <c r="AN12" s="6"/>
      <c r="AO12" s="6"/>
      <c r="AP12" s="6">
        <f t="shared" si="8"/>
        <v>0</v>
      </c>
      <c r="AQ12" s="6"/>
      <c r="AR12" s="6"/>
      <c r="AS12" s="6">
        <f t="shared" si="8"/>
        <v>0</v>
      </c>
      <c r="AT12" s="6"/>
      <c r="AU12" s="6"/>
      <c r="AV12" s="6">
        <f t="shared" si="8"/>
        <v>0</v>
      </c>
      <c r="AW12" s="6"/>
      <c r="AX12" s="6"/>
      <c r="AY12" s="6">
        <f t="shared" si="8"/>
        <v>0</v>
      </c>
      <c r="AZ12" s="6"/>
      <c r="BA12" s="6"/>
      <c r="BB12" s="6">
        <f t="shared" si="8"/>
        <v>0</v>
      </c>
      <c r="BC12" s="6"/>
      <c r="BD12" s="6"/>
      <c r="BE12" s="6">
        <f t="shared" si="8"/>
        <v>0</v>
      </c>
      <c r="BF12" s="6"/>
      <c r="BG12" s="6"/>
      <c r="BH12" s="6">
        <f t="shared" si="8"/>
        <v>0</v>
      </c>
      <c r="BI12" s="6"/>
      <c r="BJ12" s="6"/>
      <c r="BK12" s="6">
        <f t="shared" si="8"/>
        <v>0</v>
      </c>
      <c r="BL12" s="6"/>
      <c r="BM12" s="6"/>
      <c r="BN12" s="6">
        <f t="shared" si="8"/>
        <v>0</v>
      </c>
      <c r="BO12" s="6"/>
      <c r="BP12" s="6"/>
      <c r="BQ12" s="6">
        <f t="shared" si="8"/>
        <v>0</v>
      </c>
      <c r="BR12" s="6"/>
      <c r="BS12" s="6"/>
      <c r="BT12" s="6">
        <f t="shared" si="8"/>
        <v>137489</v>
      </c>
      <c r="BU12" s="6"/>
      <c r="BV12" s="6"/>
      <c r="BW12" s="6">
        <f t="shared" si="8"/>
        <v>0</v>
      </c>
      <c r="BX12" s="6"/>
      <c r="BY12" s="6"/>
      <c r="BZ12" s="6">
        <f t="shared" si="8"/>
        <v>242997</v>
      </c>
      <c r="CA12" s="6"/>
      <c r="CB12" s="6"/>
      <c r="CC12" s="6">
        <f t="shared" si="8"/>
        <v>0</v>
      </c>
      <c r="CD12" s="6"/>
      <c r="CE12" s="6"/>
      <c r="CF12" s="6">
        <f t="shared" si="8"/>
        <v>0</v>
      </c>
      <c r="CG12" s="6"/>
      <c r="CH12" s="6"/>
      <c r="CI12" s="6">
        <f t="shared" si="8"/>
        <v>0</v>
      </c>
      <c r="CJ12" s="6"/>
      <c r="CK12" s="6"/>
      <c r="CL12" s="6">
        <f t="shared" si="8"/>
        <v>0</v>
      </c>
      <c r="CM12" s="6"/>
      <c r="CN12" s="6"/>
      <c r="CO12" s="6">
        <f t="shared" si="8"/>
        <v>1500</v>
      </c>
      <c r="CP12" s="6"/>
      <c r="CQ12" s="6"/>
      <c r="CR12" s="6">
        <f t="shared" si="8"/>
        <v>0</v>
      </c>
      <c r="CS12" s="6"/>
      <c r="CT12" s="6"/>
      <c r="CU12" s="6">
        <f t="shared" si="8"/>
        <v>0</v>
      </c>
      <c r="CV12" s="6"/>
      <c r="CW12" s="6"/>
      <c r="CX12" s="6">
        <f t="shared" si="8"/>
        <v>0</v>
      </c>
      <c r="CY12" s="6"/>
      <c r="CZ12" s="6"/>
      <c r="DA12" s="6">
        <f t="shared" si="8"/>
        <v>13603</v>
      </c>
      <c r="DB12" s="6"/>
      <c r="DC12" s="6"/>
      <c r="DD12" s="6">
        <f t="shared" si="8"/>
        <v>0</v>
      </c>
      <c r="DE12" s="6"/>
      <c r="DF12" s="6"/>
      <c r="DG12" s="6">
        <f t="shared" si="8"/>
        <v>0</v>
      </c>
      <c r="DH12" s="6"/>
      <c r="DI12" s="6"/>
      <c r="DJ12" s="6">
        <f t="shared" si="8"/>
        <v>0</v>
      </c>
      <c r="DK12" s="6"/>
      <c r="DL12" s="6"/>
      <c r="DM12" s="6">
        <f t="shared" si="8"/>
        <v>0</v>
      </c>
      <c r="DN12" s="6"/>
      <c r="DO12" s="6"/>
      <c r="DP12" s="6">
        <f t="shared" si="8"/>
        <v>765961</v>
      </c>
      <c r="DQ12" s="6"/>
      <c r="DR12" s="6"/>
      <c r="DS12" s="136">
        <f t="shared" ref="DS12:FN12" si="9">DS13+DS14+DS15+DS16+DS17</f>
        <v>1396305</v>
      </c>
      <c r="DT12" s="6"/>
      <c r="DU12" s="6"/>
      <c r="DV12" s="6">
        <f t="shared" si="9"/>
        <v>0</v>
      </c>
      <c r="DW12" s="6"/>
      <c r="DX12" s="6"/>
      <c r="DY12" s="6">
        <f t="shared" ref="DY12:EE12" si="10">DY13+DY14+DY15+DY16+DY17</f>
        <v>0</v>
      </c>
      <c r="DZ12" s="6"/>
      <c r="EA12" s="6"/>
      <c r="EB12" s="6">
        <f t="shared" si="9"/>
        <v>0</v>
      </c>
      <c r="EC12" s="6"/>
      <c r="ED12" s="6"/>
      <c r="EE12" s="6">
        <f t="shared" si="10"/>
        <v>0</v>
      </c>
      <c r="EF12" s="6"/>
      <c r="EG12" s="6"/>
      <c r="EH12" s="6">
        <f t="shared" si="9"/>
        <v>0</v>
      </c>
      <c r="EI12" s="6"/>
      <c r="EJ12" s="6"/>
      <c r="EK12" s="6">
        <f t="shared" si="9"/>
        <v>0</v>
      </c>
      <c r="EL12" s="6"/>
      <c r="EM12" s="6"/>
      <c r="EN12" s="6">
        <f t="shared" si="9"/>
        <v>0</v>
      </c>
      <c r="EO12" s="6"/>
      <c r="EP12" s="6"/>
      <c r="EQ12" s="6">
        <f t="shared" ref="EQ12:ET12" si="11">EQ13+EQ14+EQ15+EQ16+EQ17</f>
        <v>0</v>
      </c>
      <c r="ER12" s="6"/>
      <c r="ES12" s="6"/>
      <c r="ET12" s="6">
        <f t="shared" si="11"/>
        <v>0</v>
      </c>
      <c r="EU12" s="6"/>
      <c r="EV12" s="6"/>
      <c r="EW12" s="136">
        <f t="shared" si="9"/>
        <v>0</v>
      </c>
      <c r="EX12" s="136"/>
      <c r="EY12" s="6">
        <f t="shared" si="9"/>
        <v>0</v>
      </c>
      <c r="EZ12" s="6">
        <f t="shared" si="9"/>
        <v>0</v>
      </c>
      <c r="FA12" s="6">
        <f t="shared" si="9"/>
        <v>0</v>
      </c>
      <c r="FB12" s="6">
        <f t="shared" si="9"/>
        <v>0</v>
      </c>
      <c r="FC12" s="6">
        <f t="shared" si="9"/>
        <v>0</v>
      </c>
      <c r="FD12" s="6">
        <f t="shared" si="9"/>
        <v>0</v>
      </c>
      <c r="FE12" s="6">
        <f t="shared" si="9"/>
        <v>0</v>
      </c>
      <c r="FF12" s="6">
        <f t="shared" si="9"/>
        <v>0</v>
      </c>
      <c r="FG12" s="6">
        <f t="shared" si="9"/>
        <v>0</v>
      </c>
      <c r="FH12" s="6">
        <f t="shared" si="9"/>
        <v>0</v>
      </c>
      <c r="FI12" s="6">
        <f t="shared" si="9"/>
        <v>0</v>
      </c>
      <c r="FJ12" s="6">
        <f t="shared" si="9"/>
        <v>0</v>
      </c>
      <c r="FK12" s="6">
        <f>FK13+FK14+FK15+FK16+FK17</f>
        <v>0</v>
      </c>
      <c r="FL12" s="6">
        <f t="shared" si="9"/>
        <v>0</v>
      </c>
      <c r="FM12" s="6">
        <f t="shared" si="9"/>
        <v>0</v>
      </c>
      <c r="FN12" s="6">
        <f t="shared" si="9"/>
        <v>0</v>
      </c>
      <c r="FO12" s="6">
        <f>FO13+FO14+FO15+FO16+FO17</f>
        <v>0</v>
      </c>
      <c r="FP12" s="6">
        <f>FP13+FP14+FP15+FP16+FP17</f>
        <v>0</v>
      </c>
      <c r="FQ12" s="156">
        <f>FQ13+FQ14+FQ15+FQ16+FQ17</f>
        <v>1396305</v>
      </c>
    </row>
    <row r="13" spans="1:174" x14ac:dyDescent="0.2">
      <c r="A13" s="153" t="s">
        <v>469</v>
      </c>
      <c r="B13" s="10"/>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135">
        <f>SUM(C13:DP13)</f>
        <v>0</v>
      </c>
      <c r="DT13" s="8"/>
      <c r="DU13" s="8"/>
      <c r="DV13" s="7"/>
      <c r="DW13" s="7"/>
      <c r="DX13" s="7"/>
      <c r="DY13" s="7"/>
      <c r="DZ13" s="7"/>
      <c r="EA13" s="7"/>
      <c r="EB13" s="7"/>
      <c r="EC13" s="7"/>
      <c r="ED13" s="7"/>
      <c r="EE13" s="7">
        <f>SUM([1]Hivatal!$W$168)</f>
        <v>0</v>
      </c>
      <c r="EF13" s="7"/>
      <c r="EG13" s="7"/>
      <c r="EH13" s="7"/>
      <c r="EI13" s="7"/>
      <c r="EJ13" s="7"/>
      <c r="EK13" s="7">
        <f>SUM([1]Hivatal!$AK$168)</f>
        <v>0</v>
      </c>
      <c r="EL13" s="7"/>
      <c r="EM13" s="7"/>
      <c r="EN13" s="7"/>
      <c r="EO13" s="7"/>
      <c r="EP13" s="7"/>
      <c r="EQ13" s="7">
        <f>SUM([1]Hivatal!$AS$168)</f>
        <v>0</v>
      </c>
      <c r="ER13" s="7"/>
      <c r="ES13" s="7"/>
      <c r="ET13" s="7">
        <f>SUM([1]Hivatal!$BA$168)</f>
        <v>0</v>
      </c>
      <c r="EU13" s="7"/>
      <c r="EV13" s="7"/>
      <c r="EW13" s="135">
        <f>SUM(DV13:ET13)</f>
        <v>0</v>
      </c>
      <c r="EX13" s="135"/>
      <c r="EY13" s="7"/>
      <c r="EZ13" s="7"/>
      <c r="FA13" s="7"/>
      <c r="FB13" s="7"/>
      <c r="FC13" s="7"/>
      <c r="FD13" s="7"/>
      <c r="FE13" s="7"/>
      <c r="FF13" s="7"/>
      <c r="FG13" s="7"/>
      <c r="FH13" s="7"/>
      <c r="FI13" s="7"/>
      <c r="FJ13" s="7"/>
      <c r="FK13" s="7"/>
      <c r="FL13" s="8">
        <f>SUM(EY13:FK13)</f>
        <v>0</v>
      </c>
      <c r="FM13" s="8"/>
      <c r="FN13" s="8"/>
      <c r="FO13" s="8"/>
      <c r="FP13" s="11">
        <f t="shared" si="6"/>
        <v>0</v>
      </c>
      <c r="FQ13" s="154">
        <f t="shared" si="7"/>
        <v>0</v>
      </c>
    </row>
    <row r="14" spans="1:174" x14ac:dyDescent="0.2">
      <c r="A14" s="153" t="s">
        <v>470</v>
      </c>
      <c r="B14" s="10"/>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135">
        <f>SUM(C14:DP14)</f>
        <v>0</v>
      </c>
      <c r="DT14" s="8"/>
      <c r="DU14" s="8"/>
      <c r="DV14" s="7"/>
      <c r="DW14" s="7"/>
      <c r="DX14" s="7"/>
      <c r="DY14" s="7"/>
      <c r="DZ14" s="7"/>
      <c r="EA14" s="7"/>
      <c r="EB14" s="7"/>
      <c r="EC14" s="7"/>
      <c r="ED14" s="7"/>
      <c r="EE14" s="7">
        <f>SUM([1]Hivatal!$W$175)</f>
        <v>0</v>
      </c>
      <c r="EF14" s="7"/>
      <c r="EG14" s="7"/>
      <c r="EH14" s="7"/>
      <c r="EI14" s="7"/>
      <c r="EJ14" s="7"/>
      <c r="EK14" s="7">
        <f>SUM([1]Hivatal!$AK$175)</f>
        <v>0</v>
      </c>
      <c r="EL14" s="7"/>
      <c r="EM14" s="7"/>
      <c r="EN14" s="7"/>
      <c r="EO14" s="7"/>
      <c r="EP14" s="7"/>
      <c r="EQ14" s="7">
        <f>SUM([1]Hivatal!$AS$175)</f>
        <v>0</v>
      </c>
      <c r="ER14" s="7"/>
      <c r="ES14" s="7"/>
      <c r="ET14" s="7">
        <f>SUM([1]Hivatal!$BA$175)</f>
        <v>0</v>
      </c>
      <c r="EU14" s="7"/>
      <c r="EV14" s="7"/>
      <c r="EW14" s="135">
        <f>SUM(DV14:ET14)</f>
        <v>0</v>
      </c>
      <c r="EX14" s="135"/>
      <c r="EY14" s="7"/>
      <c r="EZ14" s="7"/>
      <c r="FA14" s="7"/>
      <c r="FB14" s="7"/>
      <c r="FC14" s="7"/>
      <c r="FD14" s="7"/>
      <c r="FE14" s="7"/>
      <c r="FF14" s="7"/>
      <c r="FG14" s="7"/>
      <c r="FH14" s="7"/>
      <c r="FI14" s="7"/>
      <c r="FJ14" s="7"/>
      <c r="FK14" s="7"/>
      <c r="FL14" s="8">
        <f t="shared" ref="FL14:FL25" si="12">SUM(EY14:FK14)</f>
        <v>0</v>
      </c>
      <c r="FM14" s="8"/>
      <c r="FN14" s="8"/>
      <c r="FO14" s="8"/>
      <c r="FP14" s="11">
        <f t="shared" si="6"/>
        <v>0</v>
      </c>
      <c r="FQ14" s="154">
        <f t="shared" si="7"/>
        <v>0</v>
      </c>
    </row>
    <row r="15" spans="1:174" x14ac:dyDescent="0.2">
      <c r="A15" s="153" t="s">
        <v>471</v>
      </c>
      <c r="B15" s="10"/>
      <c r="C15" s="8">
        <f>SUM([1]Önkormányzat!$G$116)</f>
        <v>0</v>
      </c>
      <c r="D15" s="7"/>
      <c r="E15" s="7"/>
      <c r="F15" s="7">
        <f>SUM([1]Önkormányzat!$I$116)</f>
        <v>0</v>
      </c>
      <c r="G15" s="7"/>
      <c r="H15" s="7"/>
      <c r="I15" s="7">
        <f>SUM([1]Önkormányzat!$K$116)</f>
        <v>0</v>
      </c>
      <c r="J15" s="7"/>
      <c r="K15" s="7"/>
      <c r="L15" s="7">
        <f>SUM([1]Önkormányzat!$M$116)</f>
        <v>0</v>
      </c>
      <c r="M15" s="7"/>
      <c r="N15" s="7"/>
      <c r="O15" s="7">
        <f>SUM([1]Önkormányzat!$R$116)</f>
        <v>20870</v>
      </c>
      <c r="P15" s="7"/>
      <c r="Q15" s="7"/>
      <c r="R15" s="7">
        <f>SUM([1]Önkormányzat!$AK$116)</f>
        <v>0</v>
      </c>
      <c r="S15" s="7"/>
      <c r="T15" s="7"/>
      <c r="U15" s="7">
        <f>SUM([1]Önkormányzat!$AO$116)</f>
        <v>0</v>
      </c>
      <c r="V15" s="7"/>
      <c r="W15" s="7"/>
      <c r="X15" s="7"/>
      <c r="Y15" s="7"/>
      <c r="Z15" s="7"/>
      <c r="AA15" s="7">
        <f>SUM([1]Önkormányzat!$AV$116)</f>
        <v>0</v>
      </c>
      <c r="AB15" s="7"/>
      <c r="AC15" s="7"/>
      <c r="AD15" s="7">
        <f>SUM([1]Önkormányzat!$BA$116)</f>
        <v>0</v>
      </c>
      <c r="AE15" s="7"/>
      <c r="AF15" s="7"/>
      <c r="AG15" s="7">
        <f>SUM([1]Önkormányzat!$V$116)</f>
        <v>3550</v>
      </c>
      <c r="AH15" s="7"/>
      <c r="AI15" s="7"/>
      <c r="AJ15" s="7">
        <f>SUM([1]Önkormányzat!$Z$116)</f>
        <v>0</v>
      </c>
      <c r="AK15" s="7"/>
      <c r="AL15" s="7"/>
      <c r="AM15" s="7">
        <f>SUM([1]Önkormányzat!$BH$116)</f>
        <v>0</v>
      </c>
      <c r="AN15" s="7"/>
      <c r="AO15" s="7"/>
      <c r="AP15" s="7">
        <f>SUM([1]Önkormányzat!$BO$116)</f>
        <v>0</v>
      </c>
      <c r="AQ15" s="7"/>
      <c r="AR15" s="7"/>
      <c r="AS15" s="7">
        <f>SUM([1]Önkormányzat!$CC$116)</f>
        <v>0</v>
      </c>
      <c r="AT15" s="7"/>
      <c r="AU15" s="7"/>
      <c r="AV15" s="7">
        <f>SUM([1]Önkormányzat!$CP$116)</f>
        <v>0</v>
      </c>
      <c r="AW15" s="7"/>
      <c r="AX15" s="7"/>
      <c r="AY15" s="7">
        <f>SUM([1]Önkormányzat!$BS$116)</f>
        <v>0</v>
      </c>
      <c r="AZ15" s="7"/>
      <c r="BA15" s="7"/>
      <c r="BB15" s="7">
        <f>SUM([1]Önkormányzat!$BU$116)</f>
        <v>0</v>
      </c>
      <c r="BC15" s="7"/>
      <c r="BD15" s="7"/>
      <c r="BE15" s="7"/>
      <c r="BF15" s="7"/>
      <c r="BG15" s="7"/>
      <c r="BH15" s="7">
        <f>SUM([1]Önkormányzat!$CA$116)</f>
        <v>0</v>
      </c>
      <c r="BI15" s="7"/>
      <c r="BJ15" s="7"/>
      <c r="BK15" s="7">
        <f>SUM([1]Önkormányzat!$CG$116)</f>
        <v>0</v>
      </c>
      <c r="BL15" s="7"/>
      <c r="BM15" s="7"/>
      <c r="BN15" s="7"/>
      <c r="BO15" s="7"/>
      <c r="BP15" s="7"/>
      <c r="BQ15" s="7">
        <f>SUM([1]Önkormányzat!$CW$116)</f>
        <v>0</v>
      </c>
      <c r="BR15" s="7"/>
      <c r="BS15" s="7"/>
      <c r="BT15" s="7">
        <f>SUM([1]Önkormányzat!$DA$116)</f>
        <v>0</v>
      </c>
      <c r="BU15" s="7"/>
      <c r="BV15" s="7"/>
      <c r="BW15" s="7"/>
      <c r="BX15" s="7"/>
      <c r="BY15" s="7"/>
      <c r="BZ15" s="7">
        <f>SUM([1]Önkormányzat!$DE$116)</f>
        <v>0</v>
      </c>
      <c r="CA15" s="7"/>
      <c r="CB15" s="7"/>
      <c r="CC15" s="7"/>
      <c r="CD15" s="7"/>
      <c r="CE15" s="7"/>
      <c r="CF15" s="7"/>
      <c r="CG15" s="7"/>
      <c r="CH15" s="7"/>
      <c r="CI15" s="7"/>
      <c r="CJ15" s="7"/>
      <c r="CK15" s="7"/>
      <c r="CL15" s="7"/>
      <c r="CM15" s="7"/>
      <c r="CN15" s="7"/>
      <c r="CO15" s="7">
        <f>SUM([1]Önkormányzat!$DV$116)</f>
        <v>0</v>
      </c>
      <c r="CP15" s="7"/>
      <c r="CQ15" s="7"/>
      <c r="CR15" s="7"/>
      <c r="CS15" s="7"/>
      <c r="CT15" s="7"/>
      <c r="CU15" s="7">
        <f>SUM([1]Önkormányzat!$EL$116)</f>
        <v>0</v>
      </c>
      <c r="CV15" s="7"/>
      <c r="CW15" s="7"/>
      <c r="CX15" s="7">
        <f>SUM([1]Önkormányzat!$EC$116)</f>
        <v>0</v>
      </c>
      <c r="CY15" s="7"/>
      <c r="CZ15" s="7"/>
      <c r="DA15" s="7">
        <f>SUM([1]Önkormányzat!$AD$116)</f>
        <v>0</v>
      </c>
      <c r="DB15" s="7"/>
      <c r="DC15" s="7"/>
      <c r="DD15" s="7">
        <f>SUM([1]Önkormányzat!$DK$116)</f>
        <v>0</v>
      </c>
      <c r="DE15" s="7"/>
      <c r="DF15" s="7"/>
      <c r="DG15" s="7">
        <f>SUM([1]Önkormányzat!$DO$116)</f>
        <v>0</v>
      </c>
      <c r="DH15" s="7"/>
      <c r="DI15" s="7"/>
      <c r="DJ15" s="7">
        <f>SUM([1]Önkormányzat!$EJ$116)</f>
        <v>0</v>
      </c>
      <c r="DK15" s="7"/>
      <c r="DL15" s="7"/>
      <c r="DM15" s="7">
        <f>SUM([1]Önkormányzat!$EQ$116)</f>
        <v>0</v>
      </c>
      <c r="DN15" s="7"/>
      <c r="DO15" s="7"/>
      <c r="DP15" s="7">
        <f>SUM([1]Önkormányzat!$EU$116)</f>
        <v>0</v>
      </c>
      <c r="DQ15" s="7"/>
      <c r="DR15" s="7"/>
      <c r="DS15" s="135">
        <f>SUM(C15:DP15)</f>
        <v>24420</v>
      </c>
      <c r="DT15" s="8"/>
      <c r="DU15" s="8"/>
      <c r="DV15" s="7"/>
      <c r="DW15" s="7"/>
      <c r="DX15" s="7"/>
      <c r="DY15" s="7"/>
      <c r="DZ15" s="7"/>
      <c r="EA15" s="7"/>
      <c r="EB15" s="7"/>
      <c r="EC15" s="7"/>
      <c r="ED15" s="7"/>
      <c r="EE15" s="7">
        <f>SUM([1]Hivatal!$W$182)</f>
        <v>0</v>
      </c>
      <c r="EF15" s="7"/>
      <c r="EG15" s="7"/>
      <c r="EH15" s="7"/>
      <c r="EI15" s="7"/>
      <c r="EJ15" s="7"/>
      <c r="EK15" s="7">
        <f>SUM([1]Hivatal!$AK$182)</f>
        <v>0</v>
      </c>
      <c r="EL15" s="7"/>
      <c r="EM15" s="7"/>
      <c r="EN15" s="7"/>
      <c r="EO15" s="7"/>
      <c r="EP15" s="7"/>
      <c r="EQ15" s="7">
        <f>SUM([1]Hivatal!$AS$182)</f>
        <v>0</v>
      </c>
      <c r="ER15" s="7"/>
      <c r="ES15" s="7"/>
      <c r="ET15" s="7">
        <f>SUM([1]Hivatal!$BA$182)</f>
        <v>0</v>
      </c>
      <c r="EU15" s="7"/>
      <c r="EV15" s="7"/>
      <c r="EW15" s="135">
        <f>SUM(DV15:ET15)</f>
        <v>0</v>
      </c>
      <c r="EX15" s="135"/>
      <c r="EY15" s="7"/>
      <c r="EZ15" s="7"/>
      <c r="FA15" s="7"/>
      <c r="FB15" s="7"/>
      <c r="FC15" s="7"/>
      <c r="FD15" s="7"/>
      <c r="FE15" s="7"/>
      <c r="FF15" s="7"/>
      <c r="FG15" s="7"/>
      <c r="FH15" s="7"/>
      <c r="FI15" s="7"/>
      <c r="FJ15" s="7"/>
      <c r="FK15" s="7"/>
      <c r="FL15" s="8">
        <f t="shared" si="12"/>
        <v>0</v>
      </c>
      <c r="FM15" s="8"/>
      <c r="FN15" s="8"/>
      <c r="FO15" s="8"/>
      <c r="FP15" s="11">
        <f t="shared" si="6"/>
        <v>0</v>
      </c>
      <c r="FQ15" s="154">
        <f t="shared" si="7"/>
        <v>24420</v>
      </c>
    </row>
    <row r="16" spans="1:174" x14ac:dyDescent="0.2">
      <c r="A16" s="153" t="s">
        <v>472</v>
      </c>
      <c r="B16" s="10"/>
      <c r="C16" s="7">
        <f>SUM([1]Önkormányzat!$G$126)</f>
        <v>0</v>
      </c>
      <c r="D16" s="7"/>
      <c r="E16" s="7"/>
      <c r="F16" s="7">
        <f>SUM([1]Önkormányzat!$I$126)</f>
        <v>0</v>
      </c>
      <c r="G16" s="7"/>
      <c r="H16" s="7"/>
      <c r="I16" s="7">
        <f>SUM([1]Önkormányzat!$K$126)</f>
        <v>0</v>
      </c>
      <c r="J16" s="7"/>
      <c r="K16" s="7"/>
      <c r="L16" s="7">
        <f>SUM([1]Önkormányzat!$M$126)</f>
        <v>0</v>
      </c>
      <c r="M16" s="7"/>
      <c r="N16" s="7"/>
      <c r="O16" s="7">
        <f>SUM([1]Önkormányzat!$R$126)</f>
        <v>135728</v>
      </c>
      <c r="P16" s="7"/>
      <c r="Q16" s="7"/>
      <c r="R16" s="7">
        <f>SUM([1]Önkormányzat!$AK$126)</f>
        <v>0</v>
      </c>
      <c r="S16" s="7"/>
      <c r="T16" s="7"/>
      <c r="U16" s="7">
        <f>SUM([1]Önkormányzat!$AO$126)</f>
        <v>0</v>
      </c>
      <c r="V16" s="7"/>
      <c r="W16" s="7"/>
      <c r="X16" s="7"/>
      <c r="Y16" s="7"/>
      <c r="Z16" s="7"/>
      <c r="AA16" s="7">
        <f>SUM([1]Önkormányzat!$AV$126)</f>
        <v>0</v>
      </c>
      <c r="AB16" s="7"/>
      <c r="AC16" s="7"/>
      <c r="AD16" s="7">
        <f>SUM([1]Önkormányzat!$BA$126)</f>
        <v>0</v>
      </c>
      <c r="AE16" s="7"/>
      <c r="AF16" s="7"/>
      <c r="AG16" s="7">
        <f>SUM([1]Önkormányzat!$V$126)</f>
        <v>0</v>
      </c>
      <c r="AH16" s="7"/>
      <c r="AI16" s="7"/>
      <c r="AJ16" s="7">
        <f>SUM([1]Önkormányzat!$Z$126)</f>
        <v>0</v>
      </c>
      <c r="AK16" s="7"/>
      <c r="AL16" s="7"/>
      <c r="AM16" s="7">
        <f>SUM([1]Önkormányzat!$BH$126)</f>
        <v>0</v>
      </c>
      <c r="AN16" s="7"/>
      <c r="AO16" s="7"/>
      <c r="AP16" s="7">
        <f>SUM([1]Önkormányzat!$BO$126)</f>
        <v>0</v>
      </c>
      <c r="AQ16" s="7"/>
      <c r="AR16" s="7"/>
      <c r="AS16" s="7">
        <f>SUM([1]Önkormányzat!$CC$126)</f>
        <v>0</v>
      </c>
      <c r="AT16" s="7"/>
      <c r="AU16" s="7"/>
      <c r="AV16" s="7">
        <f>SUM([1]Önkormányzat!$CO$126)</f>
        <v>0</v>
      </c>
      <c r="AW16" s="7"/>
      <c r="AX16" s="7"/>
      <c r="AY16" s="7">
        <f>SUM([1]Önkormányzat!$BS$126)</f>
        <v>0</v>
      </c>
      <c r="AZ16" s="7"/>
      <c r="BA16" s="7"/>
      <c r="BB16" s="7">
        <f>SUM([1]Önkormányzat!$BU$126)</f>
        <v>0</v>
      </c>
      <c r="BC16" s="7"/>
      <c r="BD16" s="7"/>
      <c r="BE16" s="7"/>
      <c r="BF16" s="7"/>
      <c r="BG16" s="7"/>
      <c r="BH16" s="7">
        <f>SUM([1]Önkormányzat!$CA$126)</f>
        <v>0</v>
      </c>
      <c r="BI16" s="7"/>
      <c r="BJ16" s="7"/>
      <c r="BK16" s="7">
        <f>SUM([1]Önkormányzat!$CG$126)</f>
        <v>0</v>
      </c>
      <c r="BL16" s="7"/>
      <c r="BM16" s="7"/>
      <c r="BN16" s="7"/>
      <c r="BO16" s="7"/>
      <c r="BP16" s="7"/>
      <c r="BQ16" s="7">
        <f>SUM([1]Önkormányzat!$CW$126)</f>
        <v>0</v>
      </c>
      <c r="BR16" s="7"/>
      <c r="BS16" s="7"/>
      <c r="BT16" s="7">
        <f>SUM([1]Önkormányzat!$DA$126)</f>
        <v>137489</v>
      </c>
      <c r="BU16" s="7"/>
      <c r="BV16" s="7"/>
      <c r="BW16" s="7"/>
      <c r="BX16" s="7"/>
      <c r="BY16" s="7"/>
      <c r="BZ16" s="7">
        <f>SUM([1]Önkormányzat!$DE$126)</f>
        <v>242997</v>
      </c>
      <c r="CA16" s="7"/>
      <c r="CB16" s="7"/>
      <c r="CC16" s="7"/>
      <c r="CD16" s="7"/>
      <c r="CE16" s="7"/>
      <c r="CF16" s="7"/>
      <c r="CG16" s="7"/>
      <c r="CH16" s="7"/>
      <c r="CI16" s="7"/>
      <c r="CJ16" s="7"/>
      <c r="CK16" s="7"/>
      <c r="CL16" s="7">
        <f>'kiadás 11604 '!E65</f>
        <v>0</v>
      </c>
      <c r="CM16" s="7"/>
      <c r="CN16" s="7"/>
      <c r="CO16" s="7">
        <f>kiadás11605projektek!E23</f>
        <v>1500</v>
      </c>
      <c r="CP16" s="7"/>
      <c r="CQ16" s="7"/>
      <c r="CR16" s="7"/>
      <c r="CS16" s="7"/>
      <c r="CT16" s="7"/>
      <c r="CU16" s="7">
        <f>SUM([1]Önkormányzat!$EL$126)</f>
        <v>0</v>
      </c>
      <c r="CV16" s="7"/>
      <c r="CW16" s="7"/>
      <c r="CX16" s="7">
        <f>SUM([1]Önkormányzat!$EC$126)</f>
        <v>0</v>
      </c>
      <c r="CY16" s="7"/>
      <c r="CZ16" s="7"/>
      <c r="DA16" s="7">
        <f>SUM([1]Önkormányzat!$AD$126)</f>
        <v>13603</v>
      </c>
      <c r="DB16" s="7"/>
      <c r="DC16" s="7"/>
      <c r="DD16" s="7">
        <f>SUM([1]Önkormányzat!$DK$126)</f>
        <v>0</v>
      </c>
      <c r="DE16" s="7"/>
      <c r="DF16" s="7"/>
      <c r="DG16" s="7">
        <f>SUM([1]Önkormányzat!$DO$126)</f>
        <v>0</v>
      </c>
      <c r="DH16" s="7"/>
      <c r="DI16" s="7"/>
      <c r="DJ16" s="7">
        <f>SUM([1]Önkormányzat!$EJ$126)</f>
        <v>0</v>
      </c>
      <c r="DK16" s="7"/>
      <c r="DL16" s="7"/>
      <c r="DM16" s="7">
        <f>SUM([1]Önkormányzat!$EQ$126)</f>
        <v>0</v>
      </c>
      <c r="DN16" s="7"/>
      <c r="DO16" s="7"/>
      <c r="DP16" s="7">
        <f>[1]Önkormányzat!$EU$140</f>
        <v>765961</v>
      </c>
      <c r="DQ16" s="7"/>
      <c r="DR16" s="7"/>
      <c r="DS16" s="135">
        <f>SUM(C16:DP16)</f>
        <v>1297278</v>
      </c>
      <c r="DT16" s="8"/>
      <c r="DU16" s="8"/>
      <c r="DV16" s="7"/>
      <c r="DW16" s="7"/>
      <c r="DX16" s="7"/>
      <c r="DY16" s="7"/>
      <c r="DZ16" s="7"/>
      <c r="EA16" s="7"/>
      <c r="EB16" s="7"/>
      <c r="EC16" s="7"/>
      <c r="ED16" s="7"/>
      <c r="EE16" s="7">
        <f>SUM([1]Hivatal!$W$189)</f>
        <v>0</v>
      </c>
      <c r="EF16" s="7"/>
      <c r="EG16" s="7"/>
      <c r="EH16" s="7"/>
      <c r="EI16" s="7"/>
      <c r="EJ16" s="7"/>
      <c r="EK16" s="7">
        <f>SUM([1]Hivatal!$AK$189)</f>
        <v>0</v>
      </c>
      <c r="EL16" s="7"/>
      <c r="EM16" s="7"/>
      <c r="EN16" s="7"/>
      <c r="EO16" s="7"/>
      <c r="EP16" s="7"/>
      <c r="EQ16" s="7">
        <f>SUM([1]Hivatal!$AS$189)</f>
        <v>0</v>
      </c>
      <c r="ER16" s="7"/>
      <c r="ES16" s="7"/>
      <c r="ET16" s="7">
        <f>SUM([1]Hivatal!$BA$189)</f>
        <v>0</v>
      </c>
      <c r="EU16" s="7"/>
      <c r="EV16" s="7"/>
      <c r="EW16" s="135">
        <f>SUM(DV16:ET16)</f>
        <v>0</v>
      </c>
      <c r="EX16" s="135"/>
      <c r="EY16" s="7"/>
      <c r="EZ16" s="7"/>
      <c r="FA16" s="7"/>
      <c r="FB16" s="7"/>
      <c r="FC16" s="7"/>
      <c r="FD16" s="7"/>
      <c r="FE16" s="7"/>
      <c r="FF16" s="7"/>
      <c r="FG16" s="7"/>
      <c r="FH16" s="7"/>
      <c r="FI16" s="7"/>
      <c r="FJ16" s="7"/>
      <c r="FK16" s="7"/>
      <c r="FL16" s="8">
        <f t="shared" si="12"/>
        <v>0</v>
      </c>
      <c r="FM16" s="8"/>
      <c r="FN16" s="8"/>
      <c r="FO16" s="8"/>
      <c r="FP16" s="11">
        <f t="shared" si="6"/>
        <v>0</v>
      </c>
      <c r="FQ16" s="154">
        <f t="shared" si="7"/>
        <v>1297278</v>
      </c>
    </row>
    <row r="17" spans="1:175" x14ac:dyDescent="0.2">
      <c r="A17" s="153" t="s">
        <v>473</v>
      </c>
      <c r="B17" s="10"/>
      <c r="C17" s="7">
        <f>SUM([1]Önkormányzat!$G$139)</f>
        <v>0</v>
      </c>
      <c r="D17" s="7"/>
      <c r="E17" s="7"/>
      <c r="F17" s="7">
        <f>SUM([1]Önkormányzat!$I$139)</f>
        <v>0</v>
      </c>
      <c r="G17" s="7"/>
      <c r="H17" s="7"/>
      <c r="I17" s="7">
        <f>SUM([1]Önkormányzat!$K$139)</f>
        <v>0</v>
      </c>
      <c r="J17" s="7"/>
      <c r="K17" s="7"/>
      <c r="L17" s="7">
        <f>SUM([1]Önkormányzat!$M$139)</f>
        <v>0</v>
      </c>
      <c r="M17" s="7"/>
      <c r="N17" s="7"/>
      <c r="O17" s="7">
        <f>SUM([1]Önkormányzat!$R$139)</f>
        <v>0</v>
      </c>
      <c r="P17" s="7"/>
      <c r="Q17" s="7"/>
      <c r="R17" s="7">
        <f>tartalékok!C19</f>
        <v>74607</v>
      </c>
      <c r="S17" s="7"/>
      <c r="T17" s="7"/>
      <c r="U17" s="7">
        <f>SUM([1]Önkormányzat!$AO$139)</f>
        <v>0</v>
      </c>
      <c r="V17" s="7"/>
      <c r="W17" s="7"/>
      <c r="X17" s="7"/>
      <c r="Y17" s="7"/>
      <c r="Z17" s="7"/>
      <c r="AA17" s="7">
        <f>SUM([1]Önkormányzat!$AV$139)</f>
        <v>0</v>
      </c>
      <c r="AB17" s="7"/>
      <c r="AC17" s="7"/>
      <c r="AD17" s="7">
        <f>SUM([1]Önkormányzat!$BA$139)</f>
        <v>0</v>
      </c>
      <c r="AE17" s="7"/>
      <c r="AF17" s="7"/>
      <c r="AG17" s="7">
        <f>SUM([1]Önkormányzat!$V$139)</f>
        <v>0</v>
      </c>
      <c r="AH17" s="7"/>
      <c r="AI17" s="7"/>
      <c r="AJ17" s="7">
        <f>SUM([1]Önkormányzat!$Z$139)</f>
        <v>0</v>
      </c>
      <c r="AK17" s="7"/>
      <c r="AL17" s="7"/>
      <c r="AM17" s="7">
        <f>SUM([1]Önkormányzat!$BH$139)</f>
        <v>0</v>
      </c>
      <c r="AN17" s="7"/>
      <c r="AO17" s="7"/>
      <c r="AP17" s="7">
        <f>SUM([1]Önkormányzat!$BO$139)</f>
        <v>0</v>
      </c>
      <c r="AQ17" s="7"/>
      <c r="AR17" s="7"/>
      <c r="AS17" s="7">
        <f>SUM([1]Önkormányzat!$CC$139)</f>
        <v>0</v>
      </c>
      <c r="AT17" s="7"/>
      <c r="AU17" s="7"/>
      <c r="AV17" s="7">
        <f>SUM([1]Önkormányzat!$CP$139)</f>
        <v>0</v>
      </c>
      <c r="AW17" s="7"/>
      <c r="AX17" s="7"/>
      <c r="AY17" s="7">
        <f>SUM([1]Önkormányzat!$BS$139)</f>
        <v>0</v>
      </c>
      <c r="AZ17" s="7"/>
      <c r="BA17" s="7"/>
      <c r="BB17" s="7">
        <f>SUM([1]Önkormányzat!$BU$139)</f>
        <v>0</v>
      </c>
      <c r="BC17" s="7"/>
      <c r="BD17" s="7"/>
      <c r="BE17" s="7"/>
      <c r="BF17" s="7"/>
      <c r="BG17" s="7"/>
      <c r="BH17" s="7">
        <f>SUM([1]Önkormányzat!$CA$139)</f>
        <v>0</v>
      </c>
      <c r="BI17" s="7"/>
      <c r="BJ17" s="7"/>
      <c r="BK17" s="7">
        <f>SUM([1]Önkormányzat!$CG$139)</f>
        <v>0</v>
      </c>
      <c r="BL17" s="7"/>
      <c r="BM17" s="7"/>
      <c r="BN17" s="7"/>
      <c r="BO17" s="7"/>
      <c r="BP17" s="7"/>
      <c r="BQ17" s="7">
        <f>SUM([1]Önkormányzat!$CW$139)</f>
        <v>0</v>
      </c>
      <c r="BR17" s="7"/>
      <c r="BS17" s="7"/>
      <c r="BT17" s="7">
        <f>SUM([1]Önkormányzat!$DA$139)</f>
        <v>0</v>
      </c>
      <c r="BU17" s="7"/>
      <c r="BV17" s="7"/>
      <c r="BW17" s="7"/>
      <c r="BX17" s="7"/>
      <c r="BY17" s="7"/>
      <c r="BZ17" s="7">
        <f>SUM([1]Önkormányzat!$DE$139)</f>
        <v>0</v>
      </c>
      <c r="CA17" s="7"/>
      <c r="CB17" s="7"/>
      <c r="CC17" s="7"/>
      <c r="CD17" s="7"/>
      <c r="CE17" s="7"/>
      <c r="CF17" s="7"/>
      <c r="CG17" s="7"/>
      <c r="CH17" s="7"/>
      <c r="CI17" s="7"/>
      <c r="CJ17" s="7"/>
      <c r="CK17" s="7"/>
      <c r="CL17" s="7"/>
      <c r="CM17" s="7"/>
      <c r="CN17" s="7"/>
      <c r="CO17" s="7">
        <f>SUM([1]Önkormányzat!$DV$139)</f>
        <v>0</v>
      </c>
      <c r="CP17" s="7"/>
      <c r="CQ17" s="7"/>
      <c r="CR17" s="7"/>
      <c r="CS17" s="7"/>
      <c r="CT17" s="7"/>
      <c r="CU17" s="7">
        <f>SUM([1]Önkormányzat!$EL$139)</f>
        <v>0</v>
      </c>
      <c r="CV17" s="7"/>
      <c r="CW17" s="7"/>
      <c r="CX17" s="7">
        <f>SUM([1]Önkormányzat!$EC$139)</f>
        <v>0</v>
      </c>
      <c r="CY17" s="7"/>
      <c r="CZ17" s="7"/>
      <c r="DA17" s="7">
        <f>SUM([1]Önkormányzat!$AD$139)</f>
        <v>0</v>
      </c>
      <c r="DB17" s="7"/>
      <c r="DC17" s="7"/>
      <c r="DD17" s="7">
        <f>SUM([1]Önkormányzat!$DK$139)</f>
        <v>0</v>
      </c>
      <c r="DE17" s="7"/>
      <c r="DF17" s="7"/>
      <c r="DG17" s="7">
        <f>SUM([1]Önkormányzat!$DO$139)</f>
        <v>0</v>
      </c>
      <c r="DH17" s="7"/>
      <c r="DI17" s="7"/>
      <c r="DJ17" s="7">
        <f>SUM([1]Önkormányzat!$EJ$139)</f>
        <v>0</v>
      </c>
      <c r="DK17" s="7"/>
      <c r="DL17" s="7"/>
      <c r="DM17" s="7">
        <f>SUM([1]Önkormányzat!$EQ$139)</f>
        <v>0</v>
      </c>
      <c r="DN17" s="7"/>
      <c r="DO17" s="7"/>
      <c r="DP17" s="7">
        <f>SUM([1]Önkormányzat!$EU$139)</f>
        <v>0</v>
      </c>
      <c r="DQ17" s="7"/>
      <c r="DR17" s="7"/>
      <c r="DS17" s="135">
        <f>SUM(C17:DP17)</f>
        <v>74607</v>
      </c>
      <c r="DT17" s="8"/>
      <c r="DU17" s="8"/>
      <c r="DV17" s="7"/>
      <c r="DW17" s="7"/>
      <c r="DX17" s="7"/>
      <c r="DY17" s="7"/>
      <c r="DZ17" s="7"/>
      <c r="EA17" s="7"/>
      <c r="EB17" s="7"/>
      <c r="EC17" s="7"/>
      <c r="ED17" s="7"/>
      <c r="EE17" s="7">
        <f>SUM([1]Hivatal!$W$194)</f>
        <v>0</v>
      </c>
      <c r="EF17" s="7"/>
      <c r="EG17" s="7"/>
      <c r="EH17" s="7"/>
      <c r="EI17" s="7"/>
      <c r="EJ17" s="7"/>
      <c r="EK17" s="7">
        <f>SUM([1]Hivatal!$AK$194)</f>
        <v>0</v>
      </c>
      <c r="EL17" s="7"/>
      <c r="EM17" s="7"/>
      <c r="EN17" s="7"/>
      <c r="EO17" s="7"/>
      <c r="EP17" s="7"/>
      <c r="EQ17" s="7">
        <f>SUM([1]Hivatal!$AS$194)</f>
        <v>0</v>
      </c>
      <c r="ER17" s="7"/>
      <c r="ES17" s="7"/>
      <c r="ET17" s="7">
        <f>SUM([1]Hivatal!$BA$194)</f>
        <v>0</v>
      </c>
      <c r="EU17" s="7"/>
      <c r="EV17" s="7"/>
      <c r="EW17" s="135">
        <f>SUM(DV17:ET17)</f>
        <v>0</v>
      </c>
      <c r="EX17" s="135"/>
      <c r="EY17" s="7"/>
      <c r="EZ17" s="7"/>
      <c r="FA17" s="7"/>
      <c r="FB17" s="7"/>
      <c r="FC17" s="7"/>
      <c r="FD17" s="7"/>
      <c r="FE17" s="7"/>
      <c r="FF17" s="7"/>
      <c r="FG17" s="7"/>
      <c r="FH17" s="7"/>
      <c r="FI17" s="7"/>
      <c r="FJ17" s="7"/>
      <c r="FK17" s="7"/>
      <c r="FL17" s="8">
        <f t="shared" si="12"/>
        <v>0</v>
      </c>
      <c r="FM17" s="8"/>
      <c r="FN17" s="8"/>
      <c r="FO17" s="8"/>
      <c r="FP17" s="11">
        <f t="shared" si="6"/>
        <v>0</v>
      </c>
      <c r="FQ17" s="154">
        <f t="shared" si="7"/>
        <v>74607</v>
      </c>
    </row>
    <row r="18" spans="1:175" s="13" customFormat="1" x14ac:dyDescent="0.2">
      <c r="A18" s="155" t="s">
        <v>474</v>
      </c>
      <c r="B18" s="12"/>
      <c r="C18" s="6">
        <f>C19+C20+C21</f>
        <v>0</v>
      </c>
      <c r="D18" s="6"/>
      <c r="E18" s="6"/>
      <c r="F18" s="6">
        <f t="shared" ref="F18:DP18" si="13">F19+F20+F21</f>
        <v>0</v>
      </c>
      <c r="G18" s="6"/>
      <c r="H18" s="6"/>
      <c r="I18" s="6">
        <f t="shared" si="13"/>
        <v>0</v>
      </c>
      <c r="J18" s="6"/>
      <c r="K18" s="6"/>
      <c r="L18" s="6">
        <f t="shared" si="13"/>
        <v>0</v>
      </c>
      <c r="M18" s="6"/>
      <c r="N18" s="6"/>
      <c r="O18" s="6">
        <f t="shared" si="13"/>
        <v>3630</v>
      </c>
      <c r="P18" s="6"/>
      <c r="Q18" s="6"/>
      <c r="R18" s="6">
        <f t="shared" si="13"/>
        <v>0</v>
      </c>
      <c r="S18" s="6"/>
      <c r="T18" s="6"/>
      <c r="U18" s="6">
        <f t="shared" si="13"/>
        <v>1232768</v>
      </c>
      <c r="V18" s="6"/>
      <c r="W18" s="6"/>
      <c r="X18" s="6">
        <f t="shared" si="13"/>
        <v>0</v>
      </c>
      <c r="Y18" s="6"/>
      <c r="Z18" s="6"/>
      <c r="AA18" s="6">
        <f t="shared" si="13"/>
        <v>0</v>
      </c>
      <c r="AB18" s="6"/>
      <c r="AC18" s="6"/>
      <c r="AD18" s="6">
        <f t="shared" si="13"/>
        <v>0</v>
      </c>
      <c r="AE18" s="6"/>
      <c r="AF18" s="6"/>
      <c r="AG18" s="6">
        <f t="shared" si="13"/>
        <v>0</v>
      </c>
      <c r="AH18" s="6"/>
      <c r="AI18" s="6"/>
      <c r="AJ18" s="6">
        <f t="shared" si="13"/>
        <v>0</v>
      </c>
      <c r="AK18" s="6"/>
      <c r="AL18" s="6"/>
      <c r="AM18" s="6">
        <f t="shared" si="13"/>
        <v>0</v>
      </c>
      <c r="AN18" s="6"/>
      <c r="AO18" s="6"/>
      <c r="AP18" s="6">
        <f t="shared" si="13"/>
        <v>0</v>
      </c>
      <c r="AQ18" s="6"/>
      <c r="AR18" s="6"/>
      <c r="AS18" s="6">
        <f t="shared" si="13"/>
        <v>0</v>
      </c>
      <c r="AT18" s="6"/>
      <c r="AU18" s="6"/>
      <c r="AV18" s="6">
        <f t="shared" si="13"/>
        <v>35000</v>
      </c>
      <c r="AW18" s="6"/>
      <c r="AX18" s="6"/>
      <c r="AY18" s="6">
        <f t="shared" si="13"/>
        <v>1500</v>
      </c>
      <c r="AZ18" s="6"/>
      <c r="BA18" s="6"/>
      <c r="BB18" s="6">
        <f t="shared" si="13"/>
        <v>0</v>
      </c>
      <c r="BC18" s="6"/>
      <c r="BD18" s="6"/>
      <c r="BE18" s="6">
        <f t="shared" si="13"/>
        <v>0</v>
      </c>
      <c r="BF18" s="6"/>
      <c r="BG18" s="6"/>
      <c r="BH18" s="6">
        <f t="shared" si="13"/>
        <v>0</v>
      </c>
      <c r="BI18" s="6"/>
      <c r="BJ18" s="6"/>
      <c r="BK18" s="6">
        <f t="shared" si="13"/>
        <v>0</v>
      </c>
      <c r="BL18" s="6"/>
      <c r="BM18" s="6"/>
      <c r="BN18" s="6">
        <f t="shared" si="13"/>
        <v>16000</v>
      </c>
      <c r="BO18" s="6"/>
      <c r="BP18" s="6"/>
      <c r="BQ18" s="6">
        <f t="shared" si="13"/>
        <v>864543</v>
      </c>
      <c r="BR18" s="6"/>
      <c r="BS18" s="6"/>
      <c r="BT18" s="6">
        <f t="shared" si="13"/>
        <v>0</v>
      </c>
      <c r="BU18" s="6"/>
      <c r="BV18" s="6"/>
      <c r="BW18" s="6">
        <f t="shared" si="13"/>
        <v>0</v>
      </c>
      <c r="BX18" s="6"/>
      <c r="BY18" s="6"/>
      <c r="BZ18" s="6">
        <f t="shared" si="13"/>
        <v>0</v>
      </c>
      <c r="CA18" s="6"/>
      <c r="CB18" s="6"/>
      <c r="CC18" s="6">
        <f t="shared" si="13"/>
        <v>0</v>
      </c>
      <c r="CD18" s="6"/>
      <c r="CE18" s="6"/>
      <c r="CF18" s="6">
        <f t="shared" si="13"/>
        <v>684309</v>
      </c>
      <c r="CG18" s="6"/>
      <c r="CH18" s="6"/>
      <c r="CI18" s="6">
        <f t="shared" si="13"/>
        <v>548054</v>
      </c>
      <c r="CJ18" s="6"/>
      <c r="CK18" s="6"/>
      <c r="CL18" s="6">
        <f t="shared" si="13"/>
        <v>1302075</v>
      </c>
      <c r="CM18" s="6"/>
      <c r="CN18" s="6"/>
      <c r="CO18" s="6">
        <f t="shared" si="13"/>
        <v>211087</v>
      </c>
      <c r="CP18" s="6"/>
      <c r="CQ18" s="6"/>
      <c r="CR18" s="6">
        <f t="shared" si="13"/>
        <v>0</v>
      </c>
      <c r="CS18" s="6"/>
      <c r="CT18" s="6"/>
      <c r="CU18" s="6">
        <f t="shared" si="13"/>
        <v>0</v>
      </c>
      <c r="CV18" s="6"/>
      <c r="CW18" s="6"/>
      <c r="CX18" s="6">
        <f t="shared" si="13"/>
        <v>1800</v>
      </c>
      <c r="CY18" s="6"/>
      <c r="CZ18" s="6"/>
      <c r="DA18" s="6">
        <f t="shared" si="13"/>
        <v>0</v>
      </c>
      <c r="DB18" s="6"/>
      <c r="DC18" s="6"/>
      <c r="DD18" s="6">
        <f t="shared" si="13"/>
        <v>1000000</v>
      </c>
      <c r="DE18" s="6"/>
      <c r="DF18" s="6"/>
      <c r="DG18" s="6">
        <f t="shared" si="13"/>
        <v>0</v>
      </c>
      <c r="DH18" s="6"/>
      <c r="DI18" s="6"/>
      <c r="DJ18" s="6">
        <f t="shared" si="13"/>
        <v>0</v>
      </c>
      <c r="DK18" s="6"/>
      <c r="DL18" s="6"/>
      <c r="DM18" s="6">
        <f t="shared" si="13"/>
        <v>0</v>
      </c>
      <c r="DN18" s="6"/>
      <c r="DO18" s="6"/>
      <c r="DP18" s="6">
        <f t="shared" si="13"/>
        <v>35000</v>
      </c>
      <c r="DQ18" s="6"/>
      <c r="DR18" s="6"/>
      <c r="DS18" s="136">
        <f t="shared" ref="DS18:FN18" si="14">DS19+DS20+DS21</f>
        <v>5935766</v>
      </c>
      <c r="DT18" s="6"/>
      <c r="DU18" s="6"/>
      <c r="DV18" s="6">
        <f t="shared" si="14"/>
        <v>0</v>
      </c>
      <c r="DW18" s="6"/>
      <c r="DX18" s="6"/>
      <c r="DY18" s="6">
        <f t="shared" ref="DY18:EE18" si="15">DY19+DY20+DY21</f>
        <v>0</v>
      </c>
      <c r="DZ18" s="6"/>
      <c r="EA18" s="6"/>
      <c r="EB18" s="6">
        <f t="shared" si="14"/>
        <v>0</v>
      </c>
      <c r="EC18" s="6"/>
      <c r="ED18" s="6"/>
      <c r="EE18" s="6">
        <f t="shared" si="15"/>
        <v>0</v>
      </c>
      <c r="EF18" s="6"/>
      <c r="EG18" s="6"/>
      <c r="EH18" s="6">
        <f t="shared" si="14"/>
        <v>0</v>
      </c>
      <c r="EI18" s="6"/>
      <c r="EJ18" s="6"/>
      <c r="EK18" s="6">
        <f t="shared" si="14"/>
        <v>0</v>
      </c>
      <c r="EL18" s="6"/>
      <c r="EM18" s="6"/>
      <c r="EN18" s="6">
        <f t="shared" si="14"/>
        <v>0</v>
      </c>
      <c r="EO18" s="6"/>
      <c r="EP18" s="6"/>
      <c r="EQ18" s="6">
        <f t="shared" ref="EQ18:ET18" si="16">EQ19+EQ20+EQ21</f>
        <v>0</v>
      </c>
      <c r="ER18" s="6"/>
      <c r="ES18" s="6"/>
      <c r="ET18" s="6">
        <f t="shared" si="16"/>
        <v>0</v>
      </c>
      <c r="EU18" s="6"/>
      <c r="EV18" s="6"/>
      <c r="EW18" s="136">
        <f t="shared" si="14"/>
        <v>0</v>
      </c>
      <c r="EX18" s="136"/>
      <c r="EY18" s="6">
        <f t="shared" si="14"/>
        <v>0</v>
      </c>
      <c r="EZ18" s="6">
        <f t="shared" si="14"/>
        <v>0</v>
      </c>
      <c r="FA18" s="6">
        <f t="shared" si="14"/>
        <v>0</v>
      </c>
      <c r="FB18" s="6">
        <f t="shared" si="14"/>
        <v>1940</v>
      </c>
      <c r="FC18" s="6">
        <f t="shared" si="14"/>
        <v>0</v>
      </c>
      <c r="FD18" s="6">
        <f t="shared" si="14"/>
        <v>0</v>
      </c>
      <c r="FE18" s="6">
        <f t="shared" si="14"/>
        <v>0</v>
      </c>
      <c r="FF18" s="6">
        <f t="shared" si="14"/>
        <v>0</v>
      </c>
      <c r="FG18" s="6">
        <f t="shared" si="14"/>
        <v>0</v>
      </c>
      <c r="FH18" s="6">
        <f t="shared" si="14"/>
        <v>0</v>
      </c>
      <c r="FI18" s="6">
        <f t="shared" si="14"/>
        <v>0</v>
      </c>
      <c r="FJ18" s="6">
        <f t="shared" si="14"/>
        <v>0</v>
      </c>
      <c r="FK18" s="6">
        <f>FK19+FK20+FK21</f>
        <v>0</v>
      </c>
      <c r="FL18" s="6">
        <f t="shared" si="14"/>
        <v>1940</v>
      </c>
      <c r="FM18" s="6">
        <f t="shared" si="14"/>
        <v>5257</v>
      </c>
      <c r="FN18" s="6">
        <f t="shared" si="14"/>
        <v>0</v>
      </c>
      <c r="FO18" s="6">
        <f>FO19+FO20+FO21</f>
        <v>27965</v>
      </c>
      <c r="FP18" s="6">
        <f>FP19+FP20+FP21</f>
        <v>35162</v>
      </c>
      <c r="FQ18" s="156">
        <f>FQ19+FQ20+FQ21</f>
        <v>5970928</v>
      </c>
    </row>
    <row r="19" spans="1:175" x14ac:dyDescent="0.2">
      <c r="A19" s="153" t="s">
        <v>475</v>
      </c>
      <c r="B19" s="10"/>
      <c r="C19" s="7">
        <f>SUM([1]Önkormányzat!$G$183)</f>
        <v>0</v>
      </c>
      <c r="D19" s="7"/>
      <c r="E19" s="7"/>
      <c r="F19" s="7">
        <f>SUM([1]Önkormányzat!$I$183)</f>
        <v>0</v>
      </c>
      <c r="G19" s="7"/>
      <c r="H19" s="7"/>
      <c r="I19" s="7">
        <f>SUM([1]Önkormányzat!$K$183)</f>
        <v>0</v>
      </c>
      <c r="J19" s="7"/>
      <c r="K19" s="7"/>
      <c r="L19" s="7">
        <f>SUM([1]Önkormányzat!$M$183)</f>
        <v>0</v>
      </c>
      <c r="M19" s="7"/>
      <c r="N19" s="7"/>
      <c r="O19" s="7">
        <f>SUM([1]Önkormányzat!$R$183)</f>
        <v>0</v>
      </c>
      <c r="P19" s="7"/>
      <c r="Q19" s="7"/>
      <c r="R19" s="7">
        <f>SUM([1]Önkormányzat!$AK$183)</f>
        <v>0</v>
      </c>
      <c r="S19" s="7"/>
      <c r="T19" s="7"/>
      <c r="U19" s="7">
        <f>SUM([1]Önkormányzat!$AO$183)</f>
        <v>0</v>
      </c>
      <c r="V19" s="7"/>
      <c r="W19" s="7"/>
      <c r="X19" s="7"/>
      <c r="Y19" s="7"/>
      <c r="Z19" s="7"/>
      <c r="AA19" s="7">
        <f>SUM([1]Önkormányzat!$AV$183)</f>
        <v>0</v>
      </c>
      <c r="AB19" s="7"/>
      <c r="AC19" s="7"/>
      <c r="AD19" s="7">
        <f>SUM([1]Önkormányzat!$BA$183)</f>
        <v>0</v>
      </c>
      <c r="AE19" s="7"/>
      <c r="AF19" s="7"/>
      <c r="AG19" s="7">
        <f>SUM([1]Önkormányzat!$V$183)</f>
        <v>0</v>
      </c>
      <c r="AH19" s="7"/>
      <c r="AI19" s="7"/>
      <c r="AJ19" s="7">
        <f>SUM([1]Önkormányzat!$Z$183)</f>
        <v>0</v>
      </c>
      <c r="AK19" s="7"/>
      <c r="AL19" s="7"/>
      <c r="AM19" s="7">
        <f>SUM([1]Önkormányzat!$BH$183)</f>
        <v>0</v>
      </c>
      <c r="AN19" s="7"/>
      <c r="AO19" s="7"/>
      <c r="AP19" s="7">
        <f>SUM([1]Önkormányzat!$BO$183)</f>
        <v>0</v>
      </c>
      <c r="AQ19" s="7"/>
      <c r="AR19" s="7"/>
      <c r="AS19" s="7">
        <f>SUM([1]Önkormányzat!$CC$183)</f>
        <v>0</v>
      </c>
      <c r="AT19" s="7"/>
      <c r="AU19" s="7"/>
      <c r="AV19" s="7">
        <f>[1]Önkormányzat!$CP$183</f>
        <v>16500</v>
      </c>
      <c r="AW19" s="7"/>
      <c r="AX19" s="7"/>
      <c r="AY19" s="7">
        <f>SUM([1]Önkormányzat!$BS$183)</f>
        <v>0</v>
      </c>
      <c r="AZ19" s="7"/>
      <c r="BA19" s="7"/>
      <c r="BB19" s="7">
        <f>SUM([1]Önkormányzat!$BU$183)</f>
        <v>0</v>
      </c>
      <c r="BC19" s="7"/>
      <c r="BD19" s="7"/>
      <c r="BE19" s="7"/>
      <c r="BF19" s="7"/>
      <c r="BG19" s="7"/>
      <c r="BH19" s="7">
        <f>[1]Önkormányzat!$CA$183</f>
        <v>0</v>
      </c>
      <c r="BI19" s="7"/>
      <c r="BJ19" s="7"/>
      <c r="BK19" s="7">
        <f>SUM([1]Önkormányzat!$CG$183)</f>
        <v>0</v>
      </c>
      <c r="BL19" s="7"/>
      <c r="BM19" s="7"/>
      <c r="BN19" s="7">
        <f>[1]Önkormányzat!$CI$183</f>
        <v>16000</v>
      </c>
      <c r="BO19" s="7"/>
      <c r="BP19" s="7"/>
      <c r="BQ19" s="7">
        <f>'kiadás 11601'!D41</f>
        <v>282526</v>
      </c>
      <c r="BR19" s="7"/>
      <c r="BS19" s="7"/>
      <c r="BT19" s="7">
        <f>SUM([1]Önkormányzat!$DA$183)</f>
        <v>0</v>
      </c>
      <c r="BU19" s="7"/>
      <c r="BV19" s="7"/>
      <c r="BW19" s="7"/>
      <c r="BX19" s="7"/>
      <c r="BY19" s="7"/>
      <c r="BZ19" s="7">
        <f>SUM([1]Önkormányzat!$DE$183)</f>
        <v>0</v>
      </c>
      <c r="CA19" s="7"/>
      <c r="CB19" s="7"/>
      <c r="CC19" s="7"/>
      <c r="CD19" s="7"/>
      <c r="CE19" s="7"/>
      <c r="CF19" s="7">
        <f>kiadás11602!E41</f>
        <v>179640</v>
      </c>
      <c r="CG19" s="7"/>
      <c r="CH19" s="7"/>
      <c r="CI19" s="7">
        <f>'kiadás 11603'!D10</f>
        <v>0</v>
      </c>
      <c r="CJ19" s="7"/>
      <c r="CK19" s="7"/>
      <c r="CL19" s="7">
        <f>'kiadás 11604 '!G65</f>
        <v>119853</v>
      </c>
      <c r="CM19" s="7"/>
      <c r="CN19" s="7"/>
      <c r="CO19" s="7">
        <f>kiadás11605projektek!G23</f>
        <v>58484</v>
      </c>
      <c r="CP19" s="7"/>
      <c r="CQ19" s="7"/>
      <c r="CR19" s="7"/>
      <c r="CS19" s="7"/>
      <c r="CT19" s="7"/>
      <c r="CU19" s="7">
        <f>SUM([1]Önkormányzat!$EL$183)</f>
        <v>0</v>
      </c>
      <c r="CV19" s="7"/>
      <c r="CW19" s="7"/>
      <c r="CX19" s="7">
        <f>SUM([1]Önkormányzat!$EC$183)</f>
        <v>1800</v>
      </c>
      <c r="CY19" s="7"/>
      <c r="CZ19" s="7"/>
      <c r="DA19" s="7">
        <f>SUM([1]Önkormányzat!$AD$183)</f>
        <v>0</v>
      </c>
      <c r="DB19" s="7"/>
      <c r="DC19" s="7"/>
      <c r="DD19" s="7">
        <f>SUM([1]Önkormányzat!$DK$183)</f>
        <v>0</v>
      </c>
      <c r="DE19" s="7"/>
      <c r="DF19" s="7"/>
      <c r="DG19" s="7">
        <f>SUM([1]Önkormányzat!$DO$183)</f>
        <v>0</v>
      </c>
      <c r="DH19" s="7"/>
      <c r="DI19" s="7"/>
      <c r="DJ19" s="7">
        <f>[1]Önkormányzat!$EJ$183</f>
        <v>0</v>
      </c>
      <c r="DK19" s="7"/>
      <c r="DL19" s="7"/>
      <c r="DM19" s="7">
        <f>SUM([1]Önkormányzat!$EQ$183)</f>
        <v>0</v>
      </c>
      <c r="DN19" s="7"/>
      <c r="DO19" s="7"/>
      <c r="DP19" s="7">
        <f>SUM([1]Önkormányzat!$EU$183)</f>
        <v>0</v>
      </c>
      <c r="DQ19" s="7"/>
      <c r="DR19" s="7"/>
      <c r="DS19" s="135">
        <f>SUM(C19:DP19)</f>
        <v>674803</v>
      </c>
      <c r="DT19" s="8"/>
      <c r="DU19" s="8"/>
      <c r="DV19" s="7"/>
      <c r="DW19" s="7"/>
      <c r="DX19" s="7"/>
      <c r="DY19" s="7"/>
      <c r="DZ19" s="7"/>
      <c r="EA19" s="7"/>
      <c r="EB19" s="7"/>
      <c r="EC19" s="7"/>
      <c r="ED19" s="7"/>
      <c r="EE19" s="7">
        <f>SUM([1]Hivatal!$W$232)</f>
        <v>0</v>
      </c>
      <c r="EF19" s="7"/>
      <c r="EG19" s="7"/>
      <c r="EH19" s="7"/>
      <c r="EI19" s="7"/>
      <c r="EJ19" s="7"/>
      <c r="EK19" s="7">
        <f>SUM([1]Hivatal!$AK$232)</f>
        <v>0</v>
      </c>
      <c r="EL19" s="7"/>
      <c r="EM19" s="7"/>
      <c r="EN19" s="7"/>
      <c r="EO19" s="7"/>
      <c r="EP19" s="7"/>
      <c r="EQ19" s="7">
        <f>SUM([1]Hivatal!$AS$232)</f>
        <v>0</v>
      </c>
      <c r="ER19" s="7"/>
      <c r="ES19" s="7"/>
      <c r="ET19" s="7">
        <f>SUM([1]Hivatal!$BA$232)</f>
        <v>0</v>
      </c>
      <c r="EU19" s="7"/>
      <c r="EV19" s="7"/>
      <c r="EW19" s="135">
        <f>SUM(DV19:ET19)</f>
        <v>0</v>
      </c>
      <c r="EX19" s="135"/>
      <c r="EY19" s="7">
        <v>0</v>
      </c>
      <c r="EZ19" s="7"/>
      <c r="FA19" s="7"/>
      <c r="FB19" s="7">
        <v>1940</v>
      </c>
      <c r="FC19" s="7"/>
      <c r="FD19" s="7"/>
      <c r="FE19" s="7"/>
      <c r="FF19" s="7"/>
      <c r="FG19" s="7"/>
      <c r="FH19" s="7"/>
      <c r="FI19" s="7"/>
      <c r="FJ19" s="7"/>
      <c r="FK19" s="7"/>
      <c r="FL19" s="8">
        <f t="shared" si="12"/>
        <v>1940</v>
      </c>
      <c r="FM19" s="8">
        <f>2257+3000</f>
        <v>5257</v>
      </c>
      <c r="FN19" s="8"/>
      <c r="FO19" s="8">
        <v>567</v>
      </c>
      <c r="FP19" s="11">
        <f t="shared" si="6"/>
        <v>7764</v>
      </c>
      <c r="FQ19" s="154">
        <f t="shared" si="7"/>
        <v>682567</v>
      </c>
    </row>
    <row r="20" spans="1:175" x14ac:dyDescent="0.2">
      <c r="A20" s="153" t="s">
        <v>476</v>
      </c>
      <c r="B20" s="10"/>
      <c r="C20" s="7">
        <f>SUM([1]Önkormányzat!$G$202)</f>
        <v>0</v>
      </c>
      <c r="D20" s="7"/>
      <c r="E20" s="7"/>
      <c r="F20" s="7">
        <f>SUM([1]Önkormányzat!$I$202)</f>
        <v>0</v>
      </c>
      <c r="G20" s="7"/>
      <c r="H20" s="7"/>
      <c r="I20" s="7">
        <f>SUM([1]Önkormányzat!$K$202)</f>
        <v>0</v>
      </c>
      <c r="J20" s="7"/>
      <c r="K20" s="7"/>
      <c r="L20" s="7">
        <f>SUM([1]Önkormányzat!$M$202)</f>
        <v>0</v>
      </c>
      <c r="M20" s="7"/>
      <c r="N20" s="7"/>
      <c r="O20" s="7">
        <f>SUM([1]Önkormányzat!$R$202)</f>
        <v>0</v>
      </c>
      <c r="P20" s="7"/>
      <c r="Q20" s="7"/>
      <c r="R20" s="7">
        <f>SUM([1]Önkormányzat!$AK$202)</f>
        <v>0</v>
      </c>
      <c r="S20" s="7"/>
      <c r="T20" s="7"/>
      <c r="U20" s="7">
        <f>SUM([1]Önkormányzat!$AO$202)</f>
        <v>0</v>
      </c>
      <c r="V20" s="7"/>
      <c r="W20" s="7"/>
      <c r="X20" s="7"/>
      <c r="Y20" s="7"/>
      <c r="Z20" s="7"/>
      <c r="AA20" s="7">
        <f>SUM([1]Önkormányzat!$AV$202)</f>
        <v>0</v>
      </c>
      <c r="AB20" s="7"/>
      <c r="AC20" s="7"/>
      <c r="AD20" s="7">
        <f>SUM([1]Önkormányzat!$BA$202)</f>
        <v>0</v>
      </c>
      <c r="AE20" s="7"/>
      <c r="AF20" s="7"/>
      <c r="AG20" s="7">
        <f>SUM([1]Önkormányzat!$V$202)</f>
        <v>0</v>
      </c>
      <c r="AH20" s="7"/>
      <c r="AI20" s="7"/>
      <c r="AJ20" s="7">
        <f>SUM([1]Önkormányzat!$Z$202)</f>
        <v>0</v>
      </c>
      <c r="AK20" s="7"/>
      <c r="AL20" s="7"/>
      <c r="AM20" s="7">
        <f>SUM([1]Önkormányzat!$BH$202)</f>
        <v>0</v>
      </c>
      <c r="AN20" s="7"/>
      <c r="AO20" s="7"/>
      <c r="AP20" s="7">
        <f>SUM([1]Önkormányzat!$BO$202)</f>
        <v>0</v>
      </c>
      <c r="AQ20" s="7"/>
      <c r="AR20" s="7"/>
      <c r="AS20" s="7">
        <f>SUM([1]Önkormányzat!$CC$202)</f>
        <v>0</v>
      </c>
      <c r="AT20" s="7"/>
      <c r="AU20" s="7"/>
      <c r="AV20" s="7">
        <f>SUM([1]Önkormányzat!$CP$202)</f>
        <v>18500</v>
      </c>
      <c r="AW20" s="7"/>
      <c r="AX20" s="7"/>
      <c r="AY20" s="7">
        <f>SUM([1]Önkormányzat!$BS$202)</f>
        <v>0</v>
      </c>
      <c r="AZ20" s="7"/>
      <c r="BA20" s="7"/>
      <c r="BB20" s="7">
        <f>SUM([1]Önkormányzat!$BU$202)</f>
        <v>0</v>
      </c>
      <c r="BC20" s="7"/>
      <c r="BD20" s="7"/>
      <c r="BE20" s="7"/>
      <c r="BF20" s="7"/>
      <c r="BG20" s="7"/>
      <c r="BH20" s="7">
        <f>SUM([1]Önkormányzat!$CA$202)</f>
        <v>0</v>
      </c>
      <c r="BI20" s="7"/>
      <c r="BJ20" s="7"/>
      <c r="BK20" s="7">
        <f>SUM([1]Önkormányzat!$CG$202)</f>
        <v>0</v>
      </c>
      <c r="BL20" s="7"/>
      <c r="BM20" s="7"/>
      <c r="BN20" s="7"/>
      <c r="BO20" s="7"/>
      <c r="BP20" s="7"/>
      <c r="BQ20" s="7">
        <f>'kiadás 11601'!E41</f>
        <v>543917</v>
      </c>
      <c r="BR20" s="7"/>
      <c r="BS20" s="7"/>
      <c r="BT20" s="7">
        <f>SUM([1]Önkormányzat!$DA$202)</f>
        <v>0</v>
      </c>
      <c r="BU20" s="7"/>
      <c r="BV20" s="7"/>
      <c r="BW20" s="7"/>
      <c r="BX20" s="7"/>
      <c r="BY20" s="7"/>
      <c r="BZ20" s="7">
        <f>SUM([1]Önkormányzat!$DE$202)</f>
        <v>0</v>
      </c>
      <c r="CA20" s="7"/>
      <c r="CB20" s="7"/>
      <c r="CC20" s="7"/>
      <c r="CD20" s="7"/>
      <c r="CE20" s="7"/>
      <c r="CF20" s="7">
        <f>kiadás11602!F41</f>
        <v>273939</v>
      </c>
      <c r="CG20" s="7"/>
      <c r="CH20" s="7"/>
      <c r="CI20" s="7">
        <f>'kiadás 11603'!E10</f>
        <v>548054</v>
      </c>
      <c r="CJ20" s="7"/>
      <c r="CK20" s="7"/>
      <c r="CL20" s="7">
        <f>'kiadás 11604 '!H65</f>
        <v>956339</v>
      </c>
      <c r="CM20" s="7"/>
      <c r="CN20" s="7"/>
      <c r="CO20" s="7">
        <f>kiadás11605projektek!H23</f>
        <v>152603</v>
      </c>
      <c r="CP20" s="7"/>
      <c r="CQ20" s="7"/>
      <c r="CR20" s="7"/>
      <c r="CS20" s="7"/>
      <c r="CT20" s="7"/>
      <c r="CU20" s="7">
        <f>SUM([1]Önkormányzat!$EL$202)</f>
        <v>0</v>
      </c>
      <c r="CV20" s="7"/>
      <c r="CW20" s="7"/>
      <c r="CX20" s="7">
        <f>SUM([1]Önkormányzat!$EC$202)</f>
        <v>0</v>
      </c>
      <c r="CY20" s="7"/>
      <c r="CZ20" s="7"/>
      <c r="DA20" s="7">
        <f>SUM([1]Önkormányzat!$AD$202)</f>
        <v>0</v>
      </c>
      <c r="DB20" s="7"/>
      <c r="DC20" s="7"/>
      <c r="DD20" s="7">
        <f>SUM([1]Önkormányzat!$DK$202)</f>
        <v>0</v>
      </c>
      <c r="DE20" s="7"/>
      <c r="DF20" s="7"/>
      <c r="DG20" s="7">
        <f>SUM([1]Önkormányzat!$DO$202)</f>
        <v>0</v>
      </c>
      <c r="DH20" s="7"/>
      <c r="DI20" s="7"/>
      <c r="DJ20" s="7">
        <f>SUM([1]Önkormányzat!$EJ$202)</f>
        <v>0</v>
      </c>
      <c r="DK20" s="7"/>
      <c r="DL20" s="7"/>
      <c r="DM20" s="7">
        <f>SUM([1]Önkormányzat!$EQ$202)</f>
        <v>0</v>
      </c>
      <c r="DN20" s="7"/>
      <c r="DO20" s="7"/>
      <c r="DP20" s="7">
        <f>SUM([1]Önkormányzat!$EU$202)</f>
        <v>0</v>
      </c>
      <c r="DQ20" s="7"/>
      <c r="DR20" s="7"/>
      <c r="DS20" s="135">
        <f>SUM(C20:DP20)</f>
        <v>2493352</v>
      </c>
      <c r="DT20" s="8"/>
      <c r="DU20" s="8"/>
      <c r="DV20" s="7"/>
      <c r="DW20" s="7"/>
      <c r="DX20" s="7"/>
      <c r="DY20" s="7"/>
      <c r="DZ20" s="7"/>
      <c r="EA20" s="7"/>
      <c r="EB20" s="7"/>
      <c r="EC20" s="7"/>
      <c r="ED20" s="7"/>
      <c r="EE20" s="7">
        <f>SUM([1]Hivatal!$W$239)</f>
        <v>0</v>
      </c>
      <c r="EF20" s="7"/>
      <c r="EG20" s="7"/>
      <c r="EH20" s="7"/>
      <c r="EI20" s="7"/>
      <c r="EJ20" s="7"/>
      <c r="EK20" s="7">
        <f>SUM([1]Hivatal!$AK$239)</f>
        <v>0</v>
      </c>
      <c r="EL20" s="7"/>
      <c r="EM20" s="7"/>
      <c r="EN20" s="7"/>
      <c r="EO20" s="7"/>
      <c r="EP20" s="7"/>
      <c r="EQ20" s="7">
        <f>SUM([1]Hivatal!$AS$239)</f>
        <v>0</v>
      </c>
      <c r="ER20" s="7"/>
      <c r="ES20" s="7"/>
      <c r="ET20" s="7">
        <f>SUM([1]Hivatal!$BA$239)</f>
        <v>0</v>
      </c>
      <c r="EU20" s="7"/>
      <c r="EV20" s="7"/>
      <c r="EW20" s="135">
        <f>SUM(DV20:ET20)</f>
        <v>0</v>
      </c>
      <c r="EX20" s="135"/>
      <c r="EY20" s="7"/>
      <c r="EZ20" s="7"/>
      <c r="FA20" s="7"/>
      <c r="FB20" s="7"/>
      <c r="FC20" s="7"/>
      <c r="FD20" s="7"/>
      <c r="FE20" s="7"/>
      <c r="FF20" s="7"/>
      <c r="FG20" s="7"/>
      <c r="FH20" s="7"/>
      <c r="FI20" s="7"/>
      <c r="FJ20" s="7"/>
      <c r="FK20" s="7"/>
      <c r="FL20" s="8">
        <f t="shared" si="12"/>
        <v>0</v>
      </c>
      <c r="FM20" s="8"/>
      <c r="FN20" s="8"/>
      <c r="FO20" s="8">
        <v>27398</v>
      </c>
      <c r="FP20" s="11">
        <f t="shared" si="6"/>
        <v>27398</v>
      </c>
      <c r="FQ20" s="154">
        <f t="shared" si="7"/>
        <v>2520750</v>
      </c>
    </row>
    <row r="21" spans="1:175" s="13" customFormat="1" x14ac:dyDescent="0.2">
      <c r="A21" s="155" t="s">
        <v>477</v>
      </c>
      <c r="B21" s="12"/>
      <c r="C21" s="6">
        <f>C22+C23+C24+C25</f>
        <v>0</v>
      </c>
      <c r="D21" s="6"/>
      <c r="E21" s="6"/>
      <c r="F21" s="6">
        <f t="shared" ref="F21:DP21" si="17">F22+F23+F24+F25</f>
        <v>0</v>
      </c>
      <c r="G21" s="6"/>
      <c r="H21" s="6"/>
      <c r="I21" s="6">
        <f t="shared" si="17"/>
        <v>0</v>
      </c>
      <c r="J21" s="6"/>
      <c r="K21" s="6"/>
      <c r="L21" s="6">
        <f t="shared" si="17"/>
        <v>0</v>
      </c>
      <c r="M21" s="6"/>
      <c r="N21" s="6"/>
      <c r="O21" s="6">
        <f t="shared" si="17"/>
        <v>3630</v>
      </c>
      <c r="P21" s="6"/>
      <c r="Q21" s="6"/>
      <c r="R21" s="6">
        <f t="shared" si="17"/>
        <v>0</v>
      </c>
      <c r="S21" s="6"/>
      <c r="T21" s="6"/>
      <c r="U21" s="6">
        <f t="shared" si="17"/>
        <v>1232768</v>
      </c>
      <c r="V21" s="6"/>
      <c r="W21" s="6"/>
      <c r="X21" s="6">
        <f t="shared" si="17"/>
        <v>0</v>
      </c>
      <c r="Y21" s="6"/>
      <c r="Z21" s="6"/>
      <c r="AA21" s="6">
        <f t="shared" si="17"/>
        <v>0</v>
      </c>
      <c r="AB21" s="6"/>
      <c r="AC21" s="6"/>
      <c r="AD21" s="6">
        <f t="shared" si="17"/>
        <v>0</v>
      </c>
      <c r="AE21" s="6"/>
      <c r="AF21" s="6"/>
      <c r="AG21" s="6">
        <f t="shared" si="17"/>
        <v>0</v>
      </c>
      <c r="AH21" s="6"/>
      <c r="AI21" s="6"/>
      <c r="AJ21" s="6">
        <f t="shared" si="17"/>
        <v>0</v>
      </c>
      <c r="AK21" s="6"/>
      <c r="AL21" s="6"/>
      <c r="AM21" s="6">
        <f t="shared" si="17"/>
        <v>0</v>
      </c>
      <c r="AN21" s="6"/>
      <c r="AO21" s="6"/>
      <c r="AP21" s="6">
        <f t="shared" si="17"/>
        <v>0</v>
      </c>
      <c r="AQ21" s="6"/>
      <c r="AR21" s="6"/>
      <c r="AS21" s="6">
        <f t="shared" si="17"/>
        <v>0</v>
      </c>
      <c r="AT21" s="6"/>
      <c r="AU21" s="6"/>
      <c r="AV21" s="6">
        <f t="shared" si="17"/>
        <v>0</v>
      </c>
      <c r="AW21" s="6"/>
      <c r="AX21" s="6"/>
      <c r="AY21" s="6">
        <f t="shared" si="17"/>
        <v>1500</v>
      </c>
      <c r="AZ21" s="6"/>
      <c r="BA21" s="6"/>
      <c r="BB21" s="6">
        <f t="shared" si="17"/>
        <v>0</v>
      </c>
      <c r="BC21" s="6"/>
      <c r="BD21" s="6"/>
      <c r="BE21" s="6">
        <f t="shared" si="17"/>
        <v>0</v>
      </c>
      <c r="BF21" s="6"/>
      <c r="BG21" s="6"/>
      <c r="BH21" s="6">
        <f t="shared" si="17"/>
        <v>0</v>
      </c>
      <c r="BI21" s="6"/>
      <c r="BJ21" s="6"/>
      <c r="BK21" s="6">
        <f t="shared" si="17"/>
        <v>0</v>
      </c>
      <c r="BL21" s="6"/>
      <c r="BM21" s="6"/>
      <c r="BN21" s="6">
        <f t="shared" si="17"/>
        <v>0</v>
      </c>
      <c r="BO21" s="6"/>
      <c r="BP21" s="6"/>
      <c r="BQ21" s="6">
        <f t="shared" si="17"/>
        <v>38100</v>
      </c>
      <c r="BR21" s="6"/>
      <c r="BS21" s="6"/>
      <c r="BT21" s="6">
        <f t="shared" si="17"/>
        <v>0</v>
      </c>
      <c r="BU21" s="6"/>
      <c r="BV21" s="6"/>
      <c r="BW21" s="6">
        <f t="shared" si="17"/>
        <v>0</v>
      </c>
      <c r="BX21" s="6"/>
      <c r="BY21" s="6"/>
      <c r="BZ21" s="6">
        <f t="shared" si="17"/>
        <v>0</v>
      </c>
      <c r="CA21" s="6"/>
      <c r="CB21" s="6"/>
      <c r="CC21" s="6">
        <f t="shared" si="17"/>
        <v>0</v>
      </c>
      <c r="CD21" s="6"/>
      <c r="CE21" s="6"/>
      <c r="CF21" s="6">
        <f t="shared" si="17"/>
        <v>230730</v>
      </c>
      <c r="CG21" s="6"/>
      <c r="CH21" s="6"/>
      <c r="CI21" s="6">
        <f t="shared" si="17"/>
        <v>0</v>
      </c>
      <c r="CJ21" s="6"/>
      <c r="CK21" s="6"/>
      <c r="CL21" s="6">
        <f t="shared" si="17"/>
        <v>225883</v>
      </c>
      <c r="CM21" s="6"/>
      <c r="CN21" s="6"/>
      <c r="CO21" s="6">
        <f t="shared" si="17"/>
        <v>0</v>
      </c>
      <c r="CP21" s="6"/>
      <c r="CQ21" s="6"/>
      <c r="CR21" s="6">
        <f t="shared" si="17"/>
        <v>0</v>
      </c>
      <c r="CS21" s="6"/>
      <c r="CT21" s="6"/>
      <c r="CU21" s="6">
        <f t="shared" si="17"/>
        <v>0</v>
      </c>
      <c r="CV21" s="6"/>
      <c r="CW21" s="6"/>
      <c r="CX21" s="6">
        <f t="shared" si="17"/>
        <v>0</v>
      </c>
      <c r="CY21" s="6"/>
      <c r="CZ21" s="6"/>
      <c r="DA21" s="6">
        <f t="shared" si="17"/>
        <v>0</v>
      </c>
      <c r="DB21" s="6"/>
      <c r="DC21" s="6"/>
      <c r="DD21" s="6">
        <f t="shared" si="17"/>
        <v>1000000</v>
      </c>
      <c r="DE21" s="6"/>
      <c r="DF21" s="6"/>
      <c r="DG21" s="6">
        <f t="shared" si="17"/>
        <v>0</v>
      </c>
      <c r="DH21" s="6"/>
      <c r="DI21" s="6"/>
      <c r="DJ21" s="6">
        <f t="shared" si="17"/>
        <v>0</v>
      </c>
      <c r="DK21" s="6"/>
      <c r="DL21" s="6"/>
      <c r="DM21" s="6">
        <f t="shared" si="17"/>
        <v>0</v>
      </c>
      <c r="DN21" s="6"/>
      <c r="DO21" s="6"/>
      <c r="DP21" s="6">
        <f t="shared" si="17"/>
        <v>35000</v>
      </c>
      <c r="DQ21" s="6"/>
      <c r="DR21" s="6"/>
      <c r="DS21" s="136">
        <f t="shared" ref="DS21:FN21" si="18">DS22+DS23+DS24+DS25</f>
        <v>2767611</v>
      </c>
      <c r="DT21" s="6"/>
      <c r="DU21" s="6"/>
      <c r="DV21" s="6">
        <f t="shared" si="18"/>
        <v>0</v>
      </c>
      <c r="DW21" s="6"/>
      <c r="DX21" s="6"/>
      <c r="DY21" s="6">
        <f t="shared" ref="DY21:EE21" si="19">DY22+DY23+DY24+DY25</f>
        <v>0</v>
      </c>
      <c r="DZ21" s="6"/>
      <c r="EA21" s="6"/>
      <c r="EB21" s="6">
        <f t="shared" si="18"/>
        <v>0</v>
      </c>
      <c r="EC21" s="6"/>
      <c r="ED21" s="6"/>
      <c r="EE21" s="6">
        <f t="shared" si="19"/>
        <v>0</v>
      </c>
      <c r="EF21" s="6"/>
      <c r="EG21" s="6"/>
      <c r="EH21" s="6">
        <f t="shared" si="18"/>
        <v>0</v>
      </c>
      <c r="EI21" s="6"/>
      <c r="EJ21" s="6"/>
      <c r="EK21" s="6">
        <f t="shared" si="18"/>
        <v>0</v>
      </c>
      <c r="EL21" s="6"/>
      <c r="EM21" s="6"/>
      <c r="EN21" s="6">
        <f t="shared" si="18"/>
        <v>0</v>
      </c>
      <c r="EO21" s="6"/>
      <c r="EP21" s="6"/>
      <c r="EQ21" s="6">
        <f t="shared" ref="EQ21:ET21" si="20">EQ22+EQ23+EQ24+EQ25</f>
        <v>0</v>
      </c>
      <c r="ER21" s="6"/>
      <c r="ES21" s="6"/>
      <c r="ET21" s="6">
        <f t="shared" si="20"/>
        <v>0</v>
      </c>
      <c r="EU21" s="6"/>
      <c r="EV21" s="6"/>
      <c r="EW21" s="136">
        <f t="shared" si="18"/>
        <v>0</v>
      </c>
      <c r="EX21" s="136"/>
      <c r="EY21" s="6">
        <f t="shared" si="18"/>
        <v>0</v>
      </c>
      <c r="EZ21" s="6">
        <f t="shared" si="18"/>
        <v>0</v>
      </c>
      <c r="FA21" s="6">
        <f t="shared" si="18"/>
        <v>0</v>
      </c>
      <c r="FB21" s="6">
        <f t="shared" si="18"/>
        <v>0</v>
      </c>
      <c r="FC21" s="6">
        <f t="shared" si="18"/>
        <v>0</v>
      </c>
      <c r="FD21" s="6">
        <f t="shared" si="18"/>
        <v>0</v>
      </c>
      <c r="FE21" s="6">
        <f t="shared" si="18"/>
        <v>0</v>
      </c>
      <c r="FF21" s="6">
        <f t="shared" si="18"/>
        <v>0</v>
      </c>
      <c r="FG21" s="6">
        <f t="shared" si="18"/>
        <v>0</v>
      </c>
      <c r="FH21" s="6">
        <f t="shared" si="18"/>
        <v>0</v>
      </c>
      <c r="FI21" s="6">
        <f t="shared" si="18"/>
        <v>0</v>
      </c>
      <c r="FJ21" s="6">
        <f t="shared" si="18"/>
        <v>0</v>
      </c>
      <c r="FK21" s="6">
        <f>FK22+FK23+FK24+FK25</f>
        <v>0</v>
      </c>
      <c r="FL21" s="6">
        <f t="shared" si="18"/>
        <v>0</v>
      </c>
      <c r="FM21" s="6">
        <f t="shared" si="18"/>
        <v>0</v>
      </c>
      <c r="FN21" s="6">
        <f t="shared" si="18"/>
        <v>0</v>
      </c>
      <c r="FO21" s="6">
        <f>FO22+FO23+FO24+FO25</f>
        <v>0</v>
      </c>
      <c r="FP21" s="6">
        <f>FP22+FP23+FP24+FP25</f>
        <v>0</v>
      </c>
      <c r="FQ21" s="156">
        <f>FQ22+FQ23+FQ24+FQ25</f>
        <v>2767611</v>
      </c>
    </row>
    <row r="22" spans="1:175" x14ac:dyDescent="0.2">
      <c r="A22" s="153" t="s">
        <v>478</v>
      </c>
      <c r="B22" s="10"/>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f>SUM([1]Önkormányzat!$DK$208)</f>
        <v>500000</v>
      </c>
      <c r="DE22" s="7"/>
      <c r="DF22" s="7"/>
      <c r="DG22" s="7"/>
      <c r="DH22" s="7"/>
      <c r="DI22" s="7"/>
      <c r="DJ22" s="7"/>
      <c r="DK22" s="7"/>
      <c r="DL22" s="7"/>
      <c r="DM22" s="7"/>
      <c r="DN22" s="7"/>
      <c r="DO22" s="7"/>
      <c r="DP22" s="7"/>
      <c r="DQ22" s="7"/>
      <c r="DR22" s="7"/>
      <c r="DS22" s="135">
        <f>SUM(C22:DP22)</f>
        <v>500000</v>
      </c>
      <c r="DT22" s="8"/>
      <c r="DU22" s="8"/>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135">
        <f>SUM(DV22:ET22)</f>
        <v>0</v>
      </c>
      <c r="EX22" s="135"/>
      <c r="EY22" s="7"/>
      <c r="EZ22" s="7"/>
      <c r="FA22" s="7"/>
      <c r="FB22" s="7"/>
      <c r="FC22" s="7"/>
      <c r="FD22" s="7"/>
      <c r="FE22" s="7"/>
      <c r="FF22" s="7"/>
      <c r="FG22" s="7"/>
      <c r="FH22" s="7"/>
      <c r="FI22" s="7"/>
      <c r="FJ22" s="7"/>
      <c r="FK22" s="7"/>
      <c r="FL22" s="8">
        <f t="shared" si="12"/>
        <v>0</v>
      </c>
      <c r="FM22" s="8"/>
      <c r="FN22" s="8"/>
      <c r="FO22" s="8"/>
      <c r="FP22" s="11">
        <f t="shared" si="6"/>
        <v>0</v>
      </c>
      <c r="FQ22" s="154">
        <f t="shared" si="7"/>
        <v>500000</v>
      </c>
    </row>
    <row r="23" spans="1:175" x14ac:dyDescent="0.2">
      <c r="A23" s="153" t="s">
        <v>479</v>
      </c>
      <c r="B23" s="10"/>
      <c r="C23" s="7">
        <f>SUM([1]Önkormányzat!$G$207)</f>
        <v>0</v>
      </c>
      <c r="D23" s="7"/>
      <c r="E23" s="7"/>
      <c r="F23" s="7">
        <f>SUM([1]Önkormányzat!$I$207)</f>
        <v>0</v>
      </c>
      <c r="G23" s="7"/>
      <c r="H23" s="7"/>
      <c r="I23" s="7">
        <f>SUM([1]Önkormányzat!$K$207)</f>
        <v>0</v>
      </c>
      <c r="J23" s="7"/>
      <c r="K23" s="7"/>
      <c r="L23" s="7">
        <f>SUM([1]Önkormányzat!$M$207)</f>
        <v>0</v>
      </c>
      <c r="M23" s="7"/>
      <c r="N23" s="7"/>
      <c r="O23" s="7">
        <f>SUM([1]Önkormányzat!$R$207)</f>
        <v>0</v>
      </c>
      <c r="P23" s="7"/>
      <c r="Q23" s="7"/>
      <c r="R23" s="7">
        <f>SUM([1]Önkormányzat!$AK$207)</f>
        <v>0</v>
      </c>
      <c r="S23" s="7"/>
      <c r="T23" s="7"/>
      <c r="U23" s="7">
        <f>SUM([1]Önkormányzat!$AO$207)</f>
        <v>0</v>
      </c>
      <c r="V23" s="7"/>
      <c r="W23" s="7"/>
      <c r="X23" s="7"/>
      <c r="Y23" s="7"/>
      <c r="Z23" s="7"/>
      <c r="AA23" s="7">
        <f>SUM([1]Önkormányzat!$AV$207)</f>
        <v>0</v>
      </c>
      <c r="AB23" s="7"/>
      <c r="AC23" s="7"/>
      <c r="AD23" s="7">
        <f>SUM([1]Önkormányzat!$BA$207)</f>
        <v>0</v>
      </c>
      <c r="AE23" s="7"/>
      <c r="AF23" s="7"/>
      <c r="AG23" s="7">
        <f>SUM([1]Önkormányzat!$V$207)</f>
        <v>0</v>
      </c>
      <c r="AH23" s="7"/>
      <c r="AI23" s="7"/>
      <c r="AJ23" s="7">
        <f>SUM([1]Önkormányzat!$Z$207)</f>
        <v>0</v>
      </c>
      <c r="AK23" s="7"/>
      <c r="AL23" s="7"/>
      <c r="AM23" s="7">
        <f>SUM([1]Önkormányzat!$BH$207)</f>
        <v>0</v>
      </c>
      <c r="AN23" s="7"/>
      <c r="AO23" s="7"/>
      <c r="AP23" s="7">
        <f>SUM([1]Önkormányzat!$BO$207)</f>
        <v>0</v>
      </c>
      <c r="AQ23" s="7"/>
      <c r="AR23" s="7"/>
      <c r="AS23" s="7">
        <f>SUM([1]Önkormányzat!$CC$207)</f>
        <v>0</v>
      </c>
      <c r="AT23" s="7"/>
      <c r="AU23" s="7"/>
      <c r="AV23" s="7">
        <f>SUM([1]Önkormányzat!$CP$207)</f>
        <v>0</v>
      </c>
      <c r="AW23" s="7"/>
      <c r="AX23" s="7"/>
      <c r="AY23" s="7">
        <f>SUM([1]Önkormányzat!$BS$207)</f>
        <v>0</v>
      </c>
      <c r="AZ23" s="7"/>
      <c r="BA23" s="7"/>
      <c r="BB23" s="7">
        <f>SUM([1]Önkormányzat!$BU$207)</f>
        <v>0</v>
      </c>
      <c r="BC23" s="7"/>
      <c r="BD23" s="7"/>
      <c r="BE23" s="7"/>
      <c r="BF23" s="7"/>
      <c r="BG23" s="7"/>
      <c r="BH23" s="7">
        <f>SUM([1]Önkormányzat!$CA$207)</f>
        <v>0</v>
      </c>
      <c r="BI23" s="7"/>
      <c r="BJ23" s="7"/>
      <c r="BK23" s="7">
        <f>SUM([1]Önkormányzat!$CG$207)</f>
        <v>0</v>
      </c>
      <c r="BL23" s="7"/>
      <c r="BM23" s="7"/>
      <c r="BN23" s="7"/>
      <c r="BO23" s="7"/>
      <c r="BP23" s="7"/>
      <c r="BQ23" s="7">
        <f>'kiadás 11601'!F41</f>
        <v>0</v>
      </c>
      <c r="BR23" s="7"/>
      <c r="BS23" s="7"/>
      <c r="BT23" s="7">
        <f>SUM([1]Önkormányzat!$DA$207)</f>
        <v>0</v>
      </c>
      <c r="BU23" s="7"/>
      <c r="BV23" s="7"/>
      <c r="BW23" s="7"/>
      <c r="BX23" s="7"/>
      <c r="BY23" s="7"/>
      <c r="BZ23" s="7">
        <f>SUM([1]Önkormányzat!$DE$207)</f>
        <v>0</v>
      </c>
      <c r="CA23" s="7"/>
      <c r="CB23" s="7"/>
      <c r="CC23" s="7"/>
      <c r="CD23" s="7"/>
      <c r="CE23" s="7"/>
      <c r="CF23" s="7">
        <f>kiadás11602!G41</f>
        <v>0</v>
      </c>
      <c r="CG23" s="7"/>
      <c r="CH23" s="7"/>
      <c r="CI23" s="7">
        <f>'kiadás 11603'!F10</f>
        <v>0</v>
      </c>
      <c r="CJ23" s="7"/>
      <c r="CK23" s="7"/>
      <c r="CL23" s="7">
        <f>'kiadás 11604 '!I65</f>
        <v>225883</v>
      </c>
      <c r="CM23" s="7"/>
      <c r="CN23" s="7"/>
      <c r="CO23" s="7">
        <f>SUM([1]Önkormányzat!$DV$207)</f>
        <v>0</v>
      </c>
      <c r="CP23" s="7"/>
      <c r="CQ23" s="7"/>
      <c r="CR23" s="7"/>
      <c r="CS23" s="7"/>
      <c r="CT23" s="7"/>
      <c r="CU23" s="7">
        <f>SUM([1]Önkormányzat!$EL$207)</f>
        <v>0</v>
      </c>
      <c r="CV23" s="7"/>
      <c r="CW23" s="7"/>
      <c r="CX23" s="7">
        <f>SUM([1]Önkormányzat!$EC$207)</f>
        <v>0</v>
      </c>
      <c r="CY23" s="7"/>
      <c r="CZ23" s="7"/>
      <c r="DA23" s="7">
        <f>SUM([1]Önkormányzat!$AD$207)</f>
        <v>0</v>
      </c>
      <c r="DB23" s="7"/>
      <c r="DC23" s="7"/>
      <c r="DD23" s="7">
        <f>SUM([1]Önkormányzat!$DK$207)</f>
        <v>0</v>
      </c>
      <c r="DE23" s="7"/>
      <c r="DF23" s="7"/>
      <c r="DG23" s="7">
        <f>SUM([1]Önkormányzat!$DO$207)</f>
        <v>0</v>
      </c>
      <c r="DH23" s="7"/>
      <c r="DI23" s="7"/>
      <c r="DJ23" s="7">
        <f>SUM([1]Önkormányzat!$EJ$207)</f>
        <v>0</v>
      </c>
      <c r="DK23" s="7"/>
      <c r="DL23" s="7"/>
      <c r="DM23" s="7">
        <f>SUM([1]Önkormányzat!$EQ$207)</f>
        <v>0</v>
      </c>
      <c r="DN23" s="7"/>
      <c r="DO23" s="7"/>
      <c r="DP23" s="7">
        <f>SUM([1]Önkormányzat!$EU$207)</f>
        <v>0</v>
      </c>
      <c r="DQ23" s="7"/>
      <c r="DR23" s="7"/>
      <c r="DS23" s="135">
        <f>SUM(C23:DP23)</f>
        <v>225883</v>
      </c>
      <c r="DT23" s="8"/>
      <c r="DU23" s="8"/>
      <c r="DV23" s="7"/>
      <c r="DW23" s="7"/>
      <c r="DX23" s="7"/>
      <c r="DY23" s="7"/>
      <c r="DZ23" s="7"/>
      <c r="EA23" s="7"/>
      <c r="EB23" s="7"/>
      <c r="EC23" s="7"/>
      <c r="ED23" s="7"/>
      <c r="EE23" s="7">
        <f>SUM([1]Hivatal!$W$245)</f>
        <v>0</v>
      </c>
      <c r="EF23" s="7"/>
      <c r="EG23" s="7"/>
      <c r="EH23" s="7"/>
      <c r="EI23" s="7"/>
      <c r="EJ23" s="7"/>
      <c r="EK23" s="7">
        <f>SUM([1]Hivatal!$AK$245)</f>
        <v>0</v>
      </c>
      <c r="EL23" s="7"/>
      <c r="EM23" s="7"/>
      <c r="EN23" s="7"/>
      <c r="EO23" s="7"/>
      <c r="EP23" s="7"/>
      <c r="EQ23" s="7">
        <f>SUM([1]Hivatal!$AS$245)</f>
        <v>0</v>
      </c>
      <c r="ER23" s="7"/>
      <c r="ES23" s="7"/>
      <c r="ET23" s="7">
        <f>SUM([1]Hivatal!$BA$245)</f>
        <v>0</v>
      </c>
      <c r="EU23" s="7"/>
      <c r="EV23" s="7"/>
      <c r="EW23" s="135">
        <f>SUM(DV23:ET23)</f>
        <v>0</v>
      </c>
      <c r="EX23" s="135"/>
      <c r="EY23" s="7"/>
      <c r="EZ23" s="7"/>
      <c r="FA23" s="7"/>
      <c r="FB23" s="7"/>
      <c r="FC23" s="7"/>
      <c r="FD23" s="7"/>
      <c r="FE23" s="7"/>
      <c r="FF23" s="7"/>
      <c r="FG23" s="7"/>
      <c r="FH23" s="7"/>
      <c r="FI23" s="7"/>
      <c r="FJ23" s="7"/>
      <c r="FK23" s="7"/>
      <c r="FL23" s="8">
        <f t="shared" si="12"/>
        <v>0</v>
      </c>
      <c r="FM23" s="8"/>
      <c r="FN23" s="8"/>
      <c r="FO23" s="8"/>
      <c r="FP23" s="11">
        <f t="shared" si="6"/>
        <v>0</v>
      </c>
      <c r="FQ23" s="154">
        <f t="shared" si="7"/>
        <v>225883</v>
      </c>
    </row>
    <row r="24" spans="1:175" x14ac:dyDescent="0.2">
      <c r="A24" s="153" t="s">
        <v>480</v>
      </c>
      <c r="B24" s="10"/>
      <c r="C24" s="7">
        <f>SUM([1]Önkormányzat!$G$226)</f>
        <v>0</v>
      </c>
      <c r="D24" s="7"/>
      <c r="E24" s="7"/>
      <c r="F24" s="7">
        <f>SUM([1]Önkormányzat!$I$226)</f>
        <v>0</v>
      </c>
      <c r="G24" s="7"/>
      <c r="H24" s="7"/>
      <c r="I24" s="7">
        <f>SUM([1]Önkormányzat!$K$226)</f>
        <v>0</v>
      </c>
      <c r="J24" s="7"/>
      <c r="K24" s="7"/>
      <c r="L24" s="7">
        <f>SUM([1]Önkormányzat!$M$226)</f>
        <v>0</v>
      </c>
      <c r="M24" s="7"/>
      <c r="N24" s="7"/>
      <c r="O24" s="7">
        <f>[1]Önkormányzat!$R$226</f>
        <v>3630</v>
      </c>
      <c r="P24" s="7"/>
      <c r="Q24" s="7"/>
      <c r="R24" s="7">
        <f>SUM([1]Önkormányzat!$AK$226)</f>
        <v>0</v>
      </c>
      <c r="S24" s="7"/>
      <c r="T24" s="7"/>
      <c r="U24" s="7">
        <f>SUM([1]Önkormányzat!$AO$226)</f>
        <v>0</v>
      </c>
      <c r="V24" s="7"/>
      <c r="W24" s="7"/>
      <c r="X24" s="7"/>
      <c r="Y24" s="7"/>
      <c r="Z24" s="7"/>
      <c r="AA24" s="7">
        <f>SUM([1]Önkormányzat!$AV$226)</f>
        <v>0</v>
      </c>
      <c r="AB24" s="7"/>
      <c r="AC24" s="7"/>
      <c r="AD24" s="7">
        <f>SUM([1]Önkormányzat!$BA$226)</f>
        <v>0</v>
      </c>
      <c r="AE24" s="7"/>
      <c r="AF24" s="7"/>
      <c r="AG24" s="7">
        <f>SUM([1]Önkormányzat!$V$226)</f>
        <v>0</v>
      </c>
      <c r="AH24" s="7"/>
      <c r="AI24" s="7"/>
      <c r="AJ24" s="7">
        <f>SUM([1]Önkormányzat!$Z$226)</f>
        <v>0</v>
      </c>
      <c r="AK24" s="7"/>
      <c r="AL24" s="7"/>
      <c r="AM24" s="7">
        <f>SUM([1]Önkormányzat!$BH$226)</f>
        <v>0</v>
      </c>
      <c r="AN24" s="7"/>
      <c r="AO24" s="7"/>
      <c r="AP24" s="7">
        <f>SUM([1]Önkormányzat!$BO$226)</f>
        <v>0</v>
      </c>
      <c r="AQ24" s="7"/>
      <c r="AR24" s="7"/>
      <c r="AS24" s="7">
        <f>SUM([1]Önkormányzat!$CC$226)</f>
        <v>0</v>
      </c>
      <c r="AT24" s="7"/>
      <c r="AU24" s="7"/>
      <c r="AV24" s="7">
        <f>SUM([1]Önkormányzat!$CP$226)</f>
        <v>0</v>
      </c>
      <c r="AW24" s="7"/>
      <c r="AX24" s="7"/>
      <c r="AY24" s="7">
        <f>SUM([1]Önkormányzat!$BS$226)</f>
        <v>1500</v>
      </c>
      <c r="AZ24" s="7"/>
      <c r="BA24" s="7"/>
      <c r="BB24" s="7">
        <f>SUM([1]Önkormányzat!$BU$226)</f>
        <v>0</v>
      </c>
      <c r="BC24" s="7"/>
      <c r="BD24" s="7"/>
      <c r="BE24" s="7"/>
      <c r="BF24" s="7"/>
      <c r="BG24" s="7"/>
      <c r="BH24" s="7">
        <f>SUM([1]Önkormányzat!$CA$226)</f>
        <v>0</v>
      </c>
      <c r="BI24" s="7"/>
      <c r="BJ24" s="7"/>
      <c r="BK24" s="7">
        <f>SUM([1]Önkormányzat!$CG$226)</f>
        <v>0</v>
      </c>
      <c r="BL24" s="7"/>
      <c r="BM24" s="7"/>
      <c r="BN24" s="7"/>
      <c r="BO24" s="7"/>
      <c r="BP24" s="7"/>
      <c r="BQ24" s="7">
        <f>'kiadás 11601'!G41</f>
        <v>38100</v>
      </c>
      <c r="BR24" s="7"/>
      <c r="BS24" s="7"/>
      <c r="BT24" s="7">
        <f>SUM([1]Önkormányzat!$DA$226)</f>
        <v>0</v>
      </c>
      <c r="BU24" s="7"/>
      <c r="BV24" s="7"/>
      <c r="BW24" s="7"/>
      <c r="BX24" s="7"/>
      <c r="BY24" s="7"/>
      <c r="BZ24" s="7">
        <f>SUM([1]Önkormányzat!$DE$226)</f>
        <v>0</v>
      </c>
      <c r="CA24" s="7"/>
      <c r="CB24" s="7"/>
      <c r="CC24" s="7"/>
      <c r="CD24" s="7"/>
      <c r="CE24" s="7"/>
      <c r="CF24" s="7">
        <f>kiadás11602!H41</f>
        <v>230730</v>
      </c>
      <c r="CG24" s="7"/>
      <c r="CH24" s="7"/>
      <c r="CI24" s="7">
        <f>'kiadás 11603'!G10</f>
        <v>0</v>
      </c>
      <c r="CJ24" s="7"/>
      <c r="CK24" s="7"/>
      <c r="CL24" s="7">
        <f>'kiadás 11604 '!J65</f>
        <v>0</v>
      </c>
      <c r="CM24" s="7"/>
      <c r="CN24" s="7"/>
      <c r="CO24" s="7">
        <f>kiadás11605projektek!I23</f>
        <v>0</v>
      </c>
      <c r="CP24" s="7"/>
      <c r="CQ24" s="7"/>
      <c r="CR24" s="7"/>
      <c r="CS24" s="7"/>
      <c r="CT24" s="7"/>
      <c r="CU24" s="7">
        <f>SUM([1]Önkormányzat!$EL$226)</f>
        <v>0</v>
      </c>
      <c r="CV24" s="7"/>
      <c r="CW24" s="7"/>
      <c r="CX24" s="7">
        <f>SUM([1]Önkormányzat!$EC$226)</f>
        <v>0</v>
      </c>
      <c r="CY24" s="7"/>
      <c r="CZ24" s="7"/>
      <c r="DA24" s="7">
        <f>SUM([1]Önkormányzat!$AD$226)</f>
        <v>0</v>
      </c>
      <c r="DB24" s="7"/>
      <c r="DC24" s="7"/>
      <c r="DD24" s="7">
        <f>SUM([1]Önkormányzat!$DK$226)</f>
        <v>500000</v>
      </c>
      <c r="DE24" s="7"/>
      <c r="DF24" s="7"/>
      <c r="DG24" s="7">
        <f>SUM([1]Önkormányzat!$DO$226)</f>
        <v>0</v>
      </c>
      <c r="DH24" s="7"/>
      <c r="DI24" s="7"/>
      <c r="DJ24" s="7">
        <f>SUM([1]Önkormányzat!$EJ$226)</f>
        <v>0</v>
      </c>
      <c r="DK24" s="7"/>
      <c r="DL24" s="7"/>
      <c r="DM24" s="7">
        <f>SUM([1]Önkormányzat!$EQ$226)</f>
        <v>0</v>
      </c>
      <c r="DN24" s="7"/>
      <c r="DO24" s="7"/>
      <c r="DP24" s="7">
        <f>[1]Önkormányzat!$EU$226</f>
        <v>35000</v>
      </c>
      <c r="DQ24" s="7"/>
      <c r="DR24" s="7"/>
      <c r="DS24" s="135">
        <f>SUM(C24:DP24)</f>
        <v>808960</v>
      </c>
      <c r="DT24" s="8"/>
      <c r="DU24" s="8"/>
      <c r="DV24" s="7"/>
      <c r="DW24" s="7"/>
      <c r="DX24" s="7"/>
      <c r="DY24" s="7"/>
      <c r="DZ24" s="7"/>
      <c r="EA24" s="7"/>
      <c r="EB24" s="7"/>
      <c r="EC24" s="7"/>
      <c r="ED24" s="7"/>
      <c r="EE24" s="7">
        <f>SUM([1]Hivatal!$W$250)</f>
        <v>0</v>
      </c>
      <c r="EF24" s="7"/>
      <c r="EG24" s="7"/>
      <c r="EH24" s="7"/>
      <c r="EI24" s="7"/>
      <c r="EJ24" s="7"/>
      <c r="EK24" s="7">
        <f>SUM([1]Hivatal!$AK$250)</f>
        <v>0</v>
      </c>
      <c r="EL24" s="7"/>
      <c r="EM24" s="7"/>
      <c r="EN24" s="7"/>
      <c r="EO24" s="7"/>
      <c r="EP24" s="7"/>
      <c r="EQ24" s="7">
        <f>SUM([1]Hivatal!$AS$250)</f>
        <v>0</v>
      </c>
      <c r="ER24" s="7"/>
      <c r="ES24" s="7"/>
      <c r="ET24" s="7">
        <f>SUM([1]Hivatal!$BA$250)</f>
        <v>0</v>
      </c>
      <c r="EU24" s="7"/>
      <c r="EV24" s="7"/>
      <c r="EW24" s="135">
        <f>SUM(DV24:ET24)</f>
        <v>0</v>
      </c>
      <c r="EX24" s="135"/>
      <c r="EY24" s="7"/>
      <c r="EZ24" s="7"/>
      <c r="FA24" s="7"/>
      <c r="FB24" s="7"/>
      <c r="FC24" s="7"/>
      <c r="FD24" s="7"/>
      <c r="FE24" s="7"/>
      <c r="FF24" s="7"/>
      <c r="FG24" s="7"/>
      <c r="FH24" s="7"/>
      <c r="FI24" s="7"/>
      <c r="FJ24" s="7"/>
      <c r="FK24" s="7"/>
      <c r="FL24" s="8">
        <f t="shared" si="12"/>
        <v>0</v>
      </c>
      <c r="FM24" s="8"/>
      <c r="FN24" s="8"/>
      <c r="FO24" s="8"/>
      <c r="FP24" s="11">
        <f t="shared" si="6"/>
        <v>0</v>
      </c>
      <c r="FQ24" s="154">
        <f t="shared" si="7"/>
        <v>808960</v>
      </c>
    </row>
    <row r="25" spans="1:175" x14ac:dyDescent="0.2">
      <c r="A25" s="153" t="s">
        <v>481</v>
      </c>
      <c r="B25" s="10"/>
      <c r="C25" s="7">
        <f>SUM([1]Önkormányzat!$G$231)</f>
        <v>0</v>
      </c>
      <c r="D25" s="7"/>
      <c r="E25" s="7"/>
      <c r="F25" s="7">
        <f>SUM([1]Önkormányzat!$I$231)</f>
        <v>0</v>
      </c>
      <c r="G25" s="7"/>
      <c r="H25" s="7"/>
      <c r="I25" s="7">
        <f>SUM([1]Önkormányzat!$K$231)</f>
        <v>0</v>
      </c>
      <c r="J25" s="7"/>
      <c r="K25" s="7"/>
      <c r="L25" s="7">
        <f>SUM([2]Önkormányzat!$M$229)</f>
        <v>0</v>
      </c>
      <c r="M25" s="7"/>
      <c r="N25" s="7"/>
      <c r="O25" s="7">
        <f>SUM([1]Önkormányzat!$R$231)</f>
        <v>0</v>
      </c>
      <c r="P25" s="7"/>
      <c r="Q25" s="7"/>
      <c r="R25" s="7">
        <f>SUM([1]Önkormányzat!$AK$231)</f>
        <v>0</v>
      </c>
      <c r="S25" s="7"/>
      <c r="T25" s="7"/>
      <c r="U25" s="7">
        <f>tartalékok!C29</f>
        <v>1232768</v>
      </c>
      <c r="V25" s="7"/>
      <c r="W25" s="7"/>
      <c r="X25" s="7"/>
      <c r="Y25" s="7"/>
      <c r="Z25" s="7"/>
      <c r="AA25" s="7">
        <f>SUM([1]Önkormányzat!$AV$231)</f>
        <v>0</v>
      </c>
      <c r="AB25" s="7"/>
      <c r="AC25" s="7"/>
      <c r="AD25" s="7">
        <f>SUM([1]Önkormányzat!$BA$231)</f>
        <v>0</v>
      </c>
      <c r="AE25" s="7"/>
      <c r="AF25" s="7"/>
      <c r="AG25" s="7">
        <f>SUM([1]Önkormányzat!$V$231)</f>
        <v>0</v>
      </c>
      <c r="AH25" s="7"/>
      <c r="AI25" s="7"/>
      <c r="AJ25" s="7">
        <f>SUM([1]Önkormányzat!$Z$231)</f>
        <v>0</v>
      </c>
      <c r="AK25" s="7"/>
      <c r="AL25" s="7"/>
      <c r="AM25" s="7">
        <f>SUM([1]Önkormányzat!$BH$231)</f>
        <v>0</v>
      </c>
      <c r="AN25" s="7"/>
      <c r="AO25" s="7"/>
      <c r="AP25" s="7">
        <f>SUM([1]Önkormányzat!$BO$231)</f>
        <v>0</v>
      </c>
      <c r="AQ25" s="7"/>
      <c r="AR25" s="7"/>
      <c r="AS25" s="7">
        <f>SUM([1]Önkormányzat!$CC$231)</f>
        <v>0</v>
      </c>
      <c r="AT25" s="7"/>
      <c r="AU25" s="7"/>
      <c r="AV25" s="7">
        <f>SUM([1]Önkormányzat!$CP$231)</f>
        <v>0</v>
      </c>
      <c r="AW25" s="7"/>
      <c r="AX25" s="7"/>
      <c r="AY25" s="7">
        <f>SUM([1]Önkormányzat!$BS$231)</f>
        <v>0</v>
      </c>
      <c r="AZ25" s="7"/>
      <c r="BA25" s="7"/>
      <c r="BB25" s="7">
        <f>SUM([1]Önkormányzat!$BU$231)</f>
        <v>0</v>
      </c>
      <c r="BC25" s="7"/>
      <c r="BD25" s="7"/>
      <c r="BE25" s="7"/>
      <c r="BF25" s="7"/>
      <c r="BG25" s="7"/>
      <c r="BH25" s="7">
        <f>SUM([1]Önkormányzat!$CA$231)</f>
        <v>0</v>
      </c>
      <c r="BI25" s="7"/>
      <c r="BJ25" s="7"/>
      <c r="BK25" s="7">
        <f>SUM([1]Önkormányzat!$CG$231)</f>
        <v>0</v>
      </c>
      <c r="BL25" s="7"/>
      <c r="BM25" s="7"/>
      <c r="BN25" s="7"/>
      <c r="BO25" s="7"/>
      <c r="BP25" s="7"/>
      <c r="BQ25" s="7">
        <f>SUM([1]Önkormányzat!$CW$231)</f>
        <v>0</v>
      </c>
      <c r="BR25" s="7"/>
      <c r="BS25" s="7"/>
      <c r="BT25" s="7">
        <f>SUM([1]Önkormányzat!$DA$231)</f>
        <v>0</v>
      </c>
      <c r="BU25" s="7"/>
      <c r="BV25" s="7"/>
      <c r="BW25" s="7"/>
      <c r="BX25" s="7"/>
      <c r="BY25" s="7"/>
      <c r="BZ25" s="7">
        <f>SUM([1]Önkormányzat!$DE$231)</f>
        <v>0</v>
      </c>
      <c r="CA25" s="7"/>
      <c r="CB25" s="7"/>
      <c r="CC25" s="7"/>
      <c r="CD25" s="7"/>
      <c r="CE25" s="7"/>
      <c r="CF25" s="7"/>
      <c r="CG25" s="7"/>
      <c r="CH25" s="7"/>
      <c r="CI25" s="7"/>
      <c r="CJ25" s="7"/>
      <c r="CK25" s="7"/>
      <c r="CL25" s="7"/>
      <c r="CM25" s="7"/>
      <c r="CN25" s="7"/>
      <c r="CO25" s="7">
        <f>SUM([1]Önkormányzat!$DV$231)</f>
        <v>0</v>
      </c>
      <c r="CP25" s="7"/>
      <c r="CQ25" s="7"/>
      <c r="CR25" s="7"/>
      <c r="CS25" s="7"/>
      <c r="CT25" s="7"/>
      <c r="CU25" s="7">
        <f>SUM([1]Önkormányzat!$EL$231)</f>
        <v>0</v>
      </c>
      <c r="CV25" s="7"/>
      <c r="CW25" s="7"/>
      <c r="CX25" s="7">
        <f>SUM([1]Önkormányzat!$EC$231)</f>
        <v>0</v>
      </c>
      <c r="CY25" s="7"/>
      <c r="CZ25" s="7"/>
      <c r="DA25" s="7">
        <f>SUM([1]Önkormányzat!$AD$231)</f>
        <v>0</v>
      </c>
      <c r="DB25" s="7"/>
      <c r="DC25" s="7"/>
      <c r="DD25" s="7">
        <f>SUM([1]Önkormányzat!$DK$231)</f>
        <v>0</v>
      </c>
      <c r="DE25" s="7"/>
      <c r="DF25" s="7"/>
      <c r="DG25" s="7">
        <f>SUM([1]Önkormányzat!$DO$231)</f>
        <v>0</v>
      </c>
      <c r="DH25" s="7"/>
      <c r="DI25" s="7"/>
      <c r="DJ25" s="7">
        <f>SUM([1]Önkormányzat!$EJ$231)</f>
        <v>0</v>
      </c>
      <c r="DK25" s="7"/>
      <c r="DL25" s="7"/>
      <c r="DM25" s="7">
        <f>SUM([1]Önkormányzat!$EQ$231)</f>
        <v>0</v>
      </c>
      <c r="DN25" s="7"/>
      <c r="DO25" s="7"/>
      <c r="DP25" s="7">
        <f>SUM([1]Önkormányzat!$EU$231)</f>
        <v>0</v>
      </c>
      <c r="DQ25" s="7"/>
      <c r="DR25" s="7"/>
      <c r="DS25" s="135">
        <f>SUM(C25:DP25)</f>
        <v>1232768</v>
      </c>
      <c r="DT25" s="8"/>
      <c r="DU25" s="8"/>
      <c r="DV25" s="7"/>
      <c r="DW25" s="7"/>
      <c r="DX25" s="7"/>
      <c r="DY25" s="7"/>
      <c r="DZ25" s="7"/>
      <c r="EA25" s="7"/>
      <c r="EB25" s="7"/>
      <c r="EC25" s="7"/>
      <c r="ED25" s="7"/>
      <c r="EE25" s="7">
        <f>SUM([1]Hivatal!$W$255)</f>
        <v>0</v>
      </c>
      <c r="EF25" s="7"/>
      <c r="EG25" s="7"/>
      <c r="EH25" s="7"/>
      <c r="EI25" s="7"/>
      <c r="EJ25" s="7"/>
      <c r="EK25" s="7">
        <f>SUM([1]Hivatal!$AK$255)</f>
        <v>0</v>
      </c>
      <c r="EL25" s="7"/>
      <c r="EM25" s="7"/>
      <c r="EN25" s="7"/>
      <c r="EO25" s="7"/>
      <c r="EP25" s="7"/>
      <c r="EQ25" s="7">
        <f>SUM([1]Hivatal!$AS$255)</f>
        <v>0</v>
      </c>
      <c r="ER25" s="7"/>
      <c r="ES25" s="7"/>
      <c r="ET25" s="7">
        <f>SUM([1]Hivatal!$BA$255)</f>
        <v>0</v>
      </c>
      <c r="EU25" s="7"/>
      <c r="EV25" s="7"/>
      <c r="EW25" s="135">
        <f>SUM(DV25:ET25)</f>
        <v>0</v>
      </c>
      <c r="EX25" s="135"/>
      <c r="EY25" s="7"/>
      <c r="EZ25" s="7"/>
      <c r="FA25" s="7"/>
      <c r="FB25" s="7"/>
      <c r="FC25" s="7"/>
      <c r="FD25" s="7"/>
      <c r="FE25" s="7"/>
      <c r="FF25" s="7"/>
      <c r="FG25" s="7"/>
      <c r="FH25" s="7"/>
      <c r="FI25" s="7"/>
      <c r="FJ25" s="7"/>
      <c r="FK25" s="7"/>
      <c r="FL25" s="8">
        <f t="shared" si="12"/>
        <v>0</v>
      </c>
      <c r="FM25" s="8"/>
      <c r="FN25" s="8"/>
      <c r="FO25" s="8"/>
      <c r="FP25" s="11">
        <f t="shared" si="6"/>
        <v>0</v>
      </c>
      <c r="FQ25" s="154">
        <f t="shared" si="7"/>
        <v>1232768</v>
      </c>
    </row>
    <row r="26" spans="1:175" s="13" customFormat="1" ht="13.5" thickBot="1" x14ac:dyDescent="0.25">
      <c r="A26" s="157" t="s">
        <v>482</v>
      </c>
      <c r="B26" s="34"/>
      <c r="C26" s="36">
        <f>C7+C18</f>
        <v>103107</v>
      </c>
      <c r="D26" s="36"/>
      <c r="E26" s="36"/>
      <c r="F26" s="36">
        <f t="shared" ref="F26:DP26" si="21">F7+F18</f>
        <v>0</v>
      </c>
      <c r="G26" s="36"/>
      <c r="H26" s="36"/>
      <c r="I26" s="36">
        <f t="shared" si="21"/>
        <v>3353</v>
      </c>
      <c r="J26" s="36"/>
      <c r="K26" s="36"/>
      <c r="L26" s="36">
        <f t="shared" si="21"/>
        <v>6832</v>
      </c>
      <c r="M26" s="36"/>
      <c r="N26" s="36"/>
      <c r="O26" s="36">
        <f t="shared" si="21"/>
        <v>160628</v>
      </c>
      <c r="P26" s="36"/>
      <c r="Q26" s="36"/>
      <c r="R26" s="36">
        <f t="shared" si="21"/>
        <v>74607</v>
      </c>
      <c r="S26" s="36"/>
      <c r="T26" s="36"/>
      <c r="U26" s="36">
        <f t="shared" si="21"/>
        <v>1232768</v>
      </c>
      <c r="V26" s="36"/>
      <c r="W26" s="36"/>
      <c r="X26" s="36">
        <f t="shared" si="21"/>
        <v>0</v>
      </c>
      <c r="Y26" s="36"/>
      <c r="Z26" s="36"/>
      <c r="AA26" s="36">
        <f t="shared" si="21"/>
        <v>0</v>
      </c>
      <c r="AB26" s="36"/>
      <c r="AC26" s="36"/>
      <c r="AD26" s="36">
        <f t="shared" si="21"/>
        <v>0</v>
      </c>
      <c r="AE26" s="36"/>
      <c r="AF26" s="36"/>
      <c r="AG26" s="36">
        <f t="shared" si="21"/>
        <v>3850</v>
      </c>
      <c r="AH26" s="36"/>
      <c r="AI26" s="36"/>
      <c r="AJ26" s="36">
        <f t="shared" si="21"/>
        <v>500</v>
      </c>
      <c r="AK26" s="36"/>
      <c r="AL26" s="36"/>
      <c r="AM26" s="36">
        <f t="shared" si="21"/>
        <v>75401</v>
      </c>
      <c r="AN26" s="36"/>
      <c r="AO26" s="36"/>
      <c r="AP26" s="36">
        <f t="shared" si="21"/>
        <v>0</v>
      </c>
      <c r="AQ26" s="36"/>
      <c r="AR26" s="36"/>
      <c r="AS26" s="36">
        <f t="shared" si="21"/>
        <v>15000</v>
      </c>
      <c r="AT26" s="36"/>
      <c r="AU26" s="36"/>
      <c r="AV26" s="36">
        <f t="shared" si="21"/>
        <v>36200</v>
      </c>
      <c r="AW26" s="36"/>
      <c r="AX26" s="36"/>
      <c r="AY26" s="36">
        <f t="shared" si="21"/>
        <v>1500</v>
      </c>
      <c r="AZ26" s="36"/>
      <c r="BA26" s="36"/>
      <c r="BB26" s="36">
        <f t="shared" si="21"/>
        <v>0</v>
      </c>
      <c r="BC26" s="36"/>
      <c r="BD26" s="36"/>
      <c r="BE26" s="36">
        <f t="shared" si="21"/>
        <v>0</v>
      </c>
      <c r="BF26" s="36"/>
      <c r="BG26" s="36"/>
      <c r="BH26" s="36">
        <f t="shared" si="21"/>
        <v>2642</v>
      </c>
      <c r="BI26" s="36"/>
      <c r="BJ26" s="36"/>
      <c r="BK26" s="36">
        <f t="shared" si="21"/>
        <v>0</v>
      </c>
      <c r="BL26" s="36"/>
      <c r="BM26" s="36"/>
      <c r="BN26" s="36">
        <f t="shared" si="21"/>
        <v>16000</v>
      </c>
      <c r="BO26" s="36"/>
      <c r="BP26" s="36"/>
      <c r="BQ26" s="36">
        <f t="shared" si="21"/>
        <v>885921</v>
      </c>
      <c r="BR26" s="36"/>
      <c r="BS26" s="36"/>
      <c r="BT26" s="36">
        <f t="shared" si="21"/>
        <v>137489</v>
      </c>
      <c r="BU26" s="36"/>
      <c r="BV26" s="36"/>
      <c r="BW26" s="36">
        <f t="shared" si="21"/>
        <v>0</v>
      </c>
      <c r="BX26" s="36"/>
      <c r="BY26" s="36"/>
      <c r="BZ26" s="36">
        <f t="shared" si="21"/>
        <v>242997</v>
      </c>
      <c r="CA26" s="36"/>
      <c r="CB26" s="36"/>
      <c r="CC26" s="36">
        <f t="shared" si="21"/>
        <v>0</v>
      </c>
      <c r="CD26" s="36"/>
      <c r="CE26" s="36"/>
      <c r="CF26" s="36">
        <f t="shared" si="21"/>
        <v>1212314</v>
      </c>
      <c r="CG26" s="36"/>
      <c r="CH26" s="36"/>
      <c r="CI26" s="36">
        <f t="shared" si="21"/>
        <v>548054</v>
      </c>
      <c r="CJ26" s="36"/>
      <c r="CK26" s="36"/>
      <c r="CL26" s="36">
        <f t="shared" si="21"/>
        <v>1568760</v>
      </c>
      <c r="CM26" s="36"/>
      <c r="CN26" s="36"/>
      <c r="CO26" s="36">
        <f t="shared" si="21"/>
        <v>218687</v>
      </c>
      <c r="CP26" s="36"/>
      <c r="CQ26" s="36"/>
      <c r="CR26" s="36">
        <f t="shared" si="21"/>
        <v>0</v>
      </c>
      <c r="CS26" s="36"/>
      <c r="CT26" s="36"/>
      <c r="CU26" s="36">
        <f t="shared" si="21"/>
        <v>1000</v>
      </c>
      <c r="CV26" s="36"/>
      <c r="CW26" s="36"/>
      <c r="CX26" s="36">
        <f t="shared" si="21"/>
        <v>2500</v>
      </c>
      <c r="CY26" s="36"/>
      <c r="CZ26" s="36"/>
      <c r="DA26" s="36">
        <f t="shared" si="21"/>
        <v>53062</v>
      </c>
      <c r="DB26" s="36"/>
      <c r="DC26" s="36"/>
      <c r="DD26" s="36">
        <f t="shared" si="21"/>
        <v>1000000</v>
      </c>
      <c r="DE26" s="36"/>
      <c r="DF26" s="36"/>
      <c r="DG26" s="36">
        <f t="shared" si="21"/>
        <v>221182</v>
      </c>
      <c r="DH26" s="36"/>
      <c r="DI26" s="36"/>
      <c r="DJ26" s="36">
        <f t="shared" si="21"/>
        <v>28638</v>
      </c>
      <c r="DK26" s="36"/>
      <c r="DL26" s="36"/>
      <c r="DM26" s="36">
        <f t="shared" si="21"/>
        <v>143716</v>
      </c>
      <c r="DN26" s="36"/>
      <c r="DO26" s="36"/>
      <c r="DP26" s="36">
        <f t="shared" si="21"/>
        <v>800961</v>
      </c>
      <c r="DQ26" s="36"/>
      <c r="DR26" s="36"/>
      <c r="DS26" s="137">
        <f t="shared" ref="DS26:FN26" si="22">DS7+DS18</f>
        <v>8797669</v>
      </c>
      <c r="DT26" s="36"/>
      <c r="DU26" s="36"/>
      <c r="DV26" s="36">
        <f t="shared" si="22"/>
        <v>0</v>
      </c>
      <c r="DW26" s="36"/>
      <c r="DX26" s="36"/>
      <c r="DY26" s="36">
        <f t="shared" ref="DY26:EE26" si="23">DY7+DY18</f>
        <v>0</v>
      </c>
      <c r="DZ26" s="36"/>
      <c r="EA26" s="36"/>
      <c r="EB26" s="36">
        <f t="shared" si="22"/>
        <v>0</v>
      </c>
      <c r="EC26" s="36"/>
      <c r="ED26" s="36"/>
      <c r="EE26" s="36">
        <f t="shared" si="23"/>
        <v>9991</v>
      </c>
      <c r="EF26" s="36"/>
      <c r="EG26" s="36"/>
      <c r="EH26" s="36">
        <f t="shared" si="22"/>
        <v>0</v>
      </c>
      <c r="EI26" s="36"/>
      <c r="EJ26" s="36"/>
      <c r="EK26" s="36">
        <f t="shared" si="22"/>
        <v>22782</v>
      </c>
      <c r="EL26" s="36"/>
      <c r="EM26" s="36"/>
      <c r="EN26" s="36">
        <f t="shared" si="22"/>
        <v>0</v>
      </c>
      <c r="EO26" s="36"/>
      <c r="EP26" s="36"/>
      <c r="EQ26" s="36">
        <f t="shared" ref="EQ26:ET26" si="24">EQ7+EQ18</f>
        <v>36081</v>
      </c>
      <c r="ER26" s="36"/>
      <c r="ES26" s="36"/>
      <c r="ET26" s="36">
        <f t="shared" si="24"/>
        <v>2487</v>
      </c>
      <c r="EU26" s="36"/>
      <c r="EV26" s="36"/>
      <c r="EW26" s="137">
        <f t="shared" si="22"/>
        <v>71341</v>
      </c>
      <c r="EX26" s="137"/>
      <c r="EY26" s="36">
        <f t="shared" si="22"/>
        <v>69860</v>
      </c>
      <c r="EZ26" s="36">
        <f t="shared" si="22"/>
        <v>4454</v>
      </c>
      <c r="FA26" s="36">
        <f t="shared" si="22"/>
        <v>2625</v>
      </c>
      <c r="FB26" s="36">
        <f t="shared" si="22"/>
        <v>247176</v>
      </c>
      <c r="FC26" s="36">
        <f t="shared" si="22"/>
        <v>5154</v>
      </c>
      <c r="FD26" s="36">
        <f t="shared" si="22"/>
        <v>28642</v>
      </c>
      <c r="FE26" s="36">
        <f t="shared" si="22"/>
        <v>11905</v>
      </c>
      <c r="FF26" s="36">
        <f t="shared" si="22"/>
        <v>8158</v>
      </c>
      <c r="FG26" s="36">
        <f t="shared" si="22"/>
        <v>3063</v>
      </c>
      <c r="FH26" s="36">
        <f t="shared" si="22"/>
        <v>16644</v>
      </c>
      <c r="FI26" s="36">
        <f t="shared" si="22"/>
        <v>1575</v>
      </c>
      <c r="FJ26" s="36">
        <f t="shared" si="22"/>
        <v>4025</v>
      </c>
      <c r="FK26" s="36">
        <f>FK7+FK18</f>
        <v>1750</v>
      </c>
      <c r="FL26" s="36">
        <f t="shared" si="22"/>
        <v>405031</v>
      </c>
      <c r="FM26" s="36">
        <f t="shared" si="22"/>
        <v>105309</v>
      </c>
      <c r="FN26" s="36">
        <f t="shared" si="22"/>
        <v>38666</v>
      </c>
      <c r="FO26" s="36">
        <f>FO7+FO18</f>
        <v>93737</v>
      </c>
      <c r="FP26" s="36">
        <f>FP7+FP18</f>
        <v>642743</v>
      </c>
      <c r="FQ26" s="158">
        <f>FQ7+FQ18</f>
        <v>9511753</v>
      </c>
    </row>
    <row r="27" spans="1:175" s="13" customFormat="1" ht="16.5" thickBot="1" x14ac:dyDescent="0.25">
      <c r="A27" s="150" t="s">
        <v>642</v>
      </c>
      <c r="B27" s="33"/>
      <c r="C27" s="37">
        <f>C52+C61</f>
        <v>0</v>
      </c>
      <c r="D27" s="37"/>
      <c r="E27" s="37"/>
      <c r="F27" s="37">
        <f t="shared" ref="F27:DP27" si="25">F52+F61</f>
        <v>0</v>
      </c>
      <c r="G27" s="37"/>
      <c r="H27" s="37"/>
      <c r="I27" s="37">
        <f t="shared" si="25"/>
        <v>0</v>
      </c>
      <c r="J27" s="37"/>
      <c r="K27" s="37"/>
      <c r="L27" s="37">
        <f t="shared" si="25"/>
        <v>500</v>
      </c>
      <c r="M27" s="37"/>
      <c r="N27" s="37"/>
      <c r="O27" s="37">
        <f t="shared" si="25"/>
        <v>0</v>
      </c>
      <c r="P27" s="37"/>
      <c r="Q27" s="37"/>
      <c r="R27" s="37">
        <f t="shared" si="25"/>
        <v>0</v>
      </c>
      <c r="S27" s="37"/>
      <c r="T27" s="37"/>
      <c r="U27" s="37">
        <f t="shared" si="25"/>
        <v>0</v>
      </c>
      <c r="V27" s="37"/>
      <c r="W27" s="37"/>
      <c r="X27" s="37">
        <f t="shared" si="25"/>
        <v>0</v>
      </c>
      <c r="Y27" s="37"/>
      <c r="Z27" s="37"/>
      <c r="AA27" s="37">
        <f t="shared" si="25"/>
        <v>8467</v>
      </c>
      <c r="AB27" s="37"/>
      <c r="AC27" s="37"/>
      <c r="AD27" s="37">
        <f t="shared" si="25"/>
        <v>3651261</v>
      </c>
      <c r="AE27" s="37"/>
      <c r="AF27" s="37"/>
      <c r="AG27" s="37">
        <f t="shared" si="25"/>
        <v>0</v>
      </c>
      <c r="AH27" s="37"/>
      <c r="AI27" s="37"/>
      <c r="AJ27" s="37">
        <f t="shared" si="25"/>
        <v>0</v>
      </c>
      <c r="AK27" s="37"/>
      <c r="AL27" s="37"/>
      <c r="AM27" s="37">
        <f t="shared" si="25"/>
        <v>0</v>
      </c>
      <c r="AN27" s="37"/>
      <c r="AO27" s="37"/>
      <c r="AP27" s="37">
        <f t="shared" si="25"/>
        <v>0</v>
      </c>
      <c r="AQ27" s="37"/>
      <c r="AR27" s="37"/>
      <c r="AS27" s="37">
        <f t="shared" si="25"/>
        <v>0</v>
      </c>
      <c r="AT27" s="37"/>
      <c r="AU27" s="37"/>
      <c r="AV27" s="37">
        <f t="shared" si="25"/>
        <v>0</v>
      </c>
      <c r="AW27" s="37"/>
      <c r="AX27" s="37"/>
      <c r="AY27" s="37">
        <f t="shared" si="25"/>
        <v>0</v>
      </c>
      <c r="AZ27" s="37"/>
      <c r="BA27" s="37"/>
      <c r="BB27" s="37">
        <f t="shared" si="25"/>
        <v>0</v>
      </c>
      <c r="BC27" s="37"/>
      <c r="BD27" s="37"/>
      <c r="BE27" s="37">
        <f t="shared" si="25"/>
        <v>0</v>
      </c>
      <c r="BF27" s="37"/>
      <c r="BG27" s="37"/>
      <c r="BH27" s="37">
        <f t="shared" si="25"/>
        <v>0</v>
      </c>
      <c r="BI27" s="37"/>
      <c r="BJ27" s="37"/>
      <c r="BK27" s="37">
        <f t="shared" si="25"/>
        <v>0</v>
      </c>
      <c r="BL27" s="37"/>
      <c r="BM27" s="37"/>
      <c r="BN27" s="37">
        <f t="shared" si="25"/>
        <v>0</v>
      </c>
      <c r="BO27" s="37"/>
      <c r="BP27" s="37"/>
      <c r="BQ27" s="37">
        <f t="shared" si="25"/>
        <v>95849</v>
      </c>
      <c r="BR27" s="37"/>
      <c r="BS27" s="37"/>
      <c r="BT27" s="37">
        <f t="shared" si="25"/>
        <v>20000</v>
      </c>
      <c r="BU27" s="37"/>
      <c r="BV27" s="37"/>
      <c r="BW27" s="37">
        <f t="shared" si="25"/>
        <v>0</v>
      </c>
      <c r="BX27" s="37"/>
      <c r="BY27" s="37"/>
      <c r="BZ27" s="37">
        <f t="shared" si="25"/>
        <v>0</v>
      </c>
      <c r="CA27" s="37"/>
      <c r="CB27" s="37"/>
      <c r="CC27" s="37">
        <f t="shared" si="25"/>
        <v>0</v>
      </c>
      <c r="CD27" s="37"/>
      <c r="CE27" s="37"/>
      <c r="CF27" s="37">
        <f t="shared" si="25"/>
        <v>2798532</v>
      </c>
      <c r="CG27" s="37"/>
      <c r="CH27" s="37"/>
      <c r="CI27" s="37">
        <f t="shared" si="25"/>
        <v>0</v>
      </c>
      <c r="CJ27" s="37"/>
      <c r="CK27" s="37"/>
      <c r="CL27" s="37">
        <f t="shared" si="25"/>
        <v>0</v>
      </c>
      <c r="CM27" s="37"/>
      <c r="CN27" s="37"/>
      <c r="CO27" s="37">
        <f t="shared" si="25"/>
        <v>310000</v>
      </c>
      <c r="CP27" s="37"/>
      <c r="CQ27" s="37"/>
      <c r="CR27" s="37">
        <f t="shared" si="25"/>
        <v>0</v>
      </c>
      <c r="CS27" s="37"/>
      <c r="CT27" s="37"/>
      <c r="CU27" s="37">
        <f t="shared" si="25"/>
        <v>0</v>
      </c>
      <c r="CV27" s="37"/>
      <c r="CW27" s="37"/>
      <c r="CX27" s="37">
        <f t="shared" si="25"/>
        <v>0</v>
      </c>
      <c r="CY27" s="37"/>
      <c r="CZ27" s="37"/>
      <c r="DA27" s="37">
        <f t="shared" si="25"/>
        <v>0</v>
      </c>
      <c r="DB27" s="37"/>
      <c r="DC27" s="37"/>
      <c r="DD27" s="37">
        <f t="shared" si="25"/>
        <v>240000</v>
      </c>
      <c r="DE27" s="37"/>
      <c r="DF27" s="37"/>
      <c r="DG27" s="37">
        <f t="shared" si="25"/>
        <v>0</v>
      </c>
      <c r="DH27" s="37"/>
      <c r="DI27" s="37"/>
      <c r="DJ27" s="37">
        <f t="shared" si="25"/>
        <v>0</v>
      </c>
      <c r="DK27" s="37"/>
      <c r="DL27" s="37"/>
      <c r="DM27" s="37">
        <f t="shared" si="25"/>
        <v>0</v>
      </c>
      <c r="DN27" s="37"/>
      <c r="DO27" s="37"/>
      <c r="DP27" s="37">
        <f t="shared" si="25"/>
        <v>35000</v>
      </c>
      <c r="DQ27" s="37"/>
      <c r="DR27" s="37"/>
      <c r="DS27" s="138">
        <f t="shared" ref="DS27:FN27" si="26">DS52+DS61</f>
        <v>7159609</v>
      </c>
      <c r="DT27" s="37"/>
      <c r="DU27" s="37"/>
      <c r="DV27" s="37">
        <f t="shared" si="26"/>
        <v>0</v>
      </c>
      <c r="DW27" s="37"/>
      <c r="DX27" s="37"/>
      <c r="DY27" s="37">
        <f t="shared" ref="DY27:EE27" si="27">DY52+DY61</f>
        <v>0</v>
      </c>
      <c r="DZ27" s="37"/>
      <c r="EA27" s="37"/>
      <c r="EB27" s="37">
        <f t="shared" si="26"/>
        <v>0</v>
      </c>
      <c r="EC27" s="37"/>
      <c r="ED27" s="37"/>
      <c r="EE27" s="37">
        <f t="shared" si="27"/>
        <v>9991</v>
      </c>
      <c r="EF27" s="37"/>
      <c r="EG27" s="37"/>
      <c r="EH27" s="37">
        <f t="shared" si="26"/>
        <v>0</v>
      </c>
      <c r="EI27" s="37"/>
      <c r="EJ27" s="37"/>
      <c r="EK27" s="37">
        <f t="shared" si="26"/>
        <v>22782</v>
      </c>
      <c r="EL27" s="37"/>
      <c r="EM27" s="37"/>
      <c r="EN27" s="37">
        <f t="shared" si="26"/>
        <v>0</v>
      </c>
      <c r="EO27" s="37"/>
      <c r="EP27" s="37"/>
      <c r="EQ27" s="37">
        <f t="shared" ref="EQ27:ET27" si="28">EQ52+EQ61</f>
        <v>36081</v>
      </c>
      <c r="ER27" s="37"/>
      <c r="ES27" s="37"/>
      <c r="ET27" s="37">
        <f t="shared" si="28"/>
        <v>2487</v>
      </c>
      <c r="EU27" s="37"/>
      <c r="EV27" s="37"/>
      <c r="EW27" s="138">
        <f t="shared" si="26"/>
        <v>71341</v>
      </c>
      <c r="EX27" s="138"/>
      <c r="EY27" s="37">
        <f t="shared" si="26"/>
        <v>69860</v>
      </c>
      <c r="EZ27" s="37">
        <f t="shared" si="26"/>
        <v>4454</v>
      </c>
      <c r="FA27" s="37">
        <f t="shared" si="26"/>
        <v>2625</v>
      </c>
      <c r="FB27" s="37">
        <f t="shared" si="26"/>
        <v>247176</v>
      </c>
      <c r="FC27" s="37">
        <f t="shared" si="26"/>
        <v>5154</v>
      </c>
      <c r="FD27" s="37">
        <f t="shared" si="26"/>
        <v>28642</v>
      </c>
      <c r="FE27" s="37">
        <f t="shared" si="26"/>
        <v>11905</v>
      </c>
      <c r="FF27" s="37">
        <f t="shared" si="26"/>
        <v>8158</v>
      </c>
      <c r="FG27" s="37">
        <f t="shared" si="26"/>
        <v>3063</v>
      </c>
      <c r="FH27" s="37">
        <f t="shared" si="26"/>
        <v>16644</v>
      </c>
      <c r="FI27" s="37">
        <f t="shared" si="26"/>
        <v>1575</v>
      </c>
      <c r="FJ27" s="37">
        <f t="shared" si="26"/>
        <v>4025</v>
      </c>
      <c r="FK27" s="37">
        <f>FK52+FK61</f>
        <v>1750</v>
      </c>
      <c r="FL27" s="37">
        <f t="shared" si="26"/>
        <v>405031</v>
      </c>
      <c r="FM27" s="37">
        <f t="shared" si="26"/>
        <v>105309</v>
      </c>
      <c r="FN27" s="37">
        <f t="shared" si="26"/>
        <v>38666</v>
      </c>
      <c r="FO27" s="37">
        <f>FO52+FO61</f>
        <v>93737</v>
      </c>
      <c r="FP27" s="37">
        <f>FP52+FP61</f>
        <v>642743</v>
      </c>
      <c r="FQ27" s="159">
        <f>FQ52+FQ61</f>
        <v>5842894</v>
      </c>
    </row>
    <row r="28" spans="1:175" s="13" customFormat="1" x14ac:dyDescent="0.2">
      <c r="A28" s="151" t="s">
        <v>483</v>
      </c>
      <c r="B28" s="32"/>
      <c r="C28" s="35">
        <f>C29+C35+C36+C37</f>
        <v>0</v>
      </c>
      <c r="D28" s="35"/>
      <c r="E28" s="35"/>
      <c r="F28" s="35">
        <f t="shared" ref="F28:DP28" si="29">F29+F35+F36+F37</f>
        <v>0</v>
      </c>
      <c r="G28" s="35"/>
      <c r="H28" s="35"/>
      <c r="I28" s="35">
        <f t="shared" si="29"/>
        <v>0</v>
      </c>
      <c r="J28" s="35"/>
      <c r="K28" s="35"/>
      <c r="L28" s="35">
        <f t="shared" si="29"/>
        <v>0</v>
      </c>
      <c r="M28" s="35"/>
      <c r="N28" s="35"/>
      <c r="O28" s="35">
        <f t="shared" si="29"/>
        <v>0</v>
      </c>
      <c r="P28" s="35"/>
      <c r="Q28" s="35"/>
      <c r="R28" s="35">
        <f t="shared" si="29"/>
        <v>0</v>
      </c>
      <c r="S28" s="35"/>
      <c r="T28" s="35"/>
      <c r="U28" s="35">
        <f t="shared" si="29"/>
        <v>0</v>
      </c>
      <c r="V28" s="35"/>
      <c r="W28" s="35"/>
      <c r="X28" s="35">
        <f t="shared" si="29"/>
        <v>0</v>
      </c>
      <c r="Y28" s="35"/>
      <c r="Z28" s="35"/>
      <c r="AA28" s="35">
        <f t="shared" si="29"/>
        <v>8467</v>
      </c>
      <c r="AB28" s="35"/>
      <c r="AC28" s="35"/>
      <c r="AD28" s="35">
        <f t="shared" si="29"/>
        <v>0</v>
      </c>
      <c r="AE28" s="35"/>
      <c r="AF28" s="35"/>
      <c r="AG28" s="35">
        <f t="shared" si="29"/>
        <v>0</v>
      </c>
      <c r="AH28" s="35"/>
      <c r="AI28" s="35"/>
      <c r="AJ28" s="35">
        <f t="shared" si="29"/>
        <v>0</v>
      </c>
      <c r="AK28" s="35"/>
      <c r="AL28" s="35"/>
      <c r="AM28" s="35">
        <f t="shared" si="29"/>
        <v>0</v>
      </c>
      <c r="AN28" s="35"/>
      <c r="AO28" s="35"/>
      <c r="AP28" s="35">
        <f t="shared" si="29"/>
        <v>0</v>
      </c>
      <c r="AQ28" s="35"/>
      <c r="AR28" s="35"/>
      <c r="AS28" s="35">
        <f t="shared" si="29"/>
        <v>0</v>
      </c>
      <c r="AT28" s="35"/>
      <c r="AU28" s="35"/>
      <c r="AV28" s="35">
        <f t="shared" si="29"/>
        <v>0</v>
      </c>
      <c r="AW28" s="35"/>
      <c r="AX28" s="35"/>
      <c r="AY28" s="35">
        <f t="shared" si="29"/>
        <v>0</v>
      </c>
      <c r="AZ28" s="35"/>
      <c r="BA28" s="35"/>
      <c r="BB28" s="35">
        <f t="shared" si="29"/>
        <v>0</v>
      </c>
      <c r="BC28" s="35"/>
      <c r="BD28" s="35"/>
      <c r="BE28" s="35">
        <f t="shared" si="29"/>
        <v>0</v>
      </c>
      <c r="BF28" s="35"/>
      <c r="BG28" s="35"/>
      <c r="BH28" s="35">
        <f t="shared" si="29"/>
        <v>0</v>
      </c>
      <c r="BI28" s="35"/>
      <c r="BJ28" s="35"/>
      <c r="BK28" s="35">
        <f t="shared" si="29"/>
        <v>0</v>
      </c>
      <c r="BL28" s="35"/>
      <c r="BM28" s="35"/>
      <c r="BN28" s="35">
        <f t="shared" si="29"/>
        <v>0</v>
      </c>
      <c r="BO28" s="35"/>
      <c r="BP28" s="35"/>
      <c r="BQ28" s="35">
        <f t="shared" si="29"/>
        <v>95849</v>
      </c>
      <c r="BR28" s="35"/>
      <c r="BS28" s="35"/>
      <c r="BT28" s="35">
        <f t="shared" si="29"/>
        <v>20000</v>
      </c>
      <c r="BU28" s="35"/>
      <c r="BV28" s="35"/>
      <c r="BW28" s="35">
        <f t="shared" si="29"/>
        <v>0</v>
      </c>
      <c r="BX28" s="35"/>
      <c r="BY28" s="35"/>
      <c r="BZ28" s="35">
        <f t="shared" si="29"/>
        <v>0</v>
      </c>
      <c r="CA28" s="35"/>
      <c r="CB28" s="35"/>
      <c r="CC28" s="35">
        <f t="shared" si="29"/>
        <v>0</v>
      </c>
      <c r="CD28" s="35"/>
      <c r="CE28" s="35"/>
      <c r="CF28" s="35">
        <f t="shared" si="29"/>
        <v>391003</v>
      </c>
      <c r="CG28" s="35"/>
      <c r="CH28" s="35"/>
      <c r="CI28" s="35">
        <f t="shared" si="29"/>
        <v>0</v>
      </c>
      <c r="CJ28" s="35"/>
      <c r="CK28" s="35"/>
      <c r="CL28" s="35">
        <f t="shared" si="29"/>
        <v>0</v>
      </c>
      <c r="CM28" s="35"/>
      <c r="CN28" s="35"/>
      <c r="CO28" s="35">
        <f t="shared" si="29"/>
        <v>10549</v>
      </c>
      <c r="CP28" s="35"/>
      <c r="CQ28" s="35"/>
      <c r="CR28" s="35">
        <f t="shared" si="29"/>
        <v>0</v>
      </c>
      <c r="CS28" s="35"/>
      <c r="CT28" s="35"/>
      <c r="CU28" s="35">
        <f t="shared" si="29"/>
        <v>0</v>
      </c>
      <c r="CV28" s="35"/>
      <c r="CW28" s="35"/>
      <c r="CX28" s="35">
        <f t="shared" si="29"/>
        <v>0</v>
      </c>
      <c r="CY28" s="35"/>
      <c r="CZ28" s="35"/>
      <c r="DA28" s="35">
        <f t="shared" si="29"/>
        <v>0</v>
      </c>
      <c r="DB28" s="35"/>
      <c r="DC28" s="35"/>
      <c r="DD28" s="35">
        <f t="shared" si="29"/>
        <v>0</v>
      </c>
      <c r="DE28" s="35"/>
      <c r="DF28" s="35"/>
      <c r="DG28" s="35">
        <f t="shared" si="29"/>
        <v>0</v>
      </c>
      <c r="DH28" s="35"/>
      <c r="DI28" s="35"/>
      <c r="DJ28" s="35">
        <f t="shared" si="29"/>
        <v>0</v>
      </c>
      <c r="DK28" s="35"/>
      <c r="DL28" s="35"/>
      <c r="DM28" s="35">
        <f t="shared" si="29"/>
        <v>0</v>
      </c>
      <c r="DN28" s="35"/>
      <c r="DO28" s="35"/>
      <c r="DP28" s="35">
        <f t="shared" si="29"/>
        <v>35000</v>
      </c>
      <c r="DQ28" s="35"/>
      <c r="DR28" s="35"/>
      <c r="DS28" s="134">
        <f t="shared" ref="DS28:FN28" si="30">DS29+DS35+DS36+DS37</f>
        <v>560868</v>
      </c>
      <c r="DT28" s="35"/>
      <c r="DU28" s="35"/>
      <c r="DV28" s="35">
        <f t="shared" si="30"/>
        <v>0</v>
      </c>
      <c r="DW28" s="35"/>
      <c r="DX28" s="35"/>
      <c r="DY28" s="35">
        <f t="shared" ref="DY28:EE28" si="31">DY29+DY35+DY36+DY37</f>
        <v>0</v>
      </c>
      <c r="DZ28" s="35"/>
      <c r="EA28" s="35"/>
      <c r="EB28" s="35">
        <f t="shared" si="30"/>
        <v>0</v>
      </c>
      <c r="EC28" s="35"/>
      <c r="ED28" s="35"/>
      <c r="EE28" s="35">
        <f t="shared" si="31"/>
        <v>0</v>
      </c>
      <c r="EF28" s="35"/>
      <c r="EG28" s="35"/>
      <c r="EH28" s="35">
        <f t="shared" si="30"/>
        <v>0</v>
      </c>
      <c r="EI28" s="35"/>
      <c r="EJ28" s="35"/>
      <c r="EK28" s="35">
        <f t="shared" si="30"/>
        <v>0</v>
      </c>
      <c r="EL28" s="35"/>
      <c r="EM28" s="35"/>
      <c r="EN28" s="35">
        <f t="shared" si="30"/>
        <v>0</v>
      </c>
      <c r="EO28" s="35"/>
      <c r="EP28" s="35"/>
      <c r="EQ28" s="35">
        <f t="shared" ref="EQ28:ET28" si="32">EQ29+EQ35+EQ36+EQ37</f>
        <v>0</v>
      </c>
      <c r="ER28" s="35"/>
      <c r="ES28" s="35"/>
      <c r="ET28" s="35">
        <f t="shared" si="32"/>
        <v>0</v>
      </c>
      <c r="EU28" s="35"/>
      <c r="EV28" s="35"/>
      <c r="EW28" s="134">
        <f t="shared" si="30"/>
        <v>0</v>
      </c>
      <c r="EX28" s="134"/>
      <c r="EY28" s="35">
        <f t="shared" si="30"/>
        <v>3000</v>
      </c>
      <c r="EZ28" s="35">
        <f t="shared" si="30"/>
        <v>0</v>
      </c>
      <c r="FA28" s="35">
        <f t="shared" si="30"/>
        <v>0</v>
      </c>
      <c r="FB28" s="35">
        <f t="shared" si="30"/>
        <v>1097</v>
      </c>
      <c r="FC28" s="35">
        <f t="shared" si="30"/>
        <v>0</v>
      </c>
      <c r="FD28" s="35">
        <f t="shared" si="30"/>
        <v>10165</v>
      </c>
      <c r="FE28" s="35">
        <f t="shared" si="30"/>
        <v>426</v>
      </c>
      <c r="FF28" s="35">
        <f t="shared" si="30"/>
        <v>534</v>
      </c>
      <c r="FG28" s="35">
        <f t="shared" si="30"/>
        <v>0</v>
      </c>
      <c r="FH28" s="35">
        <f t="shared" si="30"/>
        <v>0</v>
      </c>
      <c r="FI28" s="35">
        <f t="shared" si="30"/>
        <v>0</v>
      </c>
      <c r="FJ28" s="35">
        <f t="shared" si="30"/>
        <v>0</v>
      </c>
      <c r="FK28" s="35">
        <f>FK29+FK35+FK36+FK37</f>
        <v>0</v>
      </c>
      <c r="FL28" s="35">
        <f t="shared" si="30"/>
        <v>15222</v>
      </c>
      <c r="FM28" s="35">
        <f t="shared" si="30"/>
        <v>33795</v>
      </c>
      <c r="FN28" s="35">
        <f t="shared" si="30"/>
        <v>0</v>
      </c>
      <c r="FO28" s="35">
        <f>FO29+FO35+FO36+FO37</f>
        <v>0</v>
      </c>
      <c r="FP28" s="35">
        <f>FP29+FP35+FP36+FP37</f>
        <v>49017</v>
      </c>
      <c r="FQ28" s="152">
        <f>FQ29+FQ35+FQ36+FQ37</f>
        <v>609885</v>
      </c>
    </row>
    <row r="29" spans="1:175" s="13" customFormat="1" x14ac:dyDescent="0.2">
      <c r="A29" s="160" t="s">
        <v>484</v>
      </c>
      <c r="B29" s="113"/>
      <c r="C29" s="6">
        <f>C30+C31+C32+C33+C34</f>
        <v>0</v>
      </c>
      <c r="D29" s="6"/>
      <c r="E29" s="6"/>
      <c r="F29" s="6">
        <f t="shared" ref="F29:DP29" si="33">F30+F31+F32+F33+F34</f>
        <v>0</v>
      </c>
      <c r="G29" s="6"/>
      <c r="H29" s="6"/>
      <c r="I29" s="6">
        <f t="shared" si="33"/>
        <v>0</v>
      </c>
      <c r="J29" s="6"/>
      <c r="K29" s="6"/>
      <c r="L29" s="6">
        <f t="shared" si="33"/>
        <v>0</v>
      </c>
      <c r="M29" s="6"/>
      <c r="N29" s="6"/>
      <c r="O29" s="6">
        <f t="shared" si="33"/>
        <v>0</v>
      </c>
      <c r="P29" s="6"/>
      <c r="Q29" s="6"/>
      <c r="R29" s="6">
        <f t="shared" si="33"/>
        <v>0</v>
      </c>
      <c r="S29" s="6"/>
      <c r="T29" s="6"/>
      <c r="U29" s="6">
        <f t="shared" si="33"/>
        <v>0</v>
      </c>
      <c r="V29" s="6"/>
      <c r="W29" s="6"/>
      <c r="X29" s="6">
        <f t="shared" si="33"/>
        <v>0</v>
      </c>
      <c r="Y29" s="6"/>
      <c r="Z29" s="6"/>
      <c r="AA29" s="6">
        <f t="shared" si="33"/>
        <v>8467</v>
      </c>
      <c r="AB29" s="6"/>
      <c r="AC29" s="6"/>
      <c r="AD29" s="6">
        <f t="shared" si="33"/>
        <v>0</v>
      </c>
      <c r="AE29" s="6"/>
      <c r="AF29" s="6"/>
      <c r="AG29" s="6">
        <f t="shared" si="33"/>
        <v>0</v>
      </c>
      <c r="AH29" s="6"/>
      <c r="AI29" s="6"/>
      <c r="AJ29" s="6">
        <f t="shared" si="33"/>
        <v>0</v>
      </c>
      <c r="AK29" s="6"/>
      <c r="AL29" s="6"/>
      <c r="AM29" s="6">
        <f t="shared" si="33"/>
        <v>0</v>
      </c>
      <c r="AN29" s="6"/>
      <c r="AO29" s="6"/>
      <c r="AP29" s="6">
        <f t="shared" si="33"/>
        <v>0</v>
      </c>
      <c r="AQ29" s="6"/>
      <c r="AR29" s="6"/>
      <c r="AS29" s="6">
        <f t="shared" si="33"/>
        <v>0</v>
      </c>
      <c r="AT29" s="6"/>
      <c r="AU29" s="6"/>
      <c r="AV29" s="6">
        <f t="shared" si="33"/>
        <v>0</v>
      </c>
      <c r="AW29" s="6"/>
      <c r="AX29" s="6"/>
      <c r="AY29" s="6">
        <f t="shared" si="33"/>
        <v>0</v>
      </c>
      <c r="AZ29" s="6"/>
      <c r="BA29" s="6"/>
      <c r="BB29" s="6">
        <f t="shared" si="33"/>
        <v>0</v>
      </c>
      <c r="BC29" s="6"/>
      <c r="BD29" s="6"/>
      <c r="BE29" s="6">
        <f t="shared" si="33"/>
        <v>0</v>
      </c>
      <c r="BF29" s="6"/>
      <c r="BG29" s="6"/>
      <c r="BH29" s="6">
        <f t="shared" si="33"/>
        <v>0</v>
      </c>
      <c r="BI29" s="6"/>
      <c r="BJ29" s="6"/>
      <c r="BK29" s="6">
        <f t="shared" si="33"/>
        <v>0</v>
      </c>
      <c r="BL29" s="6"/>
      <c r="BM29" s="6"/>
      <c r="BN29" s="6">
        <f t="shared" si="33"/>
        <v>0</v>
      </c>
      <c r="BO29" s="6"/>
      <c r="BP29" s="6"/>
      <c r="BQ29" s="6">
        <f t="shared" si="33"/>
        <v>0</v>
      </c>
      <c r="BR29" s="6"/>
      <c r="BS29" s="6"/>
      <c r="BT29" s="6">
        <f t="shared" si="33"/>
        <v>0</v>
      </c>
      <c r="BU29" s="6"/>
      <c r="BV29" s="6"/>
      <c r="BW29" s="6">
        <f t="shared" si="33"/>
        <v>0</v>
      </c>
      <c r="BX29" s="6"/>
      <c r="BY29" s="6"/>
      <c r="BZ29" s="6">
        <f t="shared" si="33"/>
        <v>0</v>
      </c>
      <c r="CA29" s="6"/>
      <c r="CB29" s="6"/>
      <c r="CC29" s="6">
        <f t="shared" si="33"/>
        <v>0</v>
      </c>
      <c r="CD29" s="6"/>
      <c r="CE29" s="6"/>
      <c r="CF29" s="6">
        <f t="shared" si="33"/>
        <v>0</v>
      </c>
      <c r="CG29" s="6"/>
      <c r="CH29" s="6"/>
      <c r="CI29" s="6">
        <f t="shared" si="33"/>
        <v>0</v>
      </c>
      <c r="CJ29" s="6"/>
      <c r="CK29" s="6"/>
      <c r="CL29" s="6">
        <f t="shared" si="33"/>
        <v>0</v>
      </c>
      <c r="CM29" s="6"/>
      <c r="CN29" s="6"/>
      <c r="CO29" s="6">
        <f t="shared" si="33"/>
        <v>10549</v>
      </c>
      <c r="CP29" s="6"/>
      <c r="CQ29" s="6"/>
      <c r="CR29" s="6">
        <f t="shared" si="33"/>
        <v>0</v>
      </c>
      <c r="CS29" s="6"/>
      <c r="CT29" s="6"/>
      <c r="CU29" s="6">
        <f t="shared" si="33"/>
        <v>0</v>
      </c>
      <c r="CV29" s="6"/>
      <c r="CW29" s="6"/>
      <c r="CX29" s="6">
        <f t="shared" si="33"/>
        <v>0</v>
      </c>
      <c r="CY29" s="6"/>
      <c r="CZ29" s="6"/>
      <c r="DA29" s="6">
        <f t="shared" si="33"/>
        <v>0</v>
      </c>
      <c r="DB29" s="6"/>
      <c r="DC29" s="6"/>
      <c r="DD29" s="6">
        <f t="shared" si="33"/>
        <v>0</v>
      </c>
      <c r="DE29" s="6"/>
      <c r="DF29" s="6"/>
      <c r="DG29" s="6">
        <f t="shared" si="33"/>
        <v>0</v>
      </c>
      <c r="DH29" s="6"/>
      <c r="DI29" s="6"/>
      <c r="DJ29" s="6">
        <f t="shared" si="33"/>
        <v>0</v>
      </c>
      <c r="DK29" s="6"/>
      <c r="DL29" s="6"/>
      <c r="DM29" s="6">
        <f t="shared" si="33"/>
        <v>0</v>
      </c>
      <c r="DN29" s="6"/>
      <c r="DO29" s="6"/>
      <c r="DP29" s="6">
        <f t="shared" si="33"/>
        <v>0</v>
      </c>
      <c r="DQ29" s="6"/>
      <c r="DR29" s="6"/>
      <c r="DS29" s="136">
        <f t="shared" ref="DS29:FN29" si="34">DS30+DS31+DS32+DS33+DS34</f>
        <v>19016</v>
      </c>
      <c r="DT29" s="6"/>
      <c r="DU29" s="6"/>
      <c r="DV29" s="6">
        <f t="shared" si="34"/>
        <v>0</v>
      </c>
      <c r="DW29" s="6"/>
      <c r="DX29" s="6"/>
      <c r="DY29" s="6">
        <f t="shared" ref="DY29:EE29" si="35">DY30+DY31+DY32+DY33+DY34</f>
        <v>0</v>
      </c>
      <c r="DZ29" s="6"/>
      <c r="EA29" s="6"/>
      <c r="EB29" s="6">
        <f t="shared" si="34"/>
        <v>0</v>
      </c>
      <c r="EC29" s="6"/>
      <c r="ED29" s="6"/>
      <c r="EE29" s="6">
        <f t="shared" si="35"/>
        <v>0</v>
      </c>
      <c r="EF29" s="6"/>
      <c r="EG29" s="6"/>
      <c r="EH29" s="6">
        <f t="shared" si="34"/>
        <v>0</v>
      </c>
      <c r="EI29" s="6"/>
      <c r="EJ29" s="6"/>
      <c r="EK29" s="6">
        <f t="shared" si="34"/>
        <v>0</v>
      </c>
      <c r="EL29" s="6"/>
      <c r="EM29" s="6"/>
      <c r="EN29" s="6">
        <f t="shared" si="34"/>
        <v>0</v>
      </c>
      <c r="EO29" s="6"/>
      <c r="EP29" s="6"/>
      <c r="EQ29" s="6">
        <f t="shared" ref="EQ29:ET29" si="36">EQ30+EQ31+EQ32+EQ33+EQ34</f>
        <v>0</v>
      </c>
      <c r="ER29" s="6"/>
      <c r="ES29" s="6"/>
      <c r="ET29" s="6">
        <f t="shared" si="36"/>
        <v>0</v>
      </c>
      <c r="EU29" s="6"/>
      <c r="EV29" s="6"/>
      <c r="EW29" s="136">
        <f t="shared" si="34"/>
        <v>0</v>
      </c>
      <c r="EX29" s="136"/>
      <c r="EY29" s="6">
        <f t="shared" si="34"/>
        <v>0</v>
      </c>
      <c r="EZ29" s="6">
        <f t="shared" si="34"/>
        <v>0</v>
      </c>
      <c r="FA29" s="6">
        <f t="shared" si="34"/>
        <v>0</v>
      </c>
      <c r="FB29" s="6">
        <f t="shared" si="34"/>
        <v>0</v>
      </c>
      <c r="FC29" s="6">
        <f t="shared" si="34"/>
        <v>0</v>
      </c>
      <c r="FD29" s="6">
        <f t="shared" si="34"/>
        <v>0</v>
      </c>
      <c r="FE29" s="6">
        <f t="shared" si="34"/>
        <v>0</v>
      </c>
      <c r="FF29" s="6">
        <f t="shared" si="34"/>
        <v>0</v>
      </c>
      <c r="FG29" s="6">
        <f t="shared" si="34"/>
        <v>0</v>
      </c>
      <c r="FH29" s="6">
        <f t="shared" si="34"/>
        <v>0</v>
      </c>
      <c r="FI29" s="6">
        <f t="shared" si="34"/>
        <v>0</v>
      </c>
      <c r="FJ29" s="6">
        <f t="shared" si="34"/>
        <v>0</v>
      </c>
      <c r="FK29" s="6">
        <f>FK30+FK31+FK32+FK33+FK34</f>
        <v>0</v>
      </c>
      <c r="FL29" s="6">
        <f t="shared" si="34"/>
        <v>0</v>
      </c>
      <c r="FM29" s="6">
        <f t="shared" si="34"/>
        <v>33104</v>
      </c>
      <c r="FN29" s="6">
        <f t="shared" si="34"/>
        <v>0</v>
      </c>
      <c r="FO29" s="6">
        <f>FO30+FO31+FO32+FO33+FO34</f>
        <v>0</v>
      </c>
      <c r="FP29" s="6">
        <f>FP30+FP31+FP32+FP33+FP34</f>
        <v>33104</v>
      </c>
      <c r="FQ29" s="156">
        <f>FQ30+FQ31+FQ32+FQ33+FQ34</f>
        <v>52120</v>
      </c>
    </row>
    <row r="30" spans="1:175" x14ac:dyDescent="0.2">
      <c r="A30" s="161" t="s">
        <v>485</v>
      </c>
      <c r="B30" s="16"/>
      <c r="C30" s="7">
        <f>SUM([1]Önkormányzat!$G$251)</f>
        <v>0</v>
      </c>
      <c r="D30" s="7"/>
      <c r="E30" s="7"/>
      <c r="F30" s="7">
        <f>SUM([1]Önkormányzat!$I$251)</f>
        <v>0</v>
      </c>
      <c r="G30" s="7"/>
      <c r="H30" s="7"/>
      <c r="I30" s="7">
        <f>SUM([1]Önkormányzat!$K$251)</f>
        <v>0</v>
      </c>
      <c r="J30" s="7"/>
      <c r="K30" s="7"/>
      <c r="L30" s="7">
        <f>SUM([1]Önkormányzat!$M$251)</f>
        <v>0</v>
      </c>
      <c r="M30" s="7"/>
      <c r="N30" s="7"/>
      <c r="O30" s="7">
        <f>SUM([1]Önkormányzat!$R$251)</f>
        <v>0</v>
      </c>
      <c r="P30" s="7"/>
      <c r="Q30" s="7"/>
      <c r="R30" s="7">
        <f>SUM([1]Önkormányzat!$AK$251)</f>
        <v>0</v>
      </c>
      <c r="S30" s="7"/>
      <c r="T30" s="7"/>
      <c r="U30" s="7">
        <f>SUM([1]Önkormányzat!$AO$251)</f>
        <v>0</v>
      </c>
      <c r="V30" s="7"/>
      <c r="W30" s="7"/>
      <c r="X30" s="7"/>
      <c r="Y30" s="7"/>
      <c r="Z30" s="7"/>
      <c r="AA30" s="7">
        <f>SUM([1]Önkormányzat!$AV$251)</f>
        <v>0</v>
      </c>
      <c r="AB30" s="7"/>
      <c r="AC30" s="7"/>
      <c r="AD30" s="7">
        <f>SUM([1]Önkormányzat!$BA$251)</f>
        <v>0</v>
      </c>
      <c r="AE30" s="7"/>
      <c r="AF30" s="7"/>
      <c r="AG30" s="7">
        <f>SUM([1]Önkormányzat!$V$251)</f>
        <v>0</v>
      </c>
      <c r="AH30" s="7"/>
      <c r="AI30" s="7"/>
      <c r="AJ30" s="7">
        <f>SUM([1]Önkormányzat!$Z$251)</f>
        <v>0</v>
      </c>
      <c r="AK30" s="7"/>
      <c r="AL30" s="7"/>
      <c r="AM30" s="7">
        <f>SUM([1]Önkormányzat!$BH$251)</f>
        <v>0</v>
      </c>
      <c r="AN30" s="7"/>
      <c r="AO30" s="7"/>
      <c r="AP30" s="7">
        <f>SUM([1]Önkormányzat!$BO$251)</f>
        <v>0</v>
      </c>
      <c r="AQ30" s="7"/>
      <c r="AR30" s="7"/>
      <c r="AS30" s="7">
        <f>SUM([1]Önkormányzat!$CC$251)</f>
        <v>0</v>
      </c>
      <c r="AT30" s="7"/>
      <c r="AU30" s="7"/>
      <c r="AV30" s="7">
        <f>SUM([1]Önkormányzat!$CP$251)</f>
        <v>0</v>
      </c>
      <c r="AW30" s="7"/>
      <c r="AX30" s="7"/>
      <c r="AY30" s="7">
        <f>SUM([1]Önkormányzat!$BS$251)</f>
        <v>0</v>
      </c>
      <c r="AZ30" s="7"/>
      <c r="BA30" s="7"/>
      <c r="BB30" s="7">
        <f>SUM([1]Önkormányzat!$BU$251)</f>
        <v>0</v>
      </c>
      <c r="BC30" s="7"/>
      <c r="BD30" s="7"/>
      <c r="BE30" s="7"/>
      <c r="BF30" s="7"/>
      <c r="BG30" s="7"/>
      <c r="BH30" s="7">
        <f>SUM([1]Önkormányzat!$CA$251)</f>
        <v>0</v>
      </c>
      <c r="BI30" s="7"/>
      <c r="BJ30" s="7"/>
      <c r="BK30" s="7">
        <f>SUM([1]Önkormányzat!$CG$251)</f>
        <v>0</v>
      </c>
      <c r="BL30" s="7"/>
      <c r="BM30" s="7"/>
      <c r="BN30" s="7"/>
      <c r="BO30" s="7"/>
      <c r="BP30" s="7"/>
      <c r="BQ30" s="7">
        <f>SUM([1]Önkormányzat!$CW$251)</f>
        <v>0</v>
      </c>
      <c r="BR30" s="7"/>
      <c r="BS30" s="7"/>
      <c r="BT30" s="7">
        <f>SUM([1]Önkormányzat!$DA$251)</f>
        <v>0</v>
      </c>
      <c r="BU30" s="7"/>
      <c r="BV30" s="7"/>
      <c r="BW30" s="7"/>
      <c r="BX30" s="7"/>
      <c r="BY30" s="7"/>
      <c r="BZ30" s="7">
        <f>SUM([1]Önkormányzat!$DE$251)</f>
        <v>0</v>
      </c>
      <c r="CA30" s="7"/>
      <c r="CB30" s="7"/>
      <c r="CC30" s="7"/>
      <c r="CD30" s="7"/>
      <c r="CE30" s="7"/>
      <c r="CF30" s="7"/>
      <c r="CG30" s="7"/>
      <c r="CH30" s="7"/>
      <c r="CI30" s="7"/>
      <c r="CJ30" s="7"/>
      <c r="CK30" s="7"/>
      <c r="CL30" s="7"/>
      <c r="CM30" s="7"/>
      <c r="CN30" s="7"/>
      <c r="CO30" s="7">
        <f>SUM([1]Önkormányzat!$DV$251)</f>
        <v>0</v>
      </c>
      <c r="CP30" s="7"/>
      <c r="CQ30" s="7"/>
      <c r="CR30" s="7"/>
      <c r="CS30" s="7"/>
      <c r="CT30" s="7"/>
      <c r="CU30" s="7">
        <f>SUM([1]Önkormányzat!$EL$251)</f>
        <v>0</v>
      </c>
      <c r="CV30" s="7"/>
      <c r="CW30" s="7"/>
      <c r="CX30" s="7">
        <f>SUM([1]Önkormányzat!$EC$251)</f>
        <v>0</v>
      </c>
      <c r="CY30" s="7"/>
      <c r="CZ30" s="7"/>
      <c r="DA30" s="7">
        <f>SUM([1]Önkormányzat!$AD$251)</f>
        <v>0</v>
      </c>
      <c r="DB30" s="7"/>
      <c r="DC30" s="7"/>
      <c r="DD30" s="7">
        <f>SUM([1]Önkormányzat!$DK$251)</f>
        <v>0</v>
      </c>
      <c r="DE30" s="7"/>
      <c r="DF30" s="7"/>
      <c r="DG30" s="7">
        <f>SUM([1]Önkormányzat!$DO$251)</f>
        <v>0</v>
      </c>
      <c r="DH30" s="7"/>
      <c r="DI30" s="7"/>
      <c r="DJ30" s="7">
        <f>SUM([1]Önkormányzat!$EJ$251)</f>
        <v>0</v>
      </c>
      <c r="DK30" s="7"/>
      <c r="DL30" s="7"/>
      <c r="DM30" s="7">
        <f>SUM([1]Önkormányzat!$EQ$251)</f>
        <v>0</v>
      </c>
      <c r="DN30" s="7"/>
      <c r="DO30" s="7"/>
      <c r="DP30" s="7">
        <f>SUM([1]Önkormányzat!$EU$251)</f>
        <v>0</v>
      </c>
      <c r="DQ30" s="7"/>
      <c r="DR30" s="7"/>
      <c r="DS30" s="135">
        <f t="shared" ref="DS30:DS36" si="37">SUM(C30:DP30)</f>
        <v>0</v>
      </c>
      <c r="DT30" s="8"/>
      <c r="DU30" s="8"/>
      <c r="DV30" s="7"/>
      <c r="DW30" s="7"/>
      <c r="DX30" s="7"/>
      <c r="DY30" s="7"/>
      <c r="DZ30" s="7"/>
      <c r="EA30" s="7"/>
      <c r="EB30" s="7"/>
      <c r="EC30" s="7"/>
      <c r="ED30" s="7"/>
      <c r="EE30" s="7">
        <f>SUM([1]Hivatal!$W$273)</f>
        <v>0</v>
      </c>
      <c r="EF30" s="7"/>
      <c r="EG30" s="7"/>
      <c r="EH30" s="7"/>
      <c r="EI30" s="7"/>
      <c r="EJ30" s="7"/>
      <c r="EK30" s="7">
        <f>SUM([1]Hivatal!$AK$273)</f>
        <v>0</v>
      </c>
      <c r="EL30" s="7"/>
      <c r="EM30" s="7"/>
      <c r="EN30" s="7"/>
      <c r="EO30" s="7"/>
      <c r="EP30" s="7"/>
      <c r="EQ30" s="7">
        <f>SUM([1]Hivatal!$AS$273)</f>
        <v>0</v>
      </c>
      <c r="ER30" s="7"/>
      <c r="ES30" s="7"/>
      <c r="ET30" s="7">
        <f>SUM([1]Hivatal!$BA$273)</f>
        <v>0</v>
      </c>
      <c r="EU30" s="7"/>
      <c r="EV30" s="7"/>
      <c r="EW30" s="135">
        <f t="shared" ref="EW30:EW36" si="38">SUM(DV30:ET30)</f>
        <v>0</v>
      </c>
      <c r="EX30" s="135"/>
      <c r="EY30" s="7"/>
      <c r="EZ30" s="7"/>
      <c r="FA30" s="7"/>
      <c r="FB30" s="7"/>
      <c r="FC30" s="7"/>
      <c r="FD30" s="7"/>
      <c r="FE30" s="7"/>
      <c r="FF30" s="7"/>
      <c r="FG30" s="7"/>
      <c r="FH30" s="7"/>
      <c r="FI30" s="7"/>
      <c r="FJ30" s="7"/>
      <c r="FK30" s="7"/>
      <c r="FL30" s="8">
        <f t="shared" ref="FL30:FL36" si="39">SUM(EY30:FK30)</f>
        <v>0</v>
      </c>
      <c r="FM30" s="8"/>
      <c r="FN30" s="8"/>
      <c r="FO30" s="8"/>
      <c r="FP30" s="11">
        <f t="shared" ref="FP30:FP36" si="40">FL30+FM30+FN30+FO30</f>
        <v>0</v>
      </c>
      <c r="FQ30" s="154">
        <f t="shared" ref="FQ30:FQ36" si="41">DS30+EW30+FP30</f>
        <v>0</v>
      </c>
      <c r="FR30" s="17"/>
      <c r="FS30" s="17"/>
    </row>
    <row r="31" spans="1:175" x14ac:dyDescent="0.2">
      <c r="A31" s="161" t="s">
        <v>486</v>
      </c>
      <c r="B31" s="16"/>
      <c r="C31" s="7">
        <f>SUM([1]Önkormányzat!$G$256)</f>
        <v>0</v>
      </c>
      <c r="D31" s="7"/>
      <c r="E31" s="7"/>
      <c r="F31" s="7">
        <f>SUM([1]Önkormányzat!$I$256)</f>
        <v>0</v>
      </c>
      <c r="G31" s="7"/>
      <c r="H31" s="7"/>
      <c r="I31" s="7">
        <f>SUM([1]Önkormányzat!$K$256)</f>
        <v>0</v>
      </c>
      <c r="J31" s="7"/>
      <c r="K31" s="7"/>
      <c r="L31" s="7">
        <f>SUM([1]Önkormányzat!$M$256)</f>
        <v>0</v>
      </c>
      <c r="M31" s="7"/>
      <c r="N31" s="7"/>
      <c r="O31" s="7">
        <f>SUM([1]Önkormányzat!$R$256)</f>
        <v>0</v>
      </c>
      <c r="P31" s="7"/>
      <c r="Q31" s="7"/>
      <c r="R31" s="7">
        <f>SUM([1]Önkormányzat!$AK$256)</f>
        <v>0</v>
      </c>
      <c r="S31" s="7"/>
      <c r="T31" s="7"/>
      <c r="U31" s="7">
        <f>SUM([1]Önkormányzat!$AO$256)</f>
        <v>0</v>
      </c>
      <c r="V31" s="7"/>
      <c r="W31" s="7"/>
      <c r="X31" s="7"/>
      <c r="Y31" s="7"/>
      <c r="Z31" s="7"/>
      <c r="AA31" s="7">
        <f>SUM([1]Önkormányzat!$AV$256)</f>
        <v>0</v>
      </c>
      <c r="AB31" s="7"/>
      <c r="AC31" s="7"/>
      <c r="AD31" s="7">
        <f>SUM([1]Önkormányzat!$BA$256)</f>
        <v>0</v>
      </c>
      <c r="AE31" s="7"/>
      <c r="AF31" s="7"/>
      <c r="AG31" s="7">
        <f>SUM([1]Önkormányzat!$V$256)</f>
        <v>0</v>
      </c>
      <c r="AH31" s="7"/>
      <c r="AI31" s="7"/>
      <c r="AJ31" s="7">
        <f>SUM([1]Önkormányzat!$Z$256)</f>
        <v>0</v>
      </c>
      <c r="AK31" s="7"/>
      <c r="AL31" s="7"/>
      <c r="AM31" s="7">
        <f>SUM([1]Önkormányzat!$BH$256)</f>
        <v>0</v>
      </c>
      <c r="AN31" s="7"/>
      <c r="AO31" s="7"/>
      <c r="AP31" s="7">
        <f>SUM([1]Önkormányzat!$BO$256)</f>
        <v>0</v>
      </c>
      <c r="AQ31" s="7"/>
      <c r="AR31" s="7"/>
      <c r="AS31" s="7">
        <f>SUM([1]Önkormányzat!$CC$256)</f>
        <v>0</v>
      </c>
      <c r="AT31" s="7"/>
      <c r="AU31" s="7"/>
      <c r="AV31" s="7">
        <f>SUM([1]Önkormányzat!$CP$256)</f>
        <v>0</v>
      </c>
      <c r="AW31" s="7"/>
      <c r="AX31" s="7"/>
      <c r="AY31" s="7">
        <f>SUM([1]Önkormányzat!$BS$256)</f>
        <v>0</v>
      </c>
      <c r="AZ31" s="7"/>
      <c r="BA31" s="7"/>
      <c r="BB31" s="7">
        <f>SUM([1]Önkormányzat!$BU$256)</f>
        <v>0</v>
      </c>
      <c r="BC31" s="7"/>
      <c r="BD31" s="7"/>
      <c r="BE31" s="7"/>
      <c r="BF31" s="7"/>
      <c r="BG31" s="7"/>
      <c r="BH31" s="7">
        <f>SUM([1]Önkormányzat!$CA$256)</f>
        <v>0</v>
      </c>
      <c r="BI31" s="7"/>
      <c r="BJ31" s="7"/>
      <c r="BK31" s="7">
        <f>SUM([1]Önkormányzat!$CG$256)</f>
        <v>0</v>
      </c>
      <c r="BL31" s="7"/>
      <c r="BM31" s="7"/>
      <c r="BN31" s="7"/>
      <c r="BO31" s="7"/>
      <c r="BP31" s="7"/>
      <c r="BQ31" s="7">
        <f>SUM([1]Önkormányzat!$CW$256)</f>
        <v>0</v>
      </c>
      <c r="BR31" s="7"/>
      <c r="BS31" s="7"/>
      <c r="BT31" s="7">
        <f>SUM([1]Önkormányzat!$DA$256)</f>
        <v>0</v>
      </c>
      <c r="BU31" s="7"/>
      <c r="BV31" s="7"/>
      <c r="BW31" s="7"/>
      <c r="BX31" s="7"/>
      <c r="BY31" s="7"/>
      <c r="BZ31" s="7">
        <f>SUM([1]Önkormányzat!$DE$256)</f>
        <v>0</v>
      </c>
      <c r="CA31" s="7"/>
      <c r="CB31" s="7"/>
      <c r="CC31" s="7"/>
      <c r="CD31" s="7"/>
      <c r="CE31" s="7"/>
      <c r="CF31" s="7"/>
      <c r="CG31" s="7"/>
      <c r="CH31" s="7"/>
      <c r="CI31" s="7"/>
      <c r="CJ31" s="7"/>
      <c r="CK31" s="7"/>
      <c r="CL31" s="7"/>
      <c r="CM31" s="7"/>
      <c r="CN31" s="7"/>
      <c r="CO31" s="7">
        <f>SUM([1]Önkormányzat!$DV$256)</f>
        <v>0</v>
      </c>
      <c r="CP31" s="7"/>
      <c r="CQ31" s="7"/>
      <c r="CR31" s="7"/>
      <c r="CS31" s="7"/>
      <c r="CT31" s="7"/>
      <c r="CU31" s="7">
        <f>SUM([1]Önkormányzat!$EL$256)</f>
        <v>0</v>
      </c>
      <c r="CV31" s="7"/>
      <c r="CW31" s="7"/>
      <c r="CX31" s="7">
        <f>SUM([1]Önkormányzat!$EC$256)</f>
        <v>0</v>
      </c>
      <c r="CY31" s="7"/>
      <c r="CZ31" s="7"/>
      <c r="DA31" s="7">
        <f>SUM([1]Önkormányzat!$AD$256)</f>
        <v>0</v>
      </c>
      <c r="DB31" s="7"/>
      <c r="DC31" s="7"/>
      <c r="DD31" s="7">
        <f>SUM([1]Önkormányzat!$DK$256)</f>
        <v>0</v>
      </c>
      <c r="DE31" s="7"/>
      <c r="DF31" s="7"/>
      <c r="DG31" s="7">
        <f>SUM([1]Önkormányzat!$DO$256)</f>
        <v>0</v>
      </c>
      <c r="DH31" s="7"/>
      <c r="DI31" s="7"/>
      <c r="DJ31" s="7">
        <f>SUM([1]Önkormányzat!$EJ$256)</f>
        <v>0</v>
      </c>
      <c r="DK31" s="7"/>
      <c r="DL31" s="7"/>
      <c r="DM31" s="7">
        <f>SUM([1]Önkormányzat!$EQ$256)</f>
        <v>0</v>
      </c>
      <c r="DN31" s="7"/>
      <c r="DO31" s="7"/>
      <c r="DP31" s="7">
        <f>SUM([1]Önkormányzat!$EU$256)</f>
        <v>0</v>
      </c>
      <c r="DQ31" s="7"/>
      <c r="DR31" s="7"/>
      <c r="DS31" s="135">
        <f t="shared" si="37"/>
        <v>0</v>
      </c>
      <c r="DT31" s="8"/>
      <c r="DU31" s="8"/>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135">
        <f t="shared" si="38"/>
        <v>0</v>
      </c>
      <c r="EX31" s="135"/>
      <c r="EY31" s="7"/>
      <c r="EZ31" s="7"/>
      <c r="FA31" s="7"/>
      <c r="FB31" s="7"/>
      <c r="FC31" s="7"/>
      <c r="FD31" s="7"/>
      <c r="FE31" s="7"/>
      <c r="FF31" s="7"/>
      <c r="FG31" s="7"/>
      <c r="FH31" s="7"/>
      <c r="FI31" s="7"/>
      <c r="FJ31" s="7"/>
      <c r="FK31" s="7"/>
      <c r="FL31" s="8">
        <f t="shared" si="39"/>
        <v>0</v>
      </c>
      <c r="FM31" s="8"/>
      <c r="FN31" s="8"/>
      <c r="FO31" s="8"/>
      <c r="FP31" s="11">
        <f t="shared" si="40"/>
        <v>0</v>
      </c>
      <c r="FQ31" s="154">
        <f t="shared" si="41"/>
        <v>0</v>
      </c>
    </row>
    <row r="32" spans="1:175" x14ac:dyDescent="0.2">
      <c r="A32" s="161" t="s">
        <v>487</v>
      </c>
      <c r="B32" s="1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135">
        <f t="shared" si="37"/>
        <v>0</v>
      </c>
      <c r="DT32" s="8"/>
      <c r="DU32" s="8"/>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135">
        <f t="shared" si="38"/>
        <v>0</v>
      </c>
      <c r="EX32" s="135"/>
      <c r="EY32" s="7"/>
      <c r="EZ32" s="7"/>
      <c r="FA32" s="7"/>
      <c r="FB32" s="7"/>
      <c r="FC32" s="7"/>
      <c r="FD32" s="7"/>
      <c r="FE32" s="7"/>
      <c r="FF32" s="7"/>
      <c r="FG32" s="7"/>
      <c r="FH32" s="7"/>
      <c r="FI32" s="7"/>
      <c r="FJ32" s="7"/>
      <c r="FK32" s="7"/>
      <c r="FL32" s="8">
        <f t="shared" si="39"/>
        <v>0</v>
      </c>
      <c r="FM32" s="8"/>
      <c r="FN32" s="8"/>
      <c r="FO32" s="8"/>
      <c r="FP32" s="11">
        <f t="shared" si="40"/>
        <v>0</v>
      </c>
      <c r="FQ32" s="154">
        <f t="shared" si="41"/>
        <v>0</v>
      </c>
    </row>
    <row r="33" spans="1:173" x14ac:dyDescent="0.2">
      <c r="A33" s="161" t="s">
        <v>488</v>
      </c>
      <c r="B33" s="1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135">
        <f t="shared" si="37"/>
        <v>0</v>
      </c>
      <c r="DT33" s="8"/>
      <c r="DU33" s="8"/>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135">
        <f t="shared" si="38"/>
        <v>0</v>
      </c>
      <c r="EX33" s="135"/>
      <c r="EY33" s="7"/>
      <c r="EZ33" s="7"/>
      <c r="FA33" s="7"/>
      <c r="FB33" s="7"/>
      <c r="FC33" s="7"/>
      <c r="FD33" s="7"/>
      <c r="FE33" s="7"/>
      <c r="FF33" s="7"/>
      <c r="FG33" s="7"/>
      <c r="FH33" s="7"/>
      <c r="FI33" s="7"/>
      <c r="FJ33" s="7"/>
      <c r="FK33" s="7"/>
      <c r="FL33" s="8">
        <f t="shared" si="39"/>
        <v>0</v>
      </c>
      <c r="FM33" s="8"/>
      <c r="FN33" s="8"/>
      <c r="FO33" s="8"/>
      <c r="FP33" s="11">
        <f t="shared" si="40"/>
        <v>0</v>
      </c>
      <c r="FQ33" s="154">
        <f t="shared" si="41"/>
        <v>0</v>
      </c>
    </row>
    <row r="34" spans="1:173" x14ac:dyDescent="0.2">
      <c r="A34" s="161" t="s">
        <v>489</v>
      </c>
      <c r="B34" s="16"/>
      <c r="C34" s="7">
        <f>SUM([1]Önkormányzat!$G$263)</f>
        <v>0</v>
      </c>
      <c r="D34" s="7"/>
      <c r="E34" s="7"/>
      <c r="F34" s="7">
        <f>SUM([1]Önkormányzat!$I$263)</f>
        <v>0</v>
      </c>
      <c r="G34" s="7"/>
      <c r="H34" s="7"/>
      <c r="I34" s="7">
        <f>SUM([1]Önkormányzat!$K$263)</f>
        <v>0</v>
      </c>
      <c r="J34" s="7"/>
      <c r="K34" s="7"/>
      <c r="L34" s="7">
        <f>SUM([1]Önkormányzat!$M$263)</f>
        <v>0</v>
      </c>
      <c r="M34" s="7"/>
      <c r="N34" s="7"/>
      <c r="O34" s="7">
        <f>SUM([1]Önkormányzat!$R$263)</f>
        <v>0</v>
      </c>
      <c r="P34" s="7"/>
      <c r="Q34" s="7"/>
      <c r="R34" s="7">
        <f>SUM([1]Önkormányzat!$AK$263)</f>
        <v>0</v>
      </c>
      <c r="S34" s="7"/>
      <c r="T34" s="7"/>
      <c r="U34" s="7">
        <f>SUM([1]Önkormányzat!$AO$263)</f>
        <v>0</v>
      </c>
      <c r="V34" s="7"/>
      <c r="W34" s="7"/>
      <c r="X34" s="7"/>
      <c r="Y34" s="7"/>
      <c r="Z34" s="7"/>
      <c r="AA34" s="7">
        <f>SUM([1]Önkormányzat!$AV$263)</f>
        <v>8467</v>
      </c>
      <c r="AB34" s="7"/>
      <c r="AC34" s="7"/>
      <c r="AD34" s="7">
        <f>SUM([1]Önkormányzat!$BA$263)</f>
        <v>0</v>
      </c>
      <c r="AE34" s="7"/>
      <c r="AF34" s="7"/>
      <c r="AG34" s="7">
        <f>SUM([1]Önkormányzat!$V$263)</f>
        <v>0</v>
      </c>
      <c r="AH34" s="7"/>
      <c r="AI34" s="7"/>
      <c r="AJ34" s="7">
        <f>SUM([1]Önkormányzat!$Z$263)</f>
        <v>0</v>
      </c>
      <c r="AK34" s="7"/>
      <c r="AL34" s="7"/>
      <c r="AM34" s="7">
        <f>SUM([1]Önkormányzat!$BH$263)</f>
        <v>0</v>
      </c>
      <c r="AN34" s="7"/>
      <c r="AO34" s="7"/>
      <c r="AP34" s="7">
        <f>SUM([1]Önkormányzat!$BO$263)</f>
        <v>0</v>
      </c>
      <c r="AQ34" s="7"/>
      <c r="AR34" s="7"/>
      <c r="AS34" s="7">
        <f>SUM([1]Önkormányzat!$CC$263)</f>
        <v>0</v>
      </c>
      <c r="AT34" s="7"/>
      <c r="AU34" s="7"/>
      <c r="AV34" s="7">
        <f>SUM([1]Önkormányzat!$CP$263)</f>
        <v>0</v>
      </c>
      <c r="AW34" s="7"/>
      <c r="AX34" s="7"/>
      <c r="AY34" s="7">
        <f>SUM([1]Önkormányzat!$BS$263)</f>
        <v>0</v>
      </c>
      <c r="AZ34" s="7"/>
      <c r="BA34" s="7"/>
      <c r="BB34" s="7">
        <f>SUM([1]Önkormányzat!$BU$263)</f>
        <v>0</v>
      </c>
      <c r="BC34" s="7"/>
      <c r="BD34" s="7"/>
      <c r="BE34" s="7"/>
      <c r="BF34" s="7"/>
      <c r="BG34" s="7"/>
      <c r="BH34" s="7">
        <f>SUM([1]Önkormányzat!$CA$263)</f>
        <v>0</v>
      </c>
      <c r="BI34" s="7"/>
      <c r="BJ34" s="7"/>
      <c r="BK34" s="7">
        <f>SUM([1]Önkormányzat!$CG$263)</f>
        <v>0</v>
      </c>
      <c r="BL34" s="7"/>
      <c r="BM34" s="7"/>
      <c r="BN34" s="7"/>
      <c r="BO34" s="7"/>
      <c r="BP34" s="7"/>
      <c r="BQ34" s="7">
        <f>SUM([1]Önkormányzat!$CW$263)</f>
        <v>0</v>
      </c>
      <c r="BR34" s="7"/>
      <c r="BS34" s="7"/>
      <c r="BT34" s="7">
        <f>SUM([1]Önkormányzat!$DA$263)</f>
        <v>0</v>
      </c>
      <c r="BU34" s="7"/>
      <c r="BV34" s="7"/>
      <c r="BW34" s="7"/>
      <c r="BX34" s="7"/>
      <c r="BY34" s="7"/>
      <c r="BZ34" s="7">
        <f>SUM([1]Önkormányzat!$DE$263)</f>
        <v>0</v>
      </c>
      <c r="CA34" s="7"/>
      <c r="CB34" s="7"/>
      <c r="CC34" s="7"/>
      <c r="CD34" s="7"/>
      <c r="CE34" s="7"/>
      <c r="CF34" s="7"/>
      <c r="CG34" s="7"/>
      <c r="CH34" s="7"/>
      <c r="CI34" s="7"/>
      <c r="CJ34" s="7"/>
      <c r="CK34" s="7"/>
      <c r="CL34" s="7">
        <f>'bevétel 11604 cím  '!B7</f>
        <v>0</v>
      </c>
      <c r="CM34" s="7"/>
      <c r="CN34" s="7"/>
      <c r="CO34" s="7">
        <f>'bevétel 11605 cím  '!B9</f>
        <v>10549</v>
      </c>
      <c r="CP34" s="7"/>
      <c r="CQ34" s="7"/>
      <c r="CR34" s="7"/>
      <c r="CS34" s="7"/>
      <c r="CT34" s="7"/>
      <c r="CU34" s="7">
        <f>SUM([1]Önkormányzat!$EL$263)</f>
        <v>0</v>
      </c>
      <c r="CV34" s="7"/>
      <c r="CW34" s="7"/>
      <c r="CX34" s="7">
        <f>SUM([1]Önkormányzat!$EC$263)</f>
        <v>0</v>
      </c>
      <c r="CY34" s="7"/>
      <c r="CZ34" s="7"/>
      <c r="DA34" s="7">
        <f>SUM([1]Önkormányzat!$AD$263)</f>
        <v>0</v>
      </c>
      <c r="DB34" s="7"/>
      <c r="DC34" s="7"/>
      <c r="DD34" s="7">
        <f>SUM([1]Önkormányzat!$DK$263)</f>
        <v>0</v>
      </c>
      <c r="DE34" s="7"/>
      <c r="DF34" s="7"/>
      <c r="DG34" s="7">
        <f>SUM([1]Önkormányzat!$DO$263)</f>
        <v>0</v>
      </c>
      <c r="DH34" s="7"/>
      <c r="DI34" s="7"/>
      <c r="DJ34" s="7">
        <f>SUM([1]Önkormányzat!$EJ$263)</f>
        <v>0</v>
      </c>
      <c r="DK34" s="7"/>
      <c r="DL34" s="7"/>
      <c r="DM34" s="7">
        <f>SUM([1]Önkormányzat!$EQ$263)</f>
        <v>0</v>
      </c>
      <c r="DN34" s="7"/>
      <c r="DO34" s="7"/>
      <c r="DP34" s="7">
        <f>SUM([1]Önkormányzat!$EU$263)</f>
        <v>0</v>
      </c>
      <c r="DQ34" s="7"/>
      <c r="DR34" s="7"/>
      <c r="DS34" s="135">
        <f t="shared" si="37"/>
        <v>19016</v>
      </c>
      <c r="DT34" s="8"/>
      <c r="DU34" s="8"/>
      <c r="DV34" s="7"/>
      <c r="DW34" s="7"/>
      <c r="DX34" s="7"/>
      <c r="DY34" s="7"/>
      <c r="DZ34" s="7"/>
      <c r="EA34" s="7"/>
      <c r="EB34" s="7"/>
      <c r="EC34" s="7"/>
      <c r="ED34" s="7"/>
      <c r="EE34" s="7">
        <f>SUM([1]Hivatal!$W$278)</f>
        <v>0</v>
      </c>
      <c r="EF34" s="7"/>
      <c r="EG34" s="7"/>
      <c r="EH34" s="7"/>
      <c r="EI34" s="7"/>
      <c r="EJ34" s="7"/>
      <c r="EK34" s="7">
        <f>SUM([1]Hivatal!$AK$278)</f>
        <v>0</v>
      </c>
      <c r="EL34" s="7"/>
      <c r="EM34" s="7"/>
      <c r="EN34" s="7"/>
      <c r="EO34" s="7"/>
      <c r="EP34" s="7"/>
      <c r="EQ34" s="7">
        <f>SUM([1]Hivatal!$AS$278)</f>
        <v>0</v>
      </c>
      <c r="ER34" s="7"/>
      <c r="ES34" s="7"/>
      <c r="ET34" s="7">
        <f>SUM([1]Hivatal!$BA$278)</f>
        <v>0</v>
      </c>
      <c r="EU34" s="7"/>
      <c r="EV34" s="7"/>
      <c r="EW34" s="135">
        <f t="shared" si="38"/>
        <v>0</v>
      </c>
      <c r="EX34" s="135"/>
      <c r="EY34" s="7"/>
      <c r="EZ34" s="7"/>
      <c r="FA34" s="7"/>
      <c r="FB34" s="8"/>
      <c r="FC34" s="7"/>
      <c r="FD34" s="7"/>
      <c r="FE34" s="7"/>
      <c r="FF34" s="7"/>
      <c r="FG34" s="7"/>
      <c r="FH34" s="7"/>
      <c r="FI34" s="7"/>
      <c r="FJ34" s="7"/>
      <c r="FK34" s="7"/>
      <c r="FL34" s="8">
        <f t="shared" si="39"/>
        <v>0</v>
      </c>
      <c r="FM34" s="8">
        <v>33104</v>
      </c>
      <c r="FN34" s="8"/>
      <c r="FO34" s="8"/>
      <c r="FP34" s="11">
        <f t="shared" si="40"/>
        <v>33104</v>
      </c>
      <c r="FQ34" s="154">
        <f t="shared" si="41"/>
        <v>52120</v>
      </c>
    </row>
    <row r="35" spans="1:173" x14ac:dyDescent="0.2">
      <c r="A35" s="161" t="s">
        <v>490</v>
      </c>
      <c r="B35" s="16"/>
      <c r="C35" s="7">
        <f>SUM([1]Önkormányzat!$G$274)</f>
        <v>0</v>
      </c>
      <c r="D35" s="7"/>
      <c r="E35" s="7"/>
      <c r="F35" s="7">
        <f>SUM([1]Önkormányzat!$I$274)</f>
        <v>0</v>
      </c>
      <c r="G35" s="7"/>
      <c r="H35" s="7"/>
      <c r="I35" s="7">
        <f>SUM([1]Önkormányzat!$K$274)</f>
        <v>0</v>
      </c>
      <c r="J35" s="7"/>
      <c r="K35" s="7"/>
      <c r="L35" s="7">
        <f>SUM([1]Önkormányzat!$M$274)</f>
        <v>0</v>
      </c>
      <c r="M35" s="7"/>
      <c r="N35" s="7"/>
      <c r="O35" s="7">
        <f>SUM([1]Önkormányzat!$R$274)</f>
        <v>0</v>
      </c>
      <c r="P35" s="7"/>
      <c r="Q35" s="7"/>
      <c r="R35" s="7">
        <f>SUM([1]Önkormányzat!$AK$274)</f>
        <v>0</v>
      </c>
      <c r="S35" s="7"/>
      <c r="T35" s="7"/>
      <c r="U35" s="7">
        <f>SUM([1]Önkormányzat!$AO$274)</f>
        <v>0</v>
      </c>
      <c r="V35" s="7"/>
      <c r="W35" s="7"/>
      <c r="X35" s="7"/>
      <c r="Y35" s="7"/>
      <c r="Z35" s="7"/>
      <c r="AA35" s="7">
        <f>SUM([1]Önkormányzat!$AV$274)</f>
        <v>0</v>
      </c>
      <c r="AB35" s="7"/>
      <c r="AC35" s="7"/>
      <c r="AD35" s="7">
        <f>SUM([1]Önkormányzat!$BA$274)</f>
        <v>0</v>
      </c>
      <c r="AE35" s="7"/>
      <c r="AF35" s="7"/>
      <c r="AG35" s="7">
        <f>SUM([1]Önkormányzat!$V$274)</f>
        <v>0</v>
      </c>
      <c r="AH35" s="7"/>
      <c r="AI35" s="7"/>
      <c r="AJ35" s="7">
        <f>SUM([1]Önkormányzat!$Z$274)</f>
        <v>0</v>
      </c>
      <c r="AK35" s="7"/>
      <c r="AL35" s="7"/>
      <c r="AM35" s="7">
        <f>SUM([1]Önkormányzat!$BH$274)</f>
        <v>0</v>
      </c>
      <c r="AN35" s="7"/>
      <c r="AO35" s="7"/>
      <c r="AP35" s="7">
        <f>SUM([1]Önkormányzat!$BO$274)</f>
        <v>0</v>
      </c>
      <c r="AQ35" s="7"/>
      <c r="AR35" s="7"/>
      <c r="AS35" s="7">
        <f>SUM([1]Önkormányzat!$CC$274)</f>
        <v>0</v>
      </c>
      <c r="AT35" s="7"/>
      <c r="AU35" s="7"/>
      <c r="AV35" s="7">
        <f>SUM([1]Önkormányzat!$CP$274)</f>
        <v>0</v>
      </c>
      <c r="AW35" s="7"/>
      <c r="AX35" s="7"/>
      <c r="AY35" s="7">
        <f>SUM([1]Önkormányzat!$BS$274)</f>
        <v>0</v>
      </c>
      <c r="AZ35" s="7"/>
      <c r="BA35" s="7"/>
      <c r="BB35" s="7">
        <f>SUM([1]Önkormányzat!$BU$274)</f>
        <v>0</v>
      </c>
      <c r="BC35" s="7"/>
      <c r="BD35" s="7"/>
      <c r="BE35" s="7"/>
      <c r="BF35" s="7"/>
      <c r="BG35" s="7"/>
      <c r="BH35" s="7">
        <f>SUM([1]Önkormányzat!$CA$274)</f>
        <v>0</v>
      </c>
      <c r="BI35" s="7"/>
      <c r="BJ35" s="7"/>
      <c r="BK35" s="7">
        <f>SUM([1]Önkormányzat!$CG$274)</f>
        <v>0</v>
      </c>
      <c r="BL35" s="7"/>
      <c r="BM35" s="7"/>
      <c r="BN35" s="7"/>
      <c r="BO35" s="7"/>
      <c r="BP35" s="7"/>
      <c r="BQ35" s="7">
        <f>SUM([1]Önkormányzat!$CW$274)</f>
        <v>0</v>
      </c>
      <c r="BR35" s="7"/>
      <c r="BS35" s="7"/>
      <c r="BT35" s="7">
        <f>SUM([1]Önkormányzat!$DA$274)</f>
        <v>0</v>
      </c>
      <c r="BU35" s="7"/>
      <c r="BV35" s="7"/>
      <c r="BW35" s="7"/>
      <c r="BX35" s="7"/>
      <c r="BY35" s="7"/>
      <c r="BZ35" s="7">
        <f>SUM([1]Önkormányzat!$DE$274)</f>
        <v>0</v>
      </c>
      <c r="CA35" s="7"/>
      <c r="CB35" s="7"/>
      <c r="CC35" s="7"/>
      <c r="CD35" s="7"/>
      <c r="CE35" s="7"/>
      <c r="CF35" s="7"/>
      <c r="CG35" s="7"/>
      <c r="CH35" s="7"/>
      <c r="CI35" s="7"/>
      <c r="CJ35" s="7"/>
      <c r="CK35" s="7"/>
      <c r="CL35" s="7"/>
      <c r="CM35" s="7"/>
      <c r="CN35" s="7"/>
      <c r="CO35" s="7">
        <f>SUM([1]Önkormányzat!$DV$274)</f>
        <v>0</v>
      </c>
      <c r="CP35" s="7"/>
      <c r="CQ35" s="7"/>
      <c r="CR35" s="7"/>
      <c r="CS35" s="7"/>
      <c r="CT35" s="7"/>
      <c r="CU35" s="7">
        <f>SUM([1]Önkormányzat!$EL$274)</f>
        <v>0</v>
      </c>
      <c r="CV35" s="7"/>
      <c r="CW35" s="7"/>
      <c r="CX35" s="7">
        <f>SUM([1]Önkormányzat!$EC$274)</f>
        <v>0</v>
      </c>
      <c r="CY35" s="7"/>
      <c r="CZ35" s="7"/>
      <c r="DA35" s="7">
        <f>SUM([1]Önkormányzat!$AD$274)</f>
        <v>0</v>
      </c>
      <c r="DB35" s="7"/>
      <c r="DC35" s="7"/>
      <c r="DD35" s="7">
        <f>SUM([1]Önkormányzat!$DK$274)</f>
        <v>0</v>
      </c>
      <c r="DE35" s="7"/>
      <c r="DF35" s="7"/>
      <c r="DG35" s="7">
        <f>SUM([1]Önkormányzat!$DO$274)</f>
        <v>0</v>
      </c>
      <c r="DH35" s="7"/>
      <c r="DI35" s="7"/>
      <c r="DJ35" s="7">
        <f>SUM([1]Önkormányzat!$EJ$274)</f>
        <v>0</v>
      </c>
      <c r="DK35" s="7"/>
      <c r="DL35" s="7"/>
      <c r="DM35" s="7">
        <f>SUM([1]Önkormányzat!$EQ$274)</f>
        <v>0</v>
      </c>
      <c r="DN35" s="7"/>
      <c r="DO35" s="7"/>
      <c r="DP35" s="7">
        <f>SUM([1]Önkormányzat!$EU$274)</f>
        <v>0</v>
      </c>
      <c r="DQ35" s="7"/>
      <c r="DR35" s="7"/>
      <c r="DS35" s="135">
        <f t="shared" si="37"/>
        <v>0</v>
      </c>
      <c r="DT35" s="8"/>
      <c r="DU35" s="8"/>
      <c r="DV35" s="7"/>
      <c r="DW35" s="7"/>
      <c r="DX35" s="7"/>
      <c r="DY35" s="7"/>
      <c r="DZ35" s="7"/>
      <c r="EA35" s="7"/>
      <c r="EB35" s="7"/>
      <c r="EC35" s="7"/>
      <c r="ED35" s="7"/>
      <c r="EE35" s="7">
        <f>SUM([1]Hivatal!$W$285)</f>
        <v>0</v>
      </c>
      <c r="EF35" s="7"/>
      <c r="EG35" s="7"/>
      <c r="EH35" s="7"/>
      <c r="EI35" s="7"/>
      <c r="EJ35" s="7"/>
      <c r="EK35" s="7">
        <f>SUM([1]Hivatal!$AK$285)</f>
        <v>0</v>
      </c>
      <c r="EL35" s="7"/>
      <c r="EM35" s="7"/>
      <c r="EN35" s="7"/>
      <c r="EO35" s="7"/>
      <c r="EP35" s="7"/>
      <c r="EQ35" s="7">
        <f>SUM([1]Hivatal!$AS$285)</f>
        <v>0</v>
      </c>
      <c r="ER35" s="7"/>
      <c r="ES35" s="7"/>
      <c r="ET35" s="7">
        <f>SUM([1]Hivatal!$BA$285)</f>
        <v>0</v>
      </c>
      <c r="EU35" s="7"/>
      <c r="EV35" s="7"/>
      <c r="EW35" s="135">
        <f t="shared" si="38"/>
        <v>0</v>
      </c>
      <c r="EX35" s="135"/>
      <c r="EY35" s="7"/>
      <c r="EZ35" s="7"/>
      <c r="FA35" s="7"/>
      <c r="FB35" s="7"/>
      <c r="FC35" s="7"/>
      <c r="FD35" s="7"/>
      <c r="FE35" s="7"/>
      <c r="FF35" s="7"/>
      <c r="FG35" s="7"/>
      <c r="FH35" s="7"/>
      <c r="FI35" s="7"/>
      <c r="FJ35" s="7"/>
      <c r="FK35" s="7"/>
      <c r="FL35" s="8">
        <f t="shared" si="39"/>
        <v>0</v>
      </c>
      <c r="FM35" s="8"/>
      <c r="FN35" s="8"/>
      <c r="FO35" s="8"/>
      <c r="FP35" s="11">
        <f t="shared" si="40"/>
        <v>0</v>
      </c>
      <c r="FQ35" s="154">
        <f t="shared" si="41"/>
        <v>0</v>
      </c>
    </row>
    <row r="36" spans="1:173" x14ac:dyDescent="0.2">
      <c r="A36" s="161" t="s">
        <v>491</v>
      </c>
      <c r="B36" s="16"/>
      <c r="C36" s="7">
        <f>SUM([1]Önkormányzat!$G$312)</f>
        <v>0</v>
      </c>
      <c r="D36" s="7"/>
      <c r="E36" s="7"/>
      <c r="F36" s="7">
        <f>SUM([1]Önkormányzat!$I$312)</f>
        <v>0</v>
      </c>
      <c r="G36" s="7"/>
      <c r="H36" s="7"/>
      <c r="I36" s="7">
        <f>SUM([1]Önkormányzat!$K$312)</f>
        <v>0</v>
      </c>
      <c r="J36" s="7"/>
      <c r="K36" s="7"/>
      <c r="L36" s="7">
        <f>SUM([1]Önkormányzat!$M$312)</f>
        <v>0</v>
      </c>
      <c r="M36" s="7"/>
      <c r="N36" s="7"/>
      <c r="O36" s="7">
        <f>SUM([1]Önkormányzat!$R$312)</f>
        <v>0</v>
      </c>
      <c r="P36" s="7"/>
      <c r="Q36" s="7"/>
      <c r="R36" s="7">
        <f>SUM([1]Önkormányzat!$AK$312)</f>
        <v>0</v>
      </c>
      <c r="S36" s="7"/>
      <c r="T36" s="7"/>
      <c r="U36" s="7">
        <f>SUM([1]Önkormányzat!$AO$312)</f>
        <v>0</v>
      </c>
      <c r="V36" s="7"/>
      <c r="W36" s="7"/>
      <c r="X36" s="7"/>
      <c r="Y36" s="7"/>
      <c r="Z36" s="7"/>
      <c r="AA36" s="7">
        <f>SUM([1]Önkormányzat!$AV$312)</f>
        <v>0</v>
      </c>
      <c r="AB36" s="7"/>
      <c r="AC36" s="7"/>
      <c r="AD36" s="7">
        <f>SUM([1]Önkormányzat!$BA$312)</f>
        <v>0</v>
      </c>
      <c r="AE36" s="7"/>
      <c r="AF36" s="7"/>
      <c r="AG36" s="7">
        <f>SUM([1]Önkormányzat!$V$312)</f>
        <v>0</v>
      </c>
      <c r="AH36" s="7"/>
      <c r="AI36" s="7"/>
      <c r="AJ36" s="7">
        <f>SUM([1]Önkormányzat!$Z$312)</f>
        <v>0</v>
      </c>
      <c r="AK36" s="7"/>
      <c r="AL36" s="7"/>
      <c r="AM36" s="7">
        <f>SUM([1]Önkormányzat!$BH$312)</f>
        <v>0</v>
      </c>
      <c r="AN36" s="7"/>
      <c r="AO36" s="7"/>
      <c r="AP36" s="7">
        <f>SUM([1]Önkormányzat!$BO$312)</f>
        <v>0</v>
      </c>
      <c r="AQ36" s="7"/>
      <c r="AR36" s="7"/>
      <c r="AS36" s="7">
        <f>SUM([1]Önkormányzat!$CC$312)</f>
        <v>0</v>
      </c>
      <c r="AT36" s="7"/>
      <c r="AU36" s="7"/>
      <c r="AV36" s="7">
        <f>SUM([1]Önkormányzat!$CP$312)</f>
        <v>0</v>
      </c>
      <c r="AW36" s="7"/>
      <c r="AX36" s="7"/>
      <c r="AY36" s="7">
        <f>SUM([1]Önkormányzat!$BS$312)</f>
        <v>0</v>
      </c>
      <c r="AZ36" s="7"/>
      <c r="BA36" s="7"/>
      <c r="BB36" s="7">
        <f>SUM([1]Önkormányzat!$BU$312)</f>
        <v>0</v>
      </c>
      <c r="BC36" s="7"/>
      <c r="BD36" s="7"/>
      <c r="BE36" s="7"/>
      <c r="BF36" s="7"/>
      <c r="BG36" s="7"/>
      <c r="BH36" s="7">
        <f>SUM([1]Önkormányzat!$CA$312)</f>
        <v>0</v>
      </c>
      <c r="BI36" s="7"/>
      <c r="BJ36" s="7"/>
      <c r="BK36" s="7">
        <f>SUM([1]Önkormányzat!$CG$312)</f>
        <v>0</v>
      </c>
      <c r="BL36" s="7"/>
      <c r="BM36" s="7"/>
      <c r="BN36" s="7"/>
      <c r="BO36" s="7"/>
      <c r="BP36" s="7"/>
      <c r="BQ36" s="7">
        <f>'bevétel 11601 cím '!B12</f>
        <v>95849</v>
      </c>
      <c r="BR36" s="7"/>
      <c r="BS36" s="7"/>
      <c r="BT36" s="7">
        <f>SUM([1]Önkormányzat!$DA$312)</f>
        <v>0</v>
      </c>
      <c r="BU36" s="7"/>
      <c r="BV36" s="7"/>
      <c r="BW36" s="7"/>
      <c r="BX36" s="7"/>
      <c r="BY36" s="7"/>
      <c r="BZ36" s="7">
        <f>SUM([1]Önkormányzat!$DE$312)</f>
        <v>0</v>
      </c>
      <c r="CA36" s="7"/>
      <c r="CB36" s="7"/>
      <c r="CC36" s="7"/>
      <c r="CD36" s="7"/>
      <c r="CE36" s="7"/>
      <c r="CF36" s="7">
        <f>'bevétel 11602'!B44</f>
        <v>391003</v>
      </c>
      <c r="CG36" s="7"/>
      <c r="CH36" s="7"/>
      <c r="CI36" s="7"/>
      <c r="CJ36" s="7"/>
      <c r="CK36" s="7"/>
      <c r="CL36" s="7"/>
      <c r="CM36" s="7"/>
      <c r="CN36" s="7"/>
      <c r="CO36" s="7">
        <f>SUM([1]Önkormányzat!$DV$312)</f>
        <v>0</v>
      </c>
      <c r="CP36" s="7"/>
      <c r="CQ36" s="7"/>
      <c r="CR36" s="7"/>
      <c r="CS36" s="7"/>
      <c r="CT36" s="7"/>
      <c r="CU36" s="7">
        <f>SUM([1]Önkormányzat!$EL$312)</f>
        <v>0</v>
      </c>
      <c r="CV36" s="7"/>
      <c r="CW36" s="7"/>
      <c r="CX36" s="7">
        <f>SUM([1]Önkormányzat!$EC$312)</f>
        <v>0</v>
      </c>
      <c r="CY36" s="7"/>
      <c r="CZ36" s="7"/>
      <c r="DA36" s="7">
        <f>SUM([1]Önkormányzat!$AD$312)</f>
        <v>0</v>
      </c>
      <c r="DB36" s="7"/>
      <c r="DC36" s="7"/>
      <c r="DD36" s="7">
        <f>SUM([1]Önkormányzat!$DK$312)</f>
        <v>0</v>
      </c>
      <c r="DE36" s="7"/>
      <c r="DF36" s="7"/>
      <c r="DG36" s="7">
        <f>SUM([1]Önkormányzat!$DO$312)</f>
        <v>0</v>
      </c>
      <c r="DH36" s="7"/>
      <c r="DI36" s="7"/>
      <c r="DJ36" s="7">
        <f>SUM([1]Önkormányzat!$EJ$312)</f>
        <v>0</v>
      </c>
      <c r="DK36" s="7"/>
      <c r="DL36" s="7"/>
      <c r="DM36" s="7">
        <f>SUM([1]Önkormányzat!$EQ$312)</f>
        <v>0</v>
      </c>
      <c r="DN36" s="7"/>
      <c r="DO36" s="7"/>
      <c r="DP36" s="7">
        <f>SUM([1]Önkormányzat!$EU$312)</f>
        <v>0</v>
      </c>
      <c r="DQ36" s="7"/>
      <c r="DR36" s="7"/>
      <c r="DS36" s="135">
        <f t="shared" si="37"/>
        <v>486852</v>
      </c>
      <c r="DT36" s="8"/>
      <c r="DU36" s="8"/>
      <c r="DV36" s="7"/>
      <c r="DW36" s="7"/>
      <c r="DX36" s="7"/>
      <c r="DY36" s="7"/>
      <c r="DZ36" s="7"/>
      <c r="EA36" s="7"/>
      <c r="EB36" s="7"/>
      <c r="EC36" s="7"/>
      <c r="ED36" s="7"/>
      <c r="EE36" s="7">
        <f>SUM([1]Hivatal!$W$292)</f>
        <v>0</v>
      </c>
      <c r="EF36" s="7"/>
      <c r="EG36" s="7"/>
      <c r="EH36" s="7"/>
      <c r="EI36" s="7"/>
      <c r="EJ36" s="7"/>
      <c r="EK36" s="7">
        <f>SUM([1]Hivatal!$AK$292)</f>
        <v>0</v>
      </c>
      <c r="EL36" s="7"/>
      <c r="EM36" s="7"/>
      <c r="EN36" s="7"/>
      <c r="EO36" s="7"/>
      <c r="EP36" s="7"/>
      <c r="EQ36" s="7">
        <f>SUM([1]Hivatal!$AS$292)</f>
        <v>0</v>
      </c>
      <c r="ER36" s="7"/>
      <c r="ES36" s="7"/>
      <c r="ET36" s="7">
        <f>SUM([1]Hivatal!$BA$292)</f>
        <v>0</v>
      </c>
      <c r="EU36" s="7"/>
      <c r="EV36" s="7"/>
      <c r="EW36" s="135">
        <f t="shared" si="38"/>
        <v>0</v>
      </c>
      <c r="EX36" s="135"/>
      <c r="EY36" s="7">
        <v>3000</v>
      </c>
      <c r="EZ36" s="7"/>
      <c r="FA36" s="7"/>
      <c r="FB36" s="7">
        <v>1097</v>
      </c>
      <c r="FC36" s="7"/>
      <c r="FD36" s="7">
        <v>10165</v>
      </c>
      <c r="FE36" s="7">
        <v>426</v>
      </c>
      <c r="FF36" s="7">
        <v>534</v>
      </c>
      <c r="FG36" s="7"/>
      <c r="FH36" s="7"/>
      <c r="FI36" s="7"/>
      <c r="FJ36" s="7"/>
      <c r="FK36" s="7"/>
      <c r="FL36" s="8">
        <f t="shared" si="39"/>
        <v>15222</v>
      </c>
      <c r="FM36" s="8">
        <v>691</v>
      </c>
      <c r="FN36" s="8"/>
      <c r="FO36" s="8"/>
      <c r="FP36" s="11">
        <f t="shared" si="40"/>
        <v>15913</v>
      </c>
      <c r="FQ36" s="154">
        <f t="shared" si="41"/>
        <v>502765</v>
      </c>
    </row>
    <row r="37" spans="1:173" s="13" customFormat="1" x14ac:dyDescent="0.2">
      <c r="A37" s="162" t="s">
        <v>492</v>
      </c>
      <c r="B37" s="5"/>
      <c r="C37" s="6">
        <f>C38+C39</f>
        <v>0</v>
      </c>
      <c r="D37" s="6"/>
      <c r="E37" s="6"/>
      <c r="F37" s="6">
        <f t="shared" ref="F37:DP37" si="42">F38+F39</f>
        <v>0</v>
      </c>
      <c r="G37" s="6"/>
      <c r="H37" s="6"/>
      <c r="I37" s="6">
        <f t="shared" si="42"/>
        <v>0</v>
      </c>
      <c r="J37" s="6"/>
      <c r="K37" s="6"/>
      <c r="L37" s="6">
        <f t="shared" si="42"/>
        <v>0</v>
      </c>
      <c r="M37" s="6"/>
      <c r="N37" s="6"/>
      <c r="O37" s="6">
        <f t="shared" si="42"/>
        <v>0</v>
      </c>
      <c r="P37" s="6"/>
      <c r="Q37" s="6"/>
      <c r="R37" s="6">
        <f t="shared" si="42"/>
        <v>0</v>
      </c>
      <c r="S37" s="6"/>
      <c r="T37" s="6"/>
      <c r="U37" s="6">
        <f t="shared" si="42"/>
        <v>0</v>
      </c>
      <c r="V37" s="6"/>
      <c r="W37" s="6"/>
      <c r="X37" s="6">
        <f t="shared" si="42"/>
        <v>0</v>
      </c>
      <c r="Y37" s="6"/>
      <c r="Z37" s="6"/>
      <c r="AA37" s="6">
        <f t="shared" si="42"/>
        <v>0</v>
      </c>
      <c r="AB37" s="6"/>
      <c r="AC37" s="6"/>
      <c r="AD37" s="6">
        <f t="shared" si="42"/>
        <v>0</v>
      </c>
      <c r="AE37" s="6"/>
      <c r="AF37" s="6"/>
      <c r="AG37" s="6">
        <f t="shared" si="42"/>
        <v>0</v>
      </c>
      <c r="AH37" s="6"/>
      <c r="AI37" s="6"/>
      <c r="AJ37" s="6">
        <f t="shared" si="42"/>
        <v>0</v>
      </c>
      <c r="AK37" s="6"/>
      <c r="AL37" s="6"/>
      <c r="AM37" s="6">
        <f t="shared" si="42"/>
        <v>0</v>
      </c>
      <c r="AN37" s="6"/>
      <c r="AO37" s="6"/>
      <c r="AP37" s="6">
        <f t="shared" si="42"/>
        <v>0</v>
      </c>
      <c r="AQ37" s="6"/>
      <c r="AR37" s="6"/>
      <c r="AS37" s="6">
        <f t="shared" si="42"/>
        <v>0</v>
      </c>
      <c r="AT37" s="6"/>
      <c r="AU37" s="6"/>
      <c r="AV37" s="6">
        <f t="shared" si="42"/>
        <v>0</v>
      </c>
      <c r="AW37" s="6"/>
      <c r="AX37" s="6"/>
      <c r="AY37" s="6">
        <f t="shared" si="42"/>
        <v>0</v>
      </c>
      <c r="AZ37" s="6"/>
      <c r="BA37" s="6"/>
      <c r="BB37" s="6">
        <f t="shared" si="42"/>
        <v>0</v>
      </c>
      <c r="BC37" s="6"/>
      <c r="BD37" s="6"/>
      <c r="BE37" s="6">
        <f t="shared" si="42"/>
        <v>0</v>
      </c>
      <c r="BF37" s="6"/>
      <c r="BG37" s="6"/>
      <c r="BH37" s="6">
        <f t="shared" si="42"/>
        <v>0</v>
      </c>
      <c r="BI37" s="6"/>
      <c r="BJ37" s="6"/>
      <c r="BK37" s="6">
        <f t="shared" si="42"/>
        <v>0</v>
      </c>
      <c r="BL37" s="6"/>
      <c r="BM37" s="6"/>
      <c r="BN37" s="6">
        <f t="shared" si="42"/>
        <v>0</v>
      </c>
      <c r="BO37" s="6"/>
      <c r="BP37" s="6"/>
      <c r="BQ37" s="6">
        <f t="shared" si="42"/>
        <v>0</v>
      </c>
      <c r="BR37" s="6"/>
      <c r="BS37" s="6"/>
      <c r="BT37" s="6">
        <f t="shared" si="42"/>
        <v>20000</v>
      </c>
      <c r="BU37" s="6"/>
      <c r="BV37" s="6"/>
      <c r="BW37" s="6">
        <f t="shared" si="42"/>
        <v>0</v>
      </c>
      <c r="BX37" s="6"/>
      <c r="BY37" s="6"/>
      <c r="BZ37" s="6">
        <f t="shared" si="42"/>
        <v>0</v>
      </c>
      <c r="CA37" s="6"/>
      <c r="CB37" s="6"/>
      <c r="CC37" s="6">
        <f t="shared" si="42"/>
        <v>0</v>
      </c>
      <c r="CD37" s="6"/>
      <c r="CE37" s="6"/>
      <c r="CF37" s="6">
        <f t="shared" si="42"/>
        <v>0</v>
      </c>
      <c r="CG37" s="6"/>
      <c r="CH37" s="6"/>
      <c r="CI37" s="6">
        <f t="shared" si="42"/>
        <v>0</v>
      </c>
      <c r="CJ37" s="6"/>
      <c r="CK37" s="6"/>
      <c r="CL37" s="6">
        <f t="shared" si="42"/>
        <v>0</v>
      </c>
      <c r="CM37" s="6"/>
      <c r="CN37" s="6"/>
      <c r="CO37" s="6">
        <f t="shared" si="42"/>
        <v>0</v>
      </c>
      <c r="CP37" s="6"/>
      <c r="CQ37" s="6"/>
      <c r="CR37" s="6">
        <f t="shared" si="42"/>
        <v>0</v>
      </c>
      <c r="CS37" s="6"/>
      <c r="CT37" s="6"/>
      <c r="CU37" s="6">
        <f t="shared" si="42"/>
        <v>0</v>
      </c>
      <c r="CV37" s="6"/>
      <c r="CW37" s="6"/>
      <c r="CX37" s="6">
        <f t="shared" si="42"/>
        <v>0</v>
      </c>
      <c r="CY37" s="6"/>
      <c r="CZ37" s="6"/>
      <c r="DA37" s="6">
        <f t="shared" si="42"/>
        <v>0</v>
      </c>
      <c r="DB37" s="6"/>
      <c r="DC37" s="6"/>
      <c r="DD37" s="6">
        <f t="shared" si="42"/>
        <v>0</v>
      </c>
      <c r="DE37" s="6"/>
      <c r="DF37" s="6"/>
      <c r="DG37" s="6">
        <f t="shared" si="42"/>
        <v>0</v>
      </c>
      <c r="DH37" s="6"/>
      <c r="DI37" s="6"/>
      <c r="DJ37" s="6">
        <f t="shared" si="42"/>
        <v>0</v>
      </c>
      <c r="DK37" s="6"/>
      <c r="DL37" s="6"/>
      <c r="DM37" s="6">
        <f t="shared" si="42"/>
        <v>0</v>
      </c>
      <c r="DN37" s="6"/>
      <c r="DO37" s="6"/>
      <c r="DP37" s="6">
        <f t="shared" si="42"/>
        <v>35000</v>
      </c>
      <c r="DQ37" s="6"/>
      <c r="DR37" s="6"/>
      <c r="DS37" s="136">
        <f t="shared" ref="DS37:FN37" si="43">DS38+DS39</f>
        <v>55000</v>
      </c>
      <c r="DT37" s="6"/>
      <c r="DU37" s="6"/>
      <c r="DV37" s="6">
        <f t="shared" si="43"/>
        <v>0</v>
      </c>
      <c r="DW37" s="6"/>
      <c r="DX37" s="6"/>
      <c r="DY37" s="6">
        <f t="shared" ref="DY37:EE37" si="44">DY38+DY39</f>
        <v>0</v>
      </c>
      <c r="DZ37" s="6"/>
      <c r="EA37" s="6"/>
      <c r="EB37" s="6">
        <f t="shared" si="43"/>
        <v>0</v>
      </c>
      <c r="EC37" s="6"/>
      <c r="ED37" s="6"/>
      <c r="EE37" s="6">
        <f t="shared" si="44"/>
        <v>0</v>
      </c>
      <c r="EF37" s="6"/>
      <c r="EG37" s="6"/>
      <c r="EH37" s="6">
        <f t="shared" si="43"/>
        <v>0</v>
      </c>
      <c r="EI37" s="6"/>
      <c r="EJ37" s="6"/>
      <c r="EK37" s="6">
        <f t="shared" si="43"/>
        <v>0</v>
      </c>
      <c r="EL37" s="6"/>
      <c r="EM37" s="6"/>
      <c r="EN37" s="6">
        <f t="shared" si="43"/>
        <v>0</v>
      </c>
      <c r="EO37" s="6"/>
      <c r="EP37" s="6"/>
      <c r="EQ37" s="6">
        <f t="shared" ref="EQ37:ET37" si="45">EQ38+EQ39</f>
        <v>0</v>
      </c>
      <c r="ER37" s="6"/>
      <c r="ES37" s="6"/>
      <c r="ET37" s="6">
        <f t="shared" si="45"/>
        <v>0</v>
      </c>
      <c r="EU37" s="6"/>
      <c r="EV37" s="6"/>
      <c r="EW37" s="136">
        <f t="shared" si="43"/>
        <v>0</v>
      </c>
      <c r="EX37" s="136"/>
      <c r="EY37" s="6">
        <f t="shared" si="43"/>
        <v>0</v>
      </c>
      <c r="EZ37" s="6">
        <f t="shared" si="43"/>
        <v>0</v>
      </c>
      <c r="FA37" s="6">
        <f t="shared" si="43"/>
        <v>0</v>
      </c>
      <c r="FB37" s="6">
        <f t="shared" si="43"/>
        <v>0</v>
      </c>
      <c r="FC37" s="6">
        <f t="shared" si="43"/>
        <v>0</v>
      </c>
      <c r="FD37" s="6">
        <f t="shared" si="43"/>
        <v>0</v>
      </c>
      <c r="FE37" s="6">
        <f t="shared" si="43"/>
        <v>0</v>
      </c>
      <c r="FF37" s="6">
        <f t="shared" si="43"/>
        <v>0</v>
      </c>
      <c r="FG37" s="6">
        <f t="shared" si="43"/>
        <v>0</v>
      </c>
      <c r="FH37" s="6">
        <f t="shared" si="43"/>
        <v>0</v>
      </c>
      <c r="FI37" s="6">
        <f t="shared" si="43"/>
        <v>0</v>
      </c>
      <c r="FJ37" s="6">
        <f t="shared" si="43"/>
        <v>0</v>
      </c>
      <c r="FK37" s="6">
        <f>FK38+FK39</f>
        <v>0</v>
      </c>
      <c r="FL37" s="6">
        <f t="shared" si="43"/>
        <v>0</v>
      </c>
      <c r="FM37" s="6">
        <f t="shared" si="43"/>
        <v>0</v>
      </c>
      <c r="FN37" s="6">
        <f t="shared" si="43"/>
        <v>0</v>
      </c>
      <c r="FO37" s="6">
        <f>FO38+FO39</f>
        <v>0</v>
      </c>
      <c r="FP37" s="6">
        <f>FP38+FP39</f>
        <v>0</v>
      </c>
      <c r="FQ37" s="156">
        <f>FQ38+FQ39</f>
        <v>55000</v>
      </c>
    </row>
    <row r="38" spans="1:173" x14ac:dyDescent="0.2">
      <c r="A38" s="161" t="s">
        <v>493</v>
      </c>
      <c r="B38" s="1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135">
        <f>SUM(C38:DP38)</f>
        <v>0</v>
      </c>
      <c r="DT38" s="8"/>
      <c r="DU38" s="8"/>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135">
        <f>SUM(DV38:ET38)</f>
        <v>0</v>
      </c>
      <c r="EX38" s="135"/>
      <c r="EY38" s="7"/>
      <c r="EZ38" s="7"/>
      <c r="FA38" s="7"/>
      <c r="FB38" s="7"/>
      <c r="FC38" s="7"/>
      <c r="FD38" s="7"/>
      <c r="FE38" s="7"/>
      <c r="FF38" s="7"/>
      <c r="FG38" s="7"/>
      <c r="FH38" s="7"/>
      <c r="FI38" s="7"/>
      <c r="FJ38" s="7"/>
      <c r="FK38" s="7"/>
      <c r="FL38" s="8">
        <f>SUM(EY38:FK38)</f>
        <v>0</v>
      </c>
      <c r="FM38" s="8"/>
      <c r="FN38" s="8"/>
      <c r="FO38" s="8"/>
      <c r="FP38" s="11">
        <f>FL38+FM38+FN38+FO38</f>
        <v>0</v>
      </c>
      <c r="FQ38" s="154">
        <f>DS38+EW38+FP38</f>
        <v>0</v>
      </c>
    </row>
    <row r="39" spans="1:173" x14ac:dyDescent="0.2">
      <c r="A39" s="161" t="s">
        <v>494</v>
      </c>
      <c r="B39" s="16"/>
      <c r="C39" s="7">
        <f>SUM([1]Önkormányzat!$G$317)</f>
        <v>0</v>
      </c>
      <c r="D39" s="7"/>
      <c r="E39" s="7"/>
      <c r="F39" s="7">
        <f>SUM([1]Önkormányzat!$I$317)</f>
        <v>0</v>
      </c>
      <c r="G39" s="7"/>
      <c r="H39" s="7"/>
      <c r="I39" s="7">
        <f>SUM([1]Önkormányzat!$K$317)</f>
        <v>0</v>
      </c>
      <c r="J39" s="7"/>
      <c r="K39" s="7"/>
      <c r="L39" s="7">
        <f>SUM([1]Önkormányzat!$M$317)</f>
        <v>0</v>
      </c>
      <c r="M39" s="7"/>
      <c r="N39" s="7"/>
      <c r="O39" s="7">
        <f>SUM([1]Önkormányzat!$R$317)</f>
        <v>0</v>
      </c>
      <c r="P39" s="7"/>
      <c r="Q39" s="7"/>
      <c r="R39" s="7">
        <f>SUM([1]Önkormányzat!$AK$317)</f>
        <v>0</v>
      </c>
      <c r="S39" s="7"/>
      <c r="T39" s="7"/>
      <c r="U39" s="7">
        <f>SUM([1]Önkormányzat!$AO$317)</f>
        <v>0</v>
      </c>
      <c r="V39" s="7"/>
      <c r="W39" s="7"/>
      <c r="X39" s="7"/>
      <c r="Y39" s="7"/>
      <c r="Z39" s="7"/>
      <c r="AA39" s="7">
        <f>SUM([1]Önkormányzat!$AV$317)</f>
        <v>0</v>
      </c>
      <c r="AB39" s="7"/>
      <c r="AC39" s="7"/>
      <c r="AD39" s="7">
        <f>SUM([1]Önkormányzat!$BA$317)</f>
        <v>0</v>
      </c>
      <c r="AE39" s="7"/>
      <c r="AF39" s="7"/>
      <c r="AG39" s="7">
        <f>SUM([1]Önkormányzat!$V$317)</f>
        <v>0</v>
      </c>
      <c r="AH39" s="7"/>
      <c r="AI39" s="7"/>
      <c r="AJ39" s="7">
        <f>SUM([1]Önkormányzat!$Z$317)</f>
        <v>0</v>
      </c>
      <c r="AK39" s="7"/>
      <c r="AL39" s="7"/>
      <c r="AM39" s="7">
        <f>SUM([1]Önkormányzat!$BH$317)</f>
        <v>0</v>
      </c>
      <c r="AN39" s="7"/>
      <c r="AO39" s="7"/>
      <c r="AP39" s="7">
        <f>SUM([1]Önkormányzat!$BO$317)</f>
        <v>0</v>
      </c>
      <c r="AQ39" s="7"/>
      <c r="AR39" s="7"/>
      <c r="AS39" s="7">
        <f>SUM([1]Önkormányzat!$CC$317)</f>
        <v>0</v>
      </c>
      <c r="AT39" s="7"/>
      <c r="AU39" s="7"/>
      <c r="AV39" s="7">
        <f>SUM([1]Önkormányzat!$CP$317)</f>
        <v>0</v>
      </c>
      <c r="AW39" s="7"/>
      <c r="AX39" s="7"/>
      <c r="AY39" s="7">
        <f>SUM([1]Önkormányzat!$BS$317)</f>
        <v>0</v>
      </c>
      <c r="AZ39" s="7"/>
      <c r="BA39" s="7"/>
      <c r="BB39" s="7">
        <f>SUM([1]Önkormányzat!$BU$317)</f>
        <v>0</v>
      </c>
      <c r="BC39" s="7"/>
      <c r="BD39" s="7"/>
      <c r="BE39" s="7"/>
      <c r="BF39" s="7"/>
      <c r="BG39" s="7"/>
      <c r="BH39" s="7">
        <f>SUM([1]Önkormányzat!$CA$317)</f>
        <v>0</v>
      </c>
      <c r="BI39" s="7"/>
      <c r="BJ39" s="7"/>
      <c r="BK39" s="7">
        <f>SUM([1]Önkormányzat!$CG$317)</f>
        <v>0</v>
      </c>
      <c r="BL39" s="7"/>
      <c r="BM39" s="7"/>
      <c r="BN39" s="7"/>
      <c r="BO39" s="7"/>
      <c r="BP39" s="7"/>
      <c r="BQ39" s="7">
        <f>SUM([1]Önkormányzat!$CW$317)</f>
        <v>0</v>
      </c>
      <c r="BR39" s="7"/>
      <c r="BS39" s="7"/>
      <c r="BT39" s="7">
        <f>SUM([1]Önkormányzat!$DA$317)</f>
        <v>20000</v>
      </c>
      <c r="BU39" s="7"/>
      <c r="BV39" s="7"/>
      <c r="BW39" s="7"/>
      <c r="BX39" s="7"/>
      <c r="BY39" s="7"/>
      <c r="BZ39" s="7">
        <f>SUM([1]Önkormányzat!$DE$317)</f>
        <v>0</v>
      </c>
      <c r="CA39" s="7"/>
      <c r="CB39" s="7"/>
      <c r="CC39" s="7"/>
      <c r="CD39" s="7"/>
      <c r="CE39" s="7"/>
      <c r="CF39" s="7"/>
      <c r="CG39" s="7"/>
      <c r="CH39" s="7"/>
      <c r="CI39" s="7"/>
      <c r="CJ39" s="7"/>
      <c r="CK39" s="7"/>
      <c r="CL39" s="7"/>
      <c r="CM39" s="7"/>
      <c r="CN39" s="7"/>
      <c r="CO39" s="7">
        <f>SUM([1]Önkormányzat!$DV$317)</f>
        <v>0</v>
      </c>
      <c r="CP39" s="7"/>
      <c r="CQ39" s="7"/>
      <c r="CR39" s="7"/>
      <c r="CS39" s="7"/>
      <c r="CT39" s="7"/>
      <c r="CU39" s="7">
        <f>SUM([1]Önkormányzat!$EL$317)</f>
        <v>0</v>
      </c>
      <c r="CV39" s="7"/>
      <c r="CW39" s="7"/>
      <c r="CX39" s="7">
        <f>SUM([1]Önkormányzat!$EC$317)</f>
        <v>0</v>
      </c>
      <c r="CY39" s="7"/>
      <c r="CZ39" s="7"/>
      <c r="DA39" s="7">
        <f>SUM([1]Önkormányzat!$AD$317)</f>
        <v>0</v>
      </c>
      <c r="DB39" s="7"/>
      <c r="DC39" s="7"/>
      <c r="DD39" s="7">
        <f>SUM([1]Önkormányzat!$DK$317)</f>
        <v>0</v>
      </c>
      <c r="DE39" s="7"/>
      <c r="DF39" s="7"/>
      <c r="DG39" s="7">
        <f>SUM([1]Önkormányzat!$DO$317)</f>
        <v>0</v>
      </c>
      <c r="DH39" s="7"/>
      <c r="DI39" s="7"/>
      <c r="DJ39" s="7">
        <f>SUM([1]Önkormányzat!$EJ$317)</f>
        <v>0</v>
      </c>
      <c r="DK39" s="7"/>
      <c r="DL39" s="7"/>
      <c r="DM39" s="7">
        <f>SUM([1]Önkormányzat!$EQ$317)</f>
        <v>0</v>
      </c>
      <c r="DN39" s="7"/>
      <c r="DO39" s="7"/>
      <c r="DP39" s="7">
        <f>[1]Önkormányzat!$EU$317</f>
        <v>35000</v>
      </c>
      <c r="DQ39" s="7"/>
      <c r="DR39" s="7"/>
      <c r="DS39" s="135">
        <f>SUM(C39:DP39)</f>
        <v>55000</v>
      </c>
      <c r="DT39" s="8"/>
      <c r="DU39" s="8"/>
      <c r="DV39" s="7"/>
      <c r="DW39" s="7"/>
      <c r="DX39" s="7"/>
      <c r="DY39" s="7"/>
      <c r="DZ39" s="7"/>
      <c r="EA39" s="7"/>
      <c r="EB39" s="7"/>
      <c r="EC39" s="7"/>
      <c r="ED39" s="7"/>
      <c r="EE39" s="7">
        <f>SUM([1]Hivatal!$W$299)</f>
        <v>0</v>
      </c>
      <c r="EF39" s="7"/>
      <c r="EG39" s="7"/>
      <c r="EH39" s="7"/>
      <c r="EI39" s="7"/>
      <c r="EJ39" s="7"/>
      <c r="EK39" s="7">
        <f>SUM([1]Hivatal!$AK$299)</f>
        <v>0</v>
      </c>
      <c r="EL39" s="7"/>
      <c r="EM39" s="7"/>
      <c r="EN39" s="7"/>
      <c r="EO39" s="7"/>
      <c r="EP39" s="7"/>
      <c r="EQ39" s="7">
        <f>SUM([1]Hivatal!$AS$299)</f>
        <v>0</v>
      </c>
      <c r="ER39" s="7"/>
      <c r="ES39" s="7"/>
      <c r="ET39" s="7">
        <f>SUM([1]Hivatal!$BA$299)</f>
        <v>0</v>
      </c>
      <c r="EU39" s="7"/>
      <c r="EV39" s="7"/>
      <c r="EW39" s="135">
        <f>SUM(DV39:ET39)</f>
        <v>0</v>
      </c>
      <c r="EX39" s="135"/>
      <c r="EY39" s="7"/>
      <c r="EZ39" s="7"/>
      <c r="FA39" s="7"/>
      <c r="FB39" s="7"/>
      <c r="FC39" s="7"/>
      <c r="FD39" s="7"/>
      <c r="FE39" s="7"/>
      <c r="FF39" s="7"/>
      <c r="FG39" s="7"/>
      <c r="FH39" s="7"/>
      <c r="FI39" s="7"/>
      <c r="FJ39" s="7"/>
      <c r="FK39" s="7"/>
      <c r="FL39" s="8">
        <f>SUM(EY39:FK39)</f>
        <v>0</v>
      </c>
      <c r="FM39" s="8"/>
      <c r="FN39" s="8"/>
      <c r="FO39" s="8"/>
      <c r="FP39" s="11">
        <f>FL39+FM39+FN39+FO39</f>
        <v>0</v>
      </c>
      <c r="FQ39" s="154">
        <f>DS39+EW39+FP39</f>
        <v>55000</v>
      </c>
    </row>
    <row r="40" spans="1:173" s="13" customFormat="1" x14ac:dyDescent="0.2">
      <c r="A40" s="162" t="s">
        <v>495</v>
      </c>
      <c r="B40" s="5"/>
      <c r="C40" s="6">
        <f>C41+C46+C47+C48+C49</f>
        <v>0</v>
      </c>
      <c r="D40" s="6"/>
      <c r="E40" s="6"/>
      <c r="F40" s="6">
        <f t="shared" ref="F40:DP40" si="46">F41+F46+F47+F48+F49</f>
        <v>0</v>
      </c>
      <c r="G40" s="6"/>
      <c r="H40" s="6"/>
      <c r="I40" s="6">
        <f t="shared" si="46"/>
        <v>0</v>
      </c>
      <c r="J40" s="6"/>
      <c r="K40" s="6"/>
      <c r="L40" s="6">
        <f t="shared" si="46"/>
        <v>500</v>
      </c>
      <c r="M40" s="6"/>
      <c r="N40" s="6"/>
      <c r="O40" s="6">
        <f t="shared" si="46"/>
        <v>0</v>
      </c>
      <c r="P40" s="6"/>
      <c r="Q40" s="6"/>
      <c r="R40" s="6">
        <f t="shared" si="46"/>
        <v>0</v>
      </c>
      <c r="S40" s="6"/>
      <c r="T40" s="6"/>
      <c r="U40" s="6">
        <f t="shared" si="46"/>
        <v>0</v>
      </c>
      <c r="V40" s="6"/>
      <c r="W40" s="6"/>
      <c r="X40" s="6">
        <f t="shared" si="46"/>
        <v>0</v>
      </c>
      <c r="Y40" s="6"/>
      <c r="Z40" s="6"/>
      <c r="AA40" s="6">
        <f t="shared" si="46"/>
        <v>0</v>
      </c>
      <c r="AB40" s="6"/>
      <c r="AC40" s="6"/>
      <c r="AD40" s="6">
        <f t="shared" si="46"/>
        <v>0</v>
      </c>
      <c r="AE40" s="6"/>
      <c r="AF40" s="6"/>
      <c r="AG40" s="6">
        <f t="shared" si="46"/>
        <v>0</v>
      </c>
      <c r="AH40" s="6"/>
      <c r="AI40" s="6"/>
      <c r="AJ40" s="6">
        <f t="shared" si="46"/>
        <v>0</v>
      </c>
      <c r="AK40" s="6"/>
      <c r="AL40" s="6"/>
      <c r="AM40" s="6">
        <f t="shared" si="46"/>
        <v>0</v>
      </c>
      <c r="AN40" s="6"/>
      <c r="AO40" s="6"/>
      <c r="AP40" s="6">
        <f t="shared" si="46"/>
        <v>0</v>
      </c>
      <c r="AQ40" s="6"/>
      <c r="AR40" s="6"/>
      <c r="AS40" s="6">
        <f t="shared" si="46"/>
        <v>0</v>
      </c>
      <c r="AT40" s="6"/>
      <c r="AU40" s="6"/>
      <c r="AV40" s="6">
        <f t="shared" si="46"/>
        <v>0</v>
      </c>
      <c r="AW40" s="6"/>
      <c r="AX40" s="6"/>
      <c r="AY40" s="6">
        <f t="shared" si="46"/>
        <v>0</v>
      </c>
      <c r="AZ40" s="6"/>
      <c r="BA40" s="6"/>
      <c r="BB40" s="6">
        <f t="shared" si="46"/>
        <v>0</v>
      </c>
      <c r="BC40" s="6"/>
      <c r="BD40" s="6"/>
      <c r="BE40" s="6">
        <f t="shared" si="46"/>
        <v>0</v>
      </c>
      <c r="BF40" s="6"/>
      <c r="BG40" s="6"/>
      <c r="BH40" s="6">
        <f t="shared" si="46"/>
        <v>0</v>
      </c>
      <c r="BI40" s="6"/>
      <c r="BJ40" s="6"/>
      <c r="BK40" s="6">
        <f t="shared" si="46"/>
        <v>0</v>
      </c>
      <c r="BL40" s="6"/>
      <c r="BM40" s="6"/>
      <c r="BN40" s="6">
        <f t="shared" si="46"/>
        <v>0</v>
      </c>
      <c r="BO40" s="6"/>
      <c r="BP40" s="6"/>
      <c r="BQ40" s="6">
        <f t="shared" si="46"/>
        <v>0</v>
      </c>
      <c r="BR40" s="6"/>
      <c r="BS40" s="6"/>
      <c r="BT40" s="6">
        <f t="shared" si="46"/>
        <v>0</v>
      </c>
      <c r="BU40" s="6"/>
      <c r="BV40" s="6"/>
      <c r="BW40" s="6">
        <f t="shared" si="46"/>
        <v>0</v>
      </c>
      <c r="BX40" s="6"/>
      <c r="BY40" s="6"/>
      <c r="BZ40" s="6">
        <f t="shared" si="46"/>
        <v>0</v>
      </c>
      <c r="CA40" s="6"/>
      <c r="CB40" s="6"/>
      <c r="CC40" s="6">
        <f t="shared" si="46"/>
        <v>0</v>
      </c>
      <c r="CD40" s="6"/>
      <c r="CE40" s="6"/>
      <c r="CF40" s="6">
        <f t="shared" si="46"/>
        <v>2407529</v>
      </c>
      <c r="CG40" s="6"/>
      <c r="CH40" s="6"/>
      <c r="CI40" s="6">
        <f t="shared" si="46"/>
        <v>0</v>
      </c>
      <c r="CJ40" s="6"/>
      <c r="CK40" s="6"/>
      <c r="CL40" s="6">
        <f t="shared" si="46"/>
        <v>0</v>
      </c>
      <c r="CM40" s="6"/>
      <c r="CN40" s="6"/>
      <c r="CO40" s="6">
        <f t="shared" si="46"/>
        <v>299451</v>
      </c>
      <c r="CP40" s="6"/>
      <c r="CQ40" s="6"/>
      <c r="CR40" s="6">
        <f t="shared" si="46"/>
        <v>0</v>
      </c>
      <c r="CS40" s="6"/>
      <c r="CT40" s="6"/>
      <c r="CU40" s="6">
        <f t="shared" si="46"/>
        <v>0</v>
      </c>
      <c r="CV40" s="6"/>
      <c r="CW40" s="6"/>
      <c r="CX40" s="6">
        <f t="shared" si="46"/>
        <v>0</v>
      </c>
      <c r="CY40" s="6"/>
      <c r="CZ40" s="6"/>
      <c r="DA40" s="6">
        <f t="shared" si="46"/>
        <v>0</v>
      </c>
      <c r="DB40" s="6"/>
      <c r="DC40" s="6"/>
      <c r="DD40" s="6">
        <f t="shared" si="46"/>
        <v>240000</v>
      </c>
      <c r="DE40" s="6"/>
      <c r="DF40" s="6"/>
      <c r="DG40" s="6">
        <f t="shared" si="46"/>
        <v>0</v>
      </c>
      <c r="DH40" s="6"/>
      <c r="DI40" s="6"/>
      <c r="DJ40" s="6">
        <f t="shared" si="46"/>
        <v>0</v>
      </c>
      <c r="DK40" s="6"/>
      <c r="DL40" s="6"/>
      <c r="DM40" s="6">
        <f t="shared" si="46"/>
        <v>0</v>
      </c>
      <c r="DN40" s="6"/>
      <c r="DO40" s="6"/>
      <c r="DP40" s="6">
        <f t="shared" si="46"/>
        <v>0</v>
      </c>
      <c r="DQ40" s="6"/>
      <c r="DR40" s="6"/>
      <c r="DS40" s="136">
        <f t="shared" ref="DS40:FN40" si="47">DS41+DS46+DS47+DS48+DS49</f>
        <v>2947480</v>
      </c>
      <c r="DT40" s="6"/>
      <c r="DU40" s="6"/>
      <c r="DV40" s="6">
        <f t="shared" si="47"/>
        <v>0</v>
      </c>
      <c r="DW40" s="6"/>
      <c r="DX40" s="6"/>
      <c r="DY40" s="6">
        <f t="shared" ref="DY40:EE40" si="48">DY41+DY46+DY47+DY48+DY49</f>
        <v>0</v>
      </c>
      <c r="DZ40" s="6"/>
      <c r="EA40" s="6"/>
      <c r="EB40" s="6">
        <f t="shared" si="47"/>
        <v>0</v>
      </c>
      <c r="EC40" s="6"/>
      <c r="ED40" s="6"/>
      <c r="EE40" s="6">
        <f t="shared" si="48"/>
        <v>0</v>
      </c>
      <c r="EF40" s="6"/>
      <c r="EG40" s="6"/>
      <c r="EH40" s="6">
        <f t="shared" si="47"/>
        <v>0</v>
      </c>
      <c r="EI40" s="6"/>
      <c r="EJ40" s="6"/>
      <c r="EK40" s="6">
        <f t="shared" si="47"/>
        <v>0</v>
      </c>
      <c r="EL40" s="6"/>
      <c r="EM40" s="6"/>
      <c r="EN40" s="6">
        <f t="shared" si="47"/>
        <v>0</v>
      </c>
      <c r="EO40" s="6"/>
      <c r="EP40" s="6"/>
      <c r="EQ40" s="6">
        <f t="shared" ref="EQ40:ET40" si="49">EQ41+EQ46+EQ47+EQ48+EQ49</f>
        <v>0</v>
      </c>
      <c r="ER40" s="6"/>
      <c r="ES40" s="6"/>
      <c r="ET40" s="6">
        <f t="shared" si="49"/>
        <v>0</v>
      </c>
      <c r="EU40" s="6"/>
      <c r="EV40" s="6"/>
      <c r="EW40" s="136">
        <f t="shared" si="47"/>
        <v>0</v>
      </c>
      <c r="EX40" s="136"/>
      <c r="EY40" s="6">
        <f t="shared" si="47"/>
        <v>0</v>
      </c>
      <c r="EZ40" s="6">
        <f t="shared" si="47"/>
        <v>0</v>
      </c>
      <c r="FA40" s="6">
        <f t="shared" si="47"/>
        <v>0</v>
      </c>
      <c r="FB40" s="6">
        <f t="shared" si="47"/>
        <v>0</v>
      </c>
      <c r="FC40" s="6">
        <f t="shared" si="47"/>
        <v>0</v>
      </c>
      <c r="FD40" s="6">
        <f t="shared" si="47"/>
        <v>0</v>
      </c>
      <c r="FE40" s="6">
        <f t="shared" si="47"/>
        <v>0</v>
      </c>
      <c r="FF40" s="6">
        <f t="shared" si="47"/>
        <v>0</v>
      </c>
      <c r="FG40" s="6">
        <f t="shared" si="47"/>
        <v>0</v>
      </c>
      <c r="FH40" s="6">
        <f t="shared" si="47"/>
        <v>0</v>
      </c>
      <c r="FI40" s="6">
        <f t="shared" si="47"/>
        <v>0</v>
      </c>
      <c r="FJ40" s="6">
        <f t="shared" si="47"/>
        <v>0</v>
      </c>
      <c r="FK40" s="6">
        <f>FK41+FK46+FK47+FK48+FK49</f>
        <v>0</v>
      </c>
      <c r="FL40" s="6">
        <f t="shared" si="47"/>
        <v>0</v>
      </c>
      <c r="FM40" s="6">
        <f t="shared" si="47"/>
        <v>0</v>
      </c>
      <c r="FN40" s="6">
        <f t="shared" si="47"/>
        <v>0</v>
      </c>
      <c r="FO40" s="6">
        <f>FO41+FO46+FO47+FO48+FO49</f>
        <v>0</v>
      </c>
      <c r="FP40" s="6">
        <f>FP41+FP46+FP47+FP48+FP49</f>
        <v>0</v>
      </c>
      <c r="FQ40" s="156">
        <f>FQ41+FQ46+FQ47+FQ48+FQ49</f>
        <v>2947480</v>
      </c>
    </row>
    <row r="41" spans="1:173" s="13" customFormat="1" x14ac:dyDescent="0.2">
      <c r="A41" s="162" t="s">
        <v>496</v>
      </c>
      <c r="B41" s="5"/>
      <c r="C41" s="6">
        <f>C42+C43+C44+C45</f>
        <v>0</v>
      </c>
      <c r="D41" s="6"/>
      <c r="E41" s="6"/>
      <c r="F41" s="6">
        <f t="shared" ref="F41:DP41" si="50">F42+F43+F44+F45</f>
        <v>0</v>
      </c>
      <c r="G41" s="6"/>
      <c r="H41" s="6"/>
      <c r="I41" s="6">
        <f t="shared" si="50"/>
        <v>0</v>
      </c>
      <c r="J41" s="6"/>
      <c r="K41" s="6"/>
      <c r="L41" s="6">
        <f t="shared" si="50"/>
        <v>0</v>
      </c>
      <c r="M41" s="6"/>
      <c r="N41" s="6"/>
      <c r="O41" s="6">
        <f t="shared" si="50"/>
        <v>0</v>
      </c>
      <c r="P41" s="6"/>
      <c r="Q41" s="6"/>
      <c r="R41" s="6">
        <f t="shared" si="50"/>
        <v>0</v>
      </c>
      <c r="S41" s="6"/>
      <c r="T41" s="6"/>
      <c r="U41" s="6">
        <f t="shared" si="50"/>
        <v>0</v>
      </c>
      <c r="V41" s="6"/>
      <c r="W41" s="6"/>
      <c r="X41" s="6">
        <f t="shared" si="50"/>
        <v>0</v>
      </c>
      <c r="Y41" s="6"/>
      <c r="Z41" s="6"/>
      <c r="AA41" s="6">
        <f t="shared" si="50"/>
        <v>0</v>
      </c>
      <c r="AB41" s="6"/>
      <c r="AC41" s="6"/>
      <c r="AD41" s="6">
        <f t="shared" si="50"/>
        <v>0</v>
      </c>
      <c r="AE41" s="6"/>
      <c r="AF41" s="6"/>
      <c r="AG41" s="6">
        <f t="shared" si="50"/>
        <v>0</v>
      </c>
      <c r="AH41" s="6"/>
      <c r="AI41" s="6"/>
      <c r="AJ41" s="6">
        <f t="shared" si="50"/>
        <v>0</v>
      </c>
      <c r="AK41" s="6"/>
      <c r="AL41" s="6"/>
      <c r="AM41" s="6">
        <f t="shared" si="50"/>
        <v>0</v>
      </c>
      <c r="AN41" s="6"/>
      <c r="AO41" s="6"/>
      <c r="AP41" s="6">
        <f t="shared" si="50"/>
        <v>0</v>
      </c>
      <c r="AQ41" s="6"/>
      <c r="AR41" s="6"/>
      <c r="AS41" s="6">
        <f t="shared" si="50"/>
        <v>0</v>
      </c>
      <c r="AT41" s="6"/>
      <c r="AU41" s="6"/>
      <c r="AV41" s="6">
        <f t="shared" si="50"/>
        <v>0</v>
      </c>
      <c r="AW41" s="6"/>
      <c r="AX41" s="6"/>
      <c r="AY41" s="6">
        <f t="shared" si="50"/>
        <v>0</v>
      </c>
      <c r="AZ41" s="6"/>
      <c r="BA41" s="6"/>
      <c r="BB41" s="6">
        <f t="shared" si="50"/>
        <v>0</v>
      </c>
      <c r="BC41" s="6"/>
      <c r="BD41" s="6"/>
      <c r="BE41" s="6">
        <f t="shared" si="50"/>
        <v>0</v>
      </c>
      <c r="BF41" s="6"/>
      <c r="BG41" s="6"/>
      <c r="BH41" s="6">
        <f t="shared" si="50"/>
        <v>0</v>
      </c>
      <c r="BI41" s="6"/>
      <c r="BJ41" s="6"/>
      <c r="BK41" s="6">
        <f t="shared" si="50"/>
        <v>0</v>
      </c>
      <c r="BL41" s="6"/>
      <c r="BM41" s="6"/>
      <c r="BN41" s="6">
        <f t="shared" si="50"/>
        <v>0</v>
      </c>
      <c r="BO41" s="6"/>
      <c r="BP41" s="6"/>
      <c r="BQ41" s="6">
        <f t="shared" si="50"/>
        <v>0</v>
      </c>
      <c r="BR41" s="6"/>
      <c r="BS41" s="6"/>
      <c r="BT41" s="6">
        <f t="shared" si="50"/>
        <v>0</v>
      </c>
      <c r="BU41" s="6"/>
      <c r="BV41" s="6"/>
      <c r="BW41" s="6">
        <f t="shared" si="50"/>
        <v>0</v>
      </c>
      <c r="BX41" s="6"/>
      <c r="BY41" s="6"/>
      <c r="BZ41" s="6">
        <f t="shared" si="50"/>
        <v>0</v>
      </c>
      <c r="CA41" s="6"/>
      <c r="CB41" s="6"/>
      <c r="CC41" s="6">
        <f t="shared" si="50"/>
        <v>0</v>
      </c>
      <c r="CD41" s="6"/>
      <c r="CE41" s="6"/>
      <c r="CF41" s="6">
        <f t="shared" si="50"/>
        <v>0</v>
      </c>
      <c r="CG41" s="6"/>
      <c r="CH41" s="6"/>
      <c r="CI41" s="6">
        <f t="shared" si="50"/>
        <v>0</v>
      </c>
      <c r="CJ41" s="6"/>
      <c r="CK41" s="6"/>
      <c r="CL41" s="6">
        <f t="shared" si="50"/>
        <v>0</v>
      </c>
      <c r="CM41" s="6"/>
      <c r="CN41" s="6"/>
      <c r="CO41" s="6">
        <f t="shared" si="50"/>
        <v>299451</v>
      </c>
      <c r="CP41" s="6"/>
      <c r="CQ41" s="6"/>
      <c r="CR41" s="6">
        <f t="shared" si="50"/>
        <v>0</v>
      </c>
      <c r="CS41" s="6"/>
      <c r="CT41" s="6"/>
      <c r="CU41" s="6">
        <f t="shared" si="50"/>
        <v>0</v>
      </c>
      <c r="CV41" s="6"/>
      <c r="CW41" s="6"/>
      <c r="CX41" s="6">
        <f t="shared" si="50"/>
        <v>0</v>
      </c>
      <c r="CY41" s="6"/>
      <c r="CZ41" s="6"/>
      <c r="DA41" s="6">
        <f t="shared" si="50"/>
        <v>0</v>
      </c>
      <c r="DB41" s="6"/>
      <c r="DC41" s="6"/>
      <c r="DD41" s="6">
        <f t="shared" si="50"/>
        <v>0</v>
      </c>
      <c r="DE41" s="6"/>
      <c r="DF41" s="6"/>
      <c r="DG41" s="6">
        <f t="shared" si="50"/>
        <v>0</v>
      </c>
      <c r="DH41" s="6"/>
      <c r="DI41" s="6"/>
      <c r="DJ41" s="6">
        <f t="shared" si="50"/>
        <v>0</v>
      </c>
      <c r="DK41" s="6"/>
      <c r="DL41" s="6"/>
      <c r="DM41" s="6">
        <f t="shared" si="50"/>
        <v>0</v>
      </c>
      <c r="DN41" s="6"/>
      <c r="DO41" s="6"/>
      <c r="DP41" s="6">
        <f t="shared" si="50"/>
        <v>0</v>
      </c>
      <c r="DQ41" s="6"/>
      <c r="DR41" s="6"/>
      <c r="DS41" s="136">
        <f t="shared" ref="DS41:FN41" si="51">DS42+DS43+DS44+DS45</f>
        <v>299451</v>
      </c>
      <c r="DT41" s="6"/>
      <c r="DU41" s="6"/>
      <c r="DV41" s="6">
        <f t="shared" si="51"/>
        <v>0</v>
      </c>
      <c r="DW41" s="6"/>
      <c r="DX41" s="6"/>
      <c r="DY41" s="6">
        <f t="shared" ref="DY41:EE41" si="52">DY42+DY43+DY44+DY45</f>
        <v>0</v>
      </c>
      <c r="DZ41" s="6"/>
      <c r="EA41" s="6"/>
      <c r="EB41" s="6">
        <f t="shared" si="51"/>
        <v>0</v>
      </c>
      <c r="EC41" s="6"/>
      <c r="ED41" s="6"/>
      <c r="EE41" s="6">
        <f t="shared" si="52"/>
        <v>0</v>
      </c>
      <c r="EF41" s="6"/>
      <c r="EG41" s="6"/>
      <c r="EH41" s="6">
        <f t="shared" si="51"/>
        <v>0</v>
      </c>
      <c r="EI41" s="6"/>
      <c r="EJ41" s="6"/>
      <c r="EK41" s="6">
        <f t="shared" si="51"/>
        <v>0</v>
      </c>
      <c r="EL41" s="6"/>
      <c r="EM41" s="6"/>
      <c r="EN41" s="6">
        <f t="shared" si="51"/>
        <v>0</v>
      </c>
      <c r="EO41" s="6"/>
      <c r="EP41" s="6"/>
      <c r="EQ41" s="6">
        <f t="shared" ref="EQ41:ET41" si="53">EQ42+EQ43+EQ44+EQ45</f>
        <v>0</v>
      </c>
      <c r="ER41" s="6"/>
      <c r="ES41" s="6"/>
      <c r="ET41" s="6">
        <f t="shared" si="53"/>
        <v>0</v>
      </c>
      <c r="EU41" s="6"/>
      <c r="EV41" s="6"/>
      <c r="EW41" s="136">
        <f t="shared" si="51"/>
        <v>0</v>
      </c>
      <c r="EX41" s="136"/>
      <c r="EY41" s="6">
        <f t="shared" si="51"/>
        <v>0</v>
      </c>
      <c r="EZ41" s="6">
        <f t="shared" si="51"/>
        <v>0</v>
      </c>
      <c r="FA41" s="6">
        <f t="shared" si="51"/>
        <v>0</v>
      </c>
      <c r="FB41" s="6">
        <f t="shared" si="51"/>
        <v>0</v>
      </c>
      <c r="FC41" s="6">
        <f t="shared" si="51"/>
        <v>0</v>
      </c>
      <c r="FD41" s="6">
        <f t="shared" si="51"/>
        <v>0</v>
      </c>
      <c r="FE41" s="6">
        <f t="shared" si="51"/>
        <v>0</v>
      </c>
      <c r="FF41" s="6">
        <f t="shared" si="51"/>
        <v>0</v>
      </c>
      <c r="FG41" s="6">
        <f t="shared" si="51"/>
        <v>0</v>
      </c>
      <c r="FH41" s="6">
        <f t="shared" si="51"/>
        <v>0</v>
      </c>
      <c r="FI41" s="6">
        <f t="shared" si="51"/>
        <v>0</v>
      </c>
      <c r="FJ41" s="6">
        <f t="shared" si="51"/>
        <v>0</v>
      </c>
      <c r="FK41" s="6">
        <f>FK42+FK43+FK44+FK45</f>
        <v>0</v>
      </c>
      <c r="FL41" s="6">
        <f t="shared" si="51"/>
        <v>0</v>
      </c>
      <c r="FM41" s="6">
        <f t="shared" si="51"/>
        <v>0</v>
      </c>
      <c r="FN41" s="6">
        <f t="shared" si="51"/>
        <v>0</v>
      </c>
      <c r="FO41" s="6">
        <f>FO42+FO43+FO44+FO45</f>
        <v>0</v>
      </c>
      <c r="FP41" s="6">
        <f>FP42+FP43+FP44+FP45</f>
        <v>0</v>
      </c>
      <c r="FQ41" s="156">
        <f>FQ42+FQ43+FQ44+FQ45</f>
        <v>299451</v>
      </c>
    </row>
    <row r="42" spans="1:173" x14ac:dyDescent="0.2">
      <c r="A42" s="161" t="s">
        <v>497</v>
      </c>
      <c r="B42" s="16"/>
      <c r="C42" s="7">
        <f>SUM([1]Önkormányzat!$G$340)</f>
        <v>0</v>
      </c>
      <c r="D42" s="7"/>
      <c r="E42" s="7"/>
      <c r="F42" s="7">
        <f>SUM([1]Önkormányzat!$I$340)</f>
        <v>0</v>
      </c>
      <c r="G42" s="7"/>
      <c r="H42" s="7"/>
      <c r="I42" s="7">
        <f>SUM([1]Önkormányzat!$K$340)</f>
        <v>0</v>
      </c>
      <c r="J42" s="7"/>
      <c r="K42" s="7"/>
      <c r="L42" s="7">
        <f>SUM([1]Önkormányzat!$M$340)</f>
        <v>0</v>
      </c>
      <c r="M42" s="7"/>
      <c r="N42" s="7"/>
      <c r="O42" s="7">
        <f>SUM([1]Önkormányzat!$R$340)</f>
        <v>0</v>
      </c>
      <c r="P42" s="7"/>
      <c r="Q42" s="7"/>
      <c r="R42" s="7">
        <f>SUM([1]Önkormányzat!$AK$340)</f>
        <v>0</v>
      </c>
      <c r="S42" s="7"/>
      <c r="T42" s="7"/>
      <c r="U42" s="7">
        <f>SUM([1]Önkormányzat!$AO$340)</f>
        <v>0</v>
      </c>
      <c r="V42" s="7"/>
      <c r="W42" s="7"/>
      <c r="X42" s="7">
        <f>SUM([1]Önkormányzat!$G$340)</f>
        <v>0</v>
      </c>
      <c r="Y42" s="7"/>
      <c r="Z42" s="7"/>
      <c r="AA42" s="7">
        <f>SUM([1]Önkormányzat!$AV$340)</f>
        <v>0</v>
      </c>
      <c r="AB42" s="7"/>
      <c r="AC42" s="7"/>
      <c r="AD42" s="7">
        <f>SUM([1]Önkormányzat!$BA$340)</f>
        <v>0</v>
      </c>
      <c r="AE42" s="7"/>
      <c r="AF42" s="7"/>
      <c r="AG42" s="7">
        <f>SUM([1]Önkormányzat!$V$340)</f>
        <v>0</v>
      </c>
      <c r="AH42" s="7"/>
      <c r="AI42" s="7"/>
      <c r="AJ42" s="7">
        <f>SUM([1]Önkormányzat!$Z$340)</f>
        <v>0</v>
      </c>
      <c r="AK42" s="7"/>
      <c r="AL42" s="7"/>
      <c r="AM42" s="7">
        <f>SUM([1]Önkormányzat!$BH$340)</f>
        <v>0</v>
      </c>
      <c r="AN42" s="7"/>
      <c r="AO42" s="7"/>
      <c r="AP42" s="7">
        <f>SUM([1]Önkormányzat!$BO$340)</f>
        <v>0</v>
      </c>
      <c r="AQ42" s="7"/>
      <c r="AR42" s="7"/>
      <c r="AS42" s="7">
        <f>SUM([1]Önkormányzat!$CC$340)</f>
        <v>0</v>
      </c>
      <c r="AT42" s="7"/>
      <c r="AU42" s="7"/>
      <c r="AV42" s="7">
        <f>SUM([1]Önkormányzat!$CP$340)</f>
        <v>0</v>
      </c>
      <c r="AW42" s="7"/>
      <c r="AX42" s="7"/>
      <c r="AY42" s="7">
        <f>SUM([1]Önkormányzat!$BS$340)</f>
        <v>0</v>
      </c>
      <c r="AZ42" s="7"/>
      <c r="BA42" s="7"/>
      <c r="BB42" s="7">
        <f>SUM([1]Önkormányzat!$BU$340)</f>
        <v>0</v>
      </c>
      <c r="BC42" s="7"/>
      <c r="BD42" s="7"/>
      <c r="BE42" s="7"/>
      <c r="BF42" s="7"/>
      <c r="BG42" s="7"/>
      <c r="BH42" s="7">
        <f>SUM([1]Önkormányzat!$CA$340)</f>
        <v>0</v>
      </c>
      <c r="BI42" s="7"/>
      <c r="BJ42" s="7"/>
      <c r="BK42" s="7">
        <f>SUM([1]Önkormányzat!$CG$340)</f>
        <v>0</v>
      </c>
      <c r="BL42" s="7"/>
      <c r="BM42" s="7"/>
      <c r="BN42" s="7"/>
      <c r="BO42" s="7"/>
      <c r="BP42" s="7"/>
      <c r="BQ42" s="7">
        <f>SUM([1]Önkormányzat!$CW$340)</f>
        <v>0</v>
      </c>
      <c r="BR42" s="7"/>
      <c r="BS42" s="7"/>
      <c r="BT42" s="7">
        <f>SUM([1]Önkormányzat!$DA$340)</f>
        <v>0</v>
      </c>
      <c r="BU42" s="7"/>
      <c r="BV42" s="7"/>
      <c r="BW42" s="7"/>
      <c r="BX42" s="7"/>
      <c r="BY42" s="7"/>
      <c r="BZ42" s="7">
        <f>SUM([1]Önkormányzat!$DE$340)</f>
        <v>0</v>
      </c>
      <c r="CA42" s="7"/>
      <c r="CB42" s="7"/>
      <c r="CC42" s="7"/>
      <c r="CD42" s="7"/>
      <c r="CE42" s="7"/>
      <c r="CF42" s="7"/>
      <c r="CG42" s="7"/>
      <c r="CH42" s="7"/>
      <c r="CI42" s="7"/>
      <c r="CJ42" s="7"/>
      <c r="CK42" s="7"/>
      <c r="CL42" s="7"/>
      <c r="CM42" s="7"/>
      <c r="CN42" s="7"/>
      <c r="CO42" s="7">
        <f>SUM([1]Önkormányzat!$DV$340)</f>
        <v>0</v>
      </c>
      <c r="CP42" s="7"/>
      <c r="CQ42" s="7"/>
      <c r="CR42" s="7"/>
      <c r="CS42" s="7"/>
      <c r="CT42" s="7"/>
      <c r="CU42" s="7">
        <f>SUM([1]Önkormányzat!$EL$340)</f>
        <v>0</v>
      </c>
      <c r="CV42" s="7"/>
      <c r="CW42" s="7"/>
      <c r="CX42" s="7">
        <f>SUM([1]Önkormányzat!$EC$340)</f>
        <v>0</v>
      </c>
      <c r="CY42" s="7"/>
      <c r="CZ42" s="7"/>
      <c r="DA42" s="7">
        <f>SUM([1]Önkormányzat!$AD$340)</f>
        <v>0</v>
      </c>
      <c r="DB42" s="7"/>
      <c r="DC42" s="7"/>
      <c r="DD42" s="7">
        <f>SUM([1]Önkormányzat!$DK$340)</f>
        <v>0</v>
      </c>
      <c r="DE42" s="7"/>
      <c r="DF42" s="7"/>
      <c r="DG42" s="7">
        <f>SUM([1]Önkormányzat!$DO$340)</f>
        <v>0</v>
      </c>
      <c r="DH42" s="7"/>
      <c r="DI42" s="7"/>
      <c r="DJ42" s="7">
        <f>SUM([1]Önkormányzat!$EJ$340)</f>
        <v>0</v>
      </c>
      <c r="DK42" s="7"/>
      <c r="DL42" s="7"/>
      <c r="DM42" s="7">
        <f>SUM([1]Önkormányzat!$EQ$340)</f>
        <v>0</v>
      </c>
      <c r="DN42" s="7"/>
      <c r="DO42" s="7"/>
      <c r="DP42" s="7">
        <f>SUM([1]Önkormányzat!$EU$340)</f>
        <v>0</v>
      </c>
      <c r="DQ42" s="7"/>
      <c r="DR42" s="7"/>
      <c r="DS42" s="135">
        <f t="shared" ref="DS42:DS48" si="54">SUM(C42:DP42)</f>
        <v>0</v>
      </c>
      <c r="DT42" s="8"/>
      <c r="DU42" s="8"/>
      <c r="DV42" s="7"/>
      <c r="DW42" s="7"/>
      <c r="DX42" s="7"/>
      <c r="DY42" s="7"/>
      <c r="DZ42" s="7"/>
      <c r="EA42" s="7"/>
      <c r="EB42" s="7"/>
      <c r="EC42" s="7"/>
      <c r="ED42" s="7"/>
      <c r="EE42" s="7">
        <f>SUM([1]Hivatal!$W$317)</f>
        <v>0</v>
      </c>
      <c r="EF42" s="7"/>
      <c r="EG42" s="7"/>
      <c r="EH42" s="7"/>
      <c r="EI42" s="7"/>
      <c r="EJ42" s="7"/>
      <c r="EK42" s="7">
        <f>SUM([1]Hivatal!$AK$317)</f>
        <v>0</v>
      </c>
      <c r="EL42" s="7"/>
      <c r="EM42" s="7"/>
      <c r="EN42" s="7"/>
      <c r="EO42" s="7"/>
      <c r="EP42" s="7"/>
      <c r="EQ42" s="7">
        <f>SUM([1]Hivatal!$AS$317)</f>
        <v>0</v>
      </c>
      <c r="ER42" s="7"/>
      <c r="ES42" s="7"/>
      <c r="ET42" s="7">
        <f>SUM([1]Hivatal!$BA$317)</f>
        <v>0</v>
      </c>
      <c r="EU42" s="7"/>
      <c r="EV42" s="7"/>
      <c r="EW42" s="135">
        <f t="shared" ref="EW42:EW48" si="55">SUM(DV42:ET42)</f>
        <v>0</v>
      </c>
      <c r="EX42" s="135"/>
      <c r="EY42" s="7"/>
      <c r="EZ42" s="7"/>
      <c r="FA42" s="7"/>
      <c r="FB42" s="7"/>
      <c r="FC42" s="7"/>
      <c r="FD42" s="7"/>
      <c r="FE42" s="7"/>
      <c r="FF42" s="7"/>
      <c r="FG42" s="7"/>
      <c r="FH42" s="7"/>
      <c r="FI42" s="7"/>
      <c r="FJ42" s="7"/>
      <c r="FK42" s="7"/>
      <c r="FL42" s="8">
        <f t="shared" ref="FL42:FL48" si="56">SUM(EY42:FK42)</f>
        <v>0</v>
      </c>
      <c r="FM42" s="8"/>
      <c r="FN42" s="8"/>
      <c r="FO42" s="8"/>
      <c r="FP42" s="11">
        <f t="shared" ref="FP42:FP48" si="57">FL42+FM42+FN42+FO42</f>
        <v>0</v>
      </c>
      <c r="FQ42" s="154">
        <f t="shared" ref="FQ42:FQ48" si="58">DS42+EW42+FP42</f>
        <v>0</v>
      </c>
    </row>
    <row r="43" spans="1:173" ht="25.5" x14ac:dyDescent="0.2">
      <c r="A43" s="161" t="s">
        <v>498</v>
      </c>
      <c r="B43" s="1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135">
        <f t="shared" si="54"/>
        <v>0</v>
      </c>
      <c r="DT43" s="8"/>
      <c r="DU43" s="8"/>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135">
        <f t="shared" si="55"/>
        <v>0</v>
      </c>
      <c r="EX43" s="135"/>
      <c r="EY43" s="7"/>
      <c r="EZ43" s="7"/>
      <c r="FA43" s="7"/>
      <c r="FB43" s="7"/>
      <c r="FC43" s="7"/>
      <c r="FD43" s="7"/>
      <c r="FE43" s="7"/>
      <c r="FF43" s="7"/>
      <c r="FG43" s="7"/>
      <c r="FH43" s="7"/>
      <c r="FI43" s="7"/>
      <c r="FJ43" s="7"/>
      <c r="FK43" s="7"/>
      <c r="FL43" s="8">
        <f t="shared" si="56"/>
        <v>0</v>
      </c>
      <c r="FM43" s="8"/>
      <c r="FN43" s="8"/>
      <c r="FO43" s="8"/>
      <c r="FP43" s="11">
        <f t="shared" si="57"/>
        <v>0</v>
      </c>
      <c r="FQ43" s="154">
        <f t="shared" si="58"/>
        <v>0</v>
      </c>
    </row>
    <row r="44" spans="1:173" x14ac:dyDescent="0.2">
      <c r="A44" s="161" t="s">
        <v>499</v>
      </c>
      <c r="B44" s="1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135">
        <f t="shared" si="54"/>
        <v>0</v>
      </c>
      <c r="DT44" s="8"/>
      <c r="DU44" s="8"/>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135">
        <f t="shared" si="55"/>
        <v>0</v>
      </c>
      <c r="EX44" s="135"/>
      <c r="EY44" s="7"/>
      <c r="EZ44" s="7"/>
      <c r="FA44" s="7"/>
      <c r="FB44" s="7"/>
      <c r="FC44" s="7"/>
      <c r="FD44" s="7"/>
      <c r="FE44" s="7"/>
      <c r="FF44" s="7"/>
      <c r="FG44" s="7"/>
      <c r="FH44" s="7"/>
      <c r="FI44" s="7"/>
      <c r="FJ44" s="7"/>
      <c r="FK44" s="7"/>
      <c r="FL44" s="8">
        <f t="shared" si="56"/>
        <v>0</v>
      </c>
      <c r="FM44" s="8"/>
      <c r="FN44" s="8"/>
      <c r="FO44" s="8"/>
      <c r="FP44" s="11">
        <f t="shared" si="57"/>
        <v>0</v>
      </c>
      <c r="FQ44" s="154">
        <f t="shared" si="58"/>
        <v>0</v>
      </c>
    </row>
    <row r="45" spans="1:173" x14ac:dyDescent="0.2">
      <c r="A45" s="161" t="s">
        <v>500</v>
      </c>
      <c r="B45" s="16"/>
      <c r="C45" s="7">
        <f>SUM([1]Önkormányzat!$G$346)</f>
        <v>0</v>
      </c>
      <c r="D45" s="7"/>
      <c r="E45" s="7"/>
      <c r="F45" s="7">
        <f>SUM([1]Önkormányzat!$I$346)</f>
        <v>0</v>
      </c>
      <c r="G45" s="7"/>
      <c r="H45" s="7"/>
      <c r="I45" s="7">
        <f>SUM([1]Önkormányzat!$K$346)</f>
        <v>0</v>
      </c>
      <c r="J45" s="7"/>
      <c r="K45" s="7"/>
      <c r="L45" s="7">
        <f>SUM([1]Önkormányzat!$M$346)</f>
        <v>0</v>
      </c>
      <c r="M45" s="7"/>
      <c r="N45" s="7"/>
      <c r="O45" s="7">
        <f>SUM([1]Önkormányzat!$R$346)</f>
        <v>0</v>
      </c>
      <c r="P45" s="7"/>
      <c r="Q45" s="7"/>
      <c r="R45" s="7">
        <f>SUM([1]Önkormányzat!$AK$346)</f>
        <v>0</v>
      </c>
      <c r="S45" s="7"/>
      <c r="T45" s="7"/>
      <c r="U45" s="7">
        <f>SUM([1]Önkormányzat!$AO$346)</f>
        <v>0</v>
      </c>
      <c r="V45" s="7"/>
      <c r="W45" s="7"/>
      <c r="X45" s="7"/>
      <c r="Y45" s="7"/>
      <c r="Z45" s="7"/>
      <c r="AA45" s="7">
        <f>SUM([1]Önkormányzat!$AV$346)</f>
        <v>0</v>
      </c>
      <c r="AB45" s="7"/>
      <c r="AC45" s="7"/>
      <c r="AD45" s="7">
        <f>SUM([1]Önkormányzat!$BA$346)</f>
        <v>0</v>
      </c>
      <c r="AE45" s="7"/>
      <c r="AF45" s="7"/>
      <c r="AG45" s="7">
        <f>SUM([1]Önkormányzat!$V$346)</f>
        <v>0</v>
      </c>
      <c r="AH45" s="7"/>
      <c r="AI45" s="7"/>
      <c r="AJ45" s="7">
        <f>SUM([1]Önkormányzat!$Z$346)</f>
        <v>0</v>
      </c>
      <c r="AK45" s="7"/>
      <c r="AL45" s="7"/>
      <c r="AM45" s="7">
        <f>SUM([1]Önkormányzat!$BH$346)</f>
        <v>0</v>
      </c>
      <c r="AN45" s="7"/>
      <c r="AO45" s="7"/>
      <c r="AP45" s="7">
        <f>SUM([1]Önkormányzat!$BO$346)</f>
        <v>0</v>
      </c>
      <c r="AQ45" s="7"/>
      <c r="AR45" s="7"/>
      <c r="AS45" s="7">
        <f>SUM([1]Önkormányzat!$CC$346)</f>
        <v>0</v>
      </c>
      <c r="AT45" s="7"/>
      <c r="AU45" s="7"/>
      <c r="AV45" s="7">
        <f>SUM([1]Önkormányzat!$CP$346)</f>
        <v>0</v>
      </c>
      <c r="AW45" s="7"/>
      <c r="AX45" s="7"/>
      <c r="AY45" s="7">
        <f>SUM([1]Önkormányzat!$BS$346)</f>
        <v>0</v>
      </c>
      <c r="AZ45" s="7"/>
      <c r="BA45" s="7"/>
      <c r="BB45" s="7">
        <f>SUM([1]Önkormányzat!$BU$346)</f>
        <v>0</v>
      </c>
      <c r="BC45" s="7"/>
      <c r="BD45" s="7"/>
      <c r="BE45" s="7"/>
      <c r="BF45" s="7"/>
      <c r="BG45" s="7"/>
      <c r="BH45" s="7">
        <f>SUM([1]Önkormányzat!$CA$346)</f>
        <v>0</v>
      </c>
      <c r="BI45" s="7"/>
      <c r="BJ45" s="7"/>
      <c r="BK45" s="7">
        <f>SUM([1]Önkormányzat!$CG$346)</f>
        <v>0</v>
      </c>
      <c r="BL45" s="7"/>
      <c r="BM45" s="7"/>
      <c r="BN45" s="7"/>
      <c r="BO45" s="7"/>
      <c r="BP45" s="7"/>
      <c r="BQ45" s="7">
        <f>SUM([1]Önkormányzat!$CW$346)</f>
        <v>0</v>
      </c>
      <c r="BR45" s="7"/>
      <c r="BS45" s="7"/>
      <c r="BT45" s="7">
        <f>SUM([1]Önkormányzat!$DA$346)</f>
        <v>0</v>
      </c>
      <c r="BU45" s="7"/>
      <c r="BV45" s="7"/>
      <c r="BW45" s="7"/>
      <c r="BX45" s="7"/>
      <c r="BY45" s="7"/>
      <c r="BZ45" s="7">
        <f>SUM([1]Önkormányzat!$DE$346)</f>
        <v>0</v>
      </c>
      <c r="CA45" s="7"/>
      <c r="CB45" s="7"/>
      <c r="CC45" s="7"/>
      <c r="CD45" s="7"/>
      <c r="CE45" s="7"/>
      <c r="CF45" s="7">
        <f>'bevétel 11602'!D44</f>
        <v>0</v>
      </c>
      <c r="CG45" s="7"/>
      <c r="CH45" s="7"/>
      <c r="CI45" s="7"/>
      <c r="CJ45" s="7"/>
      <c r="CK45" s="7"/>
      <c r="CL45" s="7">
        <f>'bevétel 11604 cím  '!D7</f>
        <v>0</v>
      </c>
      <c r="CM45" s="7"/>
      <c r="CN45" s="7"/>
      <c r="CO45" s="7">
        <f>'bevétel 11605 cím  '!D9</f>
        <v>299451</v>
      </c>
      <c r="CP45" s="7"/>
      <c r="CQ45" s="7"/>
      <c r="CR45" s="7"/>
      <c r="CS45" s="7"/>
      <c r="CT45" s="7"/>
      <c r="CU45" s="7">
        <f>SUM([1]Önkormányzat!$EL$346)</f>
        <v>0</v>
      </c>
      <c r="CV45" s="7"/>
      <c r="CW45" s="7"/>
      <c r="CX45" s="7">
        <f>SUM([1]Önkormányzat!$EC$346)</f>
        <v>0</v>
      </c>
      <c r="CY45" s="7"/>
      <c r="CZ45" s="7"/>
      <c r="DA45" s="7">
        <f>SUM([1]Önkormányzat!$AD$346)</f>
        <v>0</v>
      </c>
      <c r="DB45" s="7"/>
      <c r="DC45" s="7"/>
      <c r="DD45" s="7">
        <f>SUM([1]Önkormányzat!$DK$346)</f>
        <v>0</v>
      </c>
      <c r="DE45" s="7"/>
      <c r="DF45" s="7"/>
      <c r="DG45" s="7">
        <f>SUM([1]Önkormányzat!$DO$346)</f>
        <v>0</v>
      </c>
      <c r="DH45" s="7"/>
      <c r="DI45" s="7"/>
      <c r="DJ45" s="7">
        <f>SUM([1]Önkormányzat!$EJ$346)</f>
        <v>0</v>
      </c>
      <c r="DK45" s="7"/>
      <c r="DL45" s="7"/>
      <c r="DM45" s="7">
        <f>SUM([1]Önkormányzat!$EQ$346)</f>
        <v>0</v>
      </c>
      <c r="DN45" s="7"/>
      <c r="DO45" s="7"/>
      <c r="DP45" s="7">
        <f>SUM([1]Önkormányzat!$EU$346)</f>
        <v>0</v>
      </c>
      <c r="DQ45" s="7"/>
      <c r="DR45" s="7"/>
      <c r="DS45" s="135">
        <f t="shared" si="54"/>
        <v>299451</v>
      </c>
      <c r="DT45" s="8"/>
      <c r="DU45" s="8"/>
      <c r="DV45" s="7"/>
      <c r="DW45" s="7"/>
      <c r="DX45" s="7"/>
      <c r="DY45" s="7"/>
      <c r="DZ45" s="7"/>
      <c r="EA45" s="7"/>
      <c r="EB45" s="7"/>
      <c r="EC45" s="7"/>
      <c r="ED45" s="7"/>
      <c r="EE45" s="7">
        <f>SUM([1]Hivatal!$W$322)</f>
        <v>0</v>
      </c>
      <c r="EF45" s="7"/>
      <c r="EG45" s="7"/>
      <c r="EH45" s="7"/>
      <c r="EI45" s="7"/>
      <c r="EJ45" s="7"/>
      <c r="EK45" s="7">
        <f>SUM([1]Hivatal!$AK$322)</f>
        <v>0</v>
      </c>
      <c r="EL45" s="7"/>
      <c r="EM45" s="7"/>
      <c r="EN45" s="7"/>
      <c r="EO45" s="7"/>
      <c r="EP45" s="7"/>
      <c r="EQ45" s="7">
        <f>SUM([1]Hivatal!$AS$322)</f>
        <v>0</v>
      </c>
      <c r="ER45" s="7"/>
      <c r="ES45" s="7"/>
      <c r="ET45" s="7">
        <f>SUM([1]Hivatal!$BA$322)</f>
        <v>0</v>
      </c>
      <c r="EU45" s="7"/>
      <c r="EV45" s="7"/>
      <c r="EW45" s="135">
        <f t="shared" si="55"/>
        <v>0</v>
      </c>
      <c r="EX45" s="135"/>
      <c r="EY45" s="7"/>
      <c r="EZ45" s="7"/>
      <c r="FA45" s="7"/>
      <c r="FB45" s="7"/>
      <c r="FC45" s="7"/>
      <c r="FD45" s="7"/>
      <c r="FE45" s="7"/>
      <c r="FF45" s="7"/>
      <c r="FG45" s="7"/>
      <c r="FH45" s="7"/>
      <c r="FI45" s="7"/>
      <c r="FJ45" s="7"/>
      <c r="FK45" s="7"/>
      <c r="FL45" s="8">
        <f t="shared" si="56"/>
        <v>0</v>
      </c>
      <c r="FM45" s="8"/>
      <c r="FN45" s="8"/>
      <c r="FO45" s="8"/>
      <c r="FP45" s="11">
        <f t="shared" si="57"/>
        <v>0</v>
      </c>
      <c r="FQ45" s="154">
        <f t="shared" si="58"/>
        <v>299451</v>
      </c>
    </row>
    <row r="46" spans="1:173" x14ac:dyDescent="0.2">
      <c r="A46" s="161" t="s">
        <v>501</v>
      </c>
      <c r="B46" s="16"/>
      <c r="C46" s="7">
        <f>SUM([1]Önkormányzat!$G$368)</f>
        <v>0</v>
      </c>
      <c r="D46" s="7"/>
      <c r="E46" s="7"/>
      <c r="F46" s="7">
        <f>SUM([1]Önkormányzat!$I$368)</f>
        <v>0</v>
      </c>
      <c r="G46" s="7"/>
      <c r="H46" s="7"/>
      <c r="I46" s="7">
        <f>SUM([1]Önkormányzat!$K$368)</f>
        <v>0</v>
      </c>
      <c r="J46" s="7"/>
      <c r="K46" s="7"/>
      <c r="L46" s="7">
        <f>SUM([1]Önkormányzat!$M$368)</f>
        <v>0</v>
      </c>
      <c r="M46" s="7"/>
      <c r="N46" s="7"/>
      <c r="O46" s="7">
        <f>SUM([1]Önkormányzat!$R$368)</f>
        <v>0</v>
      </c>
      <c r="P46" s="7"/>
      <c r="Q46" s="7"/>
      <c r="R46" s="7">
        <f>SUM([1]Önkormányzat!$AK$368)</f>
        <v>0</v>
      </c>
      <c r="S46" s="7"/>
      <c r="T46" s="7"/>
      <c r="U46" s="7">
        <f>SUM([1]Önkormányzat!$AO$368)</f>
        <v>0</v>
      </c>
      <c r="V46" s="7"/>
      <c r="W46" s="7"/>
      <c r="X46" s="7"/>
      <c r="Y46" s="7"/>
      <c r="Z46" s="7"/>
      <c r="AA46" s="7">
        <f>SUM([1]Önkormányzat!$AV$368)</f>
        <v>0</v>
      </c>
      <c r="AB46" s="7"/>
      <c r="AC46" s="7"/>
      <c r="AD46" s="7">
        <f>SUM([1]Önkormányzat!$BA$368)</f>
        <v>0</v>
      </c>
      <c r="AE46" s="7"/>
      <c r="AF46" s="7"/>
      <c r="AG46" s="7">
        <f>SUM([1]Önkormányzat!$V$368)</f>
        <v>0</v>
      </c>
      <c r="AH46" s="7"/>
      <c r="AI46" s="7"/>
      <c r="AJ46" s="7">
        <f>SUM([1]Önkormányzat!$Z$368)</f>
        <v>0</v>
      </c>
      <c r="AK46" s="7"/>
      <c r="AL46" s="7"/>
      <c r="AM46" s="7">
        <f>SUM([1]Önkormányzat!$BH$368)</f>
        <v>0</v>
      </c>
      <c r="AN46" s="7"/>
      <c r="AO46" s="7"/>
      <c r="AP46" s="7">
        <f>SUM([1]Önkormányzat!$BO$368)</f>
        <v>0</v>
      </c>
      <c r="AQ46" s="7"/>
      <c r="AR46" s="7"/>
      <c r="AS46" s="7">
        <f>SUM([1]Önkormányzat!$CC$368)</f>
        <v>0</v>
      </c>
      <c r="AT46" s="7"/>
      <c r="AU46" s="7"/>
      <c r="AV46" s="7">
        <f>SUM([1]Önkormányzat!$CP$368)</f>
        <v>0</v>
      </c>
      <c r="AW46" s="7"/>
      <c r="AX46" s="7"/>
      <c r="AY46" s="7">
        <f>SUM([1]Önkormányzat!$BS$368)</f>
        <v>0</v>
      </c>
      <c r="AZ46" s="7"/>
      <c r="BA46" s="7"/>
      <c r="BB46" s="7">
        <f>SUM([1]Önkormányzat!$BU$368)</f>
        <v>0</v>
      </c>
      <c r="BC46" s="7"/>
      <c r="BD46" s="7"/>
      <c r="BE46" s="7"/>
      <c r="BF46" s="7"/>
      <c r="BG46" s="7"/>
      <c r="BH46" s="7">
        <f>SUM([1]Önkormányzat!$CA$368)</f>
        <v>0</v>
      </c>
      <c r="BI46" s="7"/>
      <c r="BJ46" s="7"/>
      <c r="BK46" s="7">
        <f>SUM([1]Önkormányzat!$CG$368)</f>
        <v>0</v>
      </c>
      <c r="BL46" s="7"/>
      <c r="BM46" s="7"/>
      <c r="BN46" s="7"/>
      <c r="BO46" s="7"/>
      <c r="BP46" s="7"/>
      <c r="BQ46" s="7">
        <f>'bevétel 11601 cím '!E12</f>
        <v>0</v>
      </c>
      <c r="BR46" s="7"/>
      <c r="BS46" s="7"/>
      <c r="BT46" s="7">
        <f>SUM([1]Önkormányzat!$DA$368)</f>
        <v>0</v>
      </c>
      <c r="BU46" s="7"/>
      <c r="BV46" s="7"/>
      <c r="BW46" s="7"/>
      <c r="BX46" s="7"/>
      <c r="BY46" s="7"/>
      <c r="BZ46" s="7">
        <f>SUM([1]Önkormányzat!$DE$368)</f>
        <v>0</v>
      </c>
      <c r="CA46" s="7"/>
      <c r="CB46" s="7"/>
      <c r="CC46" s="7"/>
      <c r="CD46" s="7"/>
      <c r="CE46" s="7"/>
      <c r="CF46" s="7">
        <f>'bevétel 11602'!E44</f>
        <v>2407529</v>
      </c>
      <c r="CG46" s="7"/>
      <c r="CH46" s="7"/>
      <c r="CI46" s="7"/>
      <c r="CJ46" s="7"/>
      <c r="CK46" s="7"/>
      <c r="CL46" s="7">
        <f>'bevétel 11604 cím  '!E7</f>
        <v>0</v>
      </c>
      <c r="CM46" s="7"/>
      <c r="CN46" s="7"/>
      <c r="CO46" s="7">
        <f>SUM([1]Önkormányzat!$DV$368)</f>
        <v>0</v>
      </c>
      <c r="CP46" s="7"/>
      <c r="CQ46" s="7"/>
      <c r="CR46" s="7"/>
      <c r="CS46" s="7"/>
      <c r="CT46" s="7"/>
      <c r="CU46" s="7">
        <f>SUM([1]Önkormányzat!$EL$368)</f>
        <v>0</v>
      </c>
      <c r="CV46" s="7"/>
      <c r="CW46" s="7"/>
      <c r="CX46" s="7">
        <f>SUM([1]Önkormányzat!$EC$368)</f>
        <v>0</v>
      </c>
      <c r="CY46" s="7"/>
      <c r="CZ46" s="7"/>
      <c r="DA46" s="7">
        <f>SUM([1]Önkormányzat!$AD$368)</f>
        <v>0</v>
      </c>
      <c r="DB46" s="7"/>
      <c r="DC46" s="7"/>
      <c r="DD46" s="7">
        <f>SUM([1]Önkormányzat!$DK$368)</f>
        <v>0</v>
      </c>
      <c r="DE46" s="7"/>
      <c r="DF46" s="7"/>
      <c r="DG46" s="7">
        <f>SUM([1]Önkormányzat!$DO$368)</f>
        <v>0</v>
      </c>
      <c r="DH46" s="7"/>
      <c r="DI46" s="7"/>
      <c r="DJ46" s="7">
        <f>SUM([1]Önkormányzat!$EJ$368)</f>
        <v>0</v>
      </c>
      <c r="DK46" s="7"/>
      <c r="DL46" s="7"/>
      <c r="DM46" s="7">
        <f>SUM([1]Önkormányzat!$EQ$368)</f>
        <v>0</v>
      </c>
      <c r="DN46" s="7"/>
      <c r="DO46" s="7"/>
      <c r="DP46" s="7">
        <f>SUM([1]Önkormányzat!$EU$368)</f>
        <v>0</v>
      </c>
      <c r="DQ46" s="7"/>
      <c r="DR46" s="7"/>
      <c r="DS46" s="135">
        <f t="shared" si="54"/>
        <v>2407529</v>
      </c>
      <c r="DT46" s="8"/>
      <c r="DU46" s="8"/>
      <c r="DV46" s="7"/>
      <c r="DW46" s="7"/>
      <c r="DX46" s="7"/>
      <c r="DY46" s="7"/>
      <c r="DZ46" s="7"/>
      <c r="EA46" s="7"/>
      <c r="EB46" s="7"/>
      <c r="EC46" s="7"/>
      <c r="ED46" s="7"/>
      <c r="EE46" s="7">
        <f>SUM([1]Hivatal!$W$327)</f>
        <v>0</v>
      </c>
      <c r="EF46" s="7"/>
      <c r="EG46" s="7"/>
      <c r="EH46" s="7"/>
      <c r="EI46" s="7"/>
      <c r="EJ46" s="7"/>
      <c r="EK46" s="7">
        <f>SUM([1]Hivatal!$AK$327)</f>
        <v>0</v>
      </c>
      <c r="EL46" s="7"/>
      <c r="EM46" s="7"/>
      <c r="EN46" s="7"/>
      <c r="EO46" s="7"/>
      <c r="EP46" s="7"/>
      <c r="EQ46" s="7">
        <f>SUM([1]Hivatal!$AS$327)</f>
        <v>0</v>
      </c>
      <c r="ER46" s="7"/>
      <c r="ES46" s="7"/>
      <c r="ET46" s="7">
        <f>SUM([1]Hivatal!$BA$327)</f>
        <v>0</v>
      </c>
      <c r="EU46" s="7"/>
      <c r="EV46" s="7"/>
      <c r="EW46" s="135">
        <f t="shared" si="55"/>
        <v>0</v>
      </c>
      <c r="EX46" s="135"/>
      <c r="EY46" s="7"/>
      <c r="EZ46" s="7"/>
      <c r="FA46" s="7"/>
      <c r="FB46" s="7"/>
      <c r="FC46" s="7"/>
      <c r="FD46" s="7"/>
      <c r="FE46" s="7"/>
      <c r="FF46" s="7"/>
      <c r="FG46" s="7"/>
      <c r="FH46" s="7"/>
      <c r="FI46" s="7"/>
      <c r="FJ46" s="7"/>
      <c r="FK46" s="7"/>
      <c r="FL46" s="8">
        <f t="shared" si="56"/>
        <v>0</v>
      </c>
      <c r="FM46" s="8"/>
      <c r="FN46" s="8"/>
      <c r="FO46" s="8"/>
      <c r="FP46" s="11">
        <f t="shared" si="57"/>
        <v>0</v>
      </c>
      <c r="FQ46" s="154">
        <f t="shared" si="58"/>
        <v>2407529</v>
      </c>
    </row>
    <row r="47" spans="1:173" x14ac:dyDescent="0.2">
      <c r="A47" s="161" t="s">
        <v>502</v>
      </c>
      <c r="B47" s="16"/>
      <c r="C47" s="7">
        <f>SUM([2]Önkormányzat!$G$372)</f>
        <v>0</v>
      </c>
      <c r="D47" s="7"/>
      <c r="E47" s="7"/>
      <c r="F47" s="7">
        <f>SUM([1]Önkormányzat!$I$374)</f>
        <v>0</v>
      </c>
      <c r="G47" s="7"/>
      <c r="H47" s="7"/>
      <c r="I47" s="7">
        <f>SUM([1]Önkormányzat!$K$374)</f>
        <v>0</v>
      </c>
      <c r="J47" s="7"/>
      <c r="K47" s="7"/>
      <c r="L47" s="7">
        <f>SUM([1]Önkormányzat!$M$374)</f>
        <v>0</v>
      </c>
      <c r="M47" s="7"/>
      <c r="N47" s="7"/>
      <c r="O47" s="7">
        <f>SUM([1]Önkormányzat!$R$374)</f>
        <v>0</v>
      </c>
      <c r="P47" s="7"/>
      <c r="Q47" s="7"/>
      <c r="R47" s="7">
        <f>SUM([1]Önkormányzat!$AK$374)</f>
        <v>0</v>
      </c>
      <c r="S47" s="7"/>
      <c r="T47" s="7"/>
      <c r="U47" s="7">
        <f>SUM([1]Önkormányzat!$AO$374)</f>
        <v>0</v>
      </c>
      <c r="V47" s="7"/>
      <c r="W47" s="7"/>
      <c r="X47" s="7"/>
      <c r="Y47" s="7"/>
      <c r="Z47" s="7"/>
      <c r="AA47" s="7">
        <f>SUM([1]Önkormányzat!$AV$374)</f>
        <v>0</v>
      </c>
      <c r="AB47" s="7"/>
      <c r="AC47" s="7"/>
      <c r="AD47" s="7">
        <f>SUM([1]Önkormányzat!$BA$374)</f>
        <v>0</v>
      </c>
      <c r="AE47" s="7"/>
      <c r="AF47" s="7"/>
      <c r="AG47" s="7">
        <f>SUM([1]Önkormányzat!$V$374)</f>
        <v>0</v>
      </c>
      <c r="AH47" s="7"/>
      <c r="AI47" s="7"/>
      <c r="AJ47" s="7">
        <f>SUM([1]Önkormányzat!$Z$374)</f>
        <v>0</v>
      </c>
      <c r="AK47" s="7"/>
      <c r="AL47" s="7"/>
      <c r="AM47" s="7">
        <f>SUM([1]Önkormányzat!$BH$374)</f>
        <v>0</v>
      </c>
      <c r="AN47" s="7"/>
      <c r="AO47" s="7"/>
      <c r="AP47" s="7">
        <f>SUM([1]Önkormányzat!$BO$374)</f>
        <v>0</v>
      </c>
      <c r="AQ47" s="7"/>
      <c r="AR47" s="7"/>
      <c r="AS47" s="7">
        <f>SUM([1]Önkormányzat!$CC$374)</f>
        <v>0</v>
      </c>
      <c r="AT47" s="7"/>
      <c r="AU47" s="7"/>
      <c r="AV47" s="7">
        <f>SUM([1]Önkormányzat!$CP$374)</f>
        <v>0</v>
      </c>
      <c r="AW47" s="7"/>
      <c r="AX47" s="7"/>
      <c r="AY47" s="7">
        <f>SUM([1]Önkormányzat!$BS$374)</f>
        <v>0</v>
      </c>
      <c r="AZ47" s="7"/>
      <c r="BA47" s="7"/>
      <c r="BB47" s="7">
        <f>SUM([1]Önkormányzat!$BU$374)</f>
        <v>0</v>
      </c>
      <c r="BC47" s="7"/>
      <c r="BD47" s="7"/>
      <c r="BE47" s="7"/>
      <c r="BF47" s="7"/>
      <c r="BG47" s="7"/>
      <c r="BH47" s="7">
        <f>SUM([1]Önkormányzat!$CA$374)</f>
        <v>0</v>
      </c>
      <c r="BI47" s="7"/>
      <c r="BJ47" s="7"/>
      <c r="BK47" s="7">
        <f>SUM([1]Önkormányzat!$CG$374)</f>
        <v>0</v>
      </c>
      <c r="BL47" s="7"/>
      <c r="BM47" s="7"/>
      <c r="BN47" s="7"/>
      <c r="BO47" s="7"/>
      <c r="BP47" s="7"/>
      <c r="BQ47" s="7">
        <f>SUM([1]Önkormányzat!$CW$374)</f>
        <v>0</v>
      </c>
      <c r="BR47" s="7"/>
      <c r="BS47" s="7"/>
      <c r="BT47" s="7">
        <f>SUM([1]Önkormányzat!$DA$374)</f>
        <v>0</v>
      </c>
      <c r="BU47" s="7"/>
      <c r="BV47" s="7"/>
      <c r="BW47" s="7"/>
      <c r="BX47" s="7"/>
      <c r="BY47" s="7"/>
      <c r="BZ47" s="7">
        <f>SUM([1]Önkormányzat!$DE$374)</f>
        <v>0</v>
      </c>
      <c r="CA47" s="7"/>
      <c r="CB47" s="7"/>
      <c r="CC47" s="7"/>
      <c r="CD47" s="7"/>
      <c r="CE47" s="7"/>
      <c r="CF47" s="7"/>
      <c r="CG47" s="7"/>
      <c r="CH47" s="7"/>
      <c r="CI47" s="7"/>
      <c r="CJ47" s="7"/>
      <c r="CK47" s="7"/>
      <c r="CL47" s="7"/>
      <c r="CM47" s="7"/>
      <c r="CN47" s="7"/>
      <c r="CO47" s="7">
        <f>SUM([1]Önkormányzat!$DV$374)</f>
        <v>0</v>
      </c>
      <c r="CP47" s="7"/>
      <c r="CQ47" s="7"/>
      <c r="CR47" s="7"/>
      <c r="CS47" s="7"/>
      <c r="CT47" s="7"/>
      <c r="CU47" s="7">
        <f>SUM([1]Önkormányzat!$EL$374)</f>
        <v>0</v>
      </c>
      <c r="CV47" s="7"/>
      <c r="CW47" s="7"/>
      <c r="CX47" s="7">
        <f>SUM([1]Önkormányzat!$EC$374)</f>
        <v>0</v>
      </c>
      <c r="CY47" s="7"/>
      <c r="CZ47" s="7"/>
      <c r="DA47" s="7">
        <f>SUM([1]Önkormányzat!$AD$374)</f>
        <v>0</v>
      </c>
      <c r="DB47" s="7"/>
      <c r="DC47" s="7"/>
      <c r="DD47" s="7">
        <f>SUM([1]Önkormányzat!$DK$374)</f>
        <v>0</v>
      </c>
      <c r="DE47" s="7"/>
      <c r="DF47" s="7"/>
      <c r="DG47" s="7">
        <f>SUM([1]Önkormányzat!$DO$374)</f>
        <v>0</v>
      </c>
      <c r="DH47" s="7"/>
      <c r="DI47" s="7"/>
      <c r="DJ47" s="7">
        <f>SUM([1]Önkormányzat!$EJ$374)</f>
        <v>0</v>
      </c>
      <c r="DK47" s="7"/>
      <c r="DL47" s="7"/>
      <c r="DM47" s="7">
        <f>SUM([1]Önkormányzat!$EQ$374)</f>
        <v>0</v>
      </c>
      <c r="DN47" s="7"/>
      <c r="DO47" s="7"/>
      <c r="DP47" s="7">
        <f>SUM([1]Önkormányzat!$EU$374)</f>
        <v>0</v>
      </c>
      <c r="DQ47" s="7"/>
      <c r="DR47" s="7"/>
      <c r="DS47" s="135">
        <f t="shared" si="54"/>
        <v>0</v>
      </c>
      <c r="DT47" s="8"/>
      <c r="DU47" s="8"/>
      <c r="DV47" s="7"/>
      <c r="DW47" s="7"/>
      <c r="DX47" s="7"/>
      <c r="DY47" s="7"/>
      <c r="DZ47" s="7"/>
      <c r="EA47" s="7"/>
      <c r="EB47" s="7"/>
      <c r="EC47" s="7"/>
      <c r="ED47" s="7"/>
      <c r="EE47" s="7">
        <f>SUM([1]Hivatal!$W$333)</f>
        <v>0</v>
      </c>
      <c r="EF47" s="7"/>
      <c r="EG47" s="7"/>
      <c r="EH47" s="7"/>
      <c r="EI47" s="7"/>
      <c r="EJ47" s="7"/>
      <c r="EK47" s="7">
        <f>SUM([1]Hivatal!$AK$333)</f>
        <v>0</v>
      </c>
      <c r="EL47" s="7"/>
      <c r="EM47" s="7"/>
      <c r="EN47" s="7"/>
      <c r="EO47" s="7"/>
      <c r="EP47" s="7"/>
      <c r="EQ47" s="7">
        <f>SUM([1]Hivatal!$AS$333)</f>
        <v>0</v>
      </c>
      <c r="ER47" s="7"/>
      <c r="ES47" s="7"/>
      <c r="ET47" s="7">
        <f>SUM([1]Hivatal!$BA$333)</f>
        <v>0</v>
      </c>
      <c r="EU47" s="7"/>
      <c r="EV47" s="7"/>
      <c r="EW47" s="135">
        <f t="shared" si="55"/>
        <v>0</v>
      </c>
      <c r="EX47" s="135"/>
      <c r="EY47" s="7"/>
      <c r="EZ47" s="7"/>
      <c r="FA47" s="7"/>
      <c r="FB47" s="7"/>
      <c r="FC47" s="7"/>
      <c r="FD47" s="7"/>
      <c r="FE47" s="7"/>
      <c r="FF47" s="7"/>
      <c r="FG47" s="7"/>
      <c r="FH47" s="7"/>
      <c r="FI47" s="7"/>
      <c r="FJ47" s="7"/>
      <c r="FK47" s="7"/>
      <c r="FL47" s="8">
        <f t="shared" si="56"/>
        <v>0</v>
      </c>
      <c r="FM47" s="8"/>
      <c r="FN47" s="8"/>
      <c r="FO47" s="8"/>
      <c r="FP47" s="11">
        <f t="shared" si="57"/>
        <v>0</v>
      </c>
      <c r="FQ47" s="154">
        <f t="shared" si="58"/>
        <v>0</v>
      </c>
    </row>
    <row r="48" spans="1:173" ht="25.5" x14ac:dyDescent="0.2">
      <c r="A48" s="161" t="s">
        <v>503</v>
      </c>
      <c r="B48" s="16"/>
      <c r="C48" s="7">
        <f>SUM([1]Önkormányzat!$G$379)</f>
        <v>0</v>
      </c>
      <c r="D48" s="7"/>
      <c r="E48" s="7"/>
      <c r="F48" s="7">
        <f>SUM([1]Önkormányzat!$I$379)</f>
        <v>0</v>
      </c>
      <c r="G48" s="7"/>
      <c r="H48" s="7"/>
      <c r="I48" s="7">
        <f>SUM([1]Önkormányzat!$K$379)</f>
        <v>0</v>
      </c>
      <c r="J48" s="7"/>
      <c r="K48" s="7"/>
      <c r="L48" s="7">
        <f>SUM([1]Önkormányzat!$M$379)</f>
        <v>0</v>
      </c>
      <c r="M48" s="7"/>
      <c r="N48" s="7"/>
      <c r="O48" s="7">
        <f>SUM([1]Önkormányzat!$R$379)</f>
        <v>0</v>
      </c>
      <c r="P48" s="7"/>
      <c r="Q48" s="7"/>
      <c r="R48" s="7">
        <f>SUM([1]Önkormányzat!$AK$379)</f>
        <v>0</v>
      </c>
      <c r="S48" s="7"/>
      <c r="T48" s="7"/>
      <c r="U48" s="7">
        <f>SUM([1]Önkormányzat!$AO$379)</f>
        <v>0</v>
      </c>
      <c r="V48" s="7"/>
      <c r="W48" s="7"/>
      <c r="X48" s="7"/>
      <c r="Y48" s="7"/>
      <c r="Z48" s="7"/>
      <c r="AA48" s="7">
        <f>SUM([1]Önkormányzat!$AV$379)</f>
        <v>0</v>
      </c>
      <c r="AB48" s="7"/>
      <c r="AC48" s="7"/>
      <c r="AD48" s="7">
        <f>SUM([1]Önkormányzat!$BA$379)</f>
        <v>0</v>
      </c>
      <c r="AE48" s="7"/>
      <c r="AF48" s="7"/>
      <c r="AG48" s="7">
        <f>SUM([1]Önkormányzat!$V$379)</f>
        <v>0</v>
      </c>
      <c r="AH48" s="7"/>
      <c r="AI48" s="7"/>
      <c r="AJ48" s="7">
        <f>SUM([1]Önkormányzat!$Z$379)</f>
        <v>0</v>
      </c>
      <c r="AK48" s="7"/>
      <c r="AL48" s="7"/>
      <c r="AM48" s="7">
        <f>SUM([1]Önkormányzat!$BH$379)</f>
        <v>0</v>
      </c>
      <c r="AN48" s="7"/>
      <c r="AO48" s="7"/>
      <c r="AP48" s="7">
        <f>SUM([1]Önkormányzat!$BO$379)</f>
        <v>0</v>
      </c>
      <c r="AQ48" s="7"/>
      <c r="AR48" s="7"/>
      <c r="AS48" s="7">
        <f>SUM([1]Önkormányzat!$CC$379)</f>
        <v>0</v>
      </c>
      <c r="AT48" s="7"/>
      <c r="AU48" s="7"/>
      <c r="AV48" s="7">
        <f>SUM([1]Önkormányzat!$CP$379)</f>
        <v>0</v>
      </c>
      <c r="AW48" s="7"/>
      <c r="AX48" s="7"/>
      <c r="AY48" s="7">
        <f>SUM([1]Önkormányzat!$BS$379)</f>
        <v>0</v>
      </c>
      <c r="AZ48" s="7"/>
      <c r="BA48" s="7"/>
      <c r="BB48" s="7">
        <f>SUM([1]Önkormányzat!$BU$379)</f>
        <v>0</v>
      </c>
      <c r="BC48" s="7"/>
      <c r="BD48" s="7"/>
      <c r="BE48" s="7"/>
      <c r="BF48" s="7"/>
      <c r="BG48" s="7"/>
      <c r="BH48" s="7">
        <f>SUM([1]Önkormányzat!$CA$379)</f>
        <v>0</v>
      </c>
      <c r="BI48" s="7"/>
      <c r="BJ48" s="7"/>
      <c r="BK48" s="7">
        <f>SUM([1]Önkormányzat!$CG$379)</f>
        <v>0</v>
      </c>
      <c r="BL48" s="7"/>
      <c r="BM48" s="7"/>
      <c r="BN48" s="7"/>
      <c r="BO48" s="7"/>
      <c r="BP48" s="7"/>
      <c r="BQ48" s="7">
        <f>SUM([1]Önkormányzat!$CW$379)</f>
        <v>0</v>
      </c>
      <c r="BR48" s="7"/>
      <c r="BS48" s="7"/>
      <c r="BT48" s="7">
        <f>SUM([1]Önkormányzat!$DA$379)</f>
        <v>0</v>
      </c>
      <c r="BU48" s="7"/>
      <c r="BV48" s="7"/>
      <c r="BW48" s="7"/>
      <c r="BX48" s="7"/>
      <c r="BY48" s="7"/>
      <c r="BZ48" s="7">
        <f>SUM([1]Önkormányzat!$DE$379)</f>
        <v>0</v>
      </c>
      <c r="CA48" s="7"/>
      <c r="CB48" s="7"/>
      <c r="CC48" s="7"/>
      <c r="CD48" s="7"/>
      <c r="CE48" s="7"/>
      <c r="CF48" s="7"/>
      <c r="CG48" s="7"/>
      <c r="CH48" s="7"/>
      <c r="CI48" s="7"/>
      <c r="CJ48" s="7"/>
      <c r="CK48" s="7"/>
      <c r="CL48" s="7"/>
      <c r="CM48" s="7"/>
      <c r="CN48" s="7"/>
      <c r="CO48" s="7">
        <f>SUM([1]Önkormányzat!$DV$379)</f>
        <v>0</v>
      </c>
      <c r="CP48" s="7"/>
      <c r="CQ48" s="7"/>
      <c r="CR48" s="7"/>
      <c r="CS48" s="7"/>
      <c r="CT48" s="7"/>
      <c r="CU48" s="7">
        <f>SUM([1]Önkormányzat!$EL$379)</f>
        <v>0</v>
      </c>
      <c r="CV48" s="7"/>
      <c r="CW48" s="7"/>
      <c r="CX48" s="7">
        <f>SUM([1]Önkormányzat!$EC$379)</f>
        <v>0</v>
      </c>
      <c r="CY48" s="7"/>
      <c r="CZ48" s="7"/>
      <c r="DA48" s="7">
        <f>SUM([1]Önkormányzat!$AD$379)</f>
        <v>0</v>
      </c>
      <c r="DB48" s="7"/>
      <c r="DC48" s="7"/>
      <c r="DD48" s="7">
        <f>SUM([1]Önkormányzat!$DK$379)</f>
        <v>0</v>
      </c>
      <c r="DE48" s="7"/>
      <c r="DF48" s="7"/>
      <c r="DG48" s="7">
        <f>SUM([1]Önkormányzat!$DO$379)</f>
        <v>0</v>
      </c>
      <c r="DH48" s="7"/>
      <c r="DI48" s="7"/>
      <c r="DJ48" s="7">
        <f>SUM([1]Önkormányzat!$EJ$379)</f>
        <v>0</v>
      </c>
      <c r="DK48" s="7"/>
      <c r="DL48" s="7"/>
      <c r="DM48" s="7">
        <f>SUM([1]Önkormányzat!$EQ$379)</f>
        <v>0</v>
      </c>
      <c r="DN48" s="7"/>
      <c r="DO48" s="7"/>
      <c r="DP48" s="7">
        <f>SUM([1]Önkormányzat!$EU$379)</f>
        <v>0</v>
      </c>
      <c r="DQ48" s="7"/>
      <c r="DR48" s="7"/>
      <c r="DS48" s="135">
        <f t="shared" si="54"/>
        <v>0</v>
      </c>
      <c r="DT48" s="8"/>
      <c r="DU48" s="8"/>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135">
        <f t="shared" si="55"/>
        <v>0</v>
      </c>
      <c r="EX48" s="135"/>
      <c r="EY48" s="7"/>
      <c r="EZ48" s="7"/>
      <c r="FA48" s="7"/>
      <c r="FB48" s="7"/>
      <c r="FC48" s="7"/>
      <c r="FD48" s="7"/>
      <c r="FE48" s="7"/>
      <c r="FF48" s="7"/>
      <c r="FG48" s="7"/>
      <c r="FH48" s="7"/>
      <c r="FI48" s="7"/>
      <c r="FJ48" s="7"/>
      <c r="FK48" s="7"/>
      <c r="FL48" s="8">
        <f t="shared" si="56"/>
        <v>0</v>
      </c>
      <c r="FM48" s="8"/>
      <c r="FN48" s="8"/>
      <c r="FO48" s="8"/>
      <c r="FP48" s="11">
        <f t="shared" si="57"/>
        <v>0</v>
      </c>
      <c r="FQ48" s="154">
        <f t="shared" si="58"/>
        <v>0</v>
      </c>
    </row>
    <row r="49" spans="1:173" s="13" customFormat="1" x14ac:dyDescent="0.2">
      <c r="A49" s="162" t="s">
        <v>504</v>
      </c>
      <c r="B49" s="5"/>
      <c r="C49" s="6">
        <f>C50+C51</f>
        <v>0</v>
      </c>
      <c r="D49" s="6"/>
      <c r="E49" s="6"/>
      <c r="F49" s="6">
        <f t="shared" ref="F49:DP49" si="59">F50+F51</f>
        <v>0</v>
      </c>
      <c r="G49" s="6"/>
      <c r="H49" s="6"/>
      <c r="I49" s="6">
        <f t="shared" si="59"/>
        <v>0</v>
      </c>
      <c r="J49" s="6"/>
      <c r="K49" s="6"/>
      <c r="L49" s="6">
        <f t="shared" si="59"/>
        <v>500</v>
      </c>
      <c r="M49" s="6"/>
      <c r="N49" s="6"/>
      <c r="O49" s="6">
        <f t="shared" si="59"/>
        <v>0</v>
      </c>
      <c r="P49" s="6"/>
      <c r="Q49" s="6"/>
      <c r="R49" s="6">
        <f t="shared" si="59"/>
        <v>0</v>
      </c>
      <c r="S49" s="6"/>
      <c r="T49" s="6"/>
      <c r="U49" s="6">
        <f t="shared" si="59"/>
        <v>0</v>
      </c>
      <c r="V49" s="6"/>
      <c r="W49" s="6"/>
      <c r="X49" s="6">
        <f t="shared" si="59"/>
        <v>0</v>
      </c>
      <c r="Y49" s="6"/>
      <c r="Z49" s="6"/>
      <c r="AA49" s="6">
        <f t="shared" si="59"/>
        <v>0</v>
      </c>
      <c r="AB49" s="6"/>
      <c r="AC49" s="6"/>
      <c r="AD49" s="6">
        <f t="shared" si="59"/>
        <v>0</v>
      </c>
      <c r="AE49" s="6"/>
      <c r="AF49" s="6"/>
      <c r="AG49" s="6">
        <f t="shared" si="59"/>
        <v>0</v>
      </c>
      <c r="AH49" s="6"/>
      <c r="AI49" s="6"/>
      <c r="AJ49" s="6">
        <f t="shared" si="59"/>
        <v>0</v>
      </c>
      <c r="AK49" s="6"/>
      <c r="AL49" s="6"/>
      <c r="AM49" s="6">
        <f t="shared" si="59"/>
        <v>0</v>
      </c>
      <c r="AN49" s="6"/>
      <c r="AO49" s="6"/>
      <c r="AP49" s="6">
        <f t="shared" si="59"/>
        <v>0</v>
      </c>
      <c r="AQ49" s="6"/>
      <c r="AR49" s="6"/>
      <c r="AS49" s="6">
        <f t="shared" si="59"/>
        <v>0</v>
      </c>
      <c r="AT49" s="6"/>
      <c r="AU49" s="6"/>
      <c r="AV49" s="6">
        <f t="shared" si="59"/>
        <v>0</v>
      </c>
      <c r="AW49" s="6"/>
      <c r="AX49" s="6"/>
      <c r="AY49" s="6">
        <f t="shared" si="59"/>
        <v>0</v>
      </c>
      <c r="AZ49" s="6"/>
      <c r="BA49" s="6"/>
      <c r="BB49" s="6">
        <f t="shared" si="59"/>
        <v>0</v>
      </c>
      <c r="BC49" s="6"/>
      <c r="BD49" s="6"/>
      <c r="BE49" s="6">
        <f t="shared" si="59"/>
        <v>0</v>
      </c>
      <c r="BF49" s="6"/>
      <c r="BG49" s="6"/>
      <c r="BH49" s="6">
        <f t="shared" si="59"/>
        <v>0</v>
      </c>
      <c r="BI49" s="6"/>
      <c r="BJ49" s="6"/>
      <c r="BK49" s="6">
        <f t="shared" si="59"/>
        <v>0</v>
      </c>
      <c r="BL49" s="6"/>
      <c r="BM49" s="6"/>
      <c r="BN49" s="6">
        <f t="shared" si="59"/>
        <v>0</v>
      </c>
      <c r="BO49" s="6"/>
      <c r="BP49" s="6"/>
      <c r="BQ49" s="6">
        <f t="shared" si="59"/>
        <v>0</v>
      </c>
      <c r="BR49" s="6"/>
      <c r="BS49" s="6"/>
      <c r="BT49" s="6">
        <f t="shared" si="59"/>
        <v>0</v>
      </c>
      <c r="BU49" s="6"/>
      <c r="BV49" s="6"/>
      <c r="BW49" s="6">
        <f t="shared" si="59"/>
        <v>0</v>
      </c>
      <c r="BX49" s="6"/>
      <c r="BY49" s="6"/>
      <c r="BZ49" s="6">
        <f t="shared" si="59"/>
        <v>0</v>
      </c>
      <c r="CA49" s="6"/>
      <c r="CB49" s="6"/>
      <c r="CC49" s="6">
        <f t="shared" si="59"/>
        <v>0</v>
      </c>
      <c r="CD49" s="6"/>
      <c r="CE49" s="6"/>
      <c r="CF49" s="6">
        <f t="shared" si="59"/>
        <v>0</v>
      </c>
      <c r="CG49" s="6"/>
      <c r="CH49" s="6"/>
      <c r="CI49" s="6">
        <f t="shared" si="59"/>
        <v>0</v>
      </c>
      <c r="CJ49" s="6"/>
      <c r="CK49" s="6"/>
      <c r="CL49" s="6">
        <f t="shared" si="59"/>
        <v>0</v>
      </c>
      <c r="CM49" s="6"/>
      <c r="CN49" s="6"/>
      <c r="CO49" s="6">
        <f t="shared" si="59"/>
        <v>0</v>
      </c>
      <c r="CP49" s="6"/>
      <c r="CQ49" s="6"/>
      <c r="CR49" s="6">
        <f t="shared" si="59"/>
        <v>0</v>
      </c>
      <c r="CS49" s="6"/>
      <c r="CT49" s="6"/>
      <c r="CU49" s="6">
        <f t="shared" si="59"/>
        <v>0</v>
      </c>
      <c r="CV49" s="6"/>
      <c r="CW49" s="6"/>
      <c r="CX49" s="6">
        <f t="shared" si="59"/>
        <v>0</v>
      </c>
      <c r="CY49" s="6"/>
      <c r="CZ49" s="6"/>
      <c r="DA49" s="6">
        <f t="shared" si="59"/>
        <v>0</v>
      </c>
      <c r="DB49" s="6"/>
      <c r="DC49" s="6"/>
      <c r="DD49" s="6">
        <f t="shared" si="59"/>
        <v>240000</v>
      </c>
      <c r="DE49" s="6"/>
      <c r="DF49" s="6"/>
      <c r="DG49" s="6">
        <f t="shared" si="59"/>
        <v>0</v>
      </c>
      <c r="DH49" s="6"/>
      <c r="DI49" s="6"/>
      <c r="DJ49" s="6">
        <f t="shared" si="59"/>
        <v>0</v>
      </c>
      <c r="DK49" s="6"/>
      <c r="DL49" s="6"/>
      <c r="DM49" s="6">
        <f t="shared" si="59"/>
        <v>0</v>
      </c>
      <c r="DN49" s="6"/>
      <c r="DO49" s="6"/>
      <c r="DP49" s="6">
        <f t="shared" si="59"/>
        <v>0</v>
      </c>
      <c r="DQ49" s="6"/>
      <c r="DR49" s="6"/>
      <c r="DS49" s="136">
        <f t="shared" ref="DS49:FN49" si="60">DS50+DS51</f>
        <v>240500</v>
      </c>
      <c r="DT49" s="6"/>
      <c r="DU49" s="6"/>
      <c r="DV49" s="6">
        <f t="shared" si="60"/>
        <v>0</v>
      </c>
      <c r="DW49" s="6"/>
      <c r="DX49" s="6"/>
      <c r="DY49" s="6">
        <f t="shared" ref="DY49:EE49" si="61">DY50+DY51</f>
        <v>0</v>
      </c>
      <c r="DZ49" s="6"/>
      <c r="EA49" s="6"/>
      <c r="EB49" s="6">
        <f t="shared" si="60"/>
        <v>0</v>
      </c>
      <c r="EC49" s="6"/>
      <c r="ED49" s="6"/>
      <c r="EE49" s="6">
        <f t="shared" si="61"/>
        <v>0</v>
      </c>
      <c r="EF49" s="6"/>
      <c r="EG49" s="6"/>
      <c r="EH49" s="6">
        <f t="shared" si="60"/>
        <v>0</v>
      </c>
      <c r="EI49" s="6"/>
      <c r="EJ49" s="6"/>
      <c r="EK49" s="6">
        <f t="shared" si="60"/>
        <v>0</v>
      </c>
      <c r="EL49" s="6"/>
      <c r="EM49" s="6"/>
      <c r="EN49" s="6">
        <f t="shared" si="60"/>
        <v>0</v>
      </c>
      <c r="EO49" s="6"/>
      <c r="EP49" s="6"/>
      <c r="EQ49" s="6">
        <f t="shared" ref="EQ49:ET49" si="62">EQ50+EQ51</f>
        <v>0</v>
      </c>
      <c r="ER49" s="6"/>
      <c r="ES49" s="6"/>
      <c r="ET49" s="6">
        <f t="shared" si="62"/>
        <v>0</v>
      </c>
      <c r="EU49" s="6"/>
      <c r="EV49" s="6"/>
      <c r="EW49" s="136">
        <f t="shared" si="60"/>
        <v>0</v>
      </c>
      <c r="EX49" s="136"/>
      <c r="EY49" s="6">
        <f t="shared" si="60"/>
        <v>0</v>
      </c>
      <c r="EZ49" s="6">
        <f t="shared" si="60"/>
        <v>0</v>
      </c>
      <c r="FA49" s="6">
        <f t="shared" si="60"/>
        <v>0</v>
      </c>
      <c r="FB49" s="6">
        <f t="shared" si="60"/>
        <v>0</v>
      </c>
      <c r="FC49" s="6">
        <f t="shared" si="60"/>
        <v>0</v>
      </c>
      <c r="FD49" s="6">
        <f t="shared" si="60"/>
        <v>0</v>
      </c>
      <c r="FE49" s="6">
        <f t="shared" si="60"/>
        <v>0</v>
      </c>
      <c r="FF49" s="6">
        <f t="shared" si="60"/>
        <v>0</v>
      </c>
      <c r="FG49" s="6">
        <f t="shared" si="60"/>
        <v>0</v>
      </c>
      <c r="FH49" s="6">
        <f t="shared" si="60"/>
        <v>0</v>
      </c>
      <c r="FI49" s="6">
        <f t="shared" si="60"/>
        <v>0</v>
      </c>
      <c r="FJ49" s="6">
        <f t="shared" si="60"/>
        <v>0</v>
      </c>
      <c r="FK49" s="6">
        <f>FK50+FK51</f>
        <v>0</v>
      </c>
      <c r="FL49" s="6">
        <f t="shared" si="60"/>
        <v>0</v>
      </c>
      <c r="FM49" s="6">
        <f t="shared" si="60"/>
        <v>0</v>
      </c>
      <c r="FN49" s="6">
        <f t="shared" si="60"/>
        <v>0</v>
      </c>
      <c r="FO49" s="6">
        <f>FO50+FO51</f>
        <v>0</v>
      </c>
      <c r="FP49" s="6">
        <f>FP50+FP51</f>
        <v>0</v>
      </c>
      <c r="FQ49" s="156">
        <f>FQ50+FQ51</f>
        <v>240500</v>
      </c>
    </row>
    <row r="50" spans="1:173" ht="25.5" x14ac:dyDescent="0.2">
      <c r="A50" s="161" t="s">
        <v>505</v>
      </c>
      <c r="B50" s="16"/>
      <c r="C50" s="7">
        <f>SUM([1]Önkormányzat!$G$389)</f>
        <v>0</v>
      </c>
      <c r="D50" s="7"/>
      <c r="E50" s="7"/>
      <c r="F50" s="7">
        <f>SUM([1]Önkormányzat!$I$389)</f>
        <v>0</v>
      </c>
      <c r="G50" s="7"/>
      <c r="H50" s="7"/>
      <c r="I50" s="7">
        <f>SUM([1]Önkormányzat!$K$389)</f>
        <v>0</v>
      </c>
      <c r="J50" s="7"/>
      <c r="K50" s="7"/>
      <c r="L50" s="7">
        <f>SUM([1]Önkormányzat!$M$389)</f>
        <v>500</v>
      </c>
      <c r="M50" s="7"/>
      <c r="N50" s="7"/>
      <c r="O50" s="7">
        <f>SUM([1]Önkormányzat!$R$389)</f>
        <v>0</v>
      </c>
      <c r="P50" s="7"/>
      <c r="Q50" s="7"/>
      <c r="R50" s="7">
        <f>SUM([1]Önkormányzat!$AK$389)</f>
        <v>0</v>
      </c>
      <c r="S50" s="7"/>
      <c r="T50" s="7"/>
      <c r="U50" s="7">
        <f>SUM([1]Önkormányzat!$AO$389)</f>
        <v>0</v>
      </c>
      <c r="V50" s="7"/>
      <c r="W50" s="7"/>
      <c r="X50" s="7"/>
      <c r="Y50" s="7"/>
      <c r="Z50" s="7"/>
      <c r="AA50" s="7">
        <f>SUM([1]Önkormányzat!$AV$389)</f>
        <v>0</v>
      </c>
      <c r="AB50" s="7"/>
      <c r="AC50" s="7"/>
      <c r="AD50" s="7">
        <f>SUM([1]Önkormányzat!$BA$389)</f>
        <v>0</v>
      </c>
      <c r="AE50" s="7"/>
      <c r="AF50" s="7"/>
      <c r="AG50" s="7">
        <f>SUM([1]Önkormányzat!$V$389)</f>
        <v>0</v>
      </c>
      <c r="AH50" s="7"/>
      <c r="AI50" s="7"/>
      <c r="AJ50" s="7">
        <f>SUM([1]Önkormányzat!$Z$389)</f>
        <v>0</v>
      </c>
      <c r="AK50" s="7"/>
      <c r="AL50" s="7"/>
      <c r="AM50" s="7">
        <f>SUM([1]Önkormányzat!$BH$389)</f>
        <v>0</v>
      </c>
      <c r="AN50" s="7"/>
      <c r="AO50" s="7"/>
      <c r="AP50" s="7">
        <f>SUM([1]Önkormányzat!$BO$389)</f>
        <v>0</v>
      </c>
      <c r="AQ50" s="7"/>
      <c r="AR50" s="7"/>
      <c r="AS50" s="7">
        <f>SUM([1]Önkormányzat!$CC$389)</f>
        <v>0</v>
      </c>
      <c r="AT50" s="7"/>
      <c r="AU50" s="7"/>
      <c r="AV50" s="7">
        <f>SUM([1]Önkormányzat!$CP$389)</f>
        <v>0</v>
      </c>
      <c r="AW50" s="7"/>
      <c r="AX50" s="7"/>
      <c r="AY50" s="7">
        <f>SUM([1]Önkormányzat!$BS$389)</f>
        <v>0</v>
      </c>
      <c r="AZ50" s="7"/>
      <c r="BA50" s="7"/>
      <c r="BB50" s="7">
        <f>SUM([1]Önkormányzat!$BU$389)</f>
        <v>0</v>
      </c>
      <c r="BC50" s="7"/>
      <c r="BD50" s="7"/>
      <c r="BE50" s="7"/>
      <c r="BF50" s="7"/>
      <c r="BG50" s="7"/>
      <c r="BH50" s="7">
        <f>SUM([1]Önkormányzat!$CA$389)</f>
        <v>0</v>
      </c>
      <c r="BI50" s="7"/>
      <c r="BJ50" s="7"/>
      <c r="BK50" s="7">
        <f>SUM([1]Önkormányzat!$CG$389)</f>
        <v>0</v>
      </c>
      <c r="BL50" s="7"/>
      <c r="BM50" s="7"/>
      <c r="BN50" s="7"/>
      <c r="BO50" s="7"/>
      <c r="BP50" s="7"/>
      <c r="BQ50" s="7">
        <f>SUM([1]Önkormányzat!$CW$389)</f>
        <v>0</v>
      </c>
      <c r="BR50" s="7"/>
      <c r="BS50" s="7"/>
      <c r="BT50" s="7">
        <f>SUM([1]Önkormányzat!$DA$389)</f>
        <v>0</v>
      </c>
      <c r="BU50" s="7"/>
      <c r="BV50" s="7"/>
      <c r="BW50" s="7"/>
      <c r="BX50" s="7"/>
      <c r="BY50" s="7"/>
      <c r="BZ50" s="7">
        <f>SUM([1]Önkormányzat!$DE$389)</f>
        <v>0</v>
      </c>
      <c r="CA50" s="7"/>
      <c r="CB50" s="7"/>
      <c r="CC50" s="7"/>
      <c r="CD50" s="7"/>
      <c r="CE50" s="7"/>
      <c r="CF50" s="7"/>
      <c r="CG50" s="7"/>
      <c r="CH50" s="7"/>
      <c r="CI50" s="7"/>
      <c r="CJ50" s="7"/>
      <c r="CK50" s="7"/>
      <c r="CL50" s="7"/>
      <c r="CM50" s="7"/>
      <c r="CN50" s="7"/>
      <c r="CO50" s="7">
        <f>SUM([1]Önkormányzat!$DV$389)</f>
        <v>0</v>
      </c>
      <c r="CP50" s="7"/>
      <c r="CQ50" s="7"/>
      <c r="CR50" s="7"/>
      <c r="CS50" s="7"/>
      <c r="CT50" s="7"/>
      <c r="CU50" s="7">
        <f>SUM([1]Önkormányzat!$EL$389)</f>
        <v>0</v>
      </c>
      <c r="CV50" s="7"/>
      <c r="CW50" s="7"/>
      <c r="CX50" s="7">
        <f>SUM([1]Önkormányzat!$EC$389)</f>
        <v>0</v>
      </c>
      <c r="CY50" s="7"/>
      <c r="CZ50" s="7"/>
      <c r="DA50" s="7">
        <f>SUM([1]Önkormányzat!$AD$389)</f>
        <v>0</v>
      </c>
      <c r="DB50" s="7"/>
      <c r="DC50" s="7"/>
      <c r="DD50" s="7">
        <f>SUM([1]Önkormányzat!$DK$384)</f>
        <v>240000</v>
      </c>
      <c r="DE50" s="7"/>
      <c r="DF50" s="7"/>
      <c r="DG50" s="7">
        <f>SUM([1]Önkormányzat!$DO$389)</f>
        <v>0</v>
      </c>
      <c r="DH50" s="7"/>
      <c r="DI50" s="7"/>
      <c r="DJ50" s="7">
        <f>SUM([1]Önkormányzat!$EJ$389)</f>
        <v>0</v>
      </c>
      <c r="DK50" s="7"/>
      <c r="DL50" s="7"/>
      <c r="DM50" s="7">
        <f>SUM([1]Önkormányzat!$EQ$389)</f>
        <v>0</v>
      </c>
      <c r="DN50" s="7"/>
      <c r="DO50" s="7"/>
      <c r="DP50" s="7">
        <f>SUM([1]Önkormányzat!$EU$389)</f>
        <v>0</v>
      </c>
      <c r="DQ50" s="7"/>
      <c r="DR50" s="7"/>
      <c r="DS50" s="135">
        <f>SUM(C50:DP50)</f>
        <v>240500</v>
      </c>
      <c r="DT50" s="8"/>
      <c r="DU50" s="8"/>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135">
        <f>SUM(DV50:ET50)</f>
        <v>0</v>
      </c>
      <c r="EX50" s="135"/>
      <c r="EY50" s="7"/>
      <c r="EZ50" s="7"/>
      <c r="FA50" s="7"/>
      <c r="FB50" s="7"/>
      <c r="FC50" s="7"/>
      <c r="FD50" s="7"/>
      <c r="FE50" s="7"/>
      <c r="FF50" s="7"/>
      <c r="FG50" s="7"/>
      <c r="FH50" s="7"/>
      <c r="FI50" s="7"/>
      <c r="FJ50" s="7"/>
      <c r="FK50" s="7"/>
      <c r="FL50" s="8">
        <f>SUM(EY50:FK50)</f>
        <v>0</v>
      </c>
      <c r="FM50" s="8"/>
      <c r="FN50" s="8"/>
      <c r="FO50" s="8"/>
      <c r="FP50" s="11">
        <f>FL50+FM50+FN50+FO50</f>
        <v>0</v>
      </c>
      <c r="FQ50" s="154">
        <f>DS50+EW50+FP50</f>
        <v>240500</v>
      </c>
    </row>
    <row r="51" spans="1:173" x14ac:dyDescent="0.2">
      <c r="A51" s="161" t="s">
        <v>506</v>
      </c>
      <c r="B51" s="1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135">
        <f>SUM(C51:DP51)</f>
        <v>0</v>
      </c>
      <c r="DT51" s="8"/>
      <c r="DU51" s="8"/>
      <c r="DV51" s="7"/>
      <c r="DW51" s="7"/>
      <c r="DX51" s="7"/>
      <c r="DY51" s="7"/>
      <c r="DZ51" s="7"/>
      <c r="EA51" s="7"/>
      <c r="EB51" s="7"/>
      <c r="EC51" s="7"/>
      <c r="ED51" s="7"/>
      <c r="EE51" s="7">
        <f>SUM([1]Hivatal!$W$338)</f>
        <v>0</v>
      </c>
      <c r="EF51" s="7"/>
      <c r="EG51" s="7"/>
      <c r="EH51" s="7"/>
      <c r="EI51" s="7"/>
      <c r="EJ51" s="7"/>
      <c r="EK51" s="7">
        <f>SUM([1]Hivatal!$AK$338)</f>
        <v>0</v>
      </c>
      <c r="EL51" s="7"/>
      <c r="EM51" s="7"/>
      <c r="EN51" s="7"/>
      <c r="EO51" s="7"/>
      <c r="EP51" s="7"/>
      <c r="EQ51" s="7">
        <f>SUM([1]Hivatal!$AS$338)</f>
        <v>0</v>
      </c>
      <c r="ER51" s="7"/>
      <c r="ES51" s="7"/>
      <c r="ET51" s="7">
        <f>SUM([1]Hivatal!$BA$338)</f>
        <v>0</v>
      </c>
      <c r="EU51" s="7"/>
      <c r="EV51" s="7"/>
      <c r="EW51" s="135">
        <f>SUM(DV51:ET51)</f>
        <v>0</v>
      </c>
      <c r="EX51" s="135"/>
      <c r="EY51" s="7"/>
      <c r="EZ51" s="7"/>
      <c r="FA51" s="7"/>
      <c r="FB51" s="7"/>
      <c r="FC51" s="7"/>
      <c r="FD51" s="7"/>
      <c r="FE51" s="7"/>
      <c r="FF51" s="7"/>
      <c r="FG51" s="7"/>
      <c r="FH51" s="7"/>
      <c r="FI51" s="7"/>
      <c r="FJ51" s="7"/>
      <c r="FK51" s="7"/>
      <c r="FL51" s="8">
        <f>SUM(EY51:FK51)</f>
        <v>0</v>
      </c>
      <c r="FM51" s="8"/>
      <c r="FN51" s="8"/>
      <c r="FO51" s="8"/>
      <c r="FP51" s="11">
        <f>FL51+FM51+FN51+FO51</f>
        <v>0</v>
      </c>
      <c r="FQ51" s="154">
        <f>DS51+EW51+FP51</f>
        <v>0</v>
      </c>
    </row>
    <row r="52" spans="1:173" s="13" customFormat="1" x14ac:dyDescent="0.2">
      <c r="A52" s="162" t="s">
        <v>507</v>
      </c>
      <c r="B52" s="5"/>
      <c r="C52" s="6">
        <f>C28+C40</f>
        <v>0</v>
      </c>
      <c r="D52" s="6"/>
      <c r="E52" s="6"/>
      <c r="F52" s="6">
        <f t="shared" ref="F52:DP52" si="63">F28+F40</f>
        <v>0</v>
      </c>
      <c r="G52" s="6"/>
      <c r="H52" s="6"/>
      <c r="I52" s="6">
        <f t="shared" si="63"/>
        <v>0</v>
      </c>
      <c r="J52" s="6"/>
      <c r="K52" s="6"/>
      <c r="L52" s="6">
        <f t="shared" si="63"/>
        <v>500</v>
      </c>
      <c r="M52" s="6"/>
      <c r="N52" s="6"/>
      <c r="O52" s="6">
        <f t="shared" si="63"/>
        <v>0</v>
      </c>
      <c r="P52" s="6"/>
      <c r="Q52" s="6"/>
      <c r="R52" s="6">
        <f t="shared" si="63"/>
        <v>0</v>
      </c>
      <c r="S52" s="6"/>
      <c r="T52" s="6"/>
      <c r="U52" s="6">
        <f t="shared" si="63"/>
        <v>0</v>
      </c>
      <c r="V52" s="6"/>
      <c r="W52" s="6"/>
      <c r="X52" s="6">
        <f t="shared" si="63"/>
        <v>0</v>
      </c>
      <c r="Y52" s="6"/>
      <c r="Z52" s="6"/>
      <c r="AA52" s="6">
        <f t="shared" si="63"/>
        <v>8467</v>
      </c>
      <c r="AB52" s="6"/>
      <c r="AC52" s="6"/>
      <c r="AD52" s="6">
        <f t="shared" si="63"/>
        <v>0</v>
      </c>
      <c r="AE52" s="6"/>
      <c r="AF52" s="6"/>
      <c r="AG52" s="6">
        <f t="shared" si="63"/>
        <v>0</v>
      </c>
      <c r="AH52" s="6"/>
      <c r="AI52" s="6"/>
      <c r="AJ52" s="6">
        <f t="shared" si="63"/>
        <v>0</v>
      </c>
      <c r="AK52" s="6"/>
      <c r="AL52" s="6"/>
      <c r="AM52" s="6">
        <f t="shared" si="63"/>
        <v>0</v>
      </c>
      <c r="AN52" s="6"/>
      <c r="AO52" s="6"/>
      <c r="AP52" s="6">
        <f t="shared" si="63"/>
        <v>0</v>
      </c>
      <c r="AQ52" s="6"/>
      <c r="AR52" s="6"/>
      <c r="AS52" s="6">
        <f t="shared" si="63"/>
        <v>0</v>
      </c>
      <c r="AT52" s="6"/>
      <c r="AU52" s="6"/>
      <c r="AV52" s="6">
        <f t="shared" si="63"/>
        <v>0</v>
      </c>
      <c r="AW52" s="6"/>
      <c r="AX52" s="6"/>
      <c r="AY52" s="6">
        <f t="shared" si="63"/>
        <v>0</v>
      </c>
      <c r="AZ52" s="6"/>
      <c r="BA52" s="6"/>
      <c r="BB52" s="6">
        <f t="shared" si="63"/>
        <v>0</v>
      </c>
      <c r="BC52" s="6"/>
      <c r="BD52" s="6"/>
      <c r="BE52" s="6">
        <f t="shared" si="63"/>
        <v>0</v>
      </c>
      <c r="BF52" s="6"/>
      <c r="BG52" s="6"/>
      <c r="BH52" s="6">
        <f t="shared" si="63"/>
        <v>0</v>
      </c>
      <c r="BI52" s="6"/>
      <c r="BJ52" s="6"/>
      <c r="BK52" s="6">
        <f t="shared" si="63"/>
        <v>0</v>
      </c>
      <c r="BL52" s="6"/>
      <c r="BM52" s="6"/>
      <c r="BN52" s="6">
        <f t="shared" si="63"/>
        <v>0</v>
      </c>
      <c r="BO52" s="6"/>
      <c r="BP52" s="6"/>
      <c r="BQ52" s="6">
        <f t="shared" si="63"/>
        <v>95849</v>
      </c>
      <c r="BR52" s="6"/>
      <c r="BS52" s="6"/>
      <c r="BT52" s="6">
        <f t="shared" si="63"/>
        <v>20000</v>
      </c>
      <c r="BU52" s="6"/>
      <c r="BV52" s="6"/>
      <c r="BW52" s="6">
        <f t="shared" si="63"/>
        <v>0</v>
      </c>
      <c r="BX52" s="6"/>
      <c r="BY52" s="6"/>
      <c r="BZ52" s="6">
        <f t="shared" si="63"/>
        <v>0</v>
      </c>
      <c r="CA52" s="6"/>
      <c r="CB52" s="6"/>
      <c r="CC52" s="6">
        <f t="shared" si="63"/>
        <v>0</v>
      </c>
      <c r="CD52" s="6"/>
      <c r="CE52" s="6"/>
      <c r="CF52" s="6">
        <f t="shared" si="63"/>
        <v>2798532</v>
      </c>
      <c r="CG52" s="6"/>
      <c r="CH52" s="6"/>
      <c r="CI52" s="6">
        <f t="shared" si="63"/>
        <v>0</v>
      </c>
      <c r="CJ52" s="6"/>
      <c r="CK52" s="6"/>
      <c r="CL52" s="6">
        <f t="shared" si="63"/>
        <v>0</v>
      </c>
      <c r="CM52" s="6"/>
      <c r="CN52" s="6"/>
      <c r="CO52" s="6">
        <f t="shared" si="63"/>
        <v>310000</v>
      </c>
      <c r="CP52" s="6"/>
      <c r="CQ52" s="6"/>
      <c r="CR52" s="6">
        <f t="shared" si="63"/>
        <v>0</v>
      </c>
      <c r="CS52" s="6"/>
      <c r="CT52" s="6"/>
      <c r="CU52" s="6">
        <f t="shared" si="63"/>
        <v>0</v>
      </c>
      <c r="CV52" s="6"/>
      <c r="CW52" s="6"/>
      <c r="CX52" s="6">
        <f t="shared" si="63"/>
        <v>0</v>
      </c>
      <c r="CY52" s="6"/>
      <c r="CZ52" s="6"/>
      <c r="DA52" s="6">
        <f t="shared" si="63"/>
        <v>0</v>
      </c>
      <c r="DB52" s="6"/>
      <c r="DC52" s="6"/>
      <c r="DD52" s="6">
        <f t="shared" si="63"/>
        <v>240000</v>
      </c>
      <c r="DE52" s="6"/>
      <c r="DF52" s="6"/>
      <c r="DG52" s="6">
        <f t="shared" si="63"/>
        <v>0</v>
      </c>
      <c r="DH52" s="6"/>
      <c r="DI52" s="6"/>
      <c r="DJ52" s="6">
        <f t="shared" si="63"/>
        <v>0</v>
      </c>
      <c r="DK52" s="6"/>
      <c r="DL52" s="6"/>
      <c r="DM52" s="6">
        <f t="shared" si="63"/>
        <v>0</v>
      </c>
      <c r="DN52" s="6"/>
      <c r="DO52" s="6"/>
      <c r="DP52" s="6">
        <f t="shared" si="63"/>
        <v>35000</v>
      </c>
      <c r="DQ52" s="6"/>
      <c r="DR52" s="6"/>
      <c r="DS52" s="136">
        <f t="shared" ref="DS52:FM52" si="64">DS28+DS40</f>
        <v>3508348</v>
      </c>
      <c r="DT52" s="6"/>
      <c r="DU52" s="6"/>
      <c r="DV52" s="6">
        <f t="shared" si="64"/>
        <v>0</v>
      </c>
      <c r="DW52" s="6"/>
      <c r="DX52" s="6"/>
      <c r="DY52" s="6">
        <f t="shared" ref="DY52:EE52" si="65">DY28+DY40</f>
        <v>0</v>
      </c>
      <c r="DZ52" s="6"/>
      <c r="EA52" s="6"/>
      <c r="EB52" s="6">
        <f t="shared" si="64"/>
        <v>0</v>
      </c>
      <c r="EC52" s="6"/>
      <c r="ED52" s="6"/>
      <c r="EE52" s="6">
        <f t="shared" si="65"/>
        <v>0</v>
      </c>
      <c r="EF52" s="6"/>
      <c r="EG52" s="6"/>
      <c r="EH52" s="6">
        <f t="shared" si="64"/>
        <v>0</v>
      </c>
      <c r="EI52" s="6"/>
      <c r="EJ52" s="6"/>
      <c r="EK52" s="6">
        <f t="shared" si="64"/>
        <v>0</v>
      </c>
      <c r="EL52" s="6"/>
      <c r="EM52" s="6"/>
      <c r="EN52" s="6">
        <f t="shared" si="64"/>
        <v>0</v>
      </c>
      <c r="EO52" s="6"/>
      <c r="EP52" s="6"/>
      <c r="EQ52" s="6">
        <f t="shared" ref="EQ52:ET52" si="66">EQ28+EQ40</f>
        <v>0</v>
      </c>
      <c r="ER52" s="6"/>
      <c r="ES52" s="6"/>
      <c r="ET52" s="6">
        <f t="shared" si="66"/>
        <v>0</v>
      </c>
      <c r="EU52" s="6"/>
      <c r="EV52" s="6"/>
      <c r="EW52" s="136">
        <f t="shared" si="64"/>
        <v>0</v>
      </c>
      <c r="EX52" s="136"/>
      <c r="EY52" s="6">
        <f t="shared" si="64"/>
        <v>3000</v>
      </c>
      <c r="EZ52" s="6">
        <f t="shared" si="64"/>
        <v>0</v>
      </c>
      <c r="FA52" s="6">
        <f t="shared" si="64"/>
        <v>0</v>
      </c>
      <c r="FB52" s="6">
        <f t="shared" si="64"/>
        <v>1097</v>
      </c>
      <c r="FC52" s="6">
        <f t="shared" si="64"/>
        <v>0</v>
      </c>
      <c r="FD52" s="6">
        <f t="shared" si="64"/>
        <v>10165</v>
      </c>
      <c r="FE52" s="6">
        <f t="shared" si="64"/>
        <v>426</v>
      </c>
      <c r="FF52" s="6">
        <f t="shared" si="64"/>
        <v>534</v>
      </c>
      <c r="FG52" s="6">
        <f t="shared" si="64"/>
        <v>0</v>
      </c>
      <c r="FH52" s="6">
        <f t="shared" si="64"/>
        <v>0</v>
      </c>
      <c r="FI52" s="6">
        <f t="shared" si="64"/>
        <v>0</v>
      </c>
      <c r="FJ52" s="6">
        <f t="shared" si="64"/>
        <v>0</v>
      </c>
      <c r="FK52" s="6">
        <f t="shared" si="64"/>
        <v>0</v>
      </c>
      <c r="FL52" s="6">
        <f t="shared" si="64"/>
        <v>15222</v>
      </c>
      <c r="FM52" s="6">
        <f t="shared" si="64"/>
        <v>33795</v>
      </c>
      <c r="FN52" s="6">
        <f>FN28+FN40</f>
        <v>0</v>
      </c>
      <c r="FO52" s="6">
        <f>FO28+FO40</f>
        <v>0</v>
      </c>
      <c r="FP52" s="6">
        <f>FP28+FP40</f>
        <v>49017</v>
      </c>
      <c r="FQ52" s="156">
        <f>FQ28+FQ40</f>
        <v>3557365</v>
      </c>
    </row>
    <row r="53" spans="1:173" s="13" customFormat="1" x14ac:dyDescent="0.2">
      <c r="A53" s="162" t="s">
        <v>508</v>
      </c>
      <c r="B53" s="5"/>
      <c r="C53" s="6">
        <f>C54+C58</f>
        <v>0</v>
      </c>
      <c r="D53" s="6"/>
      <c r="E53" s="6"/>
      <c r="F53" s="6">
        <f t="shared" ref="F53:DP53" si="67">F54+F58</f>
        <v>0</v>
      </c>
      <c r="G53" s="6"/>
      <c r="H53" s="6"/>
      <c r="I53" s="6">
        <f t="shared" si="67"/>
        <v>0</v>
      </c>
      <c r="J53" s="6"/>
      <c r="K53" s="6"/>
      <c r="L53" s="6">
        <f t="shared" si="67"/>
        <v>0</v>
      </c>
      <c r="M53" s="6"/>
      <c r="N53" s="6"/>
      <c r="O53" s="6">
        <f t="shared" si="67"/>
        <v>0</v>
      </c>
      <c r="P53" s="6"/>
      <c r="Q53" s="6"/>
      <c r="R53" s="6">
        <f t="shared" si="67"/>
        <v>0</v>
      </c>
      <c r="S53" s="6"/>
      <c r="T53" s="6"/>
      <c r="U53" s="6">
        <f t="shared" si="67"/>
        <v>0</v>
      </c>
      <c r="V53" s="6"/>
      <c r="W53" s="6"/>
      <c r="X53" s="6">
        <f t="shared" si="67"/>
        <v>0</v>
      </c>
      <c r="Y53" s="6"/>
      <c r="Z53" s="6"/>
      <c r="AA53" s="6">
        <f t="shared" si="67"/>
        <v>498060</v>
      </c>
      <c r="AB53" s="6"/>
      <c r="AC53" s="6"/>
      <c r="AD53" s="6">
        <f t="shared" si="67"/>
        <v>0</v>
      </c>
      <c r="AE53" s="6"/>
      <c r="AF53" s="6"/>
      <c r="AG53" s="6">
        <f t="shared" si="67"/>
        <v>0</v>
      </c>
      <c r="AH53" s="6"/>
      <c r="AI53" s="6"/>
      <c r="AJ53" s="6">
        <f t="shared" si="67"/>
        <v>0</v>
      </c>
      <c r="AK53" s="6"/>
      <c r="AL53" s="6"/>
      <c r="AM53" s="6">
        <f t="shared" si="67"/>
        <v>0</v>
      </c>
      <c r="AN53" s="6"/>
      <c r="AO53" s="6"/>
      <c r="AP53" s="6">
        <f t="shared" si="67"/>
        <v>0</v>
      </c>
      <c r="AQ53" s="6"/>
      <c r="AR53" s="6"/>
      <c r="AS53" s="6">
        <f t="shared" si="67"/>
        <v>0</v>
      </c>
      <c r="AT53" s="6"/>
      <c r="AU53" s="6"/>
      <c r="AV53" s="6">
        <f t="shared" si="67"/>
        <v>0</v>
      </c>
      <c r="AW53" s="6"/>
      <c r="AX53" s="6"/>
      <c r="AY53" s="6">
        <f t="shared" si="67"/>
        <v>0</v>
      </c>
      <c r="AZ53" s="6"/>
      <c r="BA53" s="6"/>
      <c r="BB53" s="6">
        <f t="shared" si="67"/>
        <v>0</v>
      </c>
      <c r="BC53" s="6"/>
      <c r="BD53" s="6"/>
      <c r="BE53" s="6">
        <f t="shared" si="67"/>
        <v>0</v>
      </c>
      <c r="BF53" s="6"/>
      <c r="BG53" s="6"/>
      <c r="BH53" s="6">
        <f t="shared" si="67"/>
        <v>0</v>
      </c>
      <c r="BI53" s="6"/>
      <c r="BJ53" s="6"/>
      <c r="BK53" s="6">
        <f t="shared" si="67"/>
        <v>0</v>
      </c>
      <c r="BL53" s="6"/>
      <c r="BM53" s="6"/>
      <c r="BN53" s="6">
        <f t="shared" si="67"/>
        <v>0</v>
      </c>
      <c r="BO53" s="6"/>
      <c r="BP53" s="6"/>
      <c r="BQ53" s="6">
        <f t="shared" si="67"/>
        <v>0</v>
      </c>
      <c r="BR53" s="6"/>
      <c r="BS53" s="6"/>
      <c r="BT53" s="6">
        <f t="shared" si="67"/>
        <v>0</v>
      </c>
      <c r="BU53" s="6"/>
      <c r="BV53" s="6"/>
      <c r="BW53" s="6">
        <f t="shared" si="67"/>
        <v>0</v>
      </c>
      <c r="BX53" s="6"/>
      <c r="BY53" s="6"/>
      <c r="BZ53" s="6">
        <f t="shared" si="67"/>
        <v>0</v>
      </c>
      <c r="CA53" s="6"/>
      <c r="CB53" s="6"/>
      <c r="CC53" s="6">
        <f t="shared" si="67"/>
        <v>0</v>
      </c>
      <c r="CD53" s="6"/>
      <c r="CE53" s="6"/>
      <c r="CF53" s="6">
        <f t="shared" si="67"/>
        <v>0</v>
      </c>
      <c r="CG53" s="6"/>
      <c r="CH53" s="6"/>
      <c r="CI53" s="6">
        <f t="shared" si="67"/>
        <v>0</v>
      </c>
      <c r="CJ53" s="6"/>
      <c r="CK53" s="6"/>
      <c r="CL53" s="6">
        <f t="shared" si="67"/>
        <v>0</v>
      </c>
      <c r="CM53" s="6"/>
      <c r="CN53" s="6"/>
      <c r="CO53" s="6">
        <f t="shared" si="67"/>
        <v>0</v>
      </c>
      <c r="CP53" s="6"/>
      <c r="CQ53" s="6"/>
      <c r="CR53" s="6">
        <f t="shared" si="67"/>
        <v>0</v>
      </c>
      <c r="CS53" s="6"/>
      <c r="CT53" s="6"/>
      <c r="CU53" s="6">
        <f t="shared" si="67"/>
        <v>0</v>
      </c>
      <c r="CV53" s="6"/>
      <c r="CW53" s="6"/>
      <c r="CX53" s="6">
        <f t="shared" si="67"/>
        <v>0</v>
      </c>
      <c r="CY53" s="6"/>
      <c r="CZ53" s="6"/>
      <c r="DA53" s="6">
        <f t="shared" si="67"/>
        <v>0</v>
      </c>
      <c r="DB53" s="6"/>
      <c r="DC53" s="6"/>
      <c r="DD53" s="6">
        <f t="shared" si="67"/>
        <v>0</v>
      </c>
      <c r="DE53" s="6"/>
      <c r="DF53" s="6"/>
      <c r="DG53" s="6">
        <f t="shared" si="67"/>
        <v>0</v>
      </c>
      <c r="DH53" s="6"/>
      <c r="DI53" s="6"/>
      <c r="DJ53" s="6">
        <f t="shared" si="67"/>
        <v>0</v>
      </c>
      <c r="DK53" s="6"/>
      <c r="DL53" s="6"/>
      <c r="DM53" s="6">
        <f t="shared" si="67"/>
        <v>0</v>
      </c>
      <c r="DN53" s="6"/>
      <c r="DO53" s="6"/>
      <c r="DP53" s="6">
        <f t="shared" si="67"/>
        <v>0</v>
      </c>
      <c r="DQ53" s="6"/>
      <c r="DR53" s="6"/>
      <c r="DS53" s="136">
        <f t="shared" ref="DS53:FN53" si="68">DS54+DS58</f>
        <v>498060</v>
      </c>
      <c r="DT53" s="6"/>
      <c r="DU53" s="6"/>
      <c r="DV53" s="6">
        <f t="shared" si="68"/>
        <v>0</v>
      </c>
      <c r="DW53" s="6"/>
      <c r="DX53" s="6"/>
      <c r="DY53" s="6">
        <f t="shared" ref="DY53:EE53" si="69">DY54+DY58</f>
        <v>0</v>
      </c>
      <c r="DZ53" s="6"/>
      <c r="EA53" s="6"/>
      <c r="EB53" s="6">
        <f t="shared" si="68"/>
        <v>0</v>
      </c>
      <c r="EC53" s="6"/>
      <c r="ED53" s="6"/>
      <c r="EE53" s="6">
        <f t="shared" si="69"/>
        <v>0</v>
      </c>
      <c r="EF53" s="6"/>
      <c r="EG53" s="6"/>
      <c r="EH53" s="6">
        <f t="shared" si="68"/>
        <v>0</v>
      </c>
      <c r="EI53" s="6"/>
      <c r="EJ53" s="6"/>
      <c r="EK53" s="6">
        <f t="shared" si="68"/>
        <v>0</v>
      </c>
      <c r="EL53" s="6"/>
      <c r="EM53" s="6"/>
      <c r="EN53" s="6">
        <f t="shared" si="68"/>
        <v>0</v>
      </c>
      <c r="EO53" s="6"/>
      <c r="EP53" s="6"/>
      <c r="EQ53" s="6">
        <f t="shared" ref="EQ53:ET53" si="70">EQ54+EQ58</f>
        <v>0</v>
      </c>
      <c r="ER53" s="6"/>
      <c r="ES53" s="6"/>
      <c r="ET53" s="6">
        <f t="shared" si="70"/>
        <v>0</v>
      </c>
      <c r="EU53" s="6"/>
      <c r="EV53" s="6"/>
      <c r="EW53" s="136">
        <f t="shared" si="68"/>
        <v>0</v>
      </c>
      <c r="EX53" s="136"/>
      <c r="EY53" s="6">
        <f t="shared" si="68"/>
        <v>0</v>
      </c>
      <c r="EZ53" s="6">
        <f t="shared" si="68"/>
        <v>0</v>
      </c>
      <c r="FA53" s="6">
        <f t="shared" si="68"/>
        <v>0</v>
      </c>
      <c r="FB53" s="6">
        <f t="shared" si="68"/>
        <v>0</v>
      </c>
      <c r="FC53" s="6">
        <f t="shared" si="68"/>
        <v>0</v>
      </c>
      <c r="FD53" s="6">
        <f t="shared" si="68"/>
        <v>0</v>
      </c>
      <c r="FE53" s="6">
        <f t="shared" si="68"/>
        <v>0</v>
      </c>
      <c r="FF53" s="6">
        <f t="shared" si="68"/>
        <v>0</v>
      </c>
      <c r="FG53" s="6">
        <f t="shared" si="68"/>
        <v>0</v>
      </c>
      <c r="FH53" s="6">
        <f t="shared" si="68"/>
        <v>0</v>
      </c>
      <c r="FI53" s="6">
        <f t="shared" si="68"/>
        <v>0</v>
      </c>
      <c r="FJ53" s="6">
        <f t="shared" si="68"/>
        <v>0</v>
      </c>
      <c r="FK53" s="6">
        <f>FK54+FK58</f>
        <v>0</v>
      </c>
      <c r="FL53" s="6">
        <f t="shared" si="68"/>
        <v>0</v>
      </c>
      <c r="FM53" s="6">
        <f t="shared" si="68"/>
        <v>0</v>
      </c>
      <c r="FN53" s="6">
        <f t="shared" si="68"/>
        <v>0</v>
      </c>
      <c r="FO53" s="6">
        <f>FO54+FO58</f>
        <v>0</v>
      </c>
      <c r="FP53" s="6">
        <f>FP54+FP58</f>
        <v>0</v>
      </c>
      <c r="FQ53" s="156">
        <f>FQ54+FQ58</f>
        <v>498060</v>
      </c>
    </row>
    <row r="54" spans="1:173" s="13" customFormat="1" x14ac:dyDescent="0.2">
      <c r="A54" s="162" t="s">
        <v>509</v>
      </c>
      <c r="B54" s="5"/>
      <c r="C54" s="6">
        <f>C55+C56+C57</f>
        <v>0</v>
      </c>
      <c r="D54" s="6"/>
      <c r="E54" s="6"/>
      <c r="F54" s="6">
        <f t="shared" ref="F54:DP54" si="71">F55+F56+F57</f>
        <v>0</v>
      </c>
      <c r="G54" s="6"/>
      <c r="H54" s="6"/>
      <c r="I54" s="6">
        <f t="shared" si="71"/>
        <v>0</v>
      </c>
      <c r="J54" s="6"/>
      <c r="K54" s="6"/>
      <c r="L54" s="6">
        <f t="shared" si="71"/>
        <v>0</v>
      </c>
      <c r="M54" s="6"/>
      <c r="N54" s="6"/>
      <c r="O54" s="6">
        <f t="shared" si="71"/>
        <v>0</v>
      </c>
      <c r="P54" s="6"/>
      <c r="Q54" s="6"/>
      <c r="R54" s="6">
        <f t="shared" si="71"/>
        <v>0</v>
      </c>
      <c r="S54" s="6"/>
      <c r="T54" s="6"/>
      <c r="U54" s="6">
        <f t="shared" si="71"/>
        <v>0</v>
      </c>
      <c r="V54" s="6"/>
      <c r="W54" s="6"/>
      <c r="X54" s="6">
        <f t="shared" si="71"/>
        <v>0</v>
      </c>
      <c r="Y54" s="6"/>
      <c r="Z54" s="6"/>
      <c r="AA54" s="6">
        <f t="shared" si="71"/>
        <v>494863</v>
      </c>
      <c r="AB54" s="6"/>
      <c r="AC54" s="6"/>
      <c r="AD54" s="6">
        <f t="shared" si="71"/>
        <v>0</v>
      </c>
      <c r="AE54" s="6"/>
      <c r="AF54" s="6"/>
      <c r="AG54" s="6">
        <f t="shared" si="71"/>
        <v>0</v>
      </c>
      <c r="AH54" s="6"/>
      <c r="AI54" s="6"/>
      <c r="AJ54" s="6">
        <f t="shared" si="71"/>
        <v>0</v>
      </c>
      <c r="AK54" s="6"/>
      <c r="AL54" s="6"/>
      <c r="AM54" s="6">
        <f t="shared" si="71"/>
        <v>0</v>
      </c>
      <c r="AN54" s="6"/>
      <c r="AO54" s="6"/>
      <c r="AP54" s="6">
        <f t="shared" si="71"/>
        <v>0</v>
      </c>
      <c r="AQ54" s="6"/>
      <c r="AR54" s="6"/>
      <c r="AS54" s="6">
        <f t="shared" si="71"/>
        <v>0</v>
      </c>
      <c r="AT54" s="6"/>
      <c r="AU54" s="6"/>
      <c r="AV54" s="6">
        <f t="shared" si="71"/>
        <v>0</v>
      </c>
      <c r="AW54" s="6"/>
      <c r="AX54" s="6"/>
      <c r="AY54" s="6">
        <f t="shared" si="71"/>
        <v>0</v>
      </c>
      <c r="AZ54" s="6"/>
      <c r="BA54" s="6"/>
      <c r="BB54" s="6">
        <f t="shared" si="71"/>
        <v>0</v>
      </c>
      <c r="BC54" s="6"/>
      <c r="BD54" s="6"/>
      <c r="BE54" s="6">
        <f t="shared" si="71"/>
        <v>0</v>
      </c>
      <c r="BF54" s="6"/>
      <c r="BG54" s="6"/>
      <c r="BH54" s="6">
        <f t="shared" si="71"/>
        <v>0</v>
      </c>
      <c r="BI54" s="6"/>
      <c r="BJ54" s="6"/>
      <c r="BK54" s="6">
        <f t="shared" si="71"/>
        <v>0</v>
      </c>
      <c r="BL54" s="6"/>
      <c r="BM54" s="6"/>
      <c r="BN54" s="6">
        <f t="shared" si="71"/>
        <v>0</v>
      </c>
      <c r="BO54" s="6"/>
      <c r="BP54" s="6"/>
      <c r="BQ54" s="6">
        <f t="shared" si="71"/>
        <v>0</v>
      </c>
      <c r="BR54" s="6"/>
      <c r="BS54" s="6"/>
      <c r="BT54" s="6">
        <f t="shared" si="71"/>
        <v>0</v>
      </c>
      <c r="BU54" s="6"/>
      <c r="BV54" s="6"/>
      <c r="BW54" s="6">
        <f t="shared" si="71"/>
        <v>0</v>
      </c>
      <c r="BX54" s="6"/>
      <c r="BY54" s="6"/>
      <c r="BZ54" s="6">
        <f t="shared" si="71"/>
        <v>0</v>
      </c>
      <c r="CA54" s="6"/>
      <c r="CB54" s="6"/>
      <c r="CC54" s="6">
        <f t="shared" si="71"/>
        <v>0</v>
      </c>
      <c r="CD54" s="6"/>
      <c r="CE54" s="6"/>
      <c r="CF54" s="6">
        <f t="shared" si="71"/>
        <v>0</v>
      </c>
      <c r="CG54" s="6"/>
      <c r="CH54" s="6"/>
      <c r="CI54" s="6">
        <f t="shared" si="71"/>
        <v>0</v>
      </c>
      <c r="CJ54" s="6"/>
      <c r="CK54" s="6"/>
      <c r="CL54" s="6">
        <f t="shared" si="71"/>
        <v>0</v>
      </c>
      <c r="CM54" s="6"/>
      <c r="CN54" s="6"/>
      <c r="CO54" s="6">
        <f t="shared" si="71"/>
        <v>0</v>
      </c>
      <c r="CP54" s="6"/>
      <c r="CQ54" s="6"/>
      <c r="CR54" s="6">
        <f t="shared" si="71"/>
        <v>0</v>
      </c>
      <c r="CS54" s="6"/>
      <c r="CT54" s="6"/>
      <c r="CU54" s="6">
        <f t="shared" si="71"/>
        <v>0</v>
      </c>
      <c r="CV54" s="6"/>
      <c r="CW54" s="6"/>
      <c r="CX54" s="6">
        <f t="shared" si="71"/>
        <v>0</v>
      </c>
      <c r="CY54" s="6"/>
      <c r="CZ54" s="6"/>
      <c r="DA54" s="6">
        <f t="shared" si="71"/>
        <v>0</v>
      </c>
      <c r="DB54" s="6"/>
      <c r="DC54" s="6"/>
      <c r="DD54" s="6">
        <f t="shared" si="71"/>
        <v>0</v>
      </c>
      <c r="DE54" s="6"/>
      <c r="DF54" s="6"/>
      <c r="DG54" s="6">
        <f t="shared" si="71"/>
        <v>0</v>
      </c>
      <c r="DH54" s="6"/>
      <c r="DI54" s="6"/>
      <c r="DJ54" s="6">
        <f t="shared" si="71"/>
        <v>0</v>
      </c>
      <c r="DK54" s="6"/>
      <c r="DL54" s="6"/>
      <c r="DM54" s="6">
        <f t="shared" si="71"/>
        <v>0</v>
      </c>
      <c r="DN54" s="6"/>
      <c r="DO54" s="6"/>
      <c r="DP54" s="6">
        <f t="shared" si="71"/>
        <v>0</v>
      </c>
      <c r="DQ54" s="6"/>
      <c r="DR54" s="6"/>
      <c r="DS54" s="136">
        <f t="shared" ref="DS54:FN54" si="72">DS55+DS56+DS57</f>
        <v>494863</v>
      </c>
      <c r="DT54" s="6"/>
      <c r="DU54" s="6"/>
      <c r="DV54" s="6">
        <f t="shared" si="72"/>
        <v>0</v>
      </c>
      <c r="DW54" s="6"/>
      <c r="DX54" s="6"/>
      <c r="DY54" s="6">
        <f t="shared" ref="DY54:EE54" si="73">DY55+DY56+DY57</f>
        <v>0</v>
      </c>
      <c r="DZ54" s="6"/>
      <c r="EA54" s="6"/>
      <c r="EB54" s="6">
        <f t="shared" si="72"/>
        <v>0</v>
      </c>
      <c r="EC54" s="6"/>
      <c r="ED54" s="6"/>
      <c r="EE54" s="6">
        <f t="shared" si="73"/>
        <v>0</v>
      </c>
      <c r="EF54" s="6"/>
      <c r="EG54" s="6"/>
      <c r="EH54" s="6">
        <f t="shared" si="72"/>
        <v>0</v>
      </c>
      <c r="EI54" s="6"/>
      <c r="EJ54" s="6"/>
      <c r="EK54" s="6">
        <f t="shared" si="72"/>
        <v>0</v>
      </c>
      <c r="EL54" s="6"/>
      <c r="EM54" s="6"/>
      <c r="EN54" s="6">
        <f t="shared" si="72"/>
        <v>0</v>
      </c>
      <c r="EO54" s="6"/>
      <c r="EP54" s="6"/>
      <c r="EQ54" s="6">
        <f t="shared" ref="EQ54:ET54" si="74">EQ55+EQ56+EQ57</f>
        <v>0</v>
      </c>
      <c r="ER54" s="6"/>
      <c r="ES54" s="6"/>
      <c r="ET54" s="6">
        <f t="shared" si="74"/>
        <v>0</v>
      </c>
      <c r="EU54" s="6"/>
      <c r="EV54" s="6"/>
      <c r="EW54" s="136">
        <f t="shared" si="72"/>
        <v>0</v>
      </c>
      <c r="EX54" s="136"/>
      <c r="EY54" s="6">
        <f t="shared" si="72"/>
        <v>0</v>
      </c>
      <c r="EZ54" s="6">
        <f t="shared" si="72"/>
        <v>0</v>
      </c>
      <c r="FA54" s="6">
        <f t="shared" si="72"/>
        <v>0</v>
      </c>
      <c r="FB54" s="6">
        <f t="shared" si="72"/>
        <v>0</v>
      </c>
      <c r="FC54" s="6">
        <f t="shared" si="72"/>
        <v>0</v>
      </c>
      <c r="FD54" s="6">
        <f t="shared" si="72"/>
        <v>0</v>
      </c>
      <c r="FE54" s="6">
        <f t="shared" si="72"/>
        <v>0</v>
      </c>
      <c r="FF54" s="6">
        <f t="shared" si="72"/>
        <v>0</v>
      </c>
      <c r="FG54" s="6">
        <f t="shared" si="72"/>
        <v>0</v>
      </c>
      <c r="FH54" s="6">
        <f t="shared" si="72"/>
        <v>0</v>
      </c>
      <c r="FI54" s="6">
        <f t="shared" si="72"/>
        <v>0</v>
      </c>
      <c r="FJ54" s="6">
        <f t="shared" si="72"/>
        <v>0</v>
      </c>
      <c r="FK54" s="6">
        <f>FK55+FK56+FK57</f>
        <v>0</v>
      </c>
      <c r="FL54" s="6">
        <f t="shared" si="72"/>
        <v>0</v>
      </c>
      <c r="FM54" s="6">
        <f t="shared" si="72"/>
        <v>0</v>
      </c>
      <c r="FN54" s="6">
        <f t="shared" si="72"/>
        <v>0</v>
      </c>
      <c r="FO54" s="6">
        <f>FO55+FO56+FO57</f>
        <v>0</v>
      </c>
      <c r="FP54" s="6">
        <f>FP55+FP56+FP57</f>
        <v>0</v>
      </c>
      <c r="FQ54" s="156">
        <f>FQ55+FQ56+FQ57</f>
        <v>494863</v>
      </c>
    </row>
    <row r="55" spans="1:173" s="13" customFormat="1" x14ac:dyDescent="0.2">
      <c r="A55" s="161" t="s">
        <v>510</v>
      </c>
      <c r="B55" s="16"/>
      <c r="C55" s="7">
        <f>SUM([1]Önkormányzat!$G$146)</f>
        <v>0</v>
      </c>
      <c r="D55" s="7"/>
      <c r="E55" s="7"/>
      <c r="F55" s="7">
        <f>SUM([1]Önkormányzat!$I$146)</f>
        <v>0</v>
      </c>
      <c r="G55" s="7"/>
      <c r="H55" s="7"/>
      <c r="I55" s="7">
        <f>SUM([1]Önkormányzat!$K$146)</f>
        <v>0</v>
      </c>
      <c r="J55" s="7"/>
      <c r="K55" s="7"/>
      <c r="L55" s="7">
        <f>SUM([1]Önkormányzat!$M$146)</f>
        <v>0</v>
      </c>
      <c r="M55" s="7"/>
      <c r="N55" s="7"/>
      <c r="O55" s="7">
        <f>SUM([1]Önkormányzat!$R$146)</f>
        <v>0</v>
      </c>
      <c r="P55" s="7"/>
      <c r="Q55" s="7"/>
      <c r="R55" s="7">
        <f>SUM([1]Önkormányzat!$AK$146)</f>
        <v>0</v>
      </c>
      <c r="S55" s="7"/>
      <c r="T55" s="7"/>
      <c r="U55" s="7">
        <f>SUM([1]Önkormányzat!$AO$146)</f>
        <v>0</v>
      </c>
      <c r="V55" s="7"/>
      <c r="W55" s="7"/>
      <c r="X55" s="7"/>
      <c r="Y55" s="7"/>
      <c r="Z55" s="7"/>
      <c r="AA55" s="7">
        <f>SUM([1]Önkormányzat!$AV$146)</f>
        <v>0</v>
      </c>
      <c r="AB55" s="7"/>
      <c r="AC55" s="7"/>
      <c r="AD55" s="7">
        <f>SUM([1]Önkormányzat!$BA$146)</f>
        <v>0</v>
      </c>
      <c r="AE55" s="7"/>
      <c r="AF55" s="7"/>
      <c r="AG55" s="7">
        <f>SUM([1]Önkormányzat!$V$146)</f>
        <v>0</v>
      </c>
      <c r="AH55" s="7"/>
      <c r="AI55" s="7"/>
      <c r="AJ55" s="7">
        <f>SUM([1]Önkormányzat!$Z$146)</f>
        <v>0</v>
      </c>
      <c r="AK55" s="7"/>
      <c r="AL55" s="7"/>
      <c r="AM55" s="7">
        <f>SUM([1]Önkormányzat!$BH$146)</f>
        <v>0</v>
      </c>
      <c r="AN55" s="7"/>
      <c r="AO55" s="7"/>
      <c r="AP55" s="7">
        <f>SUM([1]Önkormányzat!$BO$146)</f>
        <v>0</v>
      </c>
      <c r="AQ55" s="7"/>
      <c r="AR55" s="7"/>
      <c r="AS55" s="7">
        <f>SUM([1]Önkormányzat!$CC$146)</f>
        <v>0</v>
      </c>
      <c r="AT55" s="7"/>
      <c r="AU55" s="7"/>
      <c r="AV55" s="7">
        <f>SUM([1]Önkormányzat!$CP$146)</f>
        <v>0</v>
      </c>
      <c r="AW55" s="7"/>
      <c r="AX55" s="7"/>
      <c r="AY55" s="7">
        <f>SUM([1]Önkormányzat!$BS$146)</f>
        <v>0</v>
      </c>
      <c r="AZ55" s="7"/>
      <c r="BA55" s="7"/>
      <c r="BB55" s="7">
        <f>SUM([1]Önkormányzat!$BU$146)</f>
        <v>0</v>
      </c>
      <c r="BC55" s="7"/>
      <c r="BD55" s="7"/>
      <c r="BE55" s="7"/>
      <c r="BF55" s="7"/>
      <c r="BG55" s="7"/>
      <c r="BH55" s="7">
        <f>SUM([1]Önkormányzat!$CA$146)</f>
        <v>0</v>
      </c>
      <c r="BI55" s="7"/>
      <c r="BJ55" s="7"/>
      <c r="BK55" s="7">
        <f>SUM([1]Önkormányzat!$CG$146)</f>
        <v>0</v>
      </c>
      <c r="BL55" s="7"/>
      <c r="BM55" s="7"/>
      <c r="BN55" s="7"/>
      <c r="BO55" s="7"/>
      <c r="BP55" s="7"/>
      <c r="BQ55" s="7">
        <f>SUM([1]Önkormányzat!$CW$146)</f>
        <v>0</v>
      </c>
      <c r="BR55" s="7"/>
      <c r="BS55" s="7"/>
      <c r="BT55" s="7">
        <f>SUM([1]Önkormányzat!$DA$146)</f>
        <v>0</v>
      </c>
      <c r="BU55" s="7"/>
      <c r="BV55" s="7"/>
      <c r="BW55" s="7"/>
      <c r="BX55" s="7"/>
      <c r="BY55" s="7"/>
      <c r="BZ55" s="7">
        <f>SUM([1]Önkormányzat!$DE$146)</f>
        <v>0</v>
      </c>
      <c r="CA55" s="7"/>
      <c r="CB55" s="7"/>
      <c r="CC55" s="7"/>
      <c r="CD55" s="7"/>
      <c r="CE55" s="7"/>
      <c r="CF55" s="7"/>
      <c r="CG55" s="7"/>
      <c r="CH55" s="7"/>
      <c r="CI55" s="7"/>
      <c r="CJ55" s="7"/>
      <c r="CK55" s="7"/>
      <c r="CL55" s="7"/>
      <c r="CM55" s="7"/>
      <c r="CN55" s="7"/>
      <c r="CO55" s="7">
        <f>SUM([1]Önkormányzat!$DV$146)</f>
        <v>0</v>
      </c>
      <c r="CP55" s="7"/>
      <c r="CQ55" s="7"/>
      <c r="CR55" s="7"/>
      <c r="CS55" s="7"/>
      <c r="CT55" s="7"/>
      <c r="CU55" s="7">
        <f>SUM([1]Önkormányzat!$EL$146)</f>
        <v>0</v>
      </c>
      <c r="CV55" s="7"/>
      <c r="CW55" s="7"/>
      <c r="CX55" s="7">
        <f>SUM([1]Önkormányzat!$EC$146)</f>
        <v>0</v>
      </c>
      <c r="CY55" s="7"/>
      <c r="CZ55" s="7"/>
      <c r="DA55" s="7">
        <f>SUM([1]Önkormányzat!$AD$146)</f>
        <v>0</v>
      </c>
      <c r="DB55" s="7"/>
      <c r="DC55" s="7"/>
      <c r="DD55" s="7">
        <f>SUM([1]Önkormányzat!$DK$146)</f>
        <v>0</v>
      </c>
      <c r="DE55" s="7"/>
      <c r="DF55" s="7"/>
      <c r="DG55" s="7">
        <f>SUM([1]Önkormányzat!$DO$146)</f>
        <v>0</v>
      </c>
      <c r="DH55" s="7"/>
      <c r="DI55" s="7"/>
      <c r="DJ55" s="7">
        <f>SUM([1]Önkormányzat!$EJ$146)</f>
        <v>0</v>
      </c>
      <c r="DK55" s="7"/>
      <c r="DL55" s="7"/>
      <c r="DM55" s="7">
        <f>SUM([1]Önkormányzat!$EQ$146)</f>
        <v>0</v>
      </c>
      <c r="DN55" s="7"/>
      <c r="DO55" s="7"/>
      <c r="DP55" s="7">
        <f>SUM([1]Önkormányzat!$EU$146)</f>
        <v>0</v>
      </c>
      <c r="DQ55" s="7"/>
      <c r="DR55" s="7"/>
      <c r="DS55" s="135">
        <f>SUM(C55:DP55)</f>
        <v>0</v>
      </c>
      <c r="DT55" s="8"/>
      <c r="DU55" s="8"/>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135">
        <f>SUM(DV55:ET55)</f>
        <v>0</v>
      </c>
      <c r="EX55" s="135"/>
      <c r="EY55" s="7"/>
      <c r="EZ55" s="7"/>
      <c r="FA55" s="7"/>
      <c r="FB55" s="7"/>
      <c r="FC55" s="7"/>
      <c r="FD55" s="7"/>
      <c r="FE55" s="7"/>
      <c r="FF55" s="7"/>
      <c r="FG55" s="7"/>
      <c r="FH55" s="7"/>
      <c r="FI55" s="7"/>
      <c r="FJ55" s="7"/>
      <c r="FK55" s="7"/>
      <c r="FL55" s="8">
        <f>SUM(EY55:FK55)</f>
        <v>0</v>
      </c>
      <c r="FM55" s="8"/>
      <c r="FN55" s="8"/>
      <c r="FO55" s="8"/>
      <c r="FP55" s="11">
        <f>FL55+FM55+FN55+FO55</f>
        <v>0</v>
      </c>
      <c r="FQ55" s="154">
        <f>DS55+EW55+FP55</f>
        <v>0</v>
      </c>
    </row>
    <row r="56" spans="1:173" s="13" customFormat="1" x14ac:dyDescent="0.2">
      <c r="A56" s="161" t="s">
        <v>511</v>
      </c>
      <c r="B56" s="1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135">
        <f>SUM(C56:DP56)</f>
        <v>0</v>
      </c>
      <c r="DT56" s="8"/>
      <c r="DU56" s="8"/>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135">
        <f>SUM(DV56:ET56)</f>
        <v>0</v>
      </c>
      <c r="EX56" s="135"/>
      <c r="EY56" s="7"/>
      <c r="EZ56" s="7"/>
      <c r="FA56" s="7"/>
      <c r="FB56" s="7"/>
      <c r="FC56" s="7"/>
      <c r="FD56" s="7"/>
      <c r="FE56" s="7"/>
      <c r="FF56" s="7"/>
      <c r="FG56" s="7"/>
      <c r="FH56" s="7"/>
      <c r="FI56" s="7"/>
      <c r="FJ56" s="7"/>
      <c r="FK56" s="7"/>
      <c r="FL56" s="8">
        <f>SUM(EY56:FK56)</f>
        <v>0</v>
      </c>
      <c r="FM56" s="8"/>
      <c r="FN56" s="8"/>
      <c r="FO56" s="8"/>
      <c r="FP56" s="11">
        <f>FL56+FM56+FN56+FO56</f>
        <v>0</v>
      </c>
      <c r="FQ56" s="154">
        <f>DS56+EW56+FP56</f>
        <v>0</v>
      </c>
    </row>
    <row r="57" spans="1:173" x14ac:dyDescent="0.2">
      <c r="A57" s="163" t="s">
        <v>512</v>
      </c>
      <c r="B57" s="18"/>
      <c r="C57" s="7">
        <f>SUM([1]Önkormányzat!$G$150)</f>
        <v>0</v>
      </c>
      <c r="D57" s="7"/>
      <c r="E57" s="7"/>
      <c r="F57" s="7">
        <f>SUM([1]Önkormányzat!$I$150)</f>
        <v>0</v>
      </c>
      <c r="G57" s="7"/>
      <c r="H57" s="7"/>
      <c r="I57" s="7">
        <f>SUM([1]Önkormányzat!$K$150)</f>
        <v>0</v>
      </c>
      <c r="J57" s="7"/>
      <c r="K57" s="7"/>
      <c r="L57" s="7">
        <f>SUM([1]Önkormányzat!$M$150)</f>
        <v>0</v>
      </c>
      <c r="M57" s="7"/>
      <c r="N57" s="7"/>
      <c r="O57" s="7">
        <f>SUM([1]Önkormányzat!$R$150)</f>
        <v>0</v>
      </c>
      <c r="P57" s="7"/>
      <c r="Q57" s="7"/>
      <c r="R57" s="7">
        <f>SUM([1]Önkormányzat!$AK$150)</f>
        <v>0</v>
      </c>
      <c r="S57" s="7"/>
      <c r="T57" s="7"/>
      <c r="U57" s="7">
        <f>SUM([1]Önkormányzat!$AO$150)</f>
        <v>0</v>
      </c>
      <c r="V57" s="7"/>
      <c r="W57" s="7"/>
      <c r="X57" s="7"/>
      <c r="Y57" s="7"/>
      <c r="Z57" s="7"/>
      <c r="AA57" s="7">
        <f>EW63+FP63</f>
        <v>494863</v>
      </c>
      <c r="AB57" s="7"/>
      <c r="AC57" s="7"/>
      <c r="AD57" s="7">
        <f>SUM([1]Önkormányzat!$BA$150)</f>
        <v>0</v>
      </c>
      <c r="AE57" s="7"/>
      <c r="AF57" s="7"/>
      <c r="AG57" s="7">
        <f>SUM([1]Önkormányzat!$V$150)</f>
        <v>0</v>
      </c>
      <c r="AH57" s="7"/>
      <c r="AI57" s="7"/>
      <c r="AJ57" s="7">
        <f>SUM([1]Önkormányzat!$Z$150)</f>
        <v>0</v>
      </c>
      <c r="AK57" s="7"/>
      <c r="AL57" s="7"/>
      <c r="AM57" s="7">
        <f>SUM([1]Önkormányzat!$BH$150)</f>
        <v>0</v>
      </c>
      <c r="AN57" s="7"/>
      <c r="AO57" s="7"/>
      <c r="AP57" s="7">
        <f>SUM([1]Önkormányzat!$BO$150)</f>
        <v>0</v>
      </c>
      <c r="AQ57" s="7"/>
      <c r="AR57" s="7"/>
      <c r="AS57" s="7">
        <f>SUM([1]Önkormányzat!$CC$150)</f>
        <v>0</v>
      </c>
      <c r="AT57" s="7"/>
      <c r="AU57" s="7"/>
      <c r="AV57" s="7">
        <f>SUM([1]Önkormányzat!$CP$150)</f>
        <v>0</v>
      </c>
      <c r="AW57" s="7"/>
      <c r="AX57" s="7"/>
      <c r="AY57" s="7">
        <f>SUM([1]Önkormányzat!$BS$150)</f>
        <v>0</v>
      </c>
      <c r="AZ57" s="7"/>
      <c r="BA57" s="7"/>
      <c r="BB57" s="7">
        <f>SUM([1]Önkormányzat!$BU$150)</f>
        <v>0</v>
      </c>
      <c r="BC57" s="7"/>
      <c r="BD57" s="7"/>
      <c r="BE57" s="7"/>
      <c r="BF57" s="7"/>
      <c r="BG57" s="7"/>
      <c r="BH57" s="7">
        <f>SUM([1]Önkormányzat!$CA$150)</f>
        <v>0</v>
      </c>
      <c r="BI57" s="7"/>
      <c r="BJ57" s="7"/>
      <c r="BK57" s="7">
        <f>SUM([1]Önkormányzat!$CG$150)</f>
        <v>0</v>
      </c>
      <c r="BL57" s="7"/>
      <c r="BM57" s="7"/>
      <c r="BN57" s="7"/>
      <c r="BO57" s="7"/>
      <c r="BP57" s="7"/>
      <c r="BQ57" s="7">
        <f>SUM([1]Önkormányzat!$CW$150)</f>
        <v>0</v>
      </c>
      <c r="BR57" s="7"/>
      <c r="BS57" s="7"/>
      <c r="BT57" s="7">
        <f>SUM([1]Önkormányzat!$DA$150)</f>
        <v>0</v>
      </c>
      <c r="BU57" s="7"/>
      <c r="BV57" s="7"/>
      <c r="BW57" s="7"/>
      <c r="BX57" s="7"/>
      <c r="BY57" s="7"/>
      <c r="BZ57" s="7">
        <f>SUM([1]Önkormányzat!$DE$150)</f>
        <v>0</v>
      </c>
      <c r="CA57" s="7"/>
      <c r="CB57" s="7"/>
      <c r="CC57" s="7"/>
      <c r="CD57" s="7"/>
      <c r="CE57" s="7"/>
      <c r="CF57" s="7"/>
      <c r="CG57" s="7"/>
      <c r="CH57" s="7"/>
      <c r="CI57" s="7"/>
      <c r="CJ57" s="7"/>
      <c r="CK57" s="7"/>
      <c r="CL57" s="7"/>
      <c r="CM57" s="7"/>
      <c r="CN57" s="7"/>
      <c r="CO57" s="7">
        <f>SUM([1]Önkormányzat!$DV$150)</f>
        <v>0</v>
      </c>
      <c r="CP57" s="7"/>
      <c r="CQ57" s="7"/>
      <c r="CR57" s="7"/>
      <c r="CS57" s="7"/>
      <c r="CT57" s="7"/>
      <c r="CU57" s="7">
        <f>SUM([1]Önkormányzat!$EL$150)</f>
        <v>0</v>
      </c>
      <c r="CV57" s="7"/>
      <c r="CW57" s="7"/>
      <c r="CX57" s="7">
        <f>SUM([1]Önkormányzat!$EC$150)</f>
        <v>0</v>
      </c>
      <c r="CY57" s="7"/>
      <c r="CZ57" s="7"/>
      <c r="DA57" s="7">
        <f>SUM([1]Önkormányzat!$AD$150)</f>
        <v>0</v>
      </c>
      <c r="DB57" s="7"/>
      <c r="DC57" s="7"/>
      <c r="DD57" s="7">
        <f>SUM([1]Önkormányzat!$DK$150)</f>
        <v>0</v>
      </c>
      <c r="DE57" s="7"/>
      <c r="DF57" s="7"/>
      <c r="DG57" s="7">
        <f>SUM([1]Önkormányzat!$DO$150)</f>
        <v>0</v>
      </c>
      <c r="DH57" s="7"/>
      <c r="DI57" s="7"/>
      <c r="DJ57" s="7">
        <f>SUM([1]Önkormányzat!$EJ$150)</f>
        <v>0</v>
      </c>
      <c r="DK57" s="7"/>
      <c r="DL57" s="7"/>
      <c r="DM57" s="7">
        <f>SUM([1]Önkormányzat!$EQ$150)</f>
        <v>0</v>
      </c>
      <c r="DN57" s="7"/>
      <c r="DO57" s="7"/>
      <c r="DP57" s="7">
        <f>SUM([1]Önkormányzat!$EU$394)</f>
        <v>0</v>
      </c>
      <c r="DQ57" s="7"/>
      <c r="DR57" s="7"/>
      <c r="DS57" s="135">
        <f>SUM(C57:DP57)</f>
        <v>494863</v>
      </c>
      <c r="DT57" s="8"/>
      <c r="DU57" s="8"/>
      <c r="DV57" s="7"/>
      <c r="DW57" s="7"/>
      <c r="DX57" s="7"/>
      <c r="DY57" s="7"/>
      <c r="DZ57" s="7"/>
      <c r="EA57" s="7"/>
      <c r="EB57" s="7"/>
      <c r="EC57" s="7"/>
      <c r="ED57" s="7"/>
      <c r="EE57" s="7">
        <f>SUM([1]Hivatal!$W$199)</f>
        <v>0</v>
      </c>
      <c r="EF57" s="7"/>
      <c r="EG57" s="7"/>
      <c r="EH57" s="7"/>
      <c r="EI57" s="7"/>
      <c r="EJ57" s="7"/>
      <c r="EK57" s="7">
        <f>SUM([1]Hivatal!$AK$199)</f>
        <v>0</v>
      </c>
      <c r="EL57" s="7"/>
      <c r="EM57" s="7"/>
      <c r="EN57" s="7"/>
      <c r="EO57" s="7"/>
      <c r="EP57" s="7"/>
      <c r="EQ57" s="7">
        <f>SUM([1]Hivatal!$AS$199)</f>
        <v>0</v>
      </c>
      <c r="ER57" s="7"/>
      <c r="ES57" s="7"/>
      <c r="ET57" s="7">
        <f>SUM([1]Hivatal!$BA$199)</f>
        <v>0</v>
      </c>
      <c r="EU57" s="7"/>
      <c r="EV57" s="7"/>
      <c r="EW57" s="135">
        <f>SUM(DV57:ET57)</f>
        <v>0</v>
      </c>
      <c r="EX57" s="135"/>
      <c r="EY57" s="7"/>
      <c r="EZ57" s="7"/>
      <c r="FA57" s="7"/>
      <c r="FB57" s="7"/>
      <c r="FC57" s="7"/>
      <c r="FD57" s="7"/>
      <c r="FE57" s="7"/>
      <c r="FF57" s="7"/>
      <c r="FG57" s="7"/>
      <c r="FH57" s="7"/>
      <c r="FI57" s="7"/>
      <c r="FJ57" s="7"/>
      <c r="FK57" s="7"/>
      <c r="FL57" s="8">
        <f>SUM(EY57:FK57)</f>
        <v>0</v>
      </c>
      <c r="FM57" s="8"/>
      <c r="FN57" s="8"/>
      <c r="FO57" s="8"/>
      <c r="FP57" s="11">
        <f>FL57+FM57+FN57+FO57</f>
        <v>0</v>
      </c>
      <c r="FQ57" s="154">
        <f>DS57+EW57+FP57</f>
        <v>494863</v>
      </c>
    </row>
    <row r="58" spans="1:173" s="13" customFormat="1" x14ac:dyDescent="0.2">
      <c r="A58" s="162" t="s">
        <v>513</v>
      </c>
      <c r="B58" s="5"/>
      <c r="C58" s="6">
        <f>C59+C60</f>
        <v>0</v>
      </c>
      <c r="D58" s="6"/>
      <c r="E58" s="6"/>
      <c r="F58" s="6">
        <f t="shared" ref="F58:DP58" si="75">F59+F60</f>
        <v>0</v>
      </c>
      <c r="G58" s="6"/>
      <c r="H58" s="6"/>
      <c r="I58" s="6">
        <f t="shared" si="75"/>
        <v>0</v>
      </c>
      <c r="J58" s="6"/>
      <c r="K58" s="6"/>
      <c r="L58" s="6">
        <f t="shared" si="75"/>
        <v>0</v>
      </c>
      <c r="M58" s="6"/>
      <c r="N58" s="6"/>
      <c r="O58" s="6">
        <f t="shared" si="75"/>
        <v>0</v>
      </c>
      <c r="P58" s="6"/>
      <c r="Q58" s="6"/>
      <c r="R58" s="6">
        <f t="shared" si="75"/>
        <v>0</v>
      </c>
      <c r="S58" s="6"/>
      <c r="T58" s="6"/>
      <c r="U58" s="6">
        <f t="shared" si="75"/>
        <v>0</v>
      </c>
      <c r="V58" s="6"/>
      <c r="W58" s="6"/>
      <c r="X58" s="6">
        <f t="shared" si="75"/>
        <v>0</v>
      </c>
      <c r="Y58" s="6"/>
      <c r="Z58" s="6"/>
      <c r="AA58" s="6">
        <f t="shared" si="75"/>
        <v>3197</v>
      </c>
      <c r="AB58" s="6"/>
      <c r="AC58" s="6"/>
      <c r="AD58" s="6">
        <f t="shared" si="75"/>
        <v>0</v>
      </c>
      <c r="AE58" s="6"/>
      <c r="AF58" s="6"/>
      <c r="AG58" s="6">
        <f t="shared" si="75"/>
        <v>0</v>
      </c>
      <c r="AH58" s="6"/>
      <c r="AI58" s="6"/>
      <c r="AJ58" s="6">
        <f t="shared" si="75"/>
        <v>0</v>
      </c>
      <c r="AK58" s="6"/>
      <c r="AL58" s="6"/>
      <c r="AM58" s="6">
        <f t="shared" si="75"/>
        <v>0</v>
      </c>
      <c r="AN58" s="6"/>
      <c r="AO58" s="6"/>
      <c r="AP58" s="6">
        <f t="shared" si="75"/>
        <v>0</v>
      </c>
      <c r="AQ58" s="6"/>
      <c r="AR58" s="6"/>
      <c r="AS58" s="6">
        <f t="shared" si="75"/>
        <v>0</v>
      </c>
      <c r="AT58" s="6"/>
      <c r="AU58" s="6"/>
      <c r="AV58" s="6">
        <f t="shared" si="75"/>
        <v>0</v>
      </c>
      <c r="AW58" s="6"/>
      <c r="AX58" s="6"/>
      <c r="AY58" s="6">
        <f t="shared" si="75"/>
        <v>0</v>
      </c>
      <c r="AZ58" s="6"/>
      <c r="BA58" s="6"/>
      <c r="BB58" s="6">
        <f t="shared" si="75"/>
        <v>0</v>
      </c>
      <c r="BC58" s="6"/>
      <c r="BD58" s="6"/>
      <c r="BE58" s="6">
        <f t="shared" si="75"/>
        <v>0</v>
      </c>
      <c r="BF58" s="6"/>
      <c r="BG58" s="6"/>
      <c r="BH58" s="6">
        <f t="shared" si="75"/>
        <v>0</v>
      </c>
      <c r="BI58" s="6"/>
      <c r="BJ58" s="6"/>
      <c r="BK58" s="6">
        <f t="shared" si="75"/>
        <v>0</v>
      </c>
      <c r="BL58" s="6"/>
      <c r="BM58" s="6"/>
      <c r="BN58" s="6">
        <f t="shared" si="75"/>
        <v>0</v>
      </c>
      <c r="BO58" s="6"/>
      <c r="BP58" s="6"/>
      <c r="BQ58" s="6">
        <f t="shared" si="75"/>
        <v>0</v>
      </c>
      <c r="BR58" s="6"/>
      <c r="BS58" s="6"/>
      <c r="BT58" s="6">
        <f t="shared" si="75"/>
        <v>0</v>
      </c>
      <c r="BU58" s="6"/>
      <c r="BV58" s="6"/>
      <c r="BW58" s="6">
        <f t="shared" si="75"/>
        <v>0</v>
      </c>
      <c r="BX58" s="6"/>
      <c r="BY58" s="6"/>
      <c r="BZ58" s="6">
        <f t="shared" si="75"/>
        <v>0</v>
      </c>
      <c r="CA58" s="6"/>
      <c r="CB58" s="6"/>
      <c r="CC58" s="6">
        <f t="shared" si="75"/>
        <v>0</v>
      </c>
      <c r="CD58" s="6"/>
      <c r="CE58" s="6"/>
      <c r="CF58" s="6">
        <f t="shared" si="75"/>
        <v>0</v>
      </c>
      <c r="CG58" s="6"/>
      <c r="CH58" s="6"/>
      <c r="CI58" s="6">
        <f t="shared" si="75"/>
        <v>0</v>
      </c>
      <c r="CJ58" s="6"/>
      <c r="CK58" s="6"/>
      <c r="CL58" s="6">
        <f t="shared" si="75"/>
        <v>0</v>
      </c>
      <c r="CM58" s="6"/>
      <c r="CN58" s="6"/>
      <c r="CO58" s="6">
        <f t="shared" si="75"/>
        <v>0</v>
      </c>
      <c r="CP58" s="6"/>
      <c r="CQ58" s="6"/>
      <c r="CR58" s="6">
        <f t="shared" si="75"/>
        <v>0</v>
      </c>
      <c r="CS58" s="6"/>
      <c r="CT58" s="6"/>
      <c r="CU58" s="6">
        <f t="shared" si="75"/>
        <v>0</v>
      </c>
      <c r="CV58" s="6"/>
      <c r="CW58" s="6"/>
      <c r="CX58" s="6">
        <f t="shared" si="75"/>
        <v>0</v>
      </c>
      <c r="CY58" s="6"/>
      <c r="CZ58" s="6"/>
      <c r="DA58" s="6">
        <f t="shared" si="75"/>
        <v>0</v>
      </c>
      <c r="DB58" s="6"/>
      <c r="DC58" s="6"/>
      <c r="DD58" s="6">
        <f t="shared" si="75"/>
        <v>0</v>
      </c>
      <c r="DE58" s="6"/>
      <c r="DF58" s="6"/>
      <c r="DG58" s="6">
        <f t="shared" si="75"/>
        <v>0</v>
      </c>
      <c r="DH58" s="6"/>
      <c r="DI58" s="6"/>
      <c r="DJ58" s="6">
        <f t="shared" si="75"/>
        <v>0</v>
      </c>
      <c r="DK58" s="6"/>
      <c r="DL58" s="6"/>
      <c r="DM58" s="6">
        <f t="shared" si="75"/>
        <v>0</v>
      </c>
      <c r="DN58" s="6"/>
      <c r="DO58" s="6"/>
      <c r="DP58" s="6">
        <f t="shared" si="75"/>
        <v>0</v>
      </c>
      <c r="DQ58" s="6"/>
      <c r="DR58" s="6"/>
      <c r="DS58" s="136">
        <f t="shared" ref="DS58:FN58" si="76">DS59+DS60</f>
        <v>3197</v>
      </c>
      <c r="DT58" s="6"/>
      <c r="DU58" s="6"/>
      <c r="DV58" s="6">
        <f t="shared" si="76"/>
        <v>0</v>
      </c>
      <c r="DW58" s="6"/>
      <c r="DX58" s="6"/>
      <c r="DY58" s="6">
        <f t="shared" ref="DY58:EE58" si="77">DY59+DY60</f>
        <v>0</v>
      </c>
      <c r="DZ58" s="6"/>
      <c r="EA58" s="6"/>
      <c r="EB58" s="6">
        <f t="shared" si="76"/>
        <v>0</v>
      </c>
      <c r="EC58" s="6"/>
      <c r="ED58" s="6"/>
      <c r="EE58" s="6">
        <f t="shared" si="77"/>
        <v>0</v>
      </c>
      <c r="EF58" s="6"/>
      <c r="EG58" s="6"/>
      <c r="EH58" s="6">
        <f t="shared" si="76"/>
        <v>0</v>
      </c>
      <c r="EI58" s="6"/>
      <c r="EJ58" s="6"/>
      <c r="EK58" s="6">
        <f t="shared" si="76"/>
        <v>0</v>
      </c>
      <c r="EL58" s="6"/>
      <c r="EM58" s="6"/>
      <c r="EN58" s="6">
        <f t="shared" si="76"/>
        <v>0</v>
      </c>
      <c r="EO58" s="6"/>
      <c r="EP58" s="6"/>
      <c r="EQ58" s="6">
        <f t="shared" ref="EQ58:ET58" si="78">EQ59+EQ60</f>
        <v>0</v>
      </c>
      <c r="ER58" s="6"/>
      <c r="ES58" s="6"/>
      <c r="ET58" s="6">
        <f t="shared" si="78"/>
        <v>0</v>
      </c>
      <c r="EU58" s="6"/>
      <c r="EV58" s="6"/>
      <c r="EW58" s="136">
        <f t="shared" si="76"/>
        <v>0</v>
      </c>
      <c r="EX58" s="136"/>
      <c r="EY58" s="6">
        <f t="shared" si="76"/>
        <v>0</v>
      </c>
      <c r="EZ58" s="6">
        <f t="shared" si="76"/>
        <v>0</v>
      </c>
      <c r="FA58" s="6">
        <f t="shared" si="76"/>
        <v>0</v>
      </c>
      <c r="FB58" s="6">
        <f t="shared" si="76"/>
        <v>0</v>
      </c>
      <c r="FC58" s="6">
        <f t="shared" si="76"/>
        <v>0</v>
      </c>
      <c r="FD58" s="6">
        <f t="shared" si="76"/>
        <v>0</v>
      </c>
      <c r="FE58" s="6">
        <f t="shared" si="76"/>
        <v>0</v>
      </c>
      <c r="FF58" s="6">
        <f t="shared" si="76"/>
        <v>0</v>
      </c>
      <c r="FG58" s="6">
        <f t="shared" si="76"/>
        <v>0</v>
      </c>
      <c r="FH58" s="6">
        <f t="shared" si="76"/>
        <v>0</v>
      </c>
      <c r="FI58" s="6">
        <f t="shared" si="76"/>
        <v>0</v>
      </c>
      <c r="FJ58" s="6">
        <f t="shared" si="76"/>
        <v>0</v>
      </c>
      <c r="FK58" s="6">
        <f>FK59+FK60</f>
        <v>0</v>
      </c>
      <c r="FL58" s="6">
        <f t="shared" si="76"/>
        <v>0</v>
      </c>
      <c r="FM58" s="6">
        <f t="shared" si="76"/>
        <v>0</v>
      </c>
      <c r="FN58" s="6">
        <f t="shared" si="76"/>
        <v>0</v>
      </c>
      <c r="FO58" s="6">
        <f>FO59+FO60</f>
        <v>0</v>
      </c>
      <c r="FP58" s="6">
        <f>FP59+FP60</f>
        <v>0</v>
      </c>
      <c r="FQ58" s="156">
        <f>FQ59+FQ60</f>
        <v>3197</v>
      </c>
    </row>
    <row r="59" spans="1:173" x14ac:dyDescent="0.2">
      <c r="A59" s="163" t="s">
        <v>514</v>
      </c>
      <c r="B59" s="18"/>
      <c r="C59" s="7">
        <f>SUM([1]Önkormányzat!$G$237)</f>
        <v>0</v>
      </c>
      <c r="D59" s="7"/>
      <c r="E59" s="7"/>
      <c r="F59" s="7">
        <f>SUM([1]Önkormányzat!$I$237)</f>
        <v>0</v>
      </c>
      <c r="G59" s="7"/>
      <c r="H59" s="7"/>
      <c r="I59" s="7">
        <f>SUM([1]Önkormányzat!$K$237)</f>
        <v>0</v>
      </c>
      <c r="J59" s="7"/>
      <c r="K59" s="7"/>
      <c r="L59" s="7">
        <f>SUM([1]Önkormányzat!$M$237)</f>
        <v>0</v>
      </c>
      <c r="M59" s="7"/>
      <c r="N59" s="7"/>
      <c r="O59" s="7">
        <f>SUM([1]Önkormányzat!$R$237)</f>
        <v>0</v>
      </c>
      <c r="P59" s="7"/>
      <c r="Q59" s="7"/>
      <c r="R59" s="7">
        <f>SUM([1]Önkormányzat!$AK$237)</f>
        <v>0</v>
      </c>
      <c r="S59" s="7"/>
      <c r="T59" s="7"/>
      <c r="U59" s="7">
        <f>SUM([1]Önkormányzat!$AO$237)</f>
        <v>0</v>
      </c>
      <c r="V59" s="7"/>
      <c r="W59" s="7"/>
      <c r="X59" s="7"/>
      <c r="Y59" s="7"/>
      <c r="Z59" s="7"/>
      <c r="AA59" s="7">
        <f>EW68+FP68</f>
        <v>3197</v>
      </c>
      <c r="AB59" s="7"/>
      <c r="AC59" s="7"/>
      <c r="AD59" s="7">
        <f>SUM([1]Önkormányzat!$BA$237)</f>
        <v>0</v>
      </c>
      <c r="AE59" s="7"/>
      <c r="AF59" s="7"/>
      <c r="AG59" s="7">
        <f>SUM([1]Önkormányzat!$V$237)</f>
        <v>0</v>
      </c>
      <c r="AH59" s="7"/>
      <c r="AI59" s="7"/>
      <c r="AJ59" s="7">
        <f>SUM([1]Önkormányzat!$Z$237)</f>
        <v>0</v>
      </c>
      <c r="AK59" s="7"/>
      <c r="AL59" s="7"/>
      <c r="AM59" s="7">
        <f>SUM([1]Önkormányzat!$BH$237)</f>
        <v>0</v>
      </c>
      <c r="AN59" s="7"/>
      <c r="AO59" s="7"/>
      <c r="AP59" s="7">
        <f>SUM([1]Önkormányzat!$BO$237)</f>
        <v>0</v>
      </c>
      <c r="AQ59" s="7"/>
      <c r="AR59" s="7"/>
      <c r="AS59" s="7">
        <f>SUM([1]Önkormányzat!$CC$237)</f>
        <v>0</v>
      </c>
      <c r="AT59" s="7"/>
      <c r="AU59" s="7"/>
      <c r="AV59" s="7">
        <f>SUM([1]Önkormányzat!$CP$237)</f>
        <v>0</v>
      </c>
      <c r="AW59" s="7"/>
      <c r="AX59" s="7"/>
      <c r="AY59" s="7">
        <f>SUM([1]Önkormányzat!$BS$237)</f>
        <v>0</v>
      </c>
      <c r="AZ59" s="7"/>
      <c r="BA59" s="7"/>
      <c r="BB59" s="7">
        <f>SUM([1]Önkormányzat!$BU$237)</f>
        <v>0</v>
      </c>
      <c r="BC59" s="7"/>
      <c r="BD59" s="7"/>
      <c r="BE59" s="7"/>
      <c r="BF59" s="7"/>
      <c r="BG59" s="7"/>
      <c r="BH59" s="7">
        <f>SUM([1]Önkormányzat!$CA$237)</f>
        <v>0</v>
      </c>
      <c r="BI59" s="7"/>
      <c r="BJ59" s="7"/>
      <c r="BK59" s="7">
        <f>SUM([1]Önkormányzat!$CG$237)</f>
        <v>0</v>
      </c>
      <c r="BL59" s="7"/>
      <c r="BM59" s="7"/>
      <c r="BN59" s="7"/>
      <c r="BO59" s="7"/>
      <c r="BP59" s="7"/>
      <c r="BQ59" s="7">
        <f>SUM([1]Önkormányzat!$CW$237)</f>
        <v>0</v>
      </c>
      <c r="BR59" s="7"/>
      <c r="BS59" s="7"/>
      <c r="BT59" s="7">
        <f>SUM([1]Önkormányzat!$DA$237)</f>
        <v>0</v>
      </c>
      <c r="BU59" s="7"/>
      <c r="BV59" s="7"/>
      <c r="BW59" s="7"/>
      <c r="BX59" s="7"/>
      <c r="BY59" s="7"/>
      <c r="BZ59" s="7">
        <f>SUM([1]Önkormányzat!$DE$237)</f>
        <v>0</v>
      </c>
      <c r="CA59" s="7"/>
      <c r="CB59" s="7"/>
      <c r="CC59" s="7"/>
      <c r="CD59" s="7"/>
      <c r="CE59" s="7"/>
      <c r="CF59" s="7"/>
      <c r="CG59" s="7"/>
      <c r="CH59" s="7"/>
      <c r="CI59" s="7"/>
      <c r="CJ59" s="7"/>
      <c r="CK59" s="7"/>
      <c r="CL59" s="7"/>
      <c r="CM59" s="7"/>
      <c r="CN59" s="7"/>
      <c r="CO59" s="7">
        <f>SUM([1]Önkormányzat!$DV$237)</f>
        <v>0</v>
      </c>
      <c r="CP59" s="7"/>
      <c r="CQ59" s="7"/>
      <c r="CR59" s="7"/>
      <c r="CS59" s="7"/>
      <c r="CT59" s="7"/>
      <c r="CU59" s="7">
        <f>SUM([1]Önkormányzat!$EL$237)</f>
        <v>0</v>
      </c>
      <c r="CV59" s="7"/>
      <c r="CW59" s="7"/>
      <c r="CX59" s="7">
        <f>SUM([1]Önkormányzat!$EC$237)</f>
        <v>0</v>
      </c>
      <c r="CY59" s="7"/>
      <c r="CZ59" s="7"/>
      <c r="DA59" s="7">
        <f>SUM([1]Önkormányzat!$AD$237)</f>
        <v>0</v>
      </c>
      <c r="DB59" s="7"/>
      <c r="DC59" s="7"/>
      <c r="DD59" s="7">
        <f>SUM([1]Önkormányzat!$DK$237)</f>
        <v>0</v>
      </c>
      <c r="DE59" s="7"/>
      <c r="DF59" s="7"/>
      <c r="DG59" s="7">
        <f>SUM([1]Önkormányzat!$DO$237)</f>
        <v>0</v>
      </c>
      <c r="DH59" s="7"/>
      <c r="DI59" s="7"/>
      <c r="DJ59" s="7">
        <f>SUM([1]Önkormányzat!$EJ$237)</f>
        <v>0</v>
      </c>
      <c r="DK59" s="7"/>
      <c r="DL59" s="7"/>
      <c r="DM59" s="7">
        <f>SUM([1]Önkormányzat!$EQ$237)</f>
        <v>0</v>
      </c>
      <c r="DN59" s="7"/>
      <c r="DO59" s="7"/>
      <c r="DP59" s="7">
        <f>SUM([1]Önkormányzat!$EU$2354)</f>
        <v>0</v>
      </c>
      <c r="DQ59" s="7"/>
      <c r="DR59" s="7"/>
      <c r="DS59" s="135">
        <f>SUM(C59:DP59)</f>
        <v>3197</v>
      </c>
      <c r="DT59" s="8"/>
      <c r="DU59" s="8"/>
      <c r="DV59" s="7"/>
      <c r="DW59" s="7"/>
      <c r="DX59" s="7"/>
      <c r="DY59" s="7"/>
      <c r="DZ59" s="7"/>
      <c r="EA59" s="7"/>
      <c r="EB59" s="7"/>
      <c r="EC59" s="7"/>
      <c r="ED59" s="7"/>
      <c r="EE59" s="7">
        <f>SUM([1]Hivatal!$W$261)</f>
        <v>0</v>
      </c>
      <c r="EF59" s="7"/>
      <c r="EG59" s="7"/>
      <c r="EH59" s="7"/>
      <c r="EI59" s="7"/>
      <c r="EJ59" s="7"/>
      <c r="EK59" s="7">
        <f>SUM([1]Hivatal!$AK$261)</f>
        <v>0</v>
      </c>
      <c r="EL59" s="7"/>
      <c r="EM59" s="7"/>
      <c r="EN59" s="7"/>
      <c r="EO59" s="7"/>
      <c r="EP59" s="7"/>
      <c r="EQ59" s="7">
        <f>SUM([1]Hivatal!$AS$261)</f>
        <v>0</v>
      </c>
      <c r="ER59" s="7"/>
      <c r="ES59" s="7"/>
      <c r="ET59" s="7">
        <f>SUM([1]Hivatal!$BA$261)</f>
        <v>0</v>
      </c>
      <c r="EU59" s="7"/>
      <c r="EV59" s="7"/>
      <c r="EW59" s="135">
        <f>SUM(DV59:ET59)</f>
        <v>0</v>
      </c>
      <c r="EX59" s="135"/>
      <c r="EY59" s="7"/>
      <c r="EZ59" s="7"/>
      <c r="FA59" s="7"/>
      <c r="FB59" s="7"/>
      <c r="FC59" s="7"/>
      <c r="FD59" s="7"/>
      <c r="FE59" s="7"/>
      <c r="FF59" s="7"/>
      <c r="FG59" s="7"/>
      <c r="FH59" s="7"/>
      <c r="FI59" s="7"/>
      <c r="FJ59" s="7"/>
      <c r="FK59" s="7"/>
      <c r="FL59" s="8">
        <f>SUM(EY59:FK59)</f>
        <v>0</v>
      </c>
      <c r="FM59" s="8"/>
      <c r="FN59" s="8"/>
      <c r="FO59" s="8"/>
      <c r="FP59" s="11">
        <f>FL59+FM59+FN59+FO59</f>
        <v>0</v>
      </c>
      <c r="FQ59" s="154">
        <f>DS59+EW59+FP59</f>
        <v>3197</v>
      </c>
    </row>
    <row r="60" spans="1:173" x14ac:dyDescent="0.2">
      <c r="A60" s="161" t="s">
        <v>515</v>
      </c>
      <c r="B60" s="16"/>
      <c r="C60" s="7">
        <f>SUM([1]Önkormányzat!$G$241)</f>
        <v>0</v>
      </c>
      <c r="D60" s="7"/>
      <c r="E60" s="7"/>
      <c r="F60" s="7">
        <f>SUM([1]Önkormányzat!$I$241)</f>
        <v>0</v>
      </c>
      <c r="G60" s="7"/>
      <c r="H60" s="7"/>
      <c r="I60" s="7">
        <f>SUM([1]Önkormányzat!$K$241)</f>
        <v>0</v>
      </c>
      <c r="J60" s="7"/>
      <c r="K60" s="7"/>
      <c r="L60" s="7">
        <f>SUM([1]Önkormányzat!$M$241)</f>
        <v>0</v>
      </c>
      <c r="M60" s="7"/>
      <c r="N60" s="7"/>
      <c r="O60" s="7">
        <f>SUM([1]Önkormányzat!$R$241)</f>
        <v>0</v>
      </c>
      <c r="P60" s="7"/>
      <c r="Q60" s="7"/>
      <c r="R60" s="7">
        <f>SUM([1]Önkormányzat!$AK$241)</f>
        <v>0</v>
      </c>
      <c r="S60" s="7"/>
      <c r="T60" s="7"/>
      <c r="U60" s="7">
        <f>SUM([1]Önkormányzat!$AO$241)</f>
        <v>0</v>
      </c>
      <c r="V60" s="7"/>
      <c r="W60" s="7"/>
      <c r="X60" s="7"/>
      <c r="Y60" s="7"/>
      <c r="Z60" s="7"/>
      <c r="AA60" s="7">
        <f>SUM([1]Önkormányzat!$AV$241)</f>
        <v>0</v>
      </c>
      <c r="AB60" s="7"/>
      <c r="AC60" s="7"/>
      <c r="AD60" s="7">
        <f>SUM([1]Önkormányzat!$BA$241)</f>
        <v>0</v>
      </c>
      <c r="AE60" s="7"/>
      <c r="AF60" s="7"/>
      <c r="AG60" s="7">
        <f>SUM([1]Önkormányzat!$V$241)</f>
        <v>0</v>
      </c>
      <c r="AH60" s="7"/>
      <c r="AI60" s="7"/>
      <c r="AJ60" s="7">
        <f>SUM([1]Önkormányzat!$Z$241)</f>
        <v>0</v>
      </c>
      <c r="AK60" s="7"/>
      <c r="AL60" s="7"/>
      <c r="AM60" s="7">
        <f>SUM([1]Önkormányzat!$BH$241)</f>
        <v>0</v>
      </c>
      <c r="AN60" s="7"/>
      <c r="AO60" s="7"/>
      <c r="AP60" s="7">
        <f>SUM([1]Önkormányzat!$BO$241)</f>
        <v>0</v>
      </c>
      <c r="AQ60" s="7"/>
      <c r="AR60" s="7"/>
      <c r="AS60" s="7">
        <f>SUM([1]Önkormányzat!$CC$241)</f>
        <v>0</v>
      </c>
      <c r="AT60" s="7"/>
      <c r="AU60" s="7"/>
      <c r="AV60" s="7">
        <f>SUM([1]Önkormányzat!$CP$241)</f>
        <v>0</v>
      </c>
      <c r="AW60" s="7"/>
      <c r="AX60" s="7"/>
      <c r="AY60" s="7">
        <f>SUM([1]Önkormányzat!$BS$241)</f>
        <v>0</v>
      </c>
      <c r="AZ60" s="7"/>
      <c r="BA60" s="7"/>
      <c r="BB60" s="7">
        <f>SUM([1]Önkormányzat!$BU$241)</f>
        <v>0</v>
      </c>
      <c r="BC60" s="7"/>
      <c r="BD60" s="7"/>
      <c r="BE60" s="7"/>
      <c r="BF60" s="7"/>
      <c r="BG60" s="7"/>
      <c r="BH60" s="7">
        <f>SUM([1]Önkormányzat!$CA$241)</f>
        <v>0</v>
      </c>
      <c r="BI60" s="7"/>
      <c r="BJ60" s="7"/>
      <c r="BK60" s="7">
        <f>SUM([1]Önkormányzat!$CG$241)</f>
        <v>0</v>
      </c>
      <c r="BL60" s="7"/>
      <c r="BM60" s="7"/>
      <c r="BN60" s="7"/>
      <c r="BO60" s="7"/>
      <c r="BP60" s="7"/>
      <c r="BQ60" s="7">
        <f>SUM([1]Önkormányzat!$CV$241)</f>
        <v>0</v>
      </c>
      <c r="BR60" s="7"/>
      <c r="BS60" s="7"/>
      <c r="BT60" s="7">
        <f>SUM([1]Önkormányzat!$DA$241)</f>
        <v>0</v>
      </c>
      <c r="BU60" s="7"/>
      <c r="BV60" s="7"/>
      <c r="BW60" s="7"/>
      <c r="BX60" s="7"/>
      <c r="BY60" s="7"/>
      <c r="BZ60" s="7">
        <f>SUM([1]Önkormányzat!$DE$241)</f>
        <v>0</v>
      </c>
      <c r="CA60" s="7"/>
      <c r="CB60" s="7"/>
      <c r="CC60" s="7"/>
      <c r="CD60" s="7"/>
      <c r="CE60" s="7"/>
      <c r="CF60" s="7"/>
      <c r="CG60" s="7"/>
      <c r="CH60" s="7"/>
      <c r="CI60" s="7"/>
      <c r="CJ60" s="7"/>
      <c r="CK60" s="7"/>
      <c r="CL60" s="7"/>
      <c r="CM60" s="7"/>
      <c r="CN60" s="7"/>
      <c r="CO60" s="7">
        <f>SUM([1]Önkormányzat!$DV$241)</f>
        <v>0</v>
      </c>
      <c r="CP60" s="7"/>
      <c r="CQ60" s="7"/>
      <c r="CR60" s="7"/>
      <c r="CS60" s="7"/>
      <c r="CT60" s="7"/>
      <c r="CU60" s="7">
        <f>SUM([1]Önkormányzat!$EL$241)</f>
        <v>0</v>
      </c>
      <c r="CV60" s="7"/>
      <c r="CW60" s="7"/>
      <c r="CX60" s="7">
        <f>SUM([1]Önkormányzat!$EC$241)</f>
        <v>0</v>
      </c>
      <c r="CY60" s="7"/>
      <c r="CZ60" s="7"/>
      <c r="DA60" s="7">
        <f>SUM([1]Önkormányzat!$AD$241)</f>
        <v>0</v>
      </c>
      <c r="DB60" s="7"/>
      <c r="DC60" s="7"/>
      <c r="DD60" s="7">
        <f>SUM([1]Önkormányzat!$DK$241)</f>
        <v>0</v>
      </c>
      <c r="DE60" s="7"/>
      <c r="DF60" s="7"/>
      <c r="DG60" s="7">
        <f>SUM([1]Önkormányzat!$DO$241)</f>
        <v>0</v>
      </c>
      <c r="DH60" s="7"/>
      <c r="DI60" s="7"/>
      <c r="DJ60" s="7">
        <f>SUM([1]Önkormányzat!$EJ$241)</f>
        <v>0</v>
      </c>
      <c r="DK60" s="7"/>
      <c r="DL60" s="7"/>
      <c r="DM60" s="7">
        <f>SUM([1]Önkormányzat!$EQ$241)</f>
        <v>0</v>
      </c>
      <c r="DN60" s="7"/>
      <c r="DO60" s="7"/>
      <c r="DP60" s="7">
        <f>SUM([1]Önkormányzat!$EU$241)</f>
        <v>0</v>
      </c>
      <c r="DQ60" s="7"/>
      <c r="DR60" s="7"/>
      <c r="DS60" s="135">
        <f>SUM(C60:DP60)</f>
        <v>0</v>
      </c>
      <c r="DT60" s="8"/>
      <c r="DU60" s="8"/>
      <c r="DV60" s="7"/>
      <c r="DW60" s="7"/>
      <c r="DX60" s="7"/>
      <c r="DY60" s="7"/>
      <c r="DZ60" s="7"/>
      <c r="EA60" s="7"/>
      <c r="EB60" s="7"/>
      <c r="EC60" s="7"/>
      <c r="ED60" s="7"/>
      <c r="EE60" s="7">
        <f>SUM([1]Hivatal!$W$265)</f>
        <v>0</v>
      </c>
      <c r="EF60" s="7"/>
      <c r="EG60" s="7"/>
      <c r="EH60" s="7"/>
      <c r="EI60" s="7"/>
      <c r="EJ60" s="7"/>
      <c r="EK60" s="7">
        <f>SUM([1]Hivatal!$AK$265)</f>
        <v>0</v>
      </c>
      <c r="EL60" s="7"/>
      <c r="EM60" s="7"/>
      <c r="EN60" s="7"/>
      <c r="EO60" s="7"/>
      <c r="EP60" s="7"/>
      <c r="EQ60" s="7">
        <f>SUM([1]Hivatal!$AS$265)</f>
        <v>0</v>
      </c>
      <c r="ER60" s="7"/>
      <c r="ES60" s="7"/>
      <c r="ET60" s="7">
        <f>SUM([1]Hivatal!$BA$265)</f>
        <v>0</v>
      </c>
      <c r="EU60" s="7"/>
      <c r="EV60" s="7"/>
      <c r="EW60" s="135">
        <f>SUM(DV60:ET60)</f>
        <v>0</v>
      </c>
      <c r="EX60" s="135"/>
      <c r="EY60" s="7"/>
      <c r="EZ60" s="7"/>
      <c r="FA60" s="7"/>
      <c r="FB60" s="7"/>
      <c r="FC60" s="7"/>
      <c r="FD60" s="7"/>
      <c r="FE60" s="7"/>
      <c r="FF60" s="7"/>
      <c r="FG60" s="7"/>
      <c r="FH60" s="7"/>
      <c r="FI60" s="7"/>
      <c r="FJ60" s="7"/>
      <c r="FK60" s="7"/>
      <c r="FL60" s="8">
        <f>SUM(EY60:FK60)</f>
        <v>0</v>
      </c>
      <c r="FM60" s="8"/>
      <c r="FN60" s="8"/>
      <c r="FO60" s="8"/>
      <c r="FP60" s="11">
        <f>FL60+FM60+FN60+FO60</f>
        <v>0</v>
      </c>
      <c r="FQ60" s="154">
        <f>DS60+EW60+FP60</f>
        <v>0</v>
      </c>
    </row>
    <row r="61" spans="1:173" s="13" customFormat="1" x14ac:dyDescent="0.2">
      <c r="A61" s="162" t="s">
        <v>516</v>
      </c>
      <c r="B61" s="5"/>
      <c r="C61" s="6">
        <f>C62+C67</f>
        <v>0</v>
      </c>
      <c r="D61" s="6"/>
      <c r="E61" s="6"/>
      <c r="F61" s="6">
        <f t="shared" ref="F61:DP61" si="79">F62+F67</f>
        <v>0</v>
      </c>
      <c r="G61" s="6"/>
      <c r="H61" s="6"/>
      <c r="I61" s="6">
        <f t="shared" si="79"/>
        <v>0</v>
      </c>
      <c r="J61" s="6"/>
      <c r="K61" s="6"/>
      <c r="L61" s="6">
        <f t="shared" si="79"/>
        <v>0</v>
      </c>
      <c r="M61" s="6"/>
      <c r="N61" s="6"/>
      <c r="O61" s="6">
        <f t="shared" si="79"/>
        <v>0</v>
      </c>
      <c r="P61" s="6"/>
      <c r="Q61" s="6"/>
      <c r="R61" s="6">
        <f t="shared" si="79"/>
        <v>0</v>
      </c>
      <c r="S61" s="6"/>
      <c r="T61" s="6"/>
      <c r="U61" s="6">
        <f t="shared" si="79"/>
        <v>0</v>
      </c>
      <c r="V61" s="6"/>
      <c r="W61" s="6"/>
      <c r="X61" s="6">
        <f t="shared" si="79"/>
        <v>0</v>
      </c>
      <c r="Y61" s="6"/>
      <c r="Z61" s="6"/>
      <c r="AA61" s="6">
        <f t="shared" si="79"/>
        <v>0</v>
      </c>
      <c r="AB61" s="6"/>
      <c r="AC61" s="6"/>
      <c r="AD61" s="6">
        <f t="shared" si="79"/>
        <v>3651261</v>
      </c>
      <c r="AE61" s="6"/>
      <c r="AF61" s="6"/>
      <c r="AG61" s="6">
        <f t="shared" si="79"/>
        <v>0</v>
      </c>
      <c r="AH61" s="6"/>
      <c r="AI61" s="6"/>
      <c r="AJ61" s="6">
        <f t="shared" si="79"/>
        <v>0</v>
      </c>
      <c r="AK61" s="6"/>
      <c r="AL61" s="6"/>
      <c r="AM61" s="6">
        <f t="shared" si="79"/>
        <v>0</v>
      </c>
      <c r="AN61" s="6"/>
      <c r="AO61" s="6"/>
      <c r="AP61" s="6">
        <f t="shared" si="79"/>
        <v>0</v>
      </c>
      <c r="AQ61" s="6"/>
      <c r="AR61" s="6"/>
      <c r="AS61" s="6">
        <f t="shared" si="79"/>
        <v>0</v>
      </c>
      <c r="AT61" s="6"/>
      <c r="AU61" s="6"/>
      <c r="AV61" s="6">
        <f t="shared" si="79"/>
        <v>0</v>
      </c>
      <c r="AW61" s="6"/>
      <c r="AX61" s="6"/>
      <c r="AY61" s="6">
        <f t="shared" si="79"/>
        <v>0</v>
      </c>
      <c r="AZ61" s="6"/>
      <c r="BA61" s="6"/>
      <c r="BB61" s="6">
        <f t="shared" si="79"/>
        <v>0</v>
      </c>
      <c r="BC61" s="6"/>
      <c r="BD61" s="6"/>
      <c r="BE61" s="6">
        <f t="shared" si="79"/>
        <v>0</v>
      </c>
      <c r="BF61" s="6"/>
      <c r="BG61" s="6"/>
      <c r="BH61" s="6">
        <f t="shared" si="79"/>
        <v>0</v>
      </c>
      <c r="BI61" s="6"/>
      <c r="BJ61" s="6"/>
      <c r="BK61" s="6">
        <f t="shared" si="79"/>
        <v>0</v>
      </c>
      <c r="BL61" s="6"/>
      <c r="BM61" s="6"/>
      <c r="BN61" s="6">
        <f t="shared" si="79"/>
        <v>0</v>
      </c>
      <c r="BO61" s="6"/>
      <c r="BP61" s="6"/>
      <c r="BQ61" s="6">
        <f t="shared" si="79"/>
        <v>0</v>
      </c>
      <c r="BR61" s="6"/>
      <c r="BS61" s="6"/>
      <c r="BT61" s="6">
        <f t="shared" si="79"/>
        <v>0</v>
      </c>
      <c r="BU61" s="6"/>
      <c r="BV61" s="6"/>
      <c r="BW61" s="6">
        <f t="shared" si="79"/>
        <v>0</v>
      </c>
      <c r="BX61" s="6"/>
      <c r="BY61" s="6"/>
      <c r="BZ61" s="6">
        <f t="shared" si="79"/>
        <v>0</v>
      </c>
      <c r="CA61" s="6"/>
      <c r="CB61" s="6"/>
      <c r="CC61" s="6">
        <f t="shared" si="79"/>
        <v>0</v>
      </c>
      <c r="CD61" s="6"/>
      <c r="CE61" s="6"/>
      <c r="CF61" s="6">
        <f t="shared" si="79"/>
        <v>0</v>
      </c>
      <c r="CG61" s="6"/>
      <c r="CH61" s="6"/>
      <c r="CI61" s="6">
        <f t="shared" si="79"/>
        <v>0</v>
      </c>
      <c r="CJ61" s="6"/>
      <c r="CK61" s="6"/>
      <c r="CL61" s="6">
        <f t="shared" si="79"/>
        <v>0</v>
      </c>
      <c r="CM61" s="6"/>
      <c r="CN61" s="6"/>
      <c r="CO61" s="6">
        <f t="shared" si="79"/>
        <v>0</v>
      </c>
      <c r="CP61" s="6"/>
      <c r="CQ61" s="6"/>
      <c r="CR61" s="6">
        <f t="shared" si="79"/>
        <v>0</v>
      </c>
      <c r="CS61" s="6"/>
      <c r="CT61" s="6"/>
      <c r="CU61" s="6">
        <f t="shared" si="79"/>
        <v>0</v>
      </c>
      <c r="CV61" s="6"/>
      <c r="CW61" s="6"/>
      <c r="CX61" s="6">
        <f t="shared" si="79"/>
        <v>0</v>
      </c>
      <c r="CY61" s="6"/>
      <c r="CZ61" s="6"/>
      <c r="DA61" s="6">
        <f t="shared" si="79"/>
        <v>0</v>
      </c>
      <c r="DB61" s="6"/>
      <c r="DC61" s="6"/>
      <c r="DD61" s="6">
        <f t="shared" si="79"/>
        <v>0</v>
      </c>
      <c r="DE61" s="6"/>
      <c r="DF61" s="6"/>
      <c r="DG61" s="6">
        <f t="shared" si="79"/>
        <v>0</v>
      </c>
      <c r="DH61" s="6"/>
      <c r="DI61" s="6"/>
      <c r="DJ61" s="6">
        <f t="shared" si="79"/>
        <v>0</v>
      </c>
      <c r="DK61" s="6"/>
      <c r="DL61" s="6"/>
      <c r="DM61" s="6">
        <f t="shared" si="79"/>
        <v>0</v>
      </c>
      <c r="DN61" s="6"/>
      <c r="DO61" s="6"/>
      <c r="DP61" s="6">
        <f t="shared" si="79"/>
        <v>0</v>
      </c>
      <c r="DQ61" s="6"/>
      <c r="DR61" s="6"/>
      <c r="DS61" s="136">
        <f t="shared" ref="DS61:FN61" si="80">DS62+DS67</f>
        <v>3651261</v>
      </c>
      <c r="DT61" s="6"/>
      <c r="DU61" s="6"/>
      <c r="DV61" s="6">
        <f t="shared" si="80"/>
        <v>0</v>
      </c>
      <c r="DW61" s="6"/>
      <c r="DX61" s="6"/>
      <c r="DY61" s="6">
        <f t="shared" ref="DY61:EE61" si="81">DY62+DY67</f>
        <v>0</v>
      </c>
      <c r="DZ61" s="6"/>
      <c r="EA61" s="6"/>
      <c r="EB61" s="6">
        <f t="shared" si="80"/>
        <v>0</v>
      </c>
      <c r="EC61" s="6"/>
      <c r="ED61" s="6"/>
      <c r="EE61" s="6">
        <f t="shared" si="81"/>
        <v>9991</v>
      </c>
      <c r="EF61" s="6"/>
      <c r="EG61" s="6"/>
      <c r="EH61" s="6">
        <f t="shared" si="80"/>
        <v>0</v>
      </c>
      <c r="EI61" s="6"/>
      <c r="EJ61" s="6"/>
      <c r="EK61" s="6">
        <f t="shared" si="80"/>
        <v>22782</v>
      </c>
      <c r="EL61" s="6"/>
      <c r="EM61" s="6"/>
      <c r="EN61" s="6">
        <f t="shared" si="80"/>
        <v>0</v>
      </c>
      <c r="EO61" s="6"/>
      <c r="EP61" s="6"/>
      <c r="EQ61" s="6">
        <f t="shared" ref="EQ61:ET61" si="82">EQ62+EQ67</f>
        <v>36081</v>
      </c>
      <c r="ER61" s="6"/>
      <c r="ES61" s="6"/>
      <c r="ET61" s="6">
        <f t="shared" si="82"/>
        <v>2487</v>
      </c>
      <c r="EU61" s="6"/>
      <c r="EV61" s="6"/>
      <c r="EW61" s="136">
        <f t="shared" si="80"/>
        <v>71341</v>
      </c>
      <c r="EX61" s="136"/>
      <c r="EY61" s="6">
        <f t="shared" si="80"/>
        <v>66860</v>
      </c>
      <c r="EZ61" s="6">
        <f t="shared" si="80"/>
        <v>4454</v>
      </c>
      <c r="FA61" s="6">
        <f t="shared" si="80"/>
        <v>2625</v>
      </c>
      <c r="FB61" s="6">
        <f t="shared" si="80"/>
        <v>246079</v>
      </c>
      <c r="FC61" s="6">
        <f t="shared" si="80"/>
        <v>5154</v>
      </c>
      <c r="FD61" s="6">
        <f t="shared" si="80"/>
        <v>18477</v>
      </c>
      <c r="FE61" s="6">
        <f t="shared" si="80"/>
        <v>11479</v>
      </c>
      <c r="FF61" s="6">
        <f t="shared" si="80"/>
        <v>7624</v>
      </c>
      <c r="FG61" s="6">
        <f t="shared" si="80"/>
        <v>3063</v>
      </c>
      <c r="FH61" s="6">
        <f t="shared" si="80"/>
        <v>16644</v>
      </c>
      <c r="FI61" s="6">
        <f t="shared" si="80"/>
        <v>1575</v>
      </c>
      <c r="FJ61" s="6">
        <f t="shared" si="80"/>
        <v>4025</v>
      </c>
      <c r="FK61" s="6">
        <f>FK62+FK67</f>
        <v>1750</v>
      </c>
      <c r="FL61" s="6">
        <f t="shared" si="80"/>
        <v>389809</v>
      </c>
      <c r="FM61" s="6">
        <f t="shared" si="80"/>
        <v>71514</v>
      </c>
      <c r="FN61" s="6">
        <f t="shared" si="80"/>
        <v>38666</v>
      </c>
      <c r="FO61" s="6">
        <f>FO62+FO67</f>
        <v>93737</v>
      </c>
      <c r="FP61" s="6">
        <f>FP62+FP67</f>
        <v>593726</v>
      </c>
      <c r="FQ61" s="156">
        <f>FQ62+FQ67</f>
        <v>2285529</v>
      </c>
    </row>
    <row r="62" spans="1:173" s="13" customFormat="1" x14ac:dyDescent="0.2">
      <c r="A62" s="162" t="s">
        <v>517</v>
      </c>
      <c r="B62" s="5"/>
      <c r="C62" s="6">
        <f>C63+C64+C65+C66</f>
        <v>0</v>
      </c>
      <c r="D62" s="6"/>
      <c r="E62" s="6"/>
      <c r="F62" s="6">
        <f t="shared" ref="F62:DP62" si="83">F63+F64+F65+F66</f>
        <v>0</v>
      </c>
      <c r="G62" s="6"/>
      <c r="H62" s="6"/>
      <c r="I62" s="6">
        <f t="shared" si="83"/>
        <v>0</v>
      </c>
      <c r="J62" s="6"/>
      <c r="K62" s="6"/>
      <c r="L62" s="6">
        <f t="shared" si="83"/>
        <v>0</v>
      </c>
      <c r="M62" s="6"/>
      <c r="N62" s="6"/>
      <c r="O62" s="6">
        <f t="shared" si="83"/>
        <v>0</v>
      </c>
      <c r="P62" s="6"/>
      <c r="Q62" s="6"/>
      <c r="R62" s="6">
        <f t="shared" si="83"/>
        <v>0</v>
      </c>
      <c r="S62" s="6"/>
      <c r="T62" s="6"/>
      <c r="U62" s="6">
        <f t="shared" si="83"/>
        <v>0</v>
      </c>
      <c r="V62" s="6"/>
      <c r="W62" s="6"/>
      <c r="X62" s="6">
        <f t="shared" si="83"/>
        <v>0</v>
      </c>
      <c r="Y62" s="6"/>
      <c r="Z62" s="6"/>
      <c r="AA62" s="6">
        <f t="shared" si="83"/>
        <v>0</v>
      </c>
      <c r="AB62" s="6"/>
      <c r="AC62" s="6"/>
      <c r="AD62" s="6">
        <f t="shared" si="83"/>
        <v>278524</v>
      </c>
      <c r="AE62" s="6"/>
      <c r="AF62" s="6"/>
      <c r="AG62" s="6">
        <f t="shared" si="83"/>
        <v>0</v>
      </c>
      <c r="AH62" s="6"/>
      <c r="AI62" s="6"/>
      <c r="AJ62" s="6">
        <f t="shared" si="83"/>
        <v>0</v>
      </c>
      <c r="AK62" s="6"/>
      <c r="AL62" s="6"/>
      <c r="AM62" s="6">
        <f t="shared" si="83"/>
        <v>0</v>
      </c>
      <c r="AN62" s="6"/>
      <c r="AO62" s="6"/>
      <c r="AP62" s="6">
        <f t="shared" si="83"/>
        <v>0</v>
      </c>
      <c r="AQ62" s="6"/>
      <c r="AR62" s="6"/>
      <c r="AS62" s="6">
        <f t="shared" si="83"/>
        <v>0</v>
      </c>
      <c r="AT62" s="6"/>
      <c r="AU62" s="6"/>
      <c r="AV62" s="6">
        <f t="shared" si="83"/>
        <v>0</v>
      </c>
      <c r="AW62" s="6"/>
      <c r="AX62" s="6"/>
      <c r="AY62" s="6">
        <f t="shared" si="83"/>
        <v>0</v>
      </c>
      <c r="AZ62" s="6"/>
      <c r="BA62" s="6"/>
      <c r="BB62" s="6">
        <f t="shared" si="83"/>
        <v>0</v>
      </c>
      <c r="BC62" s="6"/>
      <c r="BD62" s="6"/>
      <c r="BE62" s="6">
        <f t="shared" si="83"/>
        <v>0</v>
      </c>
      <c r="BF62" s="6"/>
      <c r="BG62" s="6"/>
      <c r="BH62" s="6">
        <f t="shared" si="83"/>
        <v>0</v>
      </c>
      <c r="BI62" s="6"/>
      <c r="BJ62" s="6"/>
      <c r="BK62" s="6">
        <f t="shared" si="83"/>
        <v>0</v>
      </c>
      <c r="BL62" s="6"/>
      <c r="BM62" s="6"/>
      <c r="BN62" s="6">
        <f t="shared" si="83"/>
        <v>0</v>
      </c>
      <c r="BO62" s="6"/>
      <c r="BP62" s="6"/>
      <c r="BQ62" s="6">
        <f t="shared" si="83"/>
        <v>0</v>
      </c>
      <c r="BR62" s="6"/>
      <c r="BS62" s="6"/>
      <c r="BT62" s="6">
        <f t="shared" si="83"/>
        <v>0</v>
      </c>
      <c r="BU62" s="6"/>
      <c r="BV62" s="6"/>
      <c r="BW62" s="6">
        <f t="shared" si="83"/>
        <v>0</v>
      </c>
      <c r="BX62" s="6"/>
      <c r="BY62" s="6"/>
      <c r="BZ62" s="6">
        <f t="shared" si="83"/>
        <v>0</v>
      </c>
      <c r="CA62" s="6"/>
      <c r="CB62" s="6"/>
      <c r="CC62" s="6">
        <f t="shared" si="83"/>
        <v>0</v>
      </c>
      <c r="CD62" s="6"/>
      <c r="CE62" s="6"/>
      <c r="CF62" s="6">
        <f t="shared" si="83"/>
        <v>0</v>
      </c>
      <c r="CG62" s="6"/>
      <c r="CH62" s="6"/>
      <c r="CI62" s="6">
        <f t="shared" si="83"/>
        <v>0</v>
      </c>
      <c r="CJ62" s="6"/>
      <c r="CK62" s="6"/>
      <c r="CL62" s="6">
        <f t="shared" si="83"/>
        <v>0</v>
      </c>
      <c r="CM62" s="6"/>
      <c r="CN62" s="6"/>
      <c r="CO62" s="6">
        <f t="shared" si="83"/>
        <v>0</v>
      </c>
      <c r="CP62" s="6"/>
      <c r="CQ62" s="6"/>
      <c r="CR62" s="6">
        <f t="shared" si="83"/>
        <v>0</v>
      </c>
      <c r="CS62" s="6"/>
      <c r="CT62" s="6"/>
      <c r="CU62" s="6">
        <f t="shared" si="83"/>
        <v>0</v>
      </c>
      <c r="CV62" s="6"/>
      <c r="CW62" s="6"/>
      <c r="CX62" s="6">
        <f t="shared" si="83"/>
        <v>0</v>
      </c>
      <c r="CY62" s="6"/>
      <c r="CZ62" s="6"/>
      <c r="DA62" s="6">
        <f t="shared" si="83"/>
        <v>0</v>
      </c>
      <c r="DB62" s="6"/>
      <c r="DC62" s="6"/>
      <c r="DD62" s="6">
        <f t="shared" si="83"/>
        <v>0</v>
      </c>
      <c r="DE62" s="6"/>
      <c r="DF62" s="6"/>
      <c r="DG62" s="6">
        <f t="shared" si="83"/>
        <v>0</v>
      </c>
      <c r="DH62" s="6"/>
      <c r="DI62" s="6"/>
      <c r="DJ62" s="6">
        <f t="shared" si="83"/>
        <v>0</v>
      </c>
      <c r="DK62" s="6"/>
      <c r="DL62" s="6"/>
      <c r="DM62" s="6">
        <f t="shared" si="83"/>
        <v>0</v>
      </c>
      <c r="DN62" s="6"/>
      <c r="DO62" s="6"/>
      <c r="DP62" s="6">
        <f t="shared" si="83"/>
        <v>0</v>
      </c>
      <c r="DQ62" s="6"/>
      <c r="DR62" s="6"/>
      <c r="DS62" s="136">
        <f t="shared" ref="DS62:FN62" si="84">DS63+DS64+DS65+DS66</f>
        <v>278524</v>
      </c>
      <c r="DT62" s="6"/>
      <c r="DU62" s="6"/>
      <c r="DV62" s="6">
        <f t="shared" si="84"/>
        <v>0</v>
      </c>
      <c r="DW62" s="6"/>
      <c r="DX62" s="6"/>
      <c r="DY62" s="6">
        <f t="shared" ref="DY62:EE62" si="85">DY63+DY64+DY65+DY66</f>
        <v>0</v>
      </c>
      <c r="DZ62" s="6"/>
      <c r="EA62" s="6"/>
      <c r="EB62" s="6">
        <f t="shared" si="84"/>
        <v>0</v>
      </c>
      <c r="EC62" s="6"/>
      <c r="ED62" s="6"/>
      <c r="EE62" s="6">
        <f t="shared" si="85"/>
        <v>9991</v>
      </c>
      <c r="EF62" s="6"/>
      <c r="EG62" s="6"/>
      <c r="EH62" s="6">
        <f t="shared" si="84"/>
        <v>0</v>
      </c>
      <c r="EI62" s="6"/>
      <c r="EJ62" s="6"/>
      <c r="EK62" s="6">
        <f t="shared" si="84"/>
        <v>22782</v>
      </c>
      <c r="EL62" s="6"/>
      <c r="EM62" s="6"/>
      <c r="EN62" s="6">
        <f t="shared" si="84"/>
        <v>0</v>
      </c>
      <c r="EO62" s="6"/>
      <c r="EP62" s="6"/>
      <c r="EQ62" s="6">
        <f t="shared" ref="EQ62:ET62" si="86">EQ63+EQ64+EQ65+EQ66</f>
        <v>36081</v>
      </c>
      <c r="ER62" s="6"/>
      <c r="ES62" s="6"/>
      <c r="ET62" s="6">
        <f t="shared" si="86"/>
        <v>2487</v>
      </c>
      <c r="EU62" s="6"/>
      <c r="EV62" s="6"/>
      <c r="EW62" s="136">
        <f t="shared" si="84"/>
        <v>71341</v>
      </c>
      <c r="EX62" s="136"/>
      <c r="EY62" s="6">
        <f t="shared" si="84"/>
        <v>66860</v>
      </c>
      <c r="EZ62" s="6">
        <f t="shared" si="84"/>
        <v>4454</v>
      </c>
      <c r="FA62" s="6">
        <f t="shared" si="84"/>
        <v>2625</v>
      </c>
      <c r="FB62" s="6">
        <f t="shared" si="84"/>
        <v>244139</v>
      </c>
      <c r="FC62" s="6">
        <f t="shared" si="84"/>
        <v>5154</v>
      </c>
      <c r="FD62" s="6">
        <f t="shared" si="84"/>
        <v>18477</v>
      </c>
      <c r="FE62" s="6">
        <f t="shared" si="84"/>
        <v>11479</v>
      </c>
      <c r="FF62" s="6">
        <f t="shared" si="84"/>
        <v>7624</v>
      </c>
      <c r="FG62" s="6">
        <f t="shared" si="84"/>
        <v>3063</v>
      </c>
      <c r="FH62" s="6">
        <f t="shared" si="84"/>
        <v>16644</v>
      </c>
      <c r="FI62" s="6">
        <f t="shared" si="84"/>
        <v>1575</v>
      </c>
      <c r="FJ62" s="6">
        <f t="shared" si="84"/>
        <v>4025</v>
      </c>
      <c r="FK62" s="6">
        <f>FK63+FK64+FK65+FK66</f>
        <v>1750</v>
      </c>
      <c r="FL62" s="6">
        <f t="shared" si="84"/>
        <v>387869</v>
      </c>
      <c r="FM62" s="6">
        <f t="shared" si="84"/>
        <v>66257</v>
      </c>
      <c r="FN62" s="6">
        <f t="shared" si="84"/>
        <v>38666</v>
      </c>
      <c r="FO62" s="6">
        <f>FO63+FO64+FO65+FO66</f>
        <v>65772</v>
      </c>
      <c r="FP62" s="6">
        <f>FP63+FP64+FP65+FP66</f>
        <v>558564</v>
      </c>
      <c r="FQ62" s="156">
        <f>FQ63+FQ64+FQ65+FQ66</f>
        <v>908429</v>
      </c>
    </row>
    <row r="63" spans="1:173" x14ac:dyDescent="0.2">
      <c r="A63" s="163" t="s">
        <v>518</v>
      </c>
      <c r="B63" s="18"/>
      <c r="C63" s="7">
        <f>SUM([1]Önkormányzat!$G$323)</f>
        <v>0</v>
      </c>
      <c r="D63" s="7"/>
      <c r="E63" s="7"/>
      <c r="F63" s="7">
        <f>SUM([1]Önkormányzat!$I$323)</f>
        <v>0</v>
      </c>
      <c r="G63" s="7"/>
      <c r="H63" s="7"/>
      <c r="I63" s="7">
        <f>SUM([1]Önkormányzat!$K$323)</f>
        <v>0</v>
      </c>
      <c r="J63" s="7"/>
      <c r="K63" s="7"/>
      <c r="L63" s="7">
        <f>SUM([1]Önkormányzat!$M$323)</f>
        <v>0</v>
      </c>
      <c r="M63" s="7"/>
      <c r="N63" s="7"/>
      <c r="O63" s="7">
        <f>SUM([1]Önkormányzat!$R$323)</f>
        <v>0</v>
      </c>
      <c r="P63" s="7"/>
      <c r="Q63" s="7"/>
      <c r="R63" s="7">
        <f>SUM([1]Önkormányzat!$AK$323)</f>
        <v>0</v>
      </c>
      <c r="S63" s="7"/>
      <c r="T63" s="7"/>
      <c r="U63" s="7">
        <f>SUM([1]Önkormányzat!$AO$323)</f>
        <v>0</v>
      </c>
      <c r="V63" s="7"/>
      <c r="W63" s="7"/>
      <c r="X63" s="7"/>
      <c r="Y63" s="7"/>
      <c r="Z63" s="7"/>
      <c r="AA63" s="7">
        <f>SUM([1]Önkormányzat!$AV$323)</f>
        <v>0</v>
      </c>
      <c r="AB63" s="7"/>
      <c r="AC63" s="7"/>
      <c r="AD63" s="7">
        <f>SUM([1]Önkormányzat!$BA$323)</f>
        <v>0</v>
      </c>
      <c r="AE63" s="7"/>
      <c r="AF63" s="7"/>
      <c r="AG63" s="7">
        <f>SUM([1]Önkormányzat!$V$323)</f>
        <v>0</v>
      </c>
      <c r="AH63" s="7"/>
      <c r="AI63" s="7"/>
      <c r="AJ63" s="7">
        <f>SUM([1]Önkormányzat!$Z$323)</f>
        <v>0</v>
      </c>
      <c r="AK63" s="7"/>
      <c r="AL63" s="7"/>
      <c r="AM63" s="7">
        <f>SUM([1]Önkormányzat!$BH$323)</f>
        <v>0</v>
      </c>
      <c r="AN63" s="7"/>
      <c r="AO63" s="7"/>
      <c r="AP63" s="7">
        <f>SUM([1]Önkormányzat!$BO$323)</f>
        <v>0</v>
      </c>
      <c r="AQ63" s="7"/>
      <c r="AR63" s="7"/>
      <c r="AS63" s="7">
        <f>SUM([1]Önkormányzat!$CC$323)</f>
        <v>0</v>
      </c>
      <c r="AT63" s="7"/>
      <c r="AU63" s="7"/>
      <c r="AV63" s="7">
        <f>SUM([1]Önkormányzat!$CP$323)</f>
        <v>0</v>
      </c>
      <c r="AW63" s="7"/>
      <c r="AX63" s="7"/>
      <c r="AY63" s="7">
        <f>SUM([1]Önkormányzat!$BS$323)</f>
        <v>0</v>
      </c>
      <c r="AZ63" s="7"/>
      <c r="BA63" s="7"/>
      <c r="BB63" s="7">
        <f>SUM([1]Önkormányzat!$BU$323)</f>
        <v>0</v>
      </c>
      <c r="BC63" s="7"/>
      <c r="BD63" s="7"/>
      <c r="BE63" s="7"/>
      <c r="BF63" s="7"/>
      <c r="BG63" s="7"/>
      <c r="BH63" s="7">
        <f>SUM([1]Önkormányzat!$CA$323)</f>
        <v>0</v>
      </c>
      <c r="BI63" s="7"/>
      <c r="BJ63" s="7"/>
      <c r="BK63" s="7">
        <f>SUM([1]Önkormányzat!$CG$323)</f>
        <v>0</v>
      </c>
      <c r="BL63" s="7"/>
      <c r="BM63" s="7"/>
      <c r="BN63" s="7"/>
      <c r="BO63" s="7"/>
      <c r="BP63" s="7"/>
      <c r="BQ63" s="7">
        <f>SUM([1]Önkormányzat!$CW$323)</f>
        <v>0</v>
      </c>
      <c r="BR63" s="7"/>
      <c r="BS63" s="7"/>
      <c r="BT63" s="7">
        <f>SUM([1]Önkormányzat!$DA$323)</f>
        <v>0</v>
      </c>
      <c r="BU63" s="7"/>
      <c r="BV63" s="7"/>
      <c r="BW63" s="7"/>
      <c r="BX63" s="7"/>
      <c r="BY63" s="7"/>
      <c r="BZ63" s="7">
        <f>SUM([1]Önkormányzat!$DE$323)</f>
        <v>0</v>
      </c>
      <c r="CA63" s="7"/>
      <c r="CB63" s="7"/>
      <c r="CC63" s="7"/>
      <c r="CD63" s="7"/>
      <c r="CE63" s="7"/>
      <c r="CF63" s="7"/>
      <c r="CG63" s="7"/>
      <c r="CH63" s="7"/>
      <c r="CI63" s="7"/>
      <c r="CJ63" s="7"/>
      <c r="CK63" s="7"/>
      <c r="CL63" s="7"/>
      <c r="CM63" s="7"/>
      <c r="CN63" s="7"/>
      <c r="CO63" s="7">
        <f>SUM([1]Önkormányzat!$DV$323)</f>
        <v>0</v>
      </c>
      <c r="CP63" s="7"/>
      <c r="CQ63" s="7"/>
      <c r="CR63" s="7"/>
      <c r="CS63" s="7"/>
      <c r="CT63" s="7"/>
      <c r="CU63" s="7">
        <f>SUM([1]Önkormányzat!$EL$323)</f>
        <v>0</v>
      </c>
      <c r="CV63" s="7"/>
      <c r="CW63" s="7"/>
      <c r="CX63" s="7">
        <f>SUM([1]Önkormányzat!$EC$323)</f>
        <v>0</v>
      </c>
      <c r="CY63" s="7"/>
      <c r="CZ63" s="7"/>
      <c r="DA63" s="7">
        <f>SUM([1]Önkormányzat!$AD$323)</f>
        <v>0</v>
      </c>
      <c r="DB63" s="7"/>
      <c r="DC63" s="7"/>
      <c r="DD63" s="7">
        <f>SUM([1]Önkormányzat!$DK$323)</f>
        <v>0</v>
      </c>
      <c r="DE63" s="7"/>
      <c r="DF63" s="7"/>
      <c r="DG63" s="7">
        <f>SUM([1]Önkormányzat!$DO$323)</f>
        <v>0</v>
      </c>
      <c r="DH63" s="7"/>
      <c r="DI63" s="7"/>
      <c r="DJ63" s="7">
        <f>SUM([1]Önkormányzat!$EJ$323)</f>
        <v>0</v>
      </c>
      <c r="DK63" s="7"/>
      <c r="DL63" s="7"/>
      <c r="DM63" s="7">
        <f>SUM([1]Önkormányzat!$EQ$323)</f>
        <v>0</v>
      </c>
      <c r="DN63" s="7"/>
      <c r="DO63" s="7"/>
      <c r="DP63" s="7">
        <f>SUM([1]Önkormányzat!$EU$323)</f>
        <v>0</v>
      </c>
      <c r="DQ63" s="7"/>
      <c r="DR63" s="7"/>
      <c r="DS63" s="135">
        <f>SUM(C63:DP63)</f>
        <v>0</v>
      </c>
      <c r="DT63" s="8"/>
      <c r="DU63" s="8"/>
      <c r="DV63" s="7"/>
      <c r="DW63" s="7"/>
      <c r="DX63" s="7"/>
      <c r="DY63" s="7"/>
      <c r="DZ63" s="7"/>
      <c r="EA63" s="7"/>
      <c r="EB63" s="7"/>
      <c r="EC63" s="7"/>
      <c r="ED63" s="7"/>
      <c r="EE63" s="7">
        <f>[1]Hivatal!$W$304</f>
        <v>9991</v>
      </c>
      <c r="EF63" s="7"/>
      <c r="EG63" s="7"/>
      <c r="EH63" s="7"/>
      <c r="EI63" s="7"/>
      <c r="EJ63" s="7"/>
      <c r="EK63" s="7">
        <f>[1]Hivatal!$AK$303</f>
        <v>22782</v>
      </c>
      <c r="EL63" s="7"/>
      <c r="EM63" s="7"/>
      <c r="EN63" s="7"/>
      <c r="EO63" s="7"/>
      <c r="EP63" s="7"/>
      <c r="EQ63" s="7">
        <f>[1]Hivatal!$AS$303</f>
        <v>36081</v>
      </c>
      <c r="ER63" s="7"/>
      <c r="ES63" s="7"/>
      <c r="ET63" s="7">
        <f>[1]Hivatal!$BA$303</f>
        <v>2487</v>
      </c>
      <c r="EU63" s="7"/>
      <c r="EV63" s="7"/>
      <c r="EW63" s="135">
        <f>SUM(DV63:ET63)</f>
        <v>71341</v>
      </c>
      <c r="EX63" s="135"/>
      <c r="EY63" s="7">
        <v>66860</v>
      </c>
      <c r="EZ63" s="7">
        <v>4454</v>
      </c>
      <c r="FA63" s="7">
        <v>2625</v>
      </c>
      <c r="FB63" s="7">
        <f>101988+7109</f>
        <v>109097</v>
      </c>
      <c r="FC63" s="7">
        <v>5154</v>
      </c>
      <c r="FD63" s="7">
        <v>18477</v>
      </c>
      <c r="FE63" s="7">
        <v>11479</v>
      </c>
      <c r="FF63" s="7">
        <v>7624</v>
      </c>
      <c r="FG63" s="7">
        <v>3063</v>
      </c>
      <c r="FH63" s="7">
        <v>16644</v>
      </c>
      <c r="FI63" s="7">
        <v>1575</v>
      </c>
      <c r="FJ63" s="7">
        <v>4025</v>
      </c>
      <c r="FK63" s="7">
        <v>1750</v>
      </c>
      <c r="FL63" s="8">
        <f>SUM(EY63:FK63)</f>
        <v>252827</v>
      </c>
      <c r="FM63" s="7">
        <v>66257</v>
      </c>
      <c r="FN63" s="7">
        <v>38666</v>
      </c>
      <c r="FO63" s="7">
        <v>65772</v>
      </c>
      <c r="FP63" s="7">
        <f>FL63+FM63+FN63+FO63</f>
        <v>423522</v>
      </c>
      <c r="FQ63" s="164">
        <f>DS63+EW63+FP63</f>
        <v>494863</v>
      </c>
    </row>
    <row r="64" spans="1:173" x14ac:dyDescent="0.2">
      <c r="A64" s="161" t="s">
        <v>519</v>
      </c>
      <c r="B64" s="16"/>
      <c r="C64" s="7">
        <f>SUM([1]Önkormányzat!$G$327)</f>
        <v>0</v>
      </c>
      <c r="D64" s="7"/>
      <c r="E64" s="7"/>
      <c r="F64" s="7">
        <f>SUM([1]Önkormányzat!$I$327)</f>
        <v>0</v>
      </c>
      <c r="G64" s="7"/>
      <c r="H64" s="7"/>
      <c r="I64" s="7">
        <f>SUM([1]Önkormányzat!$K$327)</f>
        <v>0</v>
      </c>
      <c r="J64" s="7"/>
      <c r="K64" s="7"/>
      <c r="L64" s="7">
        <f>SUM([1]Önkormányzat!$M$327)</f>
        <v>0</v>
      </c>
      <c r="M64" s="7"/>
      <c r="N64" s="7"/>
      <c r="O64" s="7">
        <f>SUM([1]Önkormányzat!$R$327)</f>
        <v>0</v>
      </c>
      <c r="P64" s="7"/>
      <c r="Q64" s="7"/>
      <c r="R64" s="7">
        <f>SUM([1]Önkormányzat!$AK$327)</f>
        <v>0</v>
      </c>
      <c r="S64" s="7"/>
      <c r="T64" s="7"/>
      <c r="U64" s="7">
        <f>SUM([1]Önkormányzat!$AO$327)</f>
        <v>0</v>
      </c>
      <c r="V64" s="7"/>
      <c r="W64" s="7"/>
      <c r="X64" s="7"/>
      <c r="Y64" s="7"/>
      <c r="Z64" s="7"/>
      <c r="AA64" s="7">
        <f>SUM([1]Önkormányzat!$AV$327)</f>
        <v>0</v>
      </c>
      <c r="AB64" s="7"/>
      <c r="AC64" s="7"/>
      <c r="AD64" s="7">
        <f>SUM([1]Önkormányzat!$BA$327)</f>
        <v>0</v>
      </c>
      <c r="AE64" s="7"/>
      <c r="AF64" s="7"/>
      <c r="AG64" s="7">
        <f>SUM([1]Önkormányzat!$V$327)</f>
        <v>0</v>
      </c>
      <c r="AH64" s="7"/>
      <c r="AI64" s="7"/>
      <c r="AJ64" s="7">
        <f>SUM([1]Önkormányzat!$Z$327)</f>
        <v>0</v>
      </c>
      <c r="AK64" s="7"/>
      <c r="AL64" s="7"/>
      <c r="AM64" s="7">
        <f>SUM([1]Önkormányzat!$BH$327)</f>
        <v>0</v>
      </c>
      <c r="AN64" s="7"/>
      <c r="AO64" s="7"/>
      <c r="AP64" s="7">
        <f>SUM([1]Önkormányzat!$BO$327)</f>
        <v>0</v>
      </c>
      <c r="AQ64" s="7"/>
      <c r="AR64" s="7"/>
      <c r="AS64" s="7">
        <f>SUM([1]Önkormányzat!$CC$327)</f>
        <v>0</v>
      </c>
      <c r="AT64" s="7"/>
      <c r="AU64" s="7"/>
      <c r="AV64" s="7">
        <f>SUM([1]Önkormányzat!$CP$327)</f>
        <v>0</v>
      </c>
      <c r="AW64" s="7"/>
      <c r="AX64" s="7"/>
      <c r="AY64" s="7">
        <f>SUM([1]Önkormányzat!$BS$327)</f>
        <v>0</v>
      </c>
      <c r="AZ64" s="7"/>
      <c r="BA64" s="7"/>
      <c r="BB64" s="7">
        <f>SUM([1]Önkormányzat!$BU$327)</f>
        <v>0</v>
      </c>
      <c r="BC64" s="7"/>
      <c r="BD64" s="7"/>
      <c r="BE64" s="7"/>
      <c r="BF64" s="7"/>
      <c r="BG64" s="7"/>
      <c r="BH64" s="7">
        <f>SUM([1]Önkormányzat!$CA$327)</f>
        <v>0</v>
      </c>
      <c r="BI64" s="7"/>
      <c r="BJ64" s="7"/>
      <c r="BK64" s="7">
        <f>SUM([1]Önkormányzat!$CG$327)</f>
        <v>0</v>
      </c>
      <c r="BL64" s="7"/>
      <c r="BM64" s="7"/>
      <c r="BN64" s="7"/>
      <c r="BO64" s="7"/>
      <c r="BP64" s="7"/>
      <c r="BQ64" s="7">
        <f>SUM([1]Önkormányzat!$CW$327)</f>
        <v>0</v>
      </c>
      <c r="BR64" s="7"/>
      <c r="BS64" s="7"/>
      <c r="BT64" s="7">
        <f>SUM([1]Önkormányzat!$DA$327)</f>
        <v>0</v>
      </c>
      <c r="BU64" s="7"/>
      <c r="BV64" s="7"/>
      <c r="BW64" s="7"/>
      <c r="BX64" s="7"/>
      <c r="BY64" s="7"/>
      <c r="BZ64" s="7">
        <f>SUM([1]Önkormányzat!$DE$327)</f>
        <v>0</v>
      </c>
      <c r="CA64" s="7"/>
      <c r="CB64" s="7"/>
      <c r="CC64" s="7"/>
      <c r="CD64" s="7"/>
      <c r="CE64" s="7"/>
      <c r="CF64" s="7"/>
      <c r="CG64" s="7"/>
      <c r="CH64" s="7"/>
      <c r="CI64" s="7"/>
      <c r="CJ64" s="7"/>
      <c r="CK64" s="7"/>
      <c r="CL64" s="7"/>
      <c r="CM64" s="7"/>
      <c r="CN64" s="7"/>
      <c r="CO64" s="7">
        <f>SUM([1]Önkormányzat!$DV$327)</f>
        <v>0</v>
      </c>
      <c r="CP64" s="7"/>
      <c r="CQ64" s="7"/>
      <c r="CR64" s="7"/>
      <c r="CS64" s="7"/>
      <c r="CT64" s="7"/>
      <c r="CU64" s="7">
        <f>SUM([1]Önkormányzat!$EK$327)</f>
        <v>0</v>
      </c>
      <c r="CV64" s="7"/>
      <c r="CW64" s="7"/>
      <c r="CX64" s="7">
        <f>SUM([1]Önkormányzat!$EC$327)</f>
        <v>0</v>
      </c>
      <c r="CY64" s="7"/>
      <c r="CZ64" s="7"/>
      <c r="DA64" s="7">
        <f>SUM([1]Önkormányzat!$AD$327)</f>
        <v>0</v>
      </c>
      <c r="DB64" s="7"/>
      <c r="DC64" s="7"/>
      <c r="DD64" s="7">
        <f>SUM([1]Önkormányzat!$DK$327)</f>
        <v>0</v>
      </c>
      <c r="DE64" s="7"/>
      <c r="DF64" s="7"/>
      <c r="DG64" s="7">
        <f>SUM([1]Önkormányzat!$DO$327)</f>
        <v>0</v>
      </c>
      <c r="DH64" s="7"/>
      <c r="DI64" s="7"/>
      <c r="DJ64" s="7">
        <f>SUM([1]Önkormányzat!$EJ$327)</f>
        <v>0</v>
      </c>
      <c r="DK64" s="7"/>
      <c r="DL64" s="7"/>
      <c r="DM64" s="7">
        <f>SUM([1]Önkormányzat!$EQ$327)</f>
        <v>0</v>
      </c>
      <c r="DN64" s="7"/>
      <c r="DO64" s="7"/>
      <c r="DP64" s="7">
        <f>SUM([1]Önkormányzat!$EU$327)</f>
        <v>0</v>
      </c>
      <c r="DQ64" s="7"/>
      <c r="DR64" s="7"/>
      <c r="DS64" s="135">
        <f>SUM(C64:DP64)</f>
        <v>0</v>
      </c>
      <c r="DT64" s="8"/>
      <c r="DU64" s="8"/>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135">
        <f>SUM(DV64:ET64)</f>
        <v>0</v>
      </c>
      <c r="EX64" s="135"/>
      <c r="EY64" s="7"/>
      <c r="EZ64" s="7"/>
      <c r="FA64" s="7"/>
      <c r="FB64" s="7"/>
      <c r="FC64" s="7"/>
      <c r="FD64" s="7"/>
      <c r="FE64" s="7"/>
      <c r="FF64" s="7"/>
      <c r="FG64" s="7"/>
      <c r="FH64" s="7"/>
      <c r="FI64" s="7"/>
      <c r="FJ64" s="7"/>
      <c r="FK64" s="7"/>
      <c r="FL64" s="8">
        <f>SUM(EY64:FK64)</f>
        <v>0</v>
      </c>
      <c r="FM64" s="7"/>
      <c r="FN64" s="7"/>
      <c r="FO64" s="7"/>
      <c r="FP64" s="7">
        <f>FL64+FM64+FN64+FO64</f>
        <v>0</v>
      </c>
      <c r="FQ64" s="164">
        <f>DS64+EW64+FP64</f>
        <v>0</v>
      </c>
    </row>
    <row r="65" spans="1:173" x14ac:dyDescent="0.2">
      <c r="A65" s="161" t="s">
        <v>520</v>
      </c>
      <c r="B65" s="1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v>278524</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135">
        <f>SUM(C65:DP65)</f>
        <v>278524</v>
      </c>
      <c r="DT65" s="8"/>
      <c r="DU65" s="8"/>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135">
        <f>SUM(DV65:ET65)</f>
        <v>0</v>
      </c>
      <c r="EX65" s="135"/>
      <c r="EY65" s="7"/>
      <c r="EZ65" s="7"/>
      <c r="FA65" s="7"/>
      <c r="FB65" s="7"/>
      <c r="FC65" s="7"/>
      <c r="FD65" s="7"/>
      <c r="FE65" s="7"/>
      <c r="FF65" s="7"/>
      <c r="FG65" s="7"/>
      <c r="FH65" s="7"/>
      <c r="FI65" s="7"/>
      <c r="FJ65" s="7"/>
      <c r="FK65" s="7"/>
      <c r="FL65" s="8">
        <f>SUM(EY65:FK65)</f>
        <v>0</v>
      </c>
      <c r="FM65" s="7"/>
      <c r="FN65" s="7"/>
      <c r="FO65" s="7"/>
      <c r="FP65" s="7">
        <f>FL65+FM65+FN65+FO65</f>
        <v>0</v>
      </c>
      <c r="FQ65" s="164">
        <f>DS65+EW65+FP65</f>
        <v>278524</v>
      </c>
    </row>
    <row r="66" spans="1:173" x14ac:dyDescent="0.2">
      <c r="A66" s="161" t="s">
        <v>521</v>
      </c>
      <c r="B66" s="16"/>
      <c r="C66" s="7">
        <f>SUM([1]Önkormányzat!$G$331+[1]Önkormányzat!$G$335)</f>
        <v>0</v>
      </c>
      <c r="D66" s="7"/>
      <c r="E66" s="7"/>
      <c r="F66" s="7">
        <f>SUM([1]Önkormányzat!$I$331+[1]Önkormányzat!$I$335)</f>
        <v>0</v>
      </c>
      <c r="G66" s="7"/>
      <c r="H66" s="7"/>
      <c r="I66" s="7">
        <f>SUM([1]Önkormányzat!$K$331+[1]Önkormányzat!$K$335)</f>
        <v>0</v>
      </c>
      <c r="J66" s="7"/>
      <c r="K66" s="7"/>
      <c r="L66" s="7">
        <f>SUM([1]Önkormányzat!$M$331+[1]Önkormányzat!$M$335)</f>
        <v>0</v>
      </c>
      <c r="M66" s="7"/>
      <c r="N66" s="7"/>
      <c r="O66" s="7">
        <f>SUM([1]Önkormányzat!$R$331+[1]Önkormányzat!$R$335)</f>
        <v>0</v>
      </c>
      <c r="P66" s="7"/>
      <c r="Q66" s="7"/>
      <c r="R66" s="7">
        <f>SUM([1]Önkormányzat!$AK$331+[1]Önkormányzat!$AK$335)</f>
        <v>0</v>
      </c>
      <c r="S66" s="7"/>
      <c r="T66" s="7"/>
      <c r="U66" s="7">
        <f>SUM([1]Önkormányzat!$AO$331+[1]Önkormányzat!$AO$335)</f>
        <v>0</v>
      </c>
      <c r="V66" s="7"/>
      <c r="W66" s="7"/>
      <c r="X66" s="7"/>
      <c r="Y66" s="7"/>
      <c r="Z66" s="7"/>
      <c r="AA66" s="7"/>
      <c r="AB66" s="7"/>
      <c r="AC66" s="7"/>
      <c r="AD66" s="7">
        <f>rendfeladattalterhpézmaradv!J33-278524</f>
        <v>0</v>
      </c>
      <c r="AE66" s="7"/>
      <c r="AF66" s="7"/>
      <c r="AG66" s="7">
        <f>SUM([1]Önkormányzat!$V$331+[1]Önkormányzat!$V$335)</f>
        <v>0</v>
      </c>
      <c r="AH66" s="7"/>
      <c r="AI66" s="7"/>
      <c r="AJ66" s="7">
        <f>SUM([1]Önkormányzat!$Z$331+[1]Önkormányzat!$Z$335)</f>
        <v>0</v>
      </c>
      <c r="AK66" s="7"/>
      <c r="AL66" s="7"/>
      <c r="AM66" s="7">
        <f>SUM([1]Önkormányzat!$BH$331+[1]Önkormányzat!$BH$335)</f>
        <v>0</v>
      </c>
      <c r="AN66" s="7"/>
      <c r="AO66" s="7"/>
      <c r="AP66" s="7">
        <f>SUM([1]Önkormányzat!$BO$331+[2]Önkormányzat!$BO$333)</f>
        <v>0</v>
      </c>
      <c r="AQ66" s="7"/>
      <c r="AR66" s="7"/>
      <c r="AS66" s="7">
        <f>SUM([1]Önkormányzat!$CC$331+[1]Önkormányzat!$CC$335)</f>
        <v>0</v>
      </c>
      <c r="AT66" s="7"/>
      <c r="AU66" s="7"/>
      <c r="AV66" s="7">
        <f>SUM([1]Önkormányzat!$CP$331+[2]Önkormányzat!$CP$333)</f>
        <v>0</v>
      </c>
      <c r="AW66" s="7"/>
      <c r="AX66" s="7"/>
      <c r="AY66" s="7">
        <f>SUM([1]Önkormányzat!$BS$331+[1]Önkormányzat!$BS$335)</f>
        <v>0</v>
      </c>
      <c r="AZ66" s="7"/>
      <c r="BA66" s="7"/>
      <c r="BB66" s="7">
        <f>SUM([1]Önkormányzat!$BU$331+[1]Önkormányzat!$BU$335)</f>
        <v>0</v>
      </c>
      <c r="BC66" s="7"/>
      <c r="BD66" s="7"/>
      <c r="BE66" s="7"/>
      <c r="BF66" s="7"/>
      <c r="BG66" s="7"/>
      <c r="BH66" s="7">
        <f>SUM([1]Önkormányzat!$CA$331+[2]Önkormányzat!$CA$333)</f>
        <v>0</v>
      </c>
      <c r="BI66" s="7"/>
      <c r="BJ66" s="7"/>
      <c r="BK66" s="7">
        <f>SUM([1]Önkormányzat!$CG$331+[1]Önkormányzat!$CG$335)</f>
        <v>0</v>
      </c>
      <c r="BL66" s="7"/>
      <c r="BM66" s="7"/>
      <c r="BN66" s="7"/>
      <c r="BO66" s="7"/>
      <c r="BP66" s="7"/>
      <c r="BQ66" s="7">
        <f>SUM([1]Önkormányzat!$CW$331+[1]Önkormányzat!$CW$335)</f>
        <v>0</v>
      </c>
      <c r="BR66" s="7"/>
      <c r="BS66" s="7"/>
      <c r="BT66" s="7">
        <f>SUM([1]Önkormányzat!$DA$331+[1]Önkormányzat!$DA$335)</f>
        <v>0</v>
      </c>
      <c r="BU66" s="7"/>
      <c r="BV66" s="7"/>
      <c r="BW66" s="7"/>
      <c r="BX66" s="7"/>
      <c r="BY66" s="7"/>
      <c r="BZ66" s="7">
        <f>SUM([1]Önkormányzat!$DE$331+[1]Önkormányzat!$DE$335)</f>
        <v>0</v>
      </c>
      <c r="CA66" s="7"/>
      <c r="CB66" s="7"/>
      <c r="CC66" s="7"/>
      <c r="CD66" s="7"/>
      <c r="CE66" s="7"/>
      <c r="CF66" s="7"/>
      <c r="CG66" s="7"/>
      <c r="CH66" s="7"/>
      <c r="CI66" s="7"/>
      <c r="CJ66" s="7"/>
      <c r="CK66" s="7"/>
      <c r="CL66" s="7"/>
      <c r="CM66" s="7"/>
      <c r="CN66" s="7"/>
      <c r="CO66" s="7">
        <f>SUM([1]Önkormányzat!$DV$331+[1]Önkormányzat!$DV$335)</f>
        <v>0</v>
      </c>
      <c r="CP66" s="7"/>
      <c r="CQ66" s="7"/>
      <c r="CR66" s="7"/>
      <c r="CS66" s="7"/>
      <c r="CT66" s="7"/>
      <c r="CU66" s="7">
        <f>SUM([1]Önkormányzat!$EL$331+[1]Önkormányzat!$EL$335)</f>
        <v>0</v>
      </c>
      <c r="CV66" s="7"/>
      <c r="CW66" s="7"/>
      <c r="CX66" s="7">
        <f>SUM([1]Önkormányzat!$EC$331+[1]Önkormányzat!$EC$335)</f>
        <v>0</v>
      </c>
      <c r="CY66" s="7"/>
      <c r="CZ66" s="7"/>
      <c r="DA66" s="7">
        <f>SUM([1]Önkormányzat!$AD$331+[1]Önkormányzat!$AD$335)</f>
        <v>0</v>
      </c>
      <c r="DB66" s="7"/>
      <c r="DC66" s="7"/>
      <c r="DD66" s="7">
        <f>SUM([1]Önkormányzat!$DK$331+[1]Önkormányzat!$DK$333)</f>
        <v>0</v>
      </c>
      <c r="DE66" s="7"/>
      <c r="DF66" s="7"/>
      <c r="DG66" s="7">
        <f>SUM([1]Önkormányzat!$DO$331+[1]Önkormányzat!$DO$335)</f>
        <v>0</v>
      </c>
      <c r="DH66" s="7"/>
      <c r="DI66" s="7"/>
      <c r="DJ66" s="7">
        <f>SUM([1]Önkormányzat!$EJ$331+[1]Önkormányzat!$EJ$335)</f>
        <v>0</v>
      </c>
      <c r="DK66" s="7"/>
      <c r="DL66" s="7"/>
      <c r="DM66" s="7">
        <f>SUM([1]Önkormányzat!$EQ$331+[1]Önkormányzat!$EQ$333)</f>
        <v>0</v>
      </c>
      <c r="DN66" s="7"/>
      <c r="DO66" s="7"/>
      <c r="DP66" s="7">
        <f>SUM([1]Önkormányzat!$EU$331+[1]Önkormányzat!$EU$335)</f>
        <v>0</v>
      </c>
      <c r="DQ66" s="7"/>
      <c r="DR66" s="7"/>
      <c r="DS66" s="135">
        <f>SUM(C66:DP66)</f>
        <v>0</v>
      </c>
      <c r="DT66" s="8"/>
      <c r="DU66" s="8"/>
      <c r="DV66" s="7"/>
      <c r="DW66" s="7"/>
      <c r="DX66" s="7"/>
      <c r="DY66" s="7"/>
      <c r="DZ66" s="7"/>
      <c r="EA66" s="7"/>
      <c r="EB66" s="7"/>
      <c r="EC66" s="7"/>
      <c r="ED66" s="7"/>
      <c r="EE66" s="7">
        <f>SUM([1]Hivatal!$W$308+[1]Hivatal!$W$312)</f>
        <v>0</v>
      </c>
      <c r="EF66" s="7"/>
      <c r="EG66" s="7"/>
      <c r="EH66" s="7"/>
      <c r="EI66" s="7"/>
      <c r="EJ66" s="7"/>
      <c r="EK66" s="7">
        <f>SUM([1]Hivatal!$AK$308+[1]Hivatal!$AK$312)</f>
        <v>0</v>
      </c>
      <c r="EL66" s="7"/>
      <c r="EM66" s="7"/>
      <c r="EN66" s="7"/>
      <c r="EO66" s="7"/>
      <c r="EP66" s="7"/>
      <c r="EQ66" s="7">
        <f>SUM([1]Hivatal!$AS$308+[1]Hivatal!$AS$312)</f>
        <v>0</v>
      </c>
      <c r="ER66" s="7"/>
      <c r="ES66" s="7"/>
      <c r="ET66" s="7">
        <f>SUM([1]Hivatal!$BA$308+[1]Hivatal!$BA$312)</f>
        <v>0</v>
      </c>
      <c r="EU66" s="7"/>
      <c r="EV66" s="7"/>
      <c r="EW66" s="135">
        <f>SUM(DV66:ET66)</f>
        <v>0</v>
      </c>
      <c r="EX66" s="135"/>
      <c r="EY66" s="7"/>
      <c r="EZ66" s="7"/>
      <c r="FA66" s="7"/>
      <c r="FB66" s="7">
        <v>135042</v>
      </c>
      <c r="FC66" s="7"/>
      <c r="FD66" s="7"/>
      <c r="FE66" s="7"/>
      <c r="FF66" s="7"/>
      <c r="FG66" s="7"/>
      <c r="FH66" s="7"/>
      <c r="FI66" s="7"/>
      <c r="FJ66" s="7"/>
      <c r="FK66" s="7"/>
      <c r="FL66" s="8">
        <f>SUM(EY66:FK66)</f>
        <v>135042</v>
      </c>
      <c r="FM66" s="7"/>
      <c r="FN66" s="7"/>
      <c r="FO66" s="7"/>
      <c r="FP66" s="7">
        <f>FL66+FM66+FN66+FO66</f>
        <v>135042</v>
      </c>
      <c r="FQ66" s="164">
        <f>DS66+EW66+FP66</f>
        <v>135042</v>
      </c>
    </row>
    <row r="67" spans="1:173" s="13" customFormat="1" x14ac:dyDescent="0.2">
      <c r="A67" s="162" t="s">
        <v>522</v>
      </c>
      <c r="B67" s="5"/>
      <c r="C67" s="6">
        <f>C68+C70</f>
        <v>0</v>
      </c>
      <c r="D67" s="6"/>
      <c r="E67" s="6"/>
      <c r="F67" s="6">
        <f t="shared" ref="F67:DP67" si="87">F68+F70</f>
        <v>0</v>
      </c>
      <c r="G67" s="6"/>
      <c r="H67" s="6"/>
      <c r="I67" s="6">
        <f t="shared" si="87"/>
        <v>0</v>
      </c>
      <c r="J67" s="6"/>
      <c r="K67" s="6"/>
      <c r="L67" s="6">
        <f t="shared" si="87"/>
        <v>0</v>
      </c>
      <c r="M67" s="6"/>
      <c r="N67" s="6"/>
      <c r="O67" s="6">
        <f t="shared" si="87"/>
        <v>0</v>
      </c>
      <c r="P67" s="6"/>
      <c r="Q67" s="6"/>
      <c r="R67" s="6">
        <f t="shared" si="87"/>
        <v>0</v>
      </c>
      <c r="S67" s="6"/>
      <c r="T67" s="6"/>
      <c r="U67" s="6">
        <f t="shared" si="87"/>
        <v>0</v>
      </c>
      <c r="V67" s="6"/>
      <c r="W67" s="6"/>
      <c r="X67" s="6">
        <f t="shared" si="87"/>
        <v>0</v>
      </c>
      <c r="Y67" s="6"/>
      <c r="Z67" s="6"/>
      <c r="AA67" s="6">
        <f t="shared" si="87"/>
        <v>0</v>
      </c>
      <c r="AB67" s="6"/>
      <c r="AC67" s="6"/>
      <c r="AD67" s="6">
        <f>AD68+AD70+AD69</f>
        <v>3372737</v>
      </c>
      <c r="AE67" s="6"/>
      <c r="AF67" s="6"/>
      <c r="AG67" s="6">
        <f t="shared" si="87"/>
        <v>0</v>
      </c>
      <c r="AH67" s="6"/>
      <c r="AI67" s="6"/>
      <c r="AJ67" s="6">
        <f t="shared" si="87"/>
        <v>0</v>
      </c>
      <c r="AK67" s="6"/>
      <c r="AL67" s="6"/>
      <c r="AM67" s="6">
        <f t="shared" si="87"/>
        <v>0</v>
      </c>
      <c r="AN67" s="6"/>
      <c r="AO67" s="6"/>
      <c r="AP67" s="6">
        <f t="shared" si="87"/>
        <v>0</v>
      </c>
      <c r="AQ67" s="6"/>
      <c r="AR67" s="6"/>
      <c r="AS67" s="6">
        <f t="shared" si="87"/>
        <v>0</v>
      </c>
      <c r="AT67" s="6"/>
      <c r="AU67" s="6"/>
      <c r="AV67" s="6">
        <f t="shared" si="87"/>
        <v>0</v>
      </c>
      <c r="AW67" s="6"/>
      <c r="AX67" s="6"/>
      <c r="AY67" s="6">
        <f t="shared" si="87"/>
        <v>0</v>
      </c>
      <c r="AZ67" s="6"/>
      <c r="BA67" s="6"/>
      <c r="BB67" s="6">
        <f t="shared" si="87"/>
        <v>0</v>
      </c>
      <c r="BC67" s="6"/>
      <c r="BD67" s="6"/>
      <c r="BE67" s="6">
        <f t="shared" si="87"/>
        <v>0</v>
      </c>
      <c r="BF67" s="6"/>
      <c r="BG67" s="6"/>
      <c r="BH67" s="6">
        <f t="shared" si="87"/>
        <v>0</v>
      </c>
      <c r="BI67" s="6"/>
      <c r="BJ67" s="6"/>
      <c r="BK67" s="6">
        <f t="shared" si="87"/>
        <v>0</v>
      </c>
      <c r="BL67" s="6"/>
      <c r="BM67" s="6"/>
      <c r="BN67" s="6">
        <f t="shared" si="87"/>
        <v>0</v>
      </c>
      <c r="BO67" s="6"/>
      <c r="BP67" s="6"/>
      <c r="BQ67" s="6">
        <f t="shared" si="87"/>
        <v>0</v>
      </c>
      <c r="BR67" s="6"/>
      <c r="BS67" s="6"/>
      <c r="BT67" s="6">
        <f t="shared" si="87"/>
        <v>0</v>
      </c>
      <c r="BU67" s="6"/>
      <c r="BV67" s="6"/>
      <c r="BW67" s="6">
        <f t="shared" si="87"/>
        <v>0</v>
      </c>
      <c r="BX67" s="6"/>
      <c r="BY67" s="6"/>
      <c r="BZ67" s="6">
        <f t="shared" si="87"/>
        <v>0</v>
      </c>
      <c r="CA67" s="6"/>
      <c r="CB67" s="6"/>
      <c r="CC67" s="6">
        <f t="shared" si="87"/>
        <v>0</v>
      </c>
      <c r="CD67" s="6"/>
      <c r="CE67" s="6"/>
      <c r="CF67" s="6">
        <f t="shared" si="87"/>
        <v>0</v>
      </c>
      <c r="CG67" s="6"/>
      <c r="CH67" s="6"/>
      <c r="CI67" s="6">
        <f t="shared" si="87"/>
        <v>0</v>
      </c>
      <c r="CJ67" s="6"/>
      <c r="CK67" s="6"/>
      <c r="CL67" s="6">
        <f t="shared" si="87"/>
        <v>0</v>
      </c>
      <c r="CM67" s="6"/>
      <c r="CN67" s="6"/>
      <c r="CO67" s="6">
        <f t="shared" si="87"/>
        <v>0</v>
      </c>
      <c r="CP67" s="6"/>
      <c r="CQ67" s="6"/>
      <c r="CR67" s="6"/>
      <c r="CS67" s="6"/>
      <c r="CT67" s="6"/>
      <c r="CU67" s="6">
        <f t="shared" si="87"/>
        <v>0</v>
      </c>
      <c r="CV67" s="6"/>
      <c r="CW67" s="6"/>
      <c r="CX67" s="6">
        <f t="shared" si="87"/>
        <v>0</v>
      </c>
      <c r="CY67" s="6"/>
      <c r="CZ67" s="6"/>
      <c r="DA67" s="6">
        <f t="shared" si="87"/>
        <v>0</v>
      </c>
      <c r="DB67" s="6"/>
      <c r="DC67" s="6"/>
      <c r="DD67" s="6">
        <f t="shared" si="87"/>
        <v>0</v>
      </c>
      <c r="DE67" s="6"/>
      <c r="DF67" s="6"/>
      <c r="DG67" s="6">
        <f t="shared" si="87"/>
        <v>0</v>
      </c>
      <c r="DH67" s="6"/>
      <c r="DI67" s="6"/>
      <c r="DJ67" s="6">
        <f t="shared" si="87"/>
        <v>0</v>
      </c>
      <c r="DK67" s="6"/>
      <c r="DL67" s="6"/>
      <c r="DM67" s="6">
        <f t="shared" si="87"/>
        <v>0</v>
      </c>
      <c r="DN67" s="6"/>
      <c r="DO67" s="6"/>
      <c r="DP67" s="6">
        <f t="shared" si="87"/>
        <v>0</v>
      </c>
      <c r="DQ67" s="6"/>
      <c r="DR67" s="6"/>
      <c r="DS67" s="136">
        <f>DS68+DS70+DS69</f>
        <v>3372737</v>
      </c>
      <c r="DT67" s="6"/>
      <c r="DU67" s="6"/>
      <c r="DV67" s="6">
        <f t="shared" ref="DV67:FN67" si="88">DV68+DV70</f>
        <v>0</v>
      </c>
      <c r="DW67" s="6"/>
      <c r="DX67" s="6"/>
      <c r="DY67" s="6">
        <f t="shared" ref="DY67:EE67" si="89">DY68+DY70</f>
        <v>0</v>
      </c>
      <c r="DZ67" s="6"/>
      <c r="EA67" s="6"/>
      <c r="EB67" s="6">
        <f t="shared" si="88"/>
        <v>0</v>
      </c>
      <c r="EC67" s="6"/>
      <c r="ED67" s="6"/>
      <c r="EE67" s="6">
        <f t="shared" si="89"/>
        <v>0</v>
      </c>
      <c r="EF67" s="6"/>
      <c r="EG67" s="6"/>
      <c r="EH67" s="6">
        <f t="shared" si="88"/>
        <v>0</v>
      </c>
      <c r="EI67" s="6"/>
      <c r="EJ67" s="6"/>
      <c r="EK67" s="6">
        <f t="shared" si="88"/>
        <v>0</v>
      </c>
      <c r="EL67" s="6"/>
      <c r="EM67" s="6"/>
      <c r="EN67" s="6">
        <f t="shared" si="88"/>
        <v>0</v>
      </c>
      <c r="EO67" s="6"/>
      <c r="EP67" s="6"/>
      <c r="EQ67" s="6">
        <f t="shared" ref="EQ67:ET67" si="90">EQ68+EQ70</f>
        <v>0</v>
      </c>
      <c r="ER67" s="6"/>
      <c r="ES67" s="6"/>
      <c r="ET67" s="6">
        <f t="shared" si="90"/>
        <v>0</v>
      </c>
      <c r="EU67" s="6"/>
      <c r="EV67" s="6"/>
      <c r="EW67" s="136">
        <f t="shared" si="88"/>
        <v>0</v>
      </c>
      <c r="EX67" s="136"/>
      <c r="EY67" s="6">
        <f t="shared" si="88"/>
        <v>0</v>
      </c>
      <c r="EZ67" s="6">
        <f t="shared" si="88"/>
        <v>0</v>
      </c>
      <c r="FA67" s="6">
        <f t="shared" si="88"/>
        <v>0</v>
      </c>
      <c r="FB67" s="6">
        <f t="shared" si="88"/>
        <v>1940</v>
      </c>
      <c r="FC67" s="6">
        <f t="shared" si="88"/>
        <v>0</v>
      </c>
      <c r="FD67" s="6">
        <f t="shared" si="88"/>
        <v>0</v>
      </c>
      <c r="FE67" s="6">
        <f t="shared" si="88"/>
        <v>0</v>
      </c>
      <c r="FF67" s="6">
        <f t="shared" si="88"/>
        <v>0</v>
      </c>
      <c r="FG67" s="6">
        <f t="shared" si="88"/>
        <v>0</v>
      </c>
      <c r="FH67" s="6">
        <f t="shared" si="88"/>
        <v>0</v>
      </c>
      <c r="FI67" s="6">
        <f t="shared" si="88"/>
        <v>0</v>
      </c>
      <c r="FJ67" s="6">
        <f t="shared" si="88"/>
        <v>0</v>
      </c>
      <c r="FK67" s="6">
        <f>FK68+FK70</f>
        <v>0</v>
      </c>
      <c r="FL67" s="6">
        <f t="shared" si="88"/>
        <v>1940</v>
      </c>
      <c r="FM67" s="6">
        <f t="shared" si="88"/>
        <v>5257</v>
      </c>
      <c r="FN67" s="6">
        <f t="shared" si="88"/>
        <v>0</v>
      </c>
      <c r="FO67" s="6">
        <f>FO68+FO70</f>
        <v>27965</v>
      </c>
      <c r="FP67" s="6">
        <f>FP68+FP70</f>
        <v>35162</v>
      </c>
      <c r="FQ67" s="156">
        <f>FQ68+FQ70</f>
        <v>1377100</v>
      </c>
    </row>
    <row r="68" spans="1:173" x14ac:dyDescent="0.2">
      <c r="A68" s="163" t="s">
        <v>1152</v>
      </c>
      <c r="B68" s="18"/>
      <c r="C68" s="7">
        <f>SUM([1]Önkormányzat!$G$394)</f>
        <v>0</v>
      </c>
      <c r="D68" s="7"/>
      <c r="E68" s="7"/>
      <c r="F68" s="7">
        <f>SUM([1]Önkormányzat!$I$394)</f>
        <v>0</v>
      </c>
      <c r="G68" s="7"/>
      <c r="H68" s="7"/>
      <c r="I68" s="7">
        <f>SUM([1]Önkormányzat!$K$394)</f>
        <v>0</v>
      </c>
      <c r="J68" s="7"/>
      <c r="K68" s="7"/>
      <c r="L68" s="7">
        <f>SUM([1]Önkormányzat!$M$394)</f>
        <v>0</v>
      </c>
      <c r="M68" s="7"/>
      <c r="N68" s="7"/>
      <c r="O68" s="7">
        <f>SUM([1]Önkormányzat!$R$394)</f>
        <v>0</v>
      </c>
      <c r="P68" s="7"/>
      <c r="Q68" s="7"/>
      <c r="R68" s="7">
        <f>SUM([1]Önkormányzat!$AK$394)</f>
        <v>0</v>
      </c>
      <c r="S68" s="7"/>
      <c r="T68" s="7"/>
      <c r="U68" s="7">
        <f>SUM([1]Önkormányzat!$AO$394)</f>
        <v>0</v>
      </c>
      <c r="V68" s="7"/>
      <c r="W68" s="7"/>
      <c r="X68" s="7">
        <f>SUM([1]Önkormányzat!$G$394)</f>
        <v>0</v>
      </c>
      <c r="Y68" s="7"/>
      <c r="Z68" s="7"/>
      <c r="AA68" s="7">
        <f>SUM([1]Önkormányzat!$AV$394)</f>
        <v>0</v>
      </c>
      <c r="AB68" s="7"/>
      <c r="AC68" s="7"/>
      <c r="AD68" s="7">
        <f>SUM([1]Önkormányzat!$BA$394)</f>
        <v>0</v>
      </c>
      <c r="AE68" s="7"/>
      <c r="AF68" s="7"/>
      <c r="AG68" s="7">
        <f>SUM([1]Önkormányzat!$V$394)</f>
        <v>0</v>
      </c>
      <c r="AH68" s="7"/>
      <c r="AI68" s="7"/>
      <c r="AJ68" s="7">
        <f>SUM([1]Önkormányzat!$Z$394)</f>
        <v>0</v>
      </c>
      <c r="AK68" s="7"/>
      <c r="AL68" s="7"/>
      <c r="AM68" s="7">
        <f>SUM([1]Önkormányzat!$BH$394)</f>
        <v>0</v>
      </c>
      <c r="AN68" s="7"/>
      <c r="AO68" s="7"/>
      <c r="AP68" s="7">
        <f>SUM([1]Önkormányzat!$BO$394)</f>
        <v>0</v>
      </c>
      <c r="AQ68" s="7"/>
      <c r="AR68" s="7"/>
      <c r="AS68" s="7">
        <f>SUM([1]Önkormányzat!$CC$394)</f>
        <v>0</v>
      </c>
      <c r="AT68" s="7"/>
      <c r="AU68" s="7"/>
      <c r="AV68" s="7">
        <f>SUM([1]Önkormányzat!$CP$394)</f>
        <v>0</v>
      </c>
      <c r="AW68" s="7"/>
      <c r="AX68" s="7"/>
      <c r="AY68" s="7">
        <f>SUM([1]Önkormányzat!$BS$394)</f>
        <v>0</v>
      </c>
      <c r="AZ68" s="7"/>
      <c r="BA68" s="7"/>
      <c r="BB68" s="7">
        <f>SUM([1]Önkormányzat!$BU$394)</f>
        <v>0</v>
      </c>
      <c r="BC68" s="7"/>
      <c r="BD68" s="7"/>
      <c r="BE68" s="7"/>
      <c r="BF68" s="7"/>
      <c r="BG68" s="7"/>
      <c r="BH68" s="7">
        <f>SUM([1]Önkormányzat!$CA$394)</f>
        <v>0</v>
      </c>
      <c r="BI68" s="7"/>
      <c r="BJ68" s="7"/>
      <c r="BK68" s="7">
        <f>SUM([1]Önkormányzat!$G$394)</f>
        <v>0</v>
      </c>
      <c r="BL68" s="7"/>
      <c r="BM68" s="7"/>
      <c r="BN68" s="7"/>
      <c r="BO68" s="7"/>
      <c r="BP68" s="7"/>
      <c r="BQ68" s="7">
        <f>SUM([1]Önkormányzat!$CW$394)</f>
        <v>0</v>
      </c>
      <c r="BR68" s="7"/>
      <c r="BS68" s="7"/>
      <c r="BT68" s="7">
        <f>SUM([1]Önkormányzat!$DA$394)</f>
        <v>0</v>
      </c>
      <c r="BU68" s="7"/>
      <c r="BV68" s="7"/>
      <c r="BW68" s="7"/>
      <c r="BX68" s="7"/>
      <c r="BY68" s="7"/>
      <c r="BZ68" s="7">
        <f>SUM([1]Önkormányzat!$DE$394)</f>
        <v>0</v>
      </c>
      <c r="CA68" s="7"/>
      <c r="CB68" s="7"/>
      <c r="CC68" s="7"/>
      <c r="CD68" s="7"/>
      <c r="CE68" s="7"/>
      <c r="CF68" s="7"/>
      <c r="CG68" s="7"/>
      <c r="CH68" s="7"/>
      <c r="CI68" s="7"/>
      <c r="CJ68" s="7"/>
      <c r="CK68" s="7"/>
      <c r="CL68" s="7"/>
      <c r="CM68" s="7"/>
      <c r="CN68" s="7"/>
      <c r="CO68" s="7">
        <f>SUM([1]Önkormányzat!$DV$394)</f>
        <v>0</v>
      </c>
      <c r="CP68" s="7"/>
      <c r="CQ68" s="7"/>
      <c r="CR68" s="7"/>
      <c r="CS68" s="7"/>
      <c r="CT68" s="7"/>
      <c r="CU68" s="7">
        <f>SUM([1]Önkormányzat!$EL$394)</f>
        <v>0</v>
      </c>
      <c r="CV68" s="7"/>
      <c r="CW68" s="7"/>
      <c r="CX68" s="7">
        <f>SUM([1]Önkormányzat!$EC$394)</f>
        <v>0</v>
      </c>
      <c r="CY68" s="7"/>
      <c r="CZ68" s="7"/>
      <c r="DA68" s="7">
        <f>SUM([1]Önkormányzat!$AD$394)</f>
        <v>0</v>
      </c>
      <c r="DB68" s="7"/>
      <c r="DC68" s="7"/>
      <c r="DD68" s="7">
        <f>SUM([1]Önkormányzat!$DK$394)</f>
        <v>0</v>
      </c>
      <c r="DE68" s="7"/>
      <c r="DF68" s="7"/>
      <c r="DG68" s="7">
        <f>SUM([1]Önkormányzat!$DO$394)</f>
        <v>0</v>
      </c>
      <c r="DH68" s="7"/>
      <c r="DI68" s="7"/>
      <c r="DJ68" s="7">
        <f>SUM([1]Önkormányzat!$EJ$394)</f>
        <v>0</v>
      </c>
      <c r="DK68" s="7"/>
      <c r="DL68" s="7"/>
      <c r="DM68" s="7">
        <f>SUM([1]Önkormányzat!$EQ$394)</f>
        <v>0</v>
      </c>
      <c r="DN68" s="7"/>
      <c r="DO68" s="7"/>
      <c r="DP68" s="7">
        <f>SUM([1]Önkormányzat!$EU$394)</f>
        <v>0</v>
      </c>
      <c r="DQ68" s="7"/>
      <c r="DR68" s="7"/>
      <c r="DS68" s="135">
        <f>SUM(C68:DP68)</f>
        <v>0</v>
      </c>
      <c r="DT68" s="8"/>
      <c r="DU68" s="8"/>
      <c r="DV68" s="7"/>
      <c r="DW68" s="7"/>
      <c r="DX68" s="7"/>
      <c r="DY68" s="7"/>
      <c r="DZ68" s="7"/>
      <c r="EA68" s="7"/>
      <c r="EB68" s="7"/>
      <c r="EC68" s="7"/>
      <c r="ED68" s="7"/>
      <c r="EE68" s="7">
        <f>SUM([1]Hivatal!$W$343)</f>
        <v>0</v>
      </c>
      <c r="EF68" s="7"/>
      <c r="EG68" s="7"/>
      <c r="EH68" s="7"/>
      <c r="EI68" s="7"/>
      <c r="EJ68" s="7"/>
      <c r="EK68" s="7">
        <f>SUM([1]Hivatal!$AK$343)</f>
        <v>0</v>
      </c>
      <c r="EL68" s="7"/>
      <c r="EM68" s="7"/>
      <c r="EN68" s="7"/>
      <c r="EO68" s="7"/>
      <c r="EP68" s="7"/>
      <c r="EQ68" s="7">
        <f>SUM([1]Hivatal!$AS$343)</f>
        <v>0</v>
      </c>
      <c r="ER68" s="7"/>
      <c r="ES68" s="7"/>
      <c r="ET68" s="7">
        <f>SUM([1]Hivatal!$BA$343)</f>
        <v>0</v>
      </c>
      <c r="EU68" s="7"/>
      <c r="EV68" s="7"/>
      <c r="EW68" s="135">
        <f>SUM(DV68:ET68)</f>
        <v>0</v>
      </c>
      <c r="EX68" s="135"/>
      <c r="EY68" s="7"/>
      <c r="EZ68" s="7"/>
      <c r="FA68" s="7"/>
      <c r="FB68" s="7">
        <v>940</v>
      </c>
      <c r="FC68" s="7"/>
      <c r="FD68" s="7"/>
      <c r="FE68" s="7"/>
      <c r="FF68" s="7">
        <v>0</v>
      </c>
      <c r="FG68" s="7"/>
      <c r="FH68" s="7"/>
      <c r="FI68" s="7"/>
      <c r="FJ68" s="7"/>
      <c r="FK68" s="7"/>
      <c r="FL68" s="8">
        <f>SUM(EY68:FK68)</f>
        <v>940</v>
      </c>
      <c r="FM68" s="8">
        <v>2257</v>
      </c>
      <c r="FN68" s="8"/>
      <c r="FO68" s="8"/>
      <c r="FP68" s="11">
        <f>FL68+FM68+FN68+FO68</f>
        <v>3197</v>
      </c>
      <c r="FQ68" s="154">
        <f>DS68+EW68+FP68</f>
        <v>3197</v>
      </c>
    </row>
    <row r="69" spans="1:173" x14ac:dyDescent="0.2">
      <c r="A69" s="775" t="s">
        <v>520</v>
      </c>
      <c r="B69" s="778"/>
      <c r="C69" s="776"/>
      <c r="D69" s="776"/>
      <c r="E69" s="776"/>
      <c r="F69" s="776"/>
      <c r="G69" s="776"/>
      <c r="H69" s="776"/>
      <c r="I69" s="776"/>
      <c r="J69" s="776"/>
      <c r="K69" s="776"/>
      <c r="L69" s="776"/>
      <c r="M69" s="776"/>
      <c r="N69" s="776"/>
      <c r="O69" s="776"/>
      <c r="P69" s="776"/>
      <c r="Q69" s="776"/>
      <c r="R69" s="776"/>
      <c r="S69" s="776"/>
      <c r="T69" s="776"/>
      <c r="U69" s="776"/>
      <c r="V69" s="776"/>
      <c r="W69" s="776"/>
      <c r="X69" s="776"/>
      <c r="Y69" s="776"/>
      <c r="Z69" s="776"/>
      <c r="AA69" s="776"/>
      <c r="AB69" s="776"/>
      <c r="AC69" s="776"/>
      <c r="AD69" s="776">
        <v>2030799</v>
      </c>
      <c r="AE69" s="776"/>
      <c r="AF69" s="776"/>
      <c r="AG69" s="776"/>
      <c r="AH69" s="776"/>
      <c r="AI69" s="776"/>
      <c r="AJ69" s="776"/>
      <c r="AK69" s="776"/>
      <c r="AL69" s="776"/>
      <c r="AM69" s="776"/>
      <c r="AN69" s="776"/>
      <c r="AO69" s="776"/>
      <c r="AP69" s="776"/>
      <c r="AQ69" s="776"/>
      <c r="AR69" s="776"/>
      <c r="AS69" s="776"/>
      <c r="AT69" s="776"/>
      <c r="AU69" s="776"/>
      <c r="AV69" s="776"/>
      <c r="AW69" s="776"/>
      <c r="AX69" s="776"/>
      <c r="AY69" s="776"/>
      <c r="AZ69" s="776"/>
      <c r="BA69" s="776"/>
      <c r="BB69" s="776"/>
      <c r="BC69" s="776"/>
      <c r="BD69" s="776"/>
      <c r="BE69" s="776"/>
      <c r="BF69" s="776"/>
      <c r="BG69" s="776"/>
      <c r="BH69" s="776"/>
      <c r="BI69" s="776"/>
      <c r="BJ69" s="776"/>
      <c r="BK69" s="776"/>
      <c r="BL69" s="776"/>
      <c r="BM69" s="776"/>
      <c r="BN69" s="776"/>
      <c r="BO69" s="776"/>
      <c r="BP69" s="776"/>
      <c r="BQ69" s="776"/>
      <c r="BR69" s="776"/>
      <c r="BS69" s="776"/>
      <c r="BT69" s="776"/>
      <c r="BU69" s="776"/>
      <c r="BV69" s="776"/>
      <c r="BW69" s="776"/>
      <c r="BX69" s="776"/>
      <c r="BY69" s="776"/>
      <c r="BZ69" s="776"/>
      <c r="CA69" s="776"/>
      <c r="CB69" s="776"/>
      <c r="CC69" s="776"/>
      <c r="CD69" s="776"/>
      <c r="CE69" s="776"/>
      <c r="CF69" s="776"/>
      <c r="CG69" s="776"/>
      <c r="CH69" s="776"/>
      <c r="CI69" s="776"/>
      <c r="CJ69" s="776"/>
      <c r="CK69" s="776"/>
      <c r="CL69" s="776"/>
      <c r="CM69" s="776"/>
      <c r="CN69" s="776"/>
      <c r="CO69" s="776"/>
      <c r="CP69" s="776"/>
      <c r="CQ69" s="776"/>
      <c r="CR69" s="776"/>
      <c r="CS69" s="776"/>
      <c r="CT69" s="776"/>
      <c r="CU69" s="776"/>
      <c r="CV69" s="776"/>
      <c r="CW69" s="776"/>
      <c r="CX69" s="776"/>
      <c r="CY69" s="776"/>
      <c r="CZ69" s="776"/>
      <c r="DA69" s="776"/>
      <c r="DB69" s="776"/>
      <c r="DC69" s="776"/>
      <c r="DD69" s="776"/>
      <c r="DE69" s="776"/>
      <c r="DF69" s="776"/>
      <c r="DG69" s="776"/>
      <c r="DH69" s="776"/>
      <c r="DI69" s="776"/>
      <c r="DJ69" s="776"/>
      <c r="DK69" s="776"/>
      <c r="DL69" s="776"/>
      <c r="DM69" s="776"/>
      <c r="DN69" s="776"/>
      <c r="DO69" s="776"/>
      <c r="DP69" s="776"/>
      <c r="DQ69" s="776"/>
      <c r="DR69" s="776"/>
      <c r="DS69" s="779">
        <f>SUM(C69:DP69)</f>
        <v>2030799</v>
      </c>
      <c r="DT69" s="780"/>
      <c r="DU69" s="780"/>
      <c r="DV69" s="776"/>
      <c r="DW69" s="776"/>
      <c r="DX69" s="776"/>
      <c r="DY69" s="776"/>
      <c r="DZ69" s="776"/>
      <c r="EA69" s="776"/>
      <c r="EB69" s="776"/>
      <c r="EC69" s="776"/>
      <c r="ED69" s="776"/>
      <c r="EE69" s="776"/>
      <c r="EF69" s="776"/>
      <c r="EG69" s="776"/>
      <c r="EH69" s="776"/>
      <c r="EI69" s="776"/>
      <c r="EJ69" s="776"/>
      <c r="EK69" s="776"/>
      <c r="EL69" s="776"/>
      <c r="EM69" s="776"/>
      <c r="EN69" s="776"/>
      <c r="EO69" s="776"/>
      <c r="EP69" s="776"/>
      <c r="EQ69" s="776"/>
      <c r="ER69" s="776"/>
      <c r="ES69" s="776"/>
      <c r="ET69" s="776"/>
      <c r="EU69" s="776"/>
      <c r="EV69" s="776"/>
      <c r="EW69" s="779"/>
      <c r="EX69" s="779"/>
      <c r="EY69" s="776"/>
      <c r="EZ69" s="776"/>
      <c r="FA69" s="776"/>
      <c r="FB69" s="776"/>
      <c r="FC69" s="776"/>
      <c r="FD69" s="776"/>
      <c r="FE69" s="776"/>
      <c r="FF69" s="776"/>
      <c r="FG69" s="776"/>
      <c r="FH69" s="776"/>
      <c r="FI69" s="776"/>
      <c r="FJ69" s="776"/>
      <c r="FK69" s="776"/>
      <c r="FL69" s="780"/>
      <c r="FM69" s="780"/>
      <c r="FN69" s="780"/>
      <c r="FO69" s="780"/>
      <c r="FP69" s="781"/>
      <c r="FQ69" s="782"/>
    </row>
    <row r="70" spans="1:173" ht="13.5" thickBot="1" x14ac:dyDescent="0.25">
      <c r="A70" s="165" t="s">
        <v>524</v>
      </c>
      <c r="B70" s="19"/>
      <c r="C70" s="166">
        <f>SUM([1]Önkormányzat!$G$398+[1]Önkormányzat!$G$402)</f>
        <v>0</v>
      </c>
      <c r="D70" s="166"/>
      <c r="E70" s="166"/>
      <c r="F70" s="166">
        <f>SUM([1]Önkormányzat!$I$398+[1]Önkormányzat!$I$402)</f>
        <v>0</v>
      </c>
      <c r="G70" s="166"/>
      <c r="H70" s="166"/>
      <c r="I70" s="166">
        <f>SUM([1]Önkormányzat!$K$398+[1]Önkormányzat!$K$402)</f>
        <v>0</v>
      </c>
      <c r="J70" s="166"/>
      <c r="K70" s="166"/>
      <c r="L70" s="166">
        <f>SUM([1]Önkormányzat!$M$398+[1]Önkormányzat!$M$402)</f>
        <v>0</v>
      </c>
      <c r="M70" s="166"/>
      <c r="N70" s="166"/>
      <c r="O70" s="166">
        <f>SUM([1]Önkormányzat!$R$398+[1]Önkormányzat!$R$402)</f>
        <v>0</v>
      </c>
      <c r="P70" s="166"/>
      <c r="Q70" s="166"/>
      <c r="R70" s="166">
        <f>SUM([1]Önkormányzat!$AK$398+[1]Önkormányzat!$AK$402)</f>
        <v>0</v>
      </c>
      <c r="S70" s="166"/>
      <c r="T70" s="166"/>
      <c r="U70" s="166">
        <f>SUM([1]Önkormányzat!$AO$398+[1]Önkormányzat!$AO$402)</f>
        <v>0</v>
      </c>
      <c r="V70" s="166"/>
      <c r="W70" s="166"/>
      <c r="X70" s="166">
        <f>SUM([1]Önkormányzat!$G$398+[1]Önkormányzat!$G$402)</f>
        <v>0</v>
      </c>
      <c r="Y70" s="166"/>
      <c r="Z70" s="166"/>
      <c r="AA70" s="166"/>
      <c r="AB70" s="166"/>
      <c r="AC70" s="166"/>
      <c r="AD70" s="166">
        <f>rendfeladattalterhpézmaradv!K33-2030799</f>
        <v>1341938</v>
      </c>
      <c r="AE70" s="166"/>
      <c r="AF70" s="166"/>
      <c r="AG70" s="166">
        <f>SUM([1]Önkormányzat!$V$398+[1]Önkormányzat!$V$402)</f>
        <v>0</v>
      </c>
      <c r="AH70" s="166"/>
      <c r="AI70" s="166"/>
      <c r="AJ70" s="166">
        <f>SUM([1]Önkormányzat!$Z$398+[1]Önkormányzat!$Z$400)</f>
        <v>0</v>
      </c>
      <c r="AK70" s="166"/>
      <c r="AL70" s="166"/>
      <c r="AM70" s="166">
        <f>SUM([1]Önkormányzat!$BH$398+[1]Önkormányzat!$BH$402)</f>
        <v>0</v>
      </c>
      <c r="AN70" s="166"/>
      <c r="AO70" s="166"/>
      <c r="AP70" s="166">
        <f>SUM([1]Önkormányzat!$BO$398+[1]Önkormányzat!$BO$400)</f>
        <v>0</v>
      </c>
      <c r="AQ70" s="166"/>
      <c r="AR70" s="166"/>
      <c r="AS70" s="166">
        <f>SUM([1]Önkormányzat!$CC$398+[1]Önkormányzat!$CC$402)</f>
        <v>0</v>
      </c>
      <c r="AT70" s="166"/>
      <c r="AU70" s="166"/>
      <c r="AV70" s="166">
        <f>SUM([1]Önkormányzat!$CP$398+[1]Önkormányzat!$CP$400)</f>
        <v>0</v>
      </c>
      <c r="AW70" s="166"/>
      <c r="AX70" s="166"/>
      <c r="AY70" s="166">
        <f>SUM([1]Önkormányzat!$BS$398+[1]Önkormányzat!$BS$402)</f>
        <v>0</v>
      </c>
      <c r="AZ70" s="166"/>
      <c r="BA70" s="166"/>
      <c r="BB70" s="166">
        <f>SUM([1]Önkormányzat!$BU$398+[1]Önkormányzat!$BU$402)</f>
        <v>0</v>
      </c>
      <c r="BC70" s="166"/>
      <c r="BD70" s="166"/>
      <c r="BE70" s="166"/>
      <c r="BF70" s="166"/>
      <c r="BG70" s="166"/>
      <c r="BH70" s="166">
        <f>SUM([1]Önkormányzat!$CA$398+[1]Önkormányzat!$CA$400)</f>
        <v>0</v>
      </c>
      <c r="BI70" s="166"/>
      <c r="BJ70" s="166"/>
      <c r="BK70" s="166">
        <f>SUM([1]Önkormányzat!$G$398+[1]Önkormányzat!$G$400)</f>
        <v>0</v>
      </c>
      <c r="BL70" s="166"/>
      <c r="BM70" s="166"/>
      <c r="BN70" s="166"/>
      <c r="BO70" s="166"/>
      <c r="BP70" s="166"/>
      <c r="BQ70" s="166">
        <f>SUM([1]Önkormányzat!$CW$398+[1]Önkormányzat!$CW$402)</f>
        <v>0</v>
      </c>
      <c r="BR70" s="166"/>
      <c r="BS70" s="166"/>
      <c r="BT70" s="166">
        <f>SUM([1]Önkormányzat!$DA$398+[1]Önkormányzat!$DA$402)</f>
        <v>0</v>
      </c>
      <c r="BU70" s="166"/>
      <c r="BV70" s="166"/>
      <c r="BW70" s="166"/>
      <c r="BX70" s="166"/>
      <c r="BY70" s="166"/>
      <c r="BZ70" s="166">
        <f>SUM([1]Önkormányzat!$DE$398+[1]Önkormányzat!$DE$402)</f>
        <v>0</v>
      </c>
      <c r="CA70" s="166"/>
      <c r="CB70" s="166"/>
      <c r="CC70" s="166"/>
      <c r="CD70" s="166"/>
      <c r="CE70" s="166"/>
      <c r="CF70" s="166"/>
      <c r="CG70" s="166"/>
      <c r="CH70" s="166"/>
      <c r="CI70" s="166"/>
      <c r="CJ70" s="166"/>
      <c r="CK70" s="166"/>
      <c r="CL70" s="166"/>
      <c r="CM70" s="166"/>
      <c r="CN70" s="166"/>
      <c r="CO70" s="166">
        <f>SUM([1]Önkormányzat!$DV$398+[1]Önkormányzat!$DV$400)</f>
        <v>0</v>
      </c>
      <c r="CP70" s="166"/>
      <c r="CQ70" s="166"/>
      <c r="CR70" s="166"/>
      <c r="CS70" s="166"/>
      <c r="CT70" s="166"/>
      <c r="CU70" s="166">
        <f>SUM([1]Önkormányzat!$EL$398+[1]Önkormányzat!$EK$400)</f>
        <v>0</v>
      </c>
      <c r="CV70" s="166"/>
      <c r="CW70" s="166"/>
      <c r="CX70" s="166">
        <f>SUM([1]Önkormányzat!$EC$398+[1]Önkormányzat!$EC$402)</f>
        <v>0</v>
      </c>
      <c r="CY70" s="166"/>
      <c r="CZ70" s="166"/>
      <c r="DA70" s="166">
        <f>SUM([1]Önkormányzat!$AD$398+[1]Önkormányzat!$AD$402)</f>
        <v>0</v>
      </c>
      <c r="DB70" s="166"/>
      <c r="DC70" s="166"/>
      <c r="DD70" s="166">
        <f>SUM([1]Önkormányzat!$DK$398+[1]Önkormányzat!$DK$400)</f>
        <v>0</v>
      </c>
      <c r="DE70" s="166"/>
      <c r="DF70" s="166"/>
      <c r="DG70" s="166">
        <f>SUM([1]Önkormányzat!$DO$398+[1]Önkormányzat!$DO$402)</f>
        <v>0</v>
      </c>
      <c r="DH70" s="166"/>
      <c r="DI70" s="166"/>
      <c r="DJ70" s="166">
        <f>SUM([1]Önkormányzat!$EJ$398+[1]Önkormányzat!$EJ$402)</f>
        <v>0</v>
      </c>
      <c r="DK70" s="166"/>
      <c r="DL70" s="166"/>
      <c r="DM70" s="166">
        <f>SUM([1]Önkormányzat!$EQ$398+[1]Önkormányzat!$EQ$400)</f>
        <v>0</v>
      </c>
      <c r="DN70" s="166"/>
      <c r="DO70" s="166"/>
      <c r="DP70" s="166">
        <f>SUM([1]Önkormányzat!$EU$398+[1]Önkormányzat!$EU$402)</f>
        <v>0</v>
      </c>
      <c r="DQ70" s="166"/>
      <c r="DR70" s="166"/>
      <c r="DS70" s="167">
        <f>SUM(C70:DP70)</f>
        <v>1341938</v>
      </c>
      <c r="DT70" s="168"/>
      <c r="DU70" s="168"/>
      <c r="DV70" s="166"/>
      <c r="DW70" s="166"/>
      <c r="DX70" s="166"/>
      <c r="DY70" s="166"/>
      <c r="DZ70" s="166"/>
      <c r="EA70" s="166"/>
      <c r="EB70" s="166"/>
      <c r="EC70" s="166"/>
      <c r="ED70" s="166"/>
      <c r="EE70" s="166">
        <f>SUM([1]Hivatal!$W$347+[1]Hivatal!$W$351)</f>
        <v>0</v>
      </c>
      <c r="EF70" s="166"/>
      <c r="EG70" s="166"/>
      <c r="EH70" s="166"/>
      <c r="EI70" s="166"/>
      <c r="EJ70" s="166"/>
      <c r="EK70" s="166">
        <f>SUM([1]Hivatal!$AK$347+[1]Hivatal!$AK$351)</f>
        <v>0</v>
      </c>
      <c r="EL70" s="166"/>
      <c r="EM70" s="166"/>
      <c r="EN70" s="166"/>
      <c r="EO70" s="166"/>
      <c r="EP70" s="166"/>
      <c r="EQ70" s="166">
        <f>SUM([1]Hivatal!$AS$347+[1]Hivatal!$AS$351)</f>
        <v>0</v>
      </c>
      <c r="ER70" s="166"/>
      <c r="ES70" s="166"/>
      <c r="ET70" s="166">
        <f>SUM([1]Hivatal!$BA$347+[1]Hivatal!$BA$351)</f>
        <v>0</v>
      </c>
      <c r="EU70" s="166"/>
      <c r="EV70" s="166"/>
      <c r="EW70" s="167">
        <f>SUM(DV70:ET70)</f>
        <v>0</v>
      </c>
      <c r="EX70" s="167"/>
      <c r="EY70" s="166"/>
      <c r="EZ70" s="166"/>
      <c r="FA70" s="166"/>
      <c r="FB70" s="166">
        <v>1000</v>
      </c>
      <c r="FC70" s="166"/>
      <c r="FD70" s="166"/>
      <c r="FE70" s="166"/>
      <c r="FF70" s="166"/>
      <c r="FG70" s="166"/>
      <c r="FH70" s="166"/>
      <c r="FI70" s="166"/>
      <c r="FJ70" s="166"/>
      <c r="FK70" s="166"/>
      <c r="FL70" s="168">
        <f>SUM(EY70:FK70)</f>
        <v>1000</v>
      </c>
      <c r="FM70" s="168">
        <v>3000</v>
      </c>
      <c r="FN70" s="168"/>
      <c r="FO70" s="168">
        <v>27965</v>
      </c>
      <c r="FP70" s="169">
        <f>FL70+FM70+FN70+FO70</f>
        <v>31965</v>
      </c>
      <c r="FQ70" s="170">
        <f>DS70+EW70+FP70</f>
        <v>1373903</v>
      </c>
    </row>
    <row r="71" spans="1:173" x14ac:dyDescent="0.2">
      <c r="C71" s="21"/>
      <c r="D71" s="21"/>
      <c r="E71" s="21"/>
      <c r="DT71" s="21"/>
      <c r="DU71" s="21"/>
    </row>
    <row r="72" spans="1:173" x14ac:dyDescent="0.2">
      <c r="C72" s="21">
        <f>SUM(C6)</f>
        <v>103107</v>
      </c>
      <c r="D72" s="21"/>
      <c r="E72" s="21"/>
      <c r="F72" s="21">
        <f>SUM(F6)</f>
        <v>0</v>
      </c>
      <c r="I72" s="21">
        <f t="shared" ref="I72:DP72" si="91">SUM(I6)</f>
        <v>3353</v>
      </c>
      <c r="L72" s="21">
        <f t="shared" si="91"/>
        <v>6832</v>
      </c>
      <c r="O72" s="21">
        <f t="shared" si="91"/>
        <v>160628</v>
      </c>
      <c r="R72" s="21">
        <f t="shared" si="91"/>
        <v>74607</v>
      </c>
      <c r="U72" s="21">
        <f t="shared" si="91"/>
        <v>1232768</v>
      </c>
      <c r="X72" s="21">
        <f t="shared" si="91"/>
        <v>0</v>
      </c>
      <c r="AA72" s="21">
        <f t="shared" si="91"/>
        <v>498060</v>
      </c>
      <c r="AD72" s="21">
        <f t="shared" si="91"/>
        <v>0</v>
      </c>
      <c r="AG72" s="21">
        <f t="shared" si="91"/>
        <v>3850</v>
      </c>
      <c r="AJ72" s="21">
        <f t="shared" si="91"/>
        <v>500</v>
      </c>
      <c r="AM72" s="21">
        <f t="shared" si="91"/>
        <v>75401</v>
      </c>
      <c r="AP72" s="21">
        <f t="shared" si="91"/>
        <v>0</v>
      </c>
      <c r="AS72" s="21">
        <f t="shared" si="91"/>
        <v>15000</v>
      </c>
      <c r="AV72" s="21">
        <f t="shared" si="91"/>
        <v>36200</v>
      </c>
      <c r="AY72" s="21">
        <f t="shared" si="91"/>
        <v>1500</v>
      </c>
      <c r="BB72" s="21">
        <f t="shared" si="91"/>
        <v>0</v>
      </c>
      <c r="BE72" s="21">
        <f t="shared" si="91"/>
        <v>0</v>
      </c>
      <c r="BH72" s="21">
        <f t="shared" si="91"/>
        <v>2642</v>
      </c>
      <c r="BK72" s="21">
        <f t="shared" si="91"/>
        <v>0</v>
      </c>
      <c r="BN72" s="21">
        <f t="shared" si="91"/>
        <v>16000</v>
      </c>
      <c r="BQ72" s="21">
        <f t="shared" si="91"/>
        <v>885921</v>
      </c>
      <c r="BT72" s="21">
        <f t="shared" si="91"/>
        <v>137489</v>
      </c>
      <c r="BW72" s="21">
        <f t="shared" si="91"/>
        <v>0</v>
      </c>
      <c r="BZ72" s="21">
        <f t="shared" si="91"/>
        <v>242997</v>
      </c>
      <c r="CC72" s="21">
        <f t="shared" si="91"/>
        <v>0</v>
      </c>
      <c r="CF72" s="21">
        <f t="shared" si="91"/>
        <v>1212314</v>
      </c>
      <c r="CI72" s="21">
        <f t="shared" si="91"/>
        <v>548054</v>
      </c>
      <c r="CL72" s="21">
        <f t="shared" si="91"/>
        <v>1568760</v>
      </c>
      <c r="CO72" s="21">
        <f t="shared" si="91"/>
        <v>218687</v>
      </c>
      <c r="CR72" s="21">
        <f t="shared" si="91"/>
        <v>0</v>
      </c>
      <c r="CU72" s="21">
        <f t="shared" si="91"/>
        <v>1000</v>
      </c>
      <c r="CX72" s="21">
        <f t="shared" si="91"/>
        <v>2500</v>
      </c>
      <c r="DA72" s="21">
        <f t="shared" si="91"/>
        <v>53062</v>
      </c>
      <c r="DD72" s="21">
        <f t="shared" si="91"/>
        <v>1000000</v>
      </c>
      <c r="DG72" s="21">
        <f t="shared" si="91"/>
        <v>221182</v>
      </c>
      <c r="DJ72" s="21">
        <f t="shared" si="91"/>
        <v>28638</v>
      </c>
      <c r="DM72" s="21">
        <f t="shared" si="91"/>
        <v>143716</v>
      </c>
      <c r="DP72" s="21">
        <f t="shared" si="91"/>
        <v>800961</v>
      </c>
      <c r="DS72" s="130">
        <f>SUM(DS6)</f>
        <v>9295729</v>
      </c>
      <c r="DT72" s="21">
        <f t="shared" ref="DT72:EW72" si="92">SUM(DT6)</f>
        <v>0</v>
      </c>
      <c r="DU72" s="21"/>
      <c r="DV72" s="21">
        <f t="shared" si="92"/>
        <v>0</v>
      </c>
      <c r="DY72" s="21">
        <f t="shared" si="92"/>
        <v>0</v>
      </c>
      <c r="EB72" s="21">
        <f t="shared" si="92"/>
        <v>0</v>
      </c>
      <c r="EE72" s="21">
        <f t="shared" si="92"/>
        <v>9991</v>
      </c>
      <c r="EH72" s="21">
        <f t="shared" si="92"/>
        <v>0</v>
      </c>
      <c r="EK72" s="21">
        <f t="shared" si="92"/>
        <v>22782</v>
      </c>
      <c r="EN72" s="21">
        <f t="shared" si="92"/>
        <v>0</v>
      </c>
      <c r="EQ72" s="21">
        <f t="shared" si="92"/>
        <v>36081</v>
      </c>
      <c r="ET72" s="21">
        <f t="shared" si="92"/>
        <v>2487</v>
      </c>
      <c r="EW72" s="130">
        <f t="shared" si="92"/>
        <v>71341</v>
      </c>
      <c r="EX72" s="130">
        <f t="shared" ref="EX72:FQ72" si="93">SUM(EX6)</f>
        <v>0</v>
      </c>
      <c r="EY72" s="130">
        <f t="shared" si="93"/>
        <v>69860</v>
      </c>
      <c r="EZ72" s="130">
        <f t="shared" si="93"/>
        <v>4454</v>
      </c>
      <c r="FA72" s="130">
        <f t="shared" si="93"/>
        <v>2625</v>
      </c>
      <c r="FB72" s="130">
        <f t="shared" si="93"/>
        <v>247176</v>
      </c>
      <c r="FC72" s="130">
        <f t="shared" si="93"/>
        <v>5154</v>
      </c>
      <c r="FD72" s="130">
        <f t="shared" si="93"/>
        <v>28642</v>
      </c>
      <c r="FE72" s="130">
        <f t="shared" si="93"/>
        <v>11905</v>
      </c>
      <c r="FF72" s="130">
        <f t="shared" si="93"/>
        <v>8158</v>
      </c>
      <c r="FG72" s="130">
        <f t="shared" si="93"/>
        <v>3063</v>
      </c>
      <c r="FH72" s="130">
        <f t="shared" si="93"/>
        <v>16644</v>
      </c>
      <c r="FI72" s="130">
        <f t="shared" si="93"/>
        <v>1575</v>
      </c>
      <c r="FJ72" s="130">
        <f t="shared" si="93"/>
        <v>4025</v>
      </c>
      <c r="FK72" s="130">
        <f t="shared" si="93"/>
        <v>1750</v>
      </c>
      <c r="FL72" s="130">
        <f t="shared" si="93"/>
        <v>405031</v>
      </c>
      <c r="FM72" s="130">
        <f t="shared" si="93"/>
        <v>105309</v>
      </c>
      <c r="FN72" s="130">
        <f t="shared" si="93"/>
        <v>38666</v>
      </c>
      <c r="FO72" s="130">
        <f t="shared" si="93"/>
        <v>93737</v>
      </c>
      <c r="FP72" s="130">
        <f t="shared" si="93"/>
        <v>642743</v>
      </c>
      <c r="FQ72" s="130">
        <f t="shared" si="93"/>
        <v>10009813</v>
      </c>
    </row>
    <row r="73" spans="1:173" x14ac:dyDescent="0.2">
      <c r="C73" s="21">
        <f>SUM(C27)</f>
        <v>0</v>
      </c>
      <c r="D73" s="21"/>
      <c r="E73" s="21"/>
      <c r="F73" s="21">
        <f t="shared" ref="F73:DP73" si="94">SUM(F27)</f>
        <v>0</v>
      </c>
      <c r="I73" s="21">
        <f t="shared" si="94"/>
        <v>0</v>
      </c>
      <c r="L73" s="21">
        <f t="shared" si="94"/>
        <v>500</v>
      </c>
      <c r="O73" s="21">
        <f t="shared" si="94"/>
        <v>0</v>
      </c>
      <c r="R73" s="21">
        <f t="shared" si="94"/>
        <v>0</v>
      </c>
      <c r="U73" s="21">
        <f t="shared" si="94"/>
        <v>0</v>
      </c>
      <c r="X73" s="21">
        <f t="shared" si="94"/>
        <v>0</v>
      </c>
      <c r="AA73" s="21">
        <f t="shared" si="94"/>
        <v>8467</v>
      </c>
      <c r="AD73" s="21">
        <f t="shared" si="94"/>
        <v>3651261</v>
      </c>
      <c r="AG73" s="21">
        <f t="shared" si="94"/>
        <v>0</v>
      </c>
      <c r="AJ73" s="21">
        <f t="shared" si="94"/>
        <v>0</v>
      </c>
      <c r="AM73" s="21">
        <f t="shared" si="94"/>
        <v>0</v>
      </c>
      <c r="AP73" s="21">
        <f t="shared" si="94"/>
        <v>0</v>
      </c>
      <c r="AS73" s="21">
        <f t="shared" si="94"/>
        <v>0</v>
      </c>
      <c r="AV73" s="21">
        <f t="shared" si="94"/>
        <v>0</v>
      </c>
      <c r="AY73" s="21">
        <f t="shared" si="94"/>
        <v>0</v>
      </c>
      <c r="BB73" s="21">
        <f t="shared" si="94"/>
        <v>0</v>
      </c>
      <c r="BE73" s="21">
        <f t="shared" si="94"/>
        <v>0</v>
      </c>
      <c r="BH73" s="21">
        <f t="shared" si="94"/>
        <v>0</v>
      </c>
      <c r="BK73" s="21">
        <f t="shared" si="94"/>
        <v>0</v>
      </c>
      <c r="BN73" s="21">
        <f t="shared" si="94"/>
        <v>0</v>
      </c>
      <c r="BQ73" s="21">
        <f t="shared" si="94"/>
        <v>95849</v>
      </c>
      <c r="BT73" s="21">
        <f t="shared" si="94"/>
        <v>20000</v>
      </c>
      <c r="BW73" s="21">
        <f t="shared" si="94"/>
        <v>0</v>
      </c>
      <c r="BZ73" s="21">
        <f t="shared" si="94"/>
        <v>0</v>
      </c>
      <c r="CC73" s="21">
        <f t="shared" si="94"/>
        <v>0</v>
      </c>
      <c r="CF73" s="21">
        <f t="shared" si="94"/>
        <v>2798532</v>
      </c>
      <c r="CI73" s="21">
        <f t="shared" si="94"/>
        <v>0</v>
      </c>
      <c r="CL73" s="21">
        <f t="shared" si="94"/>
        <v>0</v>
      </c>
      <c r="CO73" s="21">
        <f t="shared" si="94"/>
        <v>310000</v>
      </c>
      <c r="CR73" s="21">
        <f t="shared" si="94"/>
        <v>0</v>
      </c>
      <c r="CU73" s="21">
        <f t="shared" si="94"/>
        <v>0</v>
      </c>
      <c r="CX73" s="21">
        <f t="shared" si="94"/>
        <v>0</v>
      </c>
      <c r="DA73" s="21">
        <f t="shared" si="94"/>
        <v>0</v>
      </c>
      <c r="DD73" s="21">
        <f t="shared" si="94"/>
        <v>240000</v>
      </c>
      <c r="DG73" s="21">
        <f t="shared" si="94"/>
        <v>0</v>
      </c>
      <c r="DJ73" s="21">
        <f t="shared" si="94"/>
        <v>0</v>
      </c>
      <c r="DM73" s="21">
        <f t="shared" si="94"/>
        <v>0</v>
      </c>
      <c r="DP73" s="21">
        <f t="shared" si="94"/>
        <v>35000</v>
      </c>
      <c r="DS73" s="130">
        <f>SUM(DS27)</f>
        <v>7159609</v>
      </c>
      <c r="DT73" s="21">
        <f t="shared" ref="DT73:EW73" si="95">SUM(DT27)</f>
        <v>0</v>
      </c>
      <c r="DU73" s="21"/>
      <c r="DV73" s="21">
        <f t="shared" si="95"/>
        <v>0</v>
      </c>
      <c r="DY73" s="21">
        <f t="shared" si="95"/>
        <v>0</v>
      </c>
      <c r="EB73" s="21">
        <f t="shared" si="95"/>
        <v>0</v>
      </c>
      <c r="EE73" s="21">
        <f t="shared" si="95"/>
        <v>9991</v>
      </c>
      <c r="EH73" s="21">
        <f t="shared" si="95"/>
        <v>0</v>
      </c>
      <c r="EK73" s="21">
        <f t="shared" si="95"/>
        <v>22782</v>
      </c>
      <c r="EN73" s="21">
        <f t="shared" si="95"/>
        <v>0</v>
      </c>
      <c r="EQ73" s="21">
        <f t="shared" si="95"/>
        <v>36081</v>
      </c>
      <c r="ET73" s="21">
        <f t="shared" si="95"/>
        <v>2487</v>
      </c>
      <c r="EW73" s="130">
        <f t="shared" si="95"/>
        <v>71341</v>
      </c>
      <c r="EX73" s="130">
        <f t="shared" ref="EX73:FQ73" si="96">SUM(EX27)</f>
        <v>0</v>
      </c>
      <c r="EY73" s="130">
        <f t="shared" si="96"/>
        <v>69860</v>
      </c>
      <c r="EZ73" s="130">
        <f t="shared" si="96"/>
        <v>4454</v>
      </c>
      <c r="FA73" s="130">
        <f t="shared" si="96"/>
        <v>2625</v>
      </c>
      <c r="FB73" s="130">
        <f t="shared" si="96"/>
        <v>247176</v>
      </c>
      <c r="FC73" s="130">
        <f t="shared" si="96"/>
        <v>5154</v>
      </c>
      <c r="FD73" s="130">
        <f t="shared" si="96"/>
        <v>28642</v>
      </c>
      <c r="FE73" s="130">
        <f t="shared" si="96"/>
        <v>11905</v>
      </c>
      <c r="FF73" s="130">
        <f t="shared" si="96"/>
        <v>8158</v>
      </c>
      <c r="FG73" s="130">
        <f t="shared" si="96"/>
        <v>3063</v>
      </c>
      <c r="FH73" s="130">
        <f t="shared" si="96"/>
        <v>16644</v>
      </c>
      <c r="FI73" s="130">
        <f t="shared" si="96"/>
        <v>1575</v>
      </c>
      <c r="FJ73" s="130">
        <f t="shared" si="96"/>
        <v>4025</v>
      </c>
      <c r="FK73" s="130">
        <f t="shared" si="96"/>
        <v>1750</v>
      </c>
      <c r="FL73" s="130">
        <f t="shared" si="96"/>
        <v>405031</v>
      </c>
      <c r="FM73" s="130">
        <f t="shared" si="96"/>
        <v>105309</v>
      </c>
      <c r="FN73" s="130">
        <f t="shared" si="96"/>
        <v>38666</v>
      </c>
      <c r="FO73" s="130">
        <f t="shared" si="96"/>
        <v>93737</v>
      </c>
      <c r="FP73" s="130">
        <f t="shared" si="96"/>
        <v>642743</v>
      </c>
      <c r="FQ73" s="130">
        <f t="shared" si="96"/>
        <v>5842894</v>
      </c>
    </row>
    <row r="74" spans="1:173" x14ac:dyDescent="0.2">
      <c r="C74" s="130">
        <f>SUM(C72-C73)</f>
        <v>103107</v>
      </c>
      <c r="D74" s="130"/>
      <c r="E74" s="130"/>
      <c r="F74" s="130">
        <f t="shared" ref="F74:DS74" si="97">SUM(F72-F73)</f>
        <v>0</v>
      </c>
      <c r="G74" s="130"/>
      <c r="H74" s="130"/>
      <c r="I74" s="130">
        <f t="shared" si="97"/>
        <v>3353</v>
      </c>
      <c r="J74" s="130"/>
      <c r="K74" s="130"/>
      <c r="L74" s="130">
        <f t="shared" si="97"/>
        <v>6332</v>
      </c>
      <c r="M74" s="130"/>
      <c r="N74" s="130"/>
      <c r="O74" s="130">
        <f t="shared" si="97"/>
        <v>160628</v>
      </c>
      <c r="P74" s="130"/>
      <c r="Q74" s="130"/>
      <c r="R74" s="130">
        <f t="shared" si="97"/>
        <v>74607</v>
      </c>
      <c r="S74" s="130"/>
      <c r="T74" s="130"/>
      <c r="U74" s="130">
        <f t="shared" si="97"/>
        <v>1232768</v>
      </c>
      <c r="V74" s="130"/>
      <c r="W74" s="130"/>
      <c r="X74" s="21">
        <f t="shared" si="97"/>
        <v>0</v>
      </c>
      <c r="AA74" s="130">
        <f t="shared" si="97"/>
        <v>489593</v>
      </c>
      <c r="AB74" s="130"/>
      <c r="AC74" s="130"/>
      <c r="AD74" s="130">
        <f t="shared" si="97"/>
        <v>-3651261</v>
      </c>
      <c r="AE74" s="130"/>
      <c r="AF74" s="130"/>
      <c r="AG74" s="130">
        <f t="shared" si="97"/>
        <v>3850</v>
      </c>
      <c r="AH74" s="130"/>
      <c r="AI74" s="130"/>
      <c r="AJ74" s="130">
        <f t="shared" si="97"/>
        <v>500</v>
      </c>
      <c r="AK74" s="130"/>
      <c r="AL74" s="130"/>
      <c r="AM74" s="130">
        <f t="shared" si="97"/>
        <v>75401</v>
      </c>
      <c r="AN74" s="130"/>
      <c r="AO74" s="130"/>
      <c r="AP74" s="21">
        <f t="shared" si="97"/>
        <v>0</v>
      </c>
      <c r="AS74" s="130">
        <f t="shared" si="97"/>
        <v>15000</v>
      </c>
      <c r="AT74" s="130"/>
      <c r="AU74" s="130"/>
      <c r="AV74" s="130">
        <f t="shared" si="97"/>
        <v>36200</v>
      </c>
      <c r="AW74" s="130"/>
      <c r="AX74" s="130"/>
      <c r="AY74" s="130">
        <f t="shared" si="97"/>
        <v>1500</v>
      </c>
      <c r="AZ74" s="130"/>
      <c r="BA74" s="130"/>
      <c r="BB74" s="130">
        <f t="shared" si="97"/>
        <v>0</v>
      </c>
      <c r="BC74" s="130"/>
      <c r="BD74" s="130"/>
      <c r="BE74" s="21">
        <f t="shared" si="97"/>
        <v>0</v>
      </c>
      <c r="BH74" s="130">
        <f t="shared" si="97"/>
        <v>2642</v>
      </c>
      <c r="BI74" s="130"/>
      <c r="BJ74" s="130"/>
      <c r="BK74" s="21">
        <f t="shared" si="97"/>
        <v>0</v>
      </c>
      <c r="BN74" s="21">
        <f t="shared" si="97"/>
        <v>16000</v>
      </c>
      <c r="BQ74" s="21">
        <f t="shared" si="97"/>
        <v>790072</v>
      </c>
      <c r="BT74" s="21">
        <f t="shared" si="97"/>
        <v>117489</v>
      </c>
      <c r="BW74" s="21">
        <f t="shared" si="97"/>
        <v>0</v>
      </c>
      <c r="BZ74" s="21">
        <f t="shared" si="97"/>
        <v>242997</v>
      </c>
      <c r="CC74" s="21">
        <f t="shared" si="97"/>
        <v>0</v>
      </c>
      <c r="CF74" s="21">
        <f t="shared" si="97"/>
        <v>-1586218</v>
      </c>
      <c r="CI74" s="21">
        <f t="shared" si="97"/>
        <v>548054</v>
      </c>
      <c r="CL74" s="21">
        <f t="shared" si="97"/>
        <v>1568760</v>
      </c>
      <c r="CO74" s="21">
        <f t="shared" si="97"/>
        <v>-91313</v>
      </c>
      <c r="CR74" s="21">
        <f t="shared" si="97"/>
        <v>0</v>
      </c>
      <c r="CU74" s="130">
        <f t="shared" si="97"/>
        <v>1000</v>
      </c>
      <c r="CV74" s="130"/>
      <c r="CW74" s="130"/>
      <c r="CX74" s="21">
        <f t="shared" si="97"/>
        <v>2500</v>
      </c>
      <c r="DA74" s="130">
        <f t="shared" si="97"/>
        <v>53062</v>
      </c>
      <c r="DB74" s="130"/>
      <c r="DC74" s="130"/>
      <c r="DD74" s="130">
        <f t="shared" si="97"/>
        <v>760000</v>
      </c>
      <c r="DE74" s="130"/>
      <c r="DF74" s="130"/>
      <c r="DG74" s="130">
        <f t="shared" si="97"/>
        <v>221182</v>
      </c>
      <c r="DH74" s="130"/>
      <c r="DI74" s="130"/>
      <c r="DJ74" s="130">
        <f t="shared" si="97"/>
        <v>28638</v>
      </c>
      <c r="DK74" s="130"/>
      <c r="DL74" s="130"/>
      <c r="DM74" s="21">
        <f t="shared" si="97"/>
        <v>143716</v>
      </c>
      <c r="DP74" s="21">
        <f t="shared" si="97"/>
        <v>765961</v>
      </c>
      <c r="DS74" s="130">
        <f t="shared" si="97"/>
        <v>2136120</v>
      </c>
      <c r="DT74" s="21">
        <f t="shared" ref="DT74:FQ74" si="98">SUM(DT72-DT73)</f>
        <v>0</v>
      </c>
      <c r="DU74" s="21"/>
      <c r="DV74" s="21">
        <f t="shared" si="98"/>
        <v>0</v>
      </c>
      <c r="DY74" s="21">
        <f t="shared" si="98"/>
        <v>0</v>
      </c>
      <c r="EB74" s="21">
        <f t="shared" si="98"/>
        <v>0</v>
      </c>
      <c r="EE74" s="21">
        <f t="shared" si="98"/>
        <v>0</v>
      </c>
      <c r="EH74" s="21">
        <f t="shared" si="98"/>
        <v>0</v>
      </c>
      <c r="EK74" s="21">
        <f t="shared" si="98"/>
        <v>0</v>
      </c>
      <c r="EN74" s="21">
        <f t="shared" si="98"/>
        <v>0</v>
      </c>
      <c r="EQ74" s="21">
        <f t="shared" si="98"/>
        <v>0</v>
      </c>
      <c r="ET74" s="21">
        <f t="shared" si="98"/>
        <v>0</v>
      </c>
      <c r="EW74" s="130">
        <f t="shared" si="98"/>
        <v>0</v>
      </c>
      <c r="EX74" s="130">
        <f t="shared" si="98"/>
        <v>0</v>
      </c>
      <c r="EY74" s="130">
        <f t="shared" si="98"/>
        <v>0</v>
      </c>
      <c r="EZ74" s="130">
        <f t="shared" si="98"/>
        <v>0</v>
      </c>
      <c r="FA74" s="130">
        <f t="shared" si="98"/>
        <v>0</v>
      </c>
      <c r="FB74" s="130">
        <f t="shared" si="98"/>
        <v>0</v>
      </c>
      <c r="FC74" s="130">
        <f t="shared" si="98"/>
        <v>0</v>
      </c>
      <c r="FD74" s="130">
        <f t="shared" si="98"/>
        <v>0</v>
      </c>
      <c r="FE74" s="130">
        <f t="shared" si="98"/>
        <v>0</v>
      </c>
      <c r="FF74" s="130">
        <f t="shared" si="98"/>
        <v>0</v>
      </c>
      <c r="FG74" s="130">
        <f t="shared" si="98"/>
        <v>0</v>
      </c>
      <c r="FH74" s="130">
        <f t="shared" si="98"/>
        <v>0</v>
      </c>
      <c r="FI74" s="130">
        <f t="shared" si="98"/>
        <v>0</v>
      </c>
      <c r="FJ74" s="130">
        <f t="shared" si="98"/>
        <v>0</v>
      </c>
      <c r="FK74" s="130">
        <f t="shared" si="98"/>
        <v>0</v>
      </c>
      <c r="FL74" s="130">
        <f t="shared" si="98"/>
        <v>0</v>
      </c>
      <c r="FM74" s="130">
        <f t="shared" si="98"/>
        <v>0</v>
      </c>
      <c r="FN74" s="130">
        <f t="shared" si="98"/>
        <v>0</v>
      </c>
      <c r="FO74" s="130">
        <f t="shared" si="98"/>
        <v>0</v>
      </c>
      <c r="FP74" s="130">
        <f t="shared" si="98"/>
        <v>0</v>
      </c>
      <c r="FQ74" s="130">
        <f t="shared" si="98"/>
        <v>4166919</v>
      </c>
    </row>
    <row r="75" spans="1:173" x14ac:dyDescent="0.2">
      <c r="C75" s="21"/>
      <c r="D75" s="21"/>
      <c r="E75" s="21"/>
    </row>
    <row r="76" spans="1:173" x14ac:dyDescent="0.2">
      <c r="C76" s="21"/>
      <c r="D76" s="21"/>
      <c r="E76" s="21"/>
    </row>
    <row r="77" spans="1:173" x14ac:dyDescent="0.2">
      <c r="C77" s="21"/>
      <c r="D77" s="21"/>
      <c r="E77" s="21"/>
    </row>
    <row r="78" spans="1:173" x14ac:dyDescent="0.2">
      <c r="C78" s="21"/>
      <c r="D78" s="21"/>
      <c r="E78" s="21"/>
    </row>
    <row r="79" spans="1:173" x14ac:dyDescent="0.2">
      <c r="C79" s="21"/>
      <c r="D79" s="21"/>
      <c r="E79" s="21"/>
    </row>
    <row r="80" spans="1:173" x14ac:dyDescent="0.2">
      <c r="C80" s="21"/>
      <c r="D80" s="21"/>
      <c r="E80" s="21"/>
    </row>
    <row r="81" spans="3:5" x14ac:dyDescent="0.2">
      <c r="C81" s="21"/>
      <c r="D81" s="21"/>
      <c r="E81" s="21"/>
    </row>
    <row r="82" spans="3:5" x14ac:dyDescent="0.2">
      <c r="C82" s="21"/>
      <c r="D82" s="21"/>
      <c r="E82" s="21"/>
    </row>
    <row r="83" spans="3:5" x14ac:dyDescent="0.2">
      <c r="C83" s="21"/>
      <c r="D83" s="21"/>
      <c r="E83" s="21"/>
    </row>
    <row r="84" spans="3:5" x14ac:dyDescent="0.2">
      <c r="C84" s="21"/>
      <c r="D84" s="21"/>
      <c r="E84" s="21"/>
    </row>
    <row r="85" spans="3:5" x14ac:dyDescent="0.2">
      <c r="C85" s="21"/>
      <c r="D85" s="21"/>
      <c r="E85" s="21"/>
    </row>
    <row r="86" spans="3:5" x14ac:dyDescent="0.2">
      <c r="C86" s="21"/>
      <c r="D86" s="21"/>
      <c r="E86" s="21"/>
    </row>
    <row r="87" spans="3:5" x14ac:dyDescent="0.2">
      <c r="C87" s="21"/>
      <c r="D87" s="21"/>
      <c r="E87" s="21"/>
    </row>
    <row r="88" spans="3:5" x14ac:dyDescent="0.2">
      <c r="C88" s="21"/>
      <c r="D88" s="21"/>
      <c r="E88" s="21"/>
    </row>
    <row r="89" spans="3:5" x14ac:dyDescent="0.2">
      <c r="C89" s="21"/>
      <c r="D89" s="21"/>
      <c r="E89" s="21"/>
    </row>
    <row r="90" spans="3:5" x14ac:dyDescent="0.2">
      <c r="C90" s="21"/>
      <c r="D90" s="21"/>
      <c r="E90" s="21"/>
    </row>
    <row r="91" spans="3:5" x14ac:dyDescent="0.2">
      <c r="C91" s="21"/>
      <c r="D91" s="21"/>
      <c r="E91" s="21"/>
    </row>
    <row r="92" spans="3:5" x14ac:dyDescent="0.2">
      <c r="C92" s="21"/>
      <c r="D92" s="21"/>
      <c r="E92" s="21"/>
    </row>
    <row r="93" spans="3:5" x14ac:dyDescent="0.2">
      <c r="C93" s="21"/>
      <c r="D93" s="21"/>
      <c r="E93" s="21"/>
    </row>
    <row r="94" spans="3:5" x14ac:dyDescent="0.2">
      <c r="C94" s="21"/>
      <c r="D94" s="21"/>
      <c r="E94" s="21"/>
    </row>
    <row r="95" spans="3:5" x14ac:dyDescent="0.2">
      <c r="C95" s="21"/>
      <c r="D95" s="21"/>
      <c r="E95" s="21"/>
    </row>
    <row r="96" spans="3:5" x14ac:dyDescent="0.2">
      <c r="C96" s="21"/>
      <c r="D96" s="21"/>
      <c r="E96" s="21"/>
    </row>
    <row r="97" spans="3:5" x14ac:dyDescent="0.2">
      <c r="C97" s="21"/>
      <c r="D97" s="21"/>
      <c r="E97" s="21"/>
    </row>
    <row r="98" spans="3:5" x14ac:dyDescent="0.2">
      <c r="C98" s="21"/>
      <c r="D98" s="21"/>
      <c r="E98" s="21"/>
    </row>
    <row r="99" spans="3:5" x14ac:dyDescent="0.2">
      <c r="C99" s="21"/>
      <c r="D99" s="21"/>
      <c r="E99" s="21"/>
    </row>
    <row r="100" spans="3:5" x14ac:dyDescent="0.2">
      <c r="C100" s="21"/>
      <c r="D100" s="21"/>
      <c r="E100" s="21"/>
    </row>
    <row r="101" spans="3:5" x14ac:dyDescent="0.2">
      <c r="C101" s="21"/>
      <c r="D101" s="21"/>
      <c r="E101" s="21"/>
    </row>
    <row r="102" spans="3:5" x14ac:dyDescent="0.2">
      <c r="C102" s="21"/>
      <c r="D102" s="21"/>
      <c r="E102" s="21"/>
    </row>
    <row r="103" spans="3:5" x14ac:dyDescent="0.2">
      <c r="C103" s="21"/>
      <c r="D103" s="21"/>
      <c r="E103" s="21"/>
    </row>
    <row r="104" spans="3:5" x14ac:dyDescent="0.2">
      <c r="C104" s="21"/>
      <c r="D104" s="21"/>
      <c r="E104" s="21"/>
    </row>
    <row r="105" spans="3:5" x14ac:dyDescent="0.2">
      <c r="C105" s="21"/>
      <c r="D105" s="21"/>
      <c r="E105" s="21"/>
    </row>
    <row r="106" spans="3:5" x14ac:dyDescent="0.2">
      <c r="C106" s="21"/>
      <c r="D106" s="21"/>
      <c r="E106" s="21"/>
    </row>
    <row r="107" spans="3:5" x14ac:dyDescent="0.2">
      <c r="C107" s="21"/>
      <c r="D107" s="21"/>
      <c r="E107" s="21"/>
    </row>
    <row r="108" spans="3:5" x14ac:dyDescent="0.2">
      <c r="C108" s="21"/>
      <c r="D108" s="21"/>
      <c r="E108" s="21"/>
    </row>
    <row r="109" spans="3:5" x14ac:dyDescent="0.2">
      <c r="C109" s="21"/>
      <c r="D109" s="21"/>
      <c r="E109" s="21"/>
    </row>
    <row r="110" spans="3:5" x14ac:dyDescent="0.2">
      <c r="C110" s="21"/>
      <c r="D110" s="21"/>
      <c r="E110" s="21"/>
    </row>
    <row r="111" spans="3:5" x14ac:dyDescent="0.2">
      <c r="C111" s="21"/>
      <c r="D111" s="21"/>
      <c r="E111" s="21"/>
    </row>
    <row r="112" spans="3:5" x14ac:dyDescent="0.2">
      <c r="C112" s="21"/>
      <c r="D112" s="21"/>
      <c r="E112" s="21"/>
    </row>
    <row r="113" spans="3:5" x14ac:dyDescent="0.2">
      <c r="C113" s="21"/>
      <c r="D113" s="21"/>
      <c r="E113" s="21"/>
    </row>
    <row r="114" spans="3:5" x14ac:dyDescent="0.2">
      <c r="C114" s="21"/>
      <c r="D114" s="21"/>
      <c r="E114" s="21"/>
    </row>
    <row r="115" spans="3:5" x14ac:dyDescent="0.2">
      <c r="C115" s="21"/>
      <c r="D115" s="21"/>
      <c r="E115" s="21"/>
    </row>
    <row r="116" spans="3:5" x14ac:dyDescent="0.2">
      <c r="C116" s="21"/>
      <c r="D116" s="21"/>
      <c r="E116" s="21"/>
    </row>
    <row r="117" spans="3:5" x14ac:dyDescent="0.2">
      <c r="C117" s="21"/>
      <c r="D117" s="21"/>
      <c r="E117" s="21"/>
    </row>
    <row r="118" spans="3:5" x14ac:dyDescent="0.2">
      <c r="C118" s="21"/>
      <c r="D118" s="21"/>
      <c r="E118" s="21"/>
    </row>
    <row r="119" spans="3:5" x14ac:dyDescent="0.2">
      <c r="C119" s="21"/>
      <c r="D119" s="21"/>
      <c r="E119" s="21"/>
    </row>
    <row r="120" spans="3:5" x14ac:dyDescent="0.2">
      <c r="C120" s="21"/>
      <c r="D120" s="21"/>
      <c r="E120" s="21"/>
    </row>
    <row r="121" spans="3:5" x14ac:dyDescent="0.2">
      <c r="C121" s="21"/>
      <c r="D121" s="21"/>
      <c r="E121" s="21"/>
    </row>
    <row r="122" spans="3:5" x14ac:dyDescent="0.2">
      <c r="C122" s="21"/>
      <c r="D122" s="21"/>
      <c r="E122" s="21"/>
    </row>
    <row r="123" spans="3:5" x14ac:dyDescent="0.2">
      <c r="C123" s="21"/>
      <c r="D123" s="21"/>
      <c r="E123" s="21"/>
    </row>
    <row r="124" spans="3:5" x14ac:dyDescent="0.2">
      <c r="C124" s="21"/>
      <c r="D124" s="21"/>
      <c r="E124" s="21"/>
    </row>
    <row r="125" spans="3:5" x14ac:dyDescent="0.2">
      <c r="C125" s="21"/>
      <c r="D125" s="21"/>
      <c r="E125" s="21"/>
    </row>
    <row r="126" spans="3:5" x14ac:dyDescent="0.2">
      <c r="C126" s="21"/>
      <c r="D126" s="21"/>
      <c r="E126" s="21"/>
    </row>
    <row r="127" spans="3:5" x14ac:dyDescent="0.2">
      <c r="C127" s="21"/>
      <c r="D127" s="21"/>
      <c r="E127" s="21"/>
    </row>
    <row r="128" spans="3:5" x14ac:dyDescent="0.2">
      <c r="C128" s="21"/>
      <c r="D128" s="21"/>
      <c r="E128" s="21"/>
    </row>
    <row r="129" spans="3:5" x14ac:dyDescent="0.2">
      <c r="C129" s="21"/>
      <c r="D129" s="21"/>
      <c r="E129" s="21"/>
    </row>
    <row r="130" spans="3:5" x14ac:dyDescent="0.2">
      <c r="C130" s="21"/>
      <c r="D130" s="21"/>
      <c r="E130" s="21"/>
    </row>
    <row r="131" spans="3:5" x14ac:dyDescent="0.2">
      <c r="C131" s="21"/>
      <c r="D131" s="21"/>
      <c r="E131" s="21"/>
    </row>
    <row r="132" spans="3:5" x14ac:dyDescent="0.2">
      <c r="C132" s="21"/>
      <c r="D132" s="21"/>
      <c r="E132" s="21"/>
    </row>
    <row r="133" spans="3:5" x14ac:dyDescent="0.2">
      <c r="C133" s="21"/>
      <c r="D133" s="21"/>
      <c r="E133" s="21"/>
    </row>
    <row r="134" spans="3:5" x14ac:dyDescent="0.2">
      <c r="C134" s="21"/>
      <c r="D134" s="21"/>
      <c r="E134" s="21"/>
    </row>
    <row r="135" spans="3:5" x14ac:dyDescent="0.2">
      <c r="C135" s="21"/>
      <c r="D135" s="21"/>
      <c r="E135" s="21"/>
    </row>
    <row r="136" spans="3:5" x14ac:dyDescent="0.2">
      <c r="C136" s="21"/>
      <c r="D136" s="21"/>
      <c r="E136" s="21"/>
    </row>
    <row r="137" spans="3:5" x14ac:dyDescent="0.2">
      <c r="C137" s="21"/>
      <c r="D137" s="21"/>
      <c r="E137" s="21"/>
    </row>
    <row r="138" spans="3:5" x14ac:dyDescent="0.2">
      <c r="C138" s="21"/>
      <c r="D138" s="21"/>
      <c r="E138" s="21"/>
    </row>
    <row r="139" spans="3:5" x14ac:dyDescent="0.2">
      <c r="C139" s="21"/>
      <c r="D139" s="21"/>
      <c r="E139" s="21"/>
    </row>
    <row r="140" spans="3:5" x14ac:dyDescent="0.2">
      <c r="C140" s="21"/>
      <c r="D140" s="21"/>
      <c r="E140" s="21"/>
    </row>
    <row r="141" spans="3:5" x14ac:dyDescent="0.2">
      <c r="C141" s="21"/>
      <c r="D141" s="21"/>
      <c r="E141" s="21"/>
    </row>
    <row r="142" spans="3:5" x14ac:dyDescent="0.2">
      <c r="C142" s="21"/>
      <c r="D142" s="21"/>
      <c r="E142" s="21"/>
    </row>
    <row r="143" spans="3:5" x14ac:dyDescent="0.2">
      <c r="C143" s="21"/>
      <c r="D143" s="21"/>
      <c r="E143" s="21"/>
    </row>
    <row r="144" spans="3:5" x14ac:dyDescent="0.2">
      <c r="C144" s="21"/>
      <c r="D144" s="21"/>
      <c r="E144" s="21"/>
    </row>
    <row r="145" spans="3:5" x14ac:dyDescent="0.2">
      <c r="C145" s="21"/>
      <c r="D145" s="21"/>
      <c r="E145" s="21"/>
    </row>
    <row r="146" spans="3:5" x14ac:dyDescent="0.2">
      <c r="C146" s="21"/>
      <c r="D146" s="21"/>
      <c r="E146" s="21"/>
    </row>
    <row r="147" spans="3:5" x14ac:dyDescent="0.2">
      <c r="C147" s="21"/>
      <c r="D147" s="21"/>
      <c r="E147" s="21"/>
    </row>
    <row r="148" spans="3:5" x14ac:dyDescent="0.2">
      <c r="C148" s="21"/>
      <c r="D148" s="21"/>
      <c r="E148" s="21"/>
    </row>
    <row r="149" spans="3:5" x14ac:dyDescent="0.2">
      <c r="C149" s="21"/>
      <c r="D149" s="21"/>
      <c r="E149" s="21"/>
    </row>
    <row r="150" spans="3:5" x14ac:dyDescent="0.2">
      <c r="C150" s="21"/>
      <c r="D150" s="21"/>
      <c r="E150" s="21"/>
    </row>
    <row r="151" spans="3:5" x14ac:dyDescent="0.2">
      <c r="C151" s="21"/>
      <c r="D151" s="21"/>
      <c r="E151" s="21"/>
    </row>
    <row r="152" spans="3:5" x14ac:dyDescent="0.2">
      <c r="C152" s="21"/>
      <c r="D152" s="21"/>
      <c r="E152" s="21"/>
    </row>
    <row r="153" spans="3:5" x14ac:dyDescent="0.2">
      <c r="C153" s="21"/>
      <c r="D153" s="21"/>
      <c r="E153" s="21"/>
    </row>
    <row r="154" spans="3:5" x14ac:dyDescent="0.2">
      <c r="C154" s="21"/>
      <c r="D154" s="21"/>
      <c r="E154" s="21"/>
    </row>
    <row r="155" spans="3:5" x14ac:dyDescent="0.2">
      <c r="C155" s="21"/>
      <c r="D155" s="21"/>
      <c r="E155" s="21"/>
    </row>
    <row r="156" spans="3:5" x14ac:dyDescent="0.2">
      <c r="C156" s="21"/>
      <c r="D156" s="21"/>
      <c r="E156" s="21"/>
    </row>
    <row r="157" spans="3:5" x14ac:dyDescent="0.2">
      <c r="C157" s="21"/>
      <c r="D157" s="21"/>
      <c r="E157" s="21"/>
    </row>
    <row r="158" spans="3:5" x14ac:dyDescent="0.2">
      <c r="C158" s="21"/>
      <c r="D158" s="21"/>
      <c r="E158" s="21"/>
    </row>
    <row r="159" spans="3:5" x14ac:dyDescent="0.2">
      <c r="C159" s="21"/>
      <c r="D159" s="21"/>
      <c r="E159" s="21"/>
    </row>
    <row r="160" spans="3:5" x14ac:dyDescent="0.2">
      <c r="C160" s="21"/>
      <c r="D160" s="21"/>
      <c r="E160" s="21"/>
    </row>
    <row r="161" spans="3:5" x14ac:dyDescent="0.2">
      <c r="C161" s="21"/>
      <c r="D161" s="21"/>
      <c r="E161" s="21"/>
    </row>
    <row r="162" spans="3:5" x14ac:dyDescent="0.2">
      <c r="C162" s="21"/>
      <c r="D162" s="21"/>
      <c r="E162" s="21"/>
    </row>
    <row r="163" spans="3:5" x14ac:dyDescent="0.2">
      <c r="C163" s="21"/>
      <c r="D163" s="21"/>
      <c r="E163" s="21"/>
    </row>
    <row r="164" spans="3:5" x14ac:dyDescent="0.2">
      <c r="C164" s="21"/>
      <c r="D164" s="21"/>
      <c r="E164" s="21"/>
    </row>
    <row r="165" spans="3:5" x14ac:dyDescent="0.2">
      <c r="C165" s="21"/>
      <c r="D165" s="21"/>
      <c r="E165" s="21"/>
    </row>
    <row r="166" spans="3:5" x14ac:dyDescent="0.2">
      <c r="C166" s="21"/>
      <c r="D166" s="21"/>
      <c r="E166" s="21"/>
    </row>
    <row r="167" spans="3:5" x14ac:dyDescent="0.2">
      <c r="C167" s="21"/>
      <c r="D167" s="21"/>
      <c r="E167" s="21"/>
    </row>
    <row r="168" spans="3:5" x14ac:dyDescent="0.2">
      <c r="C168" s="21"/>
      <c r="D168" s="21"/>
      <c r="E168" s="21"/>
    </row>
    <row r="169" spans="3:5" x14ac:dyDescent="0.2">
      <c r="C169" s="21"/>
      <c r="D169" s="21"/>
      <c r="E169" s="21"/>
    </row>
    <row r="170" spans="3:5" x14ac:dyDescent="0.2">
      <c r="C170" s="21"/>
      <c r="D170" s="21"/>
      <c r="E170" s="21"/>
    </row>
    <row r="171" spans="3:5" x14ac:dyDescent="0.2">
      <c r="C171" s="21"/>
      <c r="D171" s="21"/>
      <c r="E171" s="21"/>
    </row>
    <row r="172" spans="3:5" x14ac:dyDescent="0.2">
      <c r="C172" s="21"/>
      <c r="D172" s="21"/>
      <c r="E172" s="21"/>
    </row>
    <row r="173" spans="3:5" x14ac:dyDescent="0.2">
      <c r="C173" s="21"/>
      <c r="D173" s="21"/>
      <c r="E173" s="21"/>
    </row>
    <row r="174" spans="3:5" x14ac:dyDescent="0.2">
      <c r="C174" s="21"/>
      <c r="D174" s="21"/>
      <c r="E174" s="21"/>
    </row>
    <row r="175" spans="3:5" x14ac:dyDescent="0.2">
      <c r="C175" s="21"/>
      <c r="D175" s="21"/>
      <c r="E175" s="21"/>
    </row>
    <row r="176" spans="3:5" x14ac:dyDescent="0.2">
      <c r="C176" s="21"/>
      <c r="D176" s="21"/>
      <c r="E176" s="21"/>
    </row>
    <row r="177" spans="3:5" x14ac:dyDescent="0.2">
      <c r="C177" s="21"/>
      <c r="D177" s="21"/>
      <c r="E177" s="21"/>
    </row>
    <row r="178" spans="3:5" x14ac:dyDescent="0.2">
      <c r="C178" s="21"/>
      <c r="D178" s="21"/>
      <c r="E178" s="21"/>
    </row>
    <row r="179" spans="3:5" x14ac:dyDescent="0.2">
      <c r="C179" s="21"/>
      <c r="D179" s="21"/>
      <c r="E179" s="21"/>
    </row>
    <row r="180" spans="3:5" x14ac:dyDescent="0.2">
      <c r="C180" s="21"/>
      <c r="D180" s="21"/>
      <c r="E180" s="21"/>
    </row>
    <row r="181" spans="3:5" x14ac:dyDescent="0.2">
      <c r="C181" s="21"/>
      <c r="D181" s="21"/>
      <c r="E181" s="21"/>
    </row>
    <row r="182" spans="3:5" x14ac:dyDescent="0.2">
      <c r="C182" s="21"/>
      <c r="D182" s="21"/>
      <c r="E182" s="21"/>
    </row>
    <row r="183" spans="3:5" x14ac:dyDescent="0.2">
      <c r="C183" s="21"/>
      <c r="D183" s="21"/>
      <c r="E183" s="21"/>
    </row>
    <row r="184" spans="3:5" x14ac:dyDescent="0.2">
      <c r="C184" s="21"/>
      <c r="D184" s="21"/>
      <c r="E184" s="21"/>
    </row>
    <row r="185" spans="3:5" x14ac:dyDescent="0.2">
      <c r="C185" s="21"/>
      <c r="D185" s="21"/>
      <c r="E185" s="21"/>
    </row>
    <row r="186" spans="3:5" x14ac:dyDescent="0.2">
      <c r="C186" s="21"/>
      <c r="D186" s="21"/>
      <c r="E186" s="21"/>
    </row>
    <row r="187" spans="3:5" x14ac:dyDescent="0.2">
      <c r="C187" s="21"/>
      <c r="D187" s="21"/>
      <c r="E187" s="21"/>
    </row>
    <row r="188" spans="3:5" x14ac:dyDescent="0.2">
      <c r="C188" s="21"/>
      <c r="D188" s="21"/>
      <c r="E188" s="21"/>
    </row>
    <row r="189" spans="3:5" x14ac:dyDescent="0.2">
      <c r="C189" s="21"/>
      <c r="D189" s="21"/>
      <c r="E189" s="21"/>
    </row>
    <row r="190" spans="3:5" x14ac:dyDescent="0.2">
      <c r="C190" s="21"/>
      <c r="D190" s="21"/>
      <c r="E190" s="21"/>
    </row>
    <row r="191" spans="3:5" x14ac:dyDescent="0.2">
      <c r="C191" s="21"/>
      <c r="D191" s="21"/>
      <c r="E191" s="21"/>
    </row>
    <row r="192" spans="3:5" x14ac:dyDescent="0.2">
      <c r="C192" s="21"/>
      <c r="D192" s="21"/>
      <c r="E192" s="21"/>
    </row>
    <row r="193" spans="3:5" x14ac:dyDescent="0.2">
      <c r="C193" s="21"/>
      <c r="D193" s="21"/>
      <c r="E193" s="21"/>
    </row>
    <row r="194" spans="3:5" x14ac:dyDescent="0.2">
      <c r="C194" s="21"/>
      <c r="D194" s="21"/>
      <c r="E194" s="21"/>
    </row>
    <row r="195" spans="3:5" x14ac:dyDescent="0.2">
      <c r="C195" s="21"/>
      <c r="D195" s="21"/>
      <c r="E195" s="21"/>
    </row>
    <row r="196" spans="3:5" x14ac:dyDescent="0.2">
      <c r="C196" s="21"/>
      <c r="D196" s="21"/>
      <c r="E196" s="21"/>
    </row>
    <row r="197" spans="3:5" x14ac:dyDescent="0.2">
      <c r="C197" s="21"/>
      <c r="D197" s="21"/>
      <c r="E197" s="21"/>
    </row>
    <row r="198" spans="3:5" x14ac:dyDescent="0.2">
      <c r="C198" s="21"/>
      <c r="D198" s="21"/>
      <c r="E198" s="21"/>
    </row>
    <row r="199" spans="3:5" x14ac:dyDescent="0.2">
      <c r="C199" s="21"/>
      <c r="D199" s="21"/>
      <c r="E199" s="21"/>
    </row>
    <row r="200" spans="3:5" x14ac:dyDescent="0.2">
      <c r="C200" s="21"/>
      <c r="D200" s="21"/>
      <c r="E200" s="21"/>
    </row>
    <row r="201" spans="3:5" x14ac:dyDescent="0.2">
      <c r="C201" s="21"/>
      <c r="D201" s="21"/>
      <c r="E201" s="21"/>
    </row>
    <row r="202" spans="3:5" x14ac:dyDescent="0.2">
      <c r="C202" s="21"/>
      <c r="D202" s="21"/>
      <c r="E202" s="21"/>
    </row>
    <row r="203" spans="3:5" x14ac:dyDescent="0.2">
      <c r="C203" s="21"/>
      <c r="D203" s="21"/>
      <c r="E203" s="21"/>
    </row>
    <row r="204" spans="3:5" x14ac:dyDescent="0.2">
      <c r="C204" s="21"/>
      <c r="D204" s="21"/>
      <c r="E204" s="21"/>
    </row>
    <row r="205" spans="3:5" x14ac:dyDescent="0.2">
      <c r="C205" s="21"/>
      <c r="D205" s="21"/>
      <c r="E205" s="21"/>
    </row>
    <row r="206" spans="3:5" x14ac:dyDescent="0.2">
      <c r="C206" s="21"/>
      <c r="D206" s="21"/>
      <c r="E206" s="21"/>
    </row>
    <row r="207" spans="3:5" x14ac:dyDescent="0.2">
      <c r="C207" s="21"/>
      <c r="D207" s="21"/>
      <c r="E207" s="21"/>
    </row>
    <row r="208" spans="3:5" x14ac:dyDescent="0.2">
      <c r="C208" s="21"/>
      <c r="D208" s="21"/>
      <c r="E208" s="21"/>
    </row>
    <row r="209" spans="3:5" x14ac:dyDescent="0.2">
      <c r="C209" s="21"/>
      <c r="D209" s="21"/>
      <c r="E209" s="21"/>
    </row>
    <row r="210" spans="3:5" x14ac:dyDescent="0.2">
      <c r="C210" s="21"/>
      <c r="D210" s="21"/>
      <c r="E210" s="21"/>
    </row>
    <row r="211" spans="3:5" x14ac:dyDescent="0.2">
      <c r="C211" s="21"/>
      <c r="D211" s="21"/>
      <c r="E211" s="21"/>
    </row>
    <row r="212" spans="3:5" x14ac:dyDescent="0.2">
      <c r="C212" s="21"/>
      <c r="D212" s="21"/>
      <c r="E212" s="21"/>
    </row>
    <row r="213" spans="3:5" x14ac:dyDescent="0.2">
      <c r="C213" s="21"/>
      <c r="D213" s="21"/>
      <c r="E213" s="21"/>
    </row>
    <row r="214" spans="3:5" x14ac:dyDescent="0.2">
      <c r="C214" s="21"/>
      <c r="D214" s="21"/>
      <c r="E214" s="21"/>
    </row>
    <row r="215" spans="3:5" x14ac:dyDescent="0.2">
      <c r="C215" s="21"/>
      <c r="D215" s="21"/>
      <c r="E215" s="21"/>
    </row>
    <row r="216" spans="3:5" x14ac:dyDescent="0.2">
      <c r="C216" s="21"/>
      <c r="D216" s="21"/>
      <c r="E216" s="21"/>
    </row>
    <row r="217" spans="3:5" x14ac:dyDescent="0.2">
      <c r="C217" s="21"/>
      <c r="D217" s="21"/>
      <c r="E217" s="21"/>
    </row>
    <row r="218" spans="3:5" x14ac:dyDescent="0.2">
      <c r="C218" s="21"/>
      <c r="D218" s="21"/>
      <c r="E218" s="21"/>
    </row>
    <row r="219" spans="3:5" x14ac:dyDescent="0.2">
      <c r="C219" s="21"/>
      <c r="D219" s="21"/>
      <c r="E219" s="21"/>
    </row>
    <row r="220" spans="3:5" x14ac:dyDescent="0.2">
      <c r="C220" s="21"/>
      <c r="D220" s="21"/>
      <c r="E220" s="21"/>
    </row>
    <row r="221" spans="3:5" x14ac:dyDescent="0.2">
      <c r="C221" s="21"/>
      <c r="D221" s="21"/>
      <c r="E221" s="21"/>
    </row>
    <row r="222" spans="3:5" x14ac:dyDescent="0.2">
      <c r="C222" s="21"/>
      <c r="D222" s="21"/>
      <c r="E222" s="21"/>
    </row>
    <row r="223" spans="3:5" x14ac:dyDescent="0.2">
      <c r="C223" s="21"/>
      <c r="D223" s="21"/>
      <c r="E223" s="21"/>
    </row>
    <row r="224" spans="3:5" x14ac:dyDescent="0.2">
      <c r="C224" s="21"/>
      <c r="D224" s="21"/>
      <c r="E224" s="21"/>
    </row>
    <row r="225" spans="3:5" x14ac:dyDescent="0.2">
      <c r="C225" s="21"/>
      <c r="D225" s="21"/>
      <c r="E225" s="21"/>
    </row>
    <row r="226" spans="3:5" x14ac:dyDescent="0.2">
      <c r="C226" s="21"/>
      <c r="D226" s="21"/>
      <c r="E226" s="21"/>
    </row>
    <row r="227" spans="3:5" x14ac:dyDescent="0.2">
      <c r="C227" s="21"/>
      <c r="D227" s="21"/>
      <c r="E227" s="21"/>
    </row>
    <row r="228" spans="3:5" x14ac:dyDescent="0.2">
      <c r="C228" s="21"/>
      <c r="D228" s="21"/>
      <c r="E228" s="21"/>
    </row>
    <row r="229" spans="3:5" x14ac:dyDescent="0.2">
      <c r="C229" s="21"/>
      <c r="D229" s="21"/>
      <c r="E229" s="21"/>
    </row>
    <row r="230" spans="3:5" x14ac:dyDescent="0.2">
      <c r="C230" s="21"/>
      <c r="D230" s="21"/>
      <c r="E230" s="21"/>
    </row>
    <row r="231" spans="3:5" x14ac:dyDescent="0.2">
      <c r="C231" s="21"/>
      <c r="D231" s="21"/>
      <c r="E231" s="21"/>
    </row>
    <row r="232" spans="3:5" x14ac:dyDescent="0.2">
      <c r="C232" s="21"/>
      <c r="D232" s="21"/>
      <c r="E232" s="21"/>
    </row>
    <row r="233" spans="3:5" x14ac:dyDescent="0.2">
      <c r="C233" s="21"/>
      <c r="D233" s="21"/>
      <c r="E233" s="21"/>
    </row>
    <row r="234" spans="3:5" x14ac:dyDescent="0.2">
      <c r="C234" s="21"/>
      <c r="D234" s="21"/>
      <c r="E234" s="21"/>
    </row>
    <row r="235" spans="3:5" x14ac:dyDescent="0.2">
      <c r="C235" s="21"/>
      <c r="D235" s="21"/>
      <c r="E235" s="21"/>
    </row>
    <row r="236" spans="3:5" x14ac:dyDescent="0.2">
      <c r="C236" s="21"/>
      <c r="D236" s="21"/>
      <c r="E236" s="21"/>
    </row>
    <row r="237" spans="3:5" x14ac:dyDescent="0.2">
      <c r="C237" s="21"/>
      <c r="D237" s="21"/>
      <c r="E237" s="21"/>
    </row>
    <row r="238" spans="3:5" x14ac:dyDescent="0.2">
      <c r="C238" s="21"/>
      <c r="D238" s="21"/>
      <c r="E238" s="21"/>
    </row>
    <row r="239" spans="3:5" x14ac:dyDescent="0.2">
      <c r="C239" s="21"/>
      <c r="D239" s="21"/>
      <c r="E239" s="21"/>
    </row>
    <row r="240" spans="3:5" x14ac:dyDescent="0.2">
      <c r="C240" s="21"/>
      <c r="D240" s="21"/>
      <c r="E240" s="21"/>
    </row>
    <row r="241" spans="3:5" x14ac:dyDescent="0.2">
      <c r="C241" s="21"/>
      <c r="D241" s="21"/>
      <c r="E241" s="21"/>
    </row>
    <row r="242" spans="3:5" x14ac:dyDescent="0.2">
      <c r="C242" s="21"/>
      <c r="D242" s="21"/>
      <c r="E242" s="21"/>
    </row>
    <row r="243" spans="3:5" x14ac:dyDescent="0.2">
      <c r="C243" s="21"/>
      <c r="D243" s="21"/>
      <c r="E243" s="21"/>
    </row>
    <row r="244" spans="3:5" x14ac:dyDescent="0.2">
      <c r="C244" s="21"/>
      <c r="D244" s="21"/>
      <c r="E244" s="21"/>
    </row>
    <row r="245" spans="3:5" x14ac:dyDescent="0.2">
      <c r="C245" s="21"/>
      <c r="D245" s="21"/>
      <c r="E245" s="21"/>
    </row>
    <row r="246" spans="3:5" x14ac:dyDescent="0.2">
      <c r="C246" s="21"/>
      <c r="D246" s="21"/>
      <c r="E246" s="21"/>
    </row>
    <row r="247" spans="3:5" x14ac:dyDescent="0.2">
      <c r="C247" s="21"/>
      <c r="D247" s="21"/>
      <c r="E247" s="21"/>
    </row>
    <row r="248" spans="3:5" x14ac:dyDescent="0.2">
      <c r="C248" s="21"/>
      <c r="D248" s="21"/>
      <c r="E248" s="21"/>
    </row>
    <row r="249" spans="3:5" x14ac:dyDescent="0.2">
      <c r="C249" s="21"/>
      <c r="D249" s="21"/>
      <c r="E249" s="21"/>
    </row>
    <row r="250" spans="3:5" x14ac:dyDescent="0.2">
      <c r="C250" s="21"/>
      <c r="D250" s="21"/>
      <c r="E250" s="21"/>
    </row>
    <row r="251" spans="3:5" x14ac:dyDescent="0.2">
      <c r="C251" s="21"/>
      <c r="D251" s="21"/>
      <c r="E251" s="21"/>
    </row>
    <row r="252" spans="3:5" x14ac:dyDescent="0.2">
      <c r="C252" s="21"/>
      <c r="D252" s="21"/>
      <c r="E252" s="21"/>
    </row>
    <row r="253" spans="3:5" x14ac:dyDescent="0.2">
      <c r="C253" s="21"/>
      <c r="D253" s="21"/>
      <c r="E253" s="21"/>
    </row>
    <row r="254" spans="3:5" x14ac:dyDescent="0.2">
      <c r="C254" s="21"/>
      <c r="D254" s="21"/>
      <c r="E254" s="21"/>
    </row>
    <row r="255" spans="3:5" x14ac:dyDescent="0.2">
      <c r="C255" s="21"/>
      <c r="D255" s="21"/>
      <c r="E255" s="21"/>
    </row>
    <row r="256" spans="3:5" x14ac:dyDescent="0.2">
      <c r="C256" s="21"/>
      <c r="D256" s="21"/>
      <c r="E256" s="21"/>
    </row>
    <row r="257" spans="3:5" x14ac:dyDescent="0.2">
      <c r="C257" s="21"/>
      <c r="D257" s="21"/>
      <c r="E257" s="21"/>
    </row>
    <row r="258" spans="3:5" x14ac:dyDescent="0.2">
      <c r="C258" s="21"/>
      <c r="D258" s="21"/>
      <c r="E258" s="21"/>
    </row>
    <row r="259" spans="3:5" x14ac:dyDescent="0.2">
      <c r="C259" s="21"/>
      <c r="D259" s="21"/>
      <c r="E259" s="21"/>
    </row>
    <row r="260" spans="3:5" x14ac:dyDescent="0.2">
      <c r="C260" s="21"/>
      <c r="D260" s="21"/>
      <c r="E260" s="21"/>
    </row>
    <row r="261" spans="3:5" x14ac:dyDescent="0.2">
      <c r="C261" s="21"/>
      <c r="D261" s="21"/>
      <c r="E261" s="21"/>
    </row>
    <row r="262" spans="3:5" x14ac:dyDescent="0.2">
      <c r="C262" s="21"/>
      <c r="D262" s="21"/>
      <c r="E262" s="21"/>
    </row>
    <row r="263" spans="3:5" x14ac:dyDescent="0.2">
      <c r="C263" s="21"/>
      <c r="D263" s="21"/>
      <c r="E263" s="21"/>
    </row>
    <row r="264" spans="3:5" x14ac:dyDescent="0.2">
      <c r="C264" s="21"/>
      <c r="D264" s="21"/>
      <c r="E264" s="21"/>
    </row>
    <row r="265" spans="3:5" x14ac:dyDescent="0.2">
      <c r="C265" s="21"/>
      <c r="D265" s="21"/>
      <c r="E265" s="21"/>
    </row>
    <row r="266" spans="3:5" x14ac:dyDescent="0.2">
      <c r="C266" s="21"/>
      <c r="D266" s="21"/>
      <c r="E266" s="21"/>
    </row>
    <row r="267" spans="3:5" x14ac:dyDescent="0.2">
      <c r="C267" s="21"/>
      <c r="D267" s="21"/>
      <c r="E267" s="21"/>
    </row>
    <row r="268" spans="3:5" x14ac:dyDescent="0.2">
      <c r="C268" s="21"/>
      <c r="D268" s="21"/>
      <c r="E268" s="21"/>
    </row>
    <row r="269" spans="3:5" x14ac:dyDescent="0.2">
      <c r="C269" s="21"/>
      <c r="D269" s="21"/>
      <c r="E269" s="21"/>
    </row>
    <row r="270" spans="3:5" x14ac:dyDescent="0.2">
      <c r="C270" s="21"/>
      <c r="D270" s="21"/>
      <c r="E270" s="21"/>
    </row>
    <row r="271" spans="3:5" x14ac:dyDescent="0.2">
      <c r="C271" s="21"/>
      <c r="D271" s="21"/>
      <c r="E271" s="21"/>
    </row>
    <row r="272" spans="3:5" x14ac:dyDescent="0.2">
      <c r="C272" s="21"/>
      <c r="D272" s="21"/>
      <c r="E272" s="21"/>
    </row>
    <row r="273" spans="3:5" x14ac:dyDescent="0.2">
      <c r="C273" s="21"/>
      <c r="D273" s="21"/>
      <c r="E273" s="21"/>
    </row>
    <row r="274" spans="3:5" x14ac:dyDescent="0.2">
      <c r="C274" s="21"/>
      <c r="D274" s="21"/>
      <c r="E274" s="21"/>
    </row>
    <row r="275" spans="3:5" x14ac:dyDescent="0.2">
      <c r="C275" s="21"/>
      <c r="D275" s="21"/>
      <c r="E275" s="21"/>
    </row>
    <row r="276" spans="3:5" x14ac:dyDescent="0.2">
      <c r="C276" s="21"/>
      <c r="D276" s="21"/>
      <c r="E276" s="21"/>
    </row>
    <row r="277" spans="3:5" x14ac:dyDescent="0.2">
      <c r="C277" s="21"/>
      <c r="D277" s="21"/>
      <c r="E277" s="21"/>
    </row>
    <row r="278" spans="3:5" x14ac:dyDescent="0.2">
      <c r="C278" s="21"/>
      <c r="D278" s="21"/>
      <c r="E278" s="21"/>
    </row>
    <row r="279" spans="3:5" x14ac:dyDescent="0.2">
      <c r="C279" s="21"/>
      <c r="D279" s="21"/>
      <c r="E279" s="21"/>
    </row>
    <row r="280" spans="3:5" x14ac:dyDescent="0.2">
      <c r="C280" s="21"/>
      <c r="D280" s="21"/>
      <c r="E280" s="21"/>
    </row>
    <row r="281" spans="3:5" x14ac:dyDescent="0.2">
      <c r="C281" s="21"/>
      <c r="D281" s="21"/>
      <c r="E281" s="21"/>
    </row>
    <row r="282" spans="3:5" x14ac:dyDescent="0.2">
      <c r="C282" s="21"/>
      <c r="D282" s="21"/>
      <c r="E282" s="21"/>
    </row>
    <row r="283" spans="3:5" x14ac:dyDescent="0.2">
      <c r="C283" s="21"/>
      <c r="D283" s="21"/>
      <c r="E283" s="21"/>
    </row>
    <row r="284" spans="3:5" x14ac:dyDescent="0.2">
      <c r="C284" s="21"/>
      <c r="D284" s="21"/>
      <c r="E284" s="21"/>
    </row>
    <row r="285" spans="3:5" x14ac:dyDescent="0.2">
      <c r="C285" s="21"/>
      <c r="D285" s="21"/>
      <c r="E285" s="21"/>
    </row>
    <row r="286" spans="3:5" x14ac:dyDescent="0.2">
      <c r="C286" s="21"/>
      <c r="D286" s="21"/>
      <c r="E286" s="21"/>
    </row>
    <row r="287" spans="3:5" x14ac:dyDescent="0.2">
      <c r="C287" s="21"/>
      <c r="D287" s="21"/>
      <c r="E287" s="21"/>
    </row>
    <row r="288" spans="3:5" x14ac:dyDescent="0.2">
      <c r="C288" s="21"/>
      <c r="D288" s="21"/>
      <c r="E288" s="21"/>
    </row>
    <row r="289" spans="3:5" x14ac:dyDescent="0.2">
      <c r="C289" s="21"/>
      <c r="D289" s="21"/>
      <c r="E289" s="21"/>
    </row>
    <row r="290" spans="3:5" x14ac:dyDescent="0.2">
      <c r="C290" s="21"/>
      <c r="D290" s="21"/>
      <c r="E290" s="21"/>
    </row>
    <row r="291" spans="3:5" x14ac:dyDescent="0.2">
      <c r="C291" s="21"/>
      <c r="D291" s="21"/>
      <c r="E291" s="21"/>
    </row>
    <row r="292" spans="3:5" x14ac:dyDescent="0.2">
      <c r="C292" s="21"/>
      <c r="D292" s="21"/>
      <c r="E292" s="21"/>
    </row>
    <row r="293" spans="3:5" x14ac:dyDescent="0.2">
      <c r="C293" s="21"/>
      <c r="D293" s="21"/>
      <c r="E293" s="21"/>
    </row>
    <row r="294" spans="3:5" x14ac:dyDescent="0.2">
      <c r="C294" s="21"/>
      <c r="D294" s="21"/>
      <c r="E294" s="21"/>
    </row>
    <row r="295" spans="3:5" x14ac:dyDescent="0.2">
      <c r="C295" s="21"/>
      <c r="D295" s="21"/>
      <c r="E295" s="21"/>
    </row>
    <row r="296" spans="3:5" x14ac:dyDescent="0.2">
      <c r="C296" s="21"/>
      <c r="D296" s="21"/>
      <c r="E296" s="21"/>
    </row>
    <row r="297" spans="3:5" x14ac:dyDescent="0.2">
      <c r="C297" s="21"/>
      <c r="D297" s="21"/>
      <c r="E297" s="21"/>
    </row>
    <row r="298" spans="3:5" x14ac:dyDescent="0.2">
      <c r="C298" s="21"/>
      <c r="D298" s="21"/>
      <c r="E298" s="21"/>
    </row>
    <row r="299" spans="3:5" x14ac:dyDescent="0.2">
      <c r="C299" s="21"/>
      <c r="D299" s="21"/>
      <c r="E299" s="21"/>
    </row>
    <row r="300" spans="3:5" x14ac:dyDescent="0.2">
      <c r="C300" s="21"/>
      <c r="D300" s="21"/>
      <c r="E300" s="21"/>
    </row>
    <row r="301" spans="3:5" x14ac:dyDescent="0.2">
      <c r="C301" s="21"/>
      <c r="D301" s="21"/>
      <c r="E301" s="21"/>
    </row>
    <row r="302" spans="3:5" x14ac:dyDescent="0.2">
      <c r="C302" s="21"/>
      <c r="D302" s="21"/>
      <c r="E302" s="21"/>
    </row>
    <row r="303" spans="3:5" x14ac:dyDescent="0.2">
      <c r="C303" s="21"/>
      <c r="D303" s="21"/>
      <c r="E303" s="21"/>
    </row>
    <row r="304" spans="3:5" x14ac:dyDescent="0.2">
      <c r="C304" s="21"/>
      <c r="D304" s="21"/>
      <c r="E304" s="21"/>
    </row>
    <row r="305" spans="3:5" x14ac:dyDescent="0.2">
      <c r="C305" s="21"/>
      <c r="D305" s="21"/>
      <c r="E305" s="21"/>
    </row>
    <row r="306" spans="3:5" x14ac:dyDescent="0.2">
      <c r="C306" s="21"/>
      <c r="D306" s="21"/>
      <c r="E306" s="21"/>
    </row>
    <row r="307" spans="3:5" x14ac:dyDescent="0.2">
      <c r="C307" s="21"/>
      <c r="D307" s="21"/>
      <c r="E307" s="21"/>
    </row>
    <row r="308" spans="3:5" x14ac:dyDescent="0.2">
      <c r="C308" s="21"/>
      <c r="D308" s="21"/>
      <c r="E308" s="21"/>
    </row>
    <row r="309" spans="3:5" x14ac:dyDescent="0.2">
      <c r="C309" s="21"/>
      <c r="D309" s="21"/>
      <c r="E309" s="21"/>
    </row>
    <row r="310" spans="3:5" x14ac:dyDescent="0.2">
      <c r="C310" s="21"/>
      <c r="D310" s="21"/>
      <c r="E310" s="21"/>
    </row>
    <row r="311" spans="3:5" x14ac:dyDescent="0.2">
      <c r="C311" s="21"/>
      <c r="D311" s="21"/>
      <c r="E311" s="21"/>
    </row>
    <row r="312" spans="3:5" x14ac:dyDescent="0.2">
      <c r="C312" s="21"/>
      <c r="D312" s="21"/>
      <c r="E312" s="21"/>
    </row>
    <row r="313" spans="3:5" x14ac:dyDescent="0.2">
      <c r="C313" s="21"/>
      <c r="D313" s="21"/>
      <c r="E313" s="21"/>
    </row>
    <row r="314" spans="3:5" x14ac:dyDescent="0.2">
      <c r="C314" s="21"/>
      <c r="D314" s="21"/>
      <c r="E314" s="21"/>
    </row>
    <row r="315" spans="3:5" x14ac:dyDescent="0.2">
      <c r="C315" s="21"/>
      <c r="D315" s="21"/>
      <c r="E315" s="21"/>
    </row>
    <row r="316" spans="3:5" x14ac:dyDescent="0.2">
      <c r="C316" s="21"/>
      <c r="D316" s="21"/>
      <c r="E316" s="21"/>
    </row>
    <row r="317" spans="3:5" x14ac:dyDescent="0.2">
      <c r="C317" s="21"/>
      <c r="D317" s="21"/>
      <c r="E317" s="21"/>
    </row>
    <row r="318" spans="3:5" x14ac:dyDescent="0.2">
      <c r="C318" s="21"/>
      <c r="D318" s="21"/>
      <c r="E318" s="21"/>
    </row>
    <row r="319" spans="3:5" x14ac:dyDescent="0.2">
      <c r="C319" s="21"/>
      <c r="D319" s="21"/>
      <c r="E319" s="21"/>
    </row>
    <row r="320" spans="3:5" x14ac:dyDescent="0.2">
      <c r="C320" s="21"/>
      <c r="D320" s="21"/>
      <c r="E320" s="21"/>
    </row>
    <row r="321" spans="3:5" x14ac:dyDescent="0.2">
      <c r="C321" s="21"/>
      <c r="D321" s="21"/>
      <c r="E321" s="21"/>
    </row>
    <row r="322" spans="3:5" x14ac:dyDescent="0.2">
      <c r="C322" s="21"/>
      <c r="D322" s="21"/>
      <c r="E322" s="21"/>
    </row>
    <row r="323" spans="3:5" x14ac:dyDescent="0.2">
      <c r="C323" s="21"/>
      <c r="D323" s="21"/>
      <c r="E323" s="21"/>
    </row>
    <row r="324" spans="3:5" x14ac:dyDescent="0.2">
      <c r="C324" s="21"/>
      <c r="D324" s="21"/>
      <c r="E324" s="21"/>
    </row>
    <row r="325" spans="3:5" x14ac:dyDescent="0.2">
      <c r="C325" s="21"/>
      <c r="D325" s="21"/>
      <c r="E325" s="21"/>
    </row>
    <row r="326" spans="3:5" x14ac:dyDescent="0.2">
      <c r="C326" s="21"/>
      <c r="D326" s="21"/>
      <c r="E326" s="21"/>
    </row>
    <row r="327" spans="3:5" x14ac:dyDescent="0.2">
      <c r="C327" s="21"/>
      <c r="D327" s="21"/>
      <c r="E327" s="21"/>
    </row>
    <row r="328" spans="3:5" x14ac:dyDescent="0.2">
      <c r="C328" s="21"/>
      <c r="D328" s="21"/>
      <c r="E328" s="21"/>
    </row>
    <row r="329" spans="3:5" x14ac:dyDescent="0.2">
      <c r="C329" s="21"/>
      <c r="D329" s="21"/>
      <c r="E329" s="21"/>
    </row>
    <row r="330" spans="3:5" x14ac:dyDescent="0.2">
      <c r="C330" s="21"/>
      <c r="D330" s="21"/>
      <c r="E330" s="21"/>
    </row>
    <row r="331" spans="3:5" x14ac:dyDescent="0.2">
      <c r="C331" s="21"/>
      <c r="D331" s="21"/>
      <c r="E331" s="21"/>
    </row>
    <row r="332" spans="3:5" x14ac:dyDescent="0.2">
      <c r="C332" s="21"/>
      <c r="D332" s="21"/>
      <c r="E332" s="21"/>
    </row>
    <row r="333" spans="3:5" x14ac:dyDescent="0.2">
      <c r="C333" s="21"/>
      <c r="D333" s="21"/>
      <c r="E333" s="21"/>
    </row>
    <row r="334" spans="3:5" x14ac:dyDescent="0.2">
      <c r="C334" s="21"/>
      <c r="D334" s="21"/>
      <c r="E334" s="21"/>
    </row>
    <row r="335" spans="3:5" x14ac:dyDescent="0.2">
      <c r="C335" s="21"/>
      <c r="D335" s="21"/>
      <c r="E335" s="21"/>
    </row>
    <row r="336" spans="3:5" x14ac:dyDescent="0.2">
      <c r="C336" s="21"/>
      <c r="D336" s="21"/>
      <c r="E336" s="21"/>
    </row>
    <row r="337" spans="3:5" x14ac:dyDescent="0.2">
      <c r="C337" s="21"/>
      <c r="D337" s="21"/>
      <c r="E337" s="21"/>
    </row>
    <row r="338" spans="3:5" x14ac:dyDescent="0.2">
      <c r="C338" s="21"/>
      <c r="D338" s="21"/>
      <c r="E338" s="21"/>
    </row>
    <row r="339" spans="3:5" x14ac:dyDescent="0.2">
      <c r="C339" s="21"/>
      <c r="D339" s="21"/>
      <c r="E339" s="21"/>
    </row>
    <row r="340" spans="3:5" x14ac:dyDescent="0.2">
      <c r="C340" s="21"/>
      <c r="D340" s="21"/>
      <c r="E340" s="21"/>
    </row>
    <row r="341" spans="3:5" x14ac:dyDescent="0.2">
      <c r="C341" s="21"/>
      <c r="D341" s="21"/>
      <c r="E341" s="21"/>
    </row>
    <row r="342" spans="3:5" x14ac:dyDescent="0.2">
      <c r="C342" s="21"/>
      <c r="D342" s="21"/>
      <c r="E342" s="21"/>
    </row>
    <row r="343" spans="3:5" x14ac:dyDescent="0.2">
      <c r="C343" s="21"/>
      <c r="D343" s="21"/>
      <c r="E343" s="21"/>
    </row>
    <row r="344" spans="3:5" x14ac:dyDescent="0.2">
      <c r="C344" s="21"/>
      <c r="D344" s="21"/>
      <c r="E344" s="21"/>
    </row>
    <row r="345" spans="3:5" x14ac:dyDescent="0.2">
      <c r="C345" s="21"/>
      <c r="D345" s="21"/>
      <c r="E345" s="21"/>
    </row>
    <row r="346" spans="3:5" x14ac:dyDescent="0.2">
      <c r="C346" s="21"/>
      <c r="D346" s="21"/>
      <c r="E346" s="21"/>
    </row>
    <row r="347" spans="3:5" x14ac:dyDescent="0.2">
      <c r="C347" s="21"/>
      <c r="D347" s="21"/>
      <c r="E347" s="21"/>
    </row>
    <row r="348" spans="3:5" x14ac:dyDescent="0.2">
      <c r="C348" s="21"/>
      <c r="D348" s="21"/>
      <c r="E348" s="21"/>
    </row>
    <row r="349" spans="3:5" x14ac:dyDescent="0.2">
      <c r="C349" s="21"/>
      <c r="D349" s="21"/>
      <c r="E349" s="21"/>
    </row>
    <row r="350" spans="3:5" x14ac:dyDescent="0.2">
      <c r="C350" s="21"/>
      <c r="D350" s="21"/>
      <c r="E350" s="21"/>
    </row>
    <row r="351" spans="3:5" x14ac:dyDescent="0.2">
      <c r="C351" s="21"/>
      <c r="D351" s="21"/>
      <c r="E351" s="21"/>
    </row>
    <row r="352" spans="3:5" x14ac:dyDescent="0.2">
      <c r="C352" s="21"/>
      <c r="D352" s="21"/>
      <c r="E352" s="21"/>
    </row>
    <row r="353" spans="3:5" x14ac:dyDescent="0.2">
      <c r="C353" s="21"/>
      <c r="D353" s="21"/>
      <c r="E353" s="21"/>
    </row>
    <row r="354" spans="3:5" x14ac:dyDescent="0.2">
      <c r="C354" s="21"/>
      <c r="D354" s="21"/>
      <c r="E354" s="21"/>
    </row>
    <row r="355" spans="3:5" x14ac:dyDescent="0.2">
      <c r="C355" s="21"/>
      <c r="D355" s="21"/>
      <c r="E355" s="21"/>
    </row>
    <row r="356" spans="3:5" x14ac:dyDescent="0.2">
      <c r="C356" s="21"/>
      <c r="D356" s="21"/>
      <c r="E356" s="21"/>
    </row>
    <row r="357" spans="3:5" x14ac:dyDescent="0.2">
      <c r="C357" s="21"/>
      <c r="D357" s="21"/>
      <c r="E357" s="21"/>
    </row>
    <row r="358" spans="3:5" x14ac:dyDescent="0.2">
      <c r="C358" s="21"/>
      <c r="D358" s="21"/>
      <c r="E358" s="21"/>
    </row>
    <row r="359" spans="3:5" x14ac:dyDescent="0.2">
      <c r="C359" s="21"/>
      <c r="D359" s="21"/>
      <c r="E359" s="21"/>
    </row>
    <row r="360" spans="3:5" x14ac:dyDescent="0.2">
      <c r="C360" s="21"/>
      <c r="D360" s="21"/>
      <c r="E360" s="21"/>
    </row>
    <row r="361" spans="3:5" x14ac:dyDescent="0.2">
      <c r="C361" s="21"/>
      <c r="D361" s="21"/>
      <c r="E361" s="21"/>
    </row>
    <row r="362" spans="3:5" x14ac:dyDescent="0.2">
      <c r="C362" s="21"/>
      <c r="D362" s="21"/>
      <c r="E362" s="21"/>
    </row>
    <row r="363" spans="3:5" x14ac:dyDescent="0.2">
      <c r="C363" s="21"/>
      <c r="D363" s="21"/>
      <c r="E363" s="21"/>
    </row>
    <row r="364" spans="3:5" x14ac:dyDescent="0.2">
      <c r="C364" s="21"/>
      <c r="D364" s="21"/>
      <c r="E364" s="21"/>
    </row>
    <row r="365" spans="3:5" x14ac:dyDescent="0.2">
      <c r="C365" s="21"/>
      <c r="D365" s="21"/>
      <c r="E365" s="21"/>
    </row>
    <row r="366" spans="3:5" x14ac:dyDescent="0.2">
      <c r="C366" s="21"/>
      <c r="D366" s="21"/>
      <c r="E366" s="21"/>
    </row>
    <row r="367" spans="3:5" x14ac:dyDescent="0.2">
      <c r="C367" s="21"/>
      <c r="D367" s="21"/>
      <c r="E367" s="21"/>
    </row>
    <row r="368" spans="3:5" x14ac:dyDescent="0.2">
      <c r="C368" s="21"/>
      <c r="D368" s="21"/>
      <c r="E368" s="21"/>
    </row>
    <row r="369" spans="3:5" x14ac:dyDescent="0.2">
      <c r="C369" s="21"/>
      <c r="D369" s="21"/>
      <c r="E369" s="21"/>
    </row>
    <row r="370" spans="3:5" x14ac:dyDescent="0.2">
      <c r="C370" s="21"/>
      <c r="D370" s="21"/>
      <c r="E370" s="21"/>
    </row>
    <row r="371" spans="3:5" x14ac:dyDescent="0.2">
      <c r="C371" s="21"/>
      <c r="D371" s="21"/>
      <c r="E371" s="21"/>
    </row>
    <row r="372" spans="3:5" x14ac:dyDescent="0.2">
      <c r="C372" s="21"/>
      <c r="D372" s="21"/>
      <c r="E372" s="21"/>
    </row>
    <row r="373" spans="3:5" x14ac:dyDescent="0.2">
      <c r="C373" s="21"/>
      <c r="D373" s="21"/>
      <c r="E373" s="21"/>
    </row>
    <row r="374" spans="3:5" x14ac:dyDescent="0.2">
      <c r="C374" s="21"/>
      <c r="D374" s="21"/>
      <c r="E374" s="21"/>
    </row>
    <row r="375" spans="3:5" x14ac:dyDescent="0.2">
      <c r="C375" s="21"/>
      <c r="D375" s="21"/>
      <c r="E375" s="21"/>
    </row>
    <row r="376" spans="3:5" x14ac:dyDescent="0.2">
      <c r="C376" s="21"/>
      <c r="D376" s="21"/>
      <c r="E376" s="21"/>
    </row>
    <row r="377" spans="3:5" x14ac:dyDescent="0.2">
      <c r="C377" s="21"/>
      <c r="D377" s="21"/>
      <c r="E377" s="21"/>
    </row>
    <row r="378" spans="3:5" x14ac:dyDescent="0.2">
      <c r="C378" s="21"/>
      <c r="D378" s="21"/>
      <c r="E378" s="21"/>
    </row>
    <row r="379" spans="3:5" x14ac:dyDescent="0.2">
      <c r="C379" s="21"/>
      <c r="D379" s="21"/>
      <c r="E379" s="21"/>
    </row>
    <row r="380" spans="3:5" x14ac:dyDescent="0.2">
      <c r="C380" s="21"/>
      <c r="D380" s="21"/>
      <c r="E380" s="21"/>
    </row>
    <row r="381" spans="3:5" x14ac:dyDescent="0.2">
      <c r="C381" s="21"/>
      <c r="D381" s="21"/>
      <c r="E381" s="21"/>
    </row>
    <row r="382" spans="3:5" x14ac:dyDescent="0.2">
      <c r="C382" s="21"/>
      <c r="D382" s="21"/>
      <c r="E382" s="21"/>
    </row>
    <row r="383" spans="3:5" x14ac:dyDescent="0.2">
      <c r="C383" s="21"/>
      <c r="D383" s="21"/>
      <c r="E383" s="21"/>
    </row>
    <row r="384" spans="3:5" x14ac:dyDescent="0.2">
      <c r="C384" s="21"/>
      <c r="D384" s="21"/>
      <c r="E384" s="21"/>
    </row>
    <row r="385" spans="3:5" x14ac:dyDescent="0.2">
      <c r="C385" s="21"/>
      <c r="D385" s="21"/>
      <c r="E385" s="21"/>
    </row>
    <row r="386" spans="3:5" x14ac:dyDescent="0.2">
      <c r="C386" s="21"/>
      <c r="D386" s="21"/>
      <c r="E386" s="21"/>
    </row>
    <row r="387" spans="3:5" x14ac:dyDescent="0.2">
      <c r="C387" s="21"/>
      <c r="D387" s="21"/>
      <c r="E387" s="21"/>
    </row>
    <row r="388" spans="3:5" x14ac:dyDescent="0.2">
      <c r="C388" s="21"/>
      <c r="D388" s="21"/>
      <c r="E388" s="21"/>
    </row>
    <row r="389" spans="3:5" x14ac:dyDescent="0.2">
      <c r="C389" s="21"/>
      <c r="D389" s="21"/>
      <c r="E389" s="21"/>
    </row>
    <row r="390" spans="3:5" x14ac:dyDescent="0.2">
      <c r="C390" s="21"/>
      <c r="D390" s="21"/>
      <c r="E390" s="21"/>
    </row>
    <row r="391" spans="3:5" x14ac:dyDescent="0.2">
      <c r="C391" s="21"/>
      <c r="D391" s="21"/>
      <c r="E391" s="21"/>
    </row>
    <row r="392" spans="3:5" x14ac:dyDescent="0.2">
      <c r="C392" s="21"/>
      <c r="D392" s="21"/>
      <c r="E392" s="21"/>
    </row>
    <row r="393" spans="3:5" x14ac:dyDescent="0.2">
      <c r="C393" s="21"/>
      <c r="D393" s="21"/>
      <c r="E393" s="21"/>
    </row>
    <row r="394" spans="3:5" x14ac:dyDescent="0.2">
      <c r="C394" s="21"/>
      <c r="D394" s="21"/>
      <c r="E394" s="21"/>
    </row>
    <row r="395" spans="3:5" x14ac:dyDescent="0.2">
      <c r="C395" s="21"/>
      <c r="D395" s="21"/>
      <c r="E395" s="21"/>
    </row>
    <row r="396" spans="3:5" x14ac:dyDescent="0.2">
      <c r="C396" s="21"/>
      <c r="D396" s="21"/>
      <c r="E396" s="21"/>
    </row>
    <row r="397" spans="3:5" x14ac:dyDescent="0.2">
      <c r="C397" s="21"/>
      <c r="D397" s="21"/>
      <c r="E397" s="21"/>
    </row>
    <row r="398" spans="3:5" x14ac:dyDescent="0.2">
      <c r="C398" s="21"/>
      <c r="D398" s="21"/>
      <c r="E398" s="21"/>
    </row>
    <row r="399" spans="3:5" x14ac:dyDescent="0.2">
      <c r="C399" s="21"/>
      <c r="D399" s="21"/>
      <c r="E399" s="21"/>
    </row>
    <row r="400" spans="3:5" x14ac:dyDescent="0.2">
      <c r="C400" s="21"/>
      <c r="D400" s="21"/>
      <c r="E400" s="21"/>
    </row>
    <row r="401" spans="3:5" x14ac:dyDescent="0.2">
      <c r="C401" s="21"/>
      <c r="D401" s="21"/>
      <c r="E401" s="21"/>
    </row>
    <row r="402" spans="3:5" x14ac:dyDescent="0.2">
      <c r="C402" s="21"/>
      <c r="D402" s="21"/>
      <c r="E402" s="21"/>
    </row>
    <row r="403" spans="3:5" x14ac:dyDescent="0.2">
      <c r="C403" s="21"/>
      <c r="D403" s="21"/>
      <c r="E403" s="21"/>
    </row>
    <row r="404" spans="3:5" x14ac:dyDescent="0.2">
      <c r="C404" s="21"/>
      <c r="D404" s="21"/>
      <c r="E404" s="21"/>
    </row>
    <row r="405" spans="3:5" x14ac:dyDescent="0.2">
      <c r="C405" s="21"/>
      <c r="D405" s="21"/>
      <c r="E405" s="21"/>
    </row>
    <row r="406" spans="3:5" x14ac:dyDescent="0.2">
      <c r="C406" s="21"/>
      <c r="D406" s="21"/>
      <c r="E406" s="21"/>
    </row>
    <row r="407" spans="3:5" x14ac:dyDescent="0.2">
      <c r="C407" s="21"/>
      <c r="D407" s="21"/>
      <c r="E407" s="21"/>
    </row>
    <row r="408" spans="3:5" x14ac:dyDescent="0.2">
      <c r="C408" s="21"/>
      <c r="D408" s="21"/>
      <c r="E408" s="21"/>
    </row>
    <row r="409" spans="3:5" x14ac:dyDescent="0.2">
      <c r="C409" s="21"/>
      <c r="D409" s="21"/>
      <c r="E409" s="21"/>
    </row>
    <row r="410" spans="3:5" x14ac:dyDescent="0.2">
      <c r="C410" s="21"/>
      <c r="D410" s="21"/>
      <c r="E410" s="21"/>
    </row>
    <row r="411" spans="3:5" x14ac:dyDescent="0.2">
      <c r="C411" s="21"/>
      <c r="D411" s="21"/>
      <c r="E411" s="21"/>
    </row>
    <row r="412" spans="3:5" x14ac:dyDescent="0.2">
      <c r="C412" s="21"/>
      <c r="D412" s="21"/>
      <c r="E412" s="21"/>
    </row>
    <row r="413" spans="3:5" x14ac:dyDescent="0.2">
      <c r="C413" s="21"/>
      <c r="D413" s="21"/>
      <c r="E413" s="21"/>
    </row>
    <row r="414" spans="3:5" x14ac:dyDescent="0.2">
      <c r="C414" s="21"/>
      <c r="D414" s="21"/>
      <c r="E414" s="21"/>
    </row>
    <row r="415" spans="3:5" x14ac:dyDescent="0.2">
      <c r="C415" s="21"/>
      <c r="D415" s="21"/>
      <c r="E415" s="21"/>
    </row>
    <row r="416" spans="3:5" x14ac:dyDescent="0.2">
      <c r="C416" s="21"/>
      <c r="D416" s="21"/>
      <c r="E416" s="21"/>
    </row>
    <row r="417" spans="3:5" x14ac:dyDescent="0.2">
      <c r="C417" s="21"/>
      <c r="D417" s="21"/>
      <c r="E417" s="21"/>
    </row>
    <row r="418" spans="3:5" x14ac:dyDescent="0.2">
      <c r="C418" s="21"/>
      <c r="D418" s="21"/>
      <c r="E418" s="21"/>
    </row>
    <row r="419" spans="3:5" x14ac:dyDescent="0.2">
      <c r="C419" s="21"/>
      <c r="D419" s="21"/>
      <c r="E419" s="21"/>
    </row>
    <row r="420" spans="3:5" x14ac:dyDescent="0.2">
      <c r="C420" s="21"/>
      <c r="D420" s="21"/>
      <c r="E420" s="21"/>
    </row>
    <row r="421" spans="3:5" x14ac:dyDescent="0.2">
      <c r="C421" s="21"/>
      <c r="D421" s="21"/>
      <c r="E421" s="21"/>
    </row>
    <row r="422" spans="3:5" x14ac:dyDescent="0.2">
      <c r="C422" s="21"/>
      <c r="D422" s="21"/>
      <c r="E422" s="21"/>
    </row>
    <row r="423" spans="3:5" x14ac:dyDescent="0.2">
      <c r="C423" s="21"/>
      <c r="D423" s="21"/>
      <c r="E423" s="21"/>
    </row>
    <row r="424" spans="3:5" x14ac:dyDescent="0.2">
      <c r="C424" s="21"/>
      <c r="D424" s="21"/>
      <c r="E424" s="21"/>
    </row>
    <row r="425" spans="3:5" x14ac:dyDescent="0.2">
      <c r="C425" s="21"/>
      <c r="D425" s="21"/>
      <c r="E425" s="21"/>
    </row>
    <row r="426" spans="3:5" x14ac:dyDescent="0.2">
      <c r="C426" s="21"/>
      <c r="D426" s="21"/>
      <c r="E426" s="21"/>
    </row>
    <row r="427" spans="3:5" x14ac:dyDescent="0.2">
      <c r="C427" s="21"/>
      <c r="D427" s="21"/>
      <c r="E427" s="21"/>
    </row>
    <row r="428" spans="3:5" x14ac:dyDescent="0.2">
      <c r="C428" s="21"/>
      <c r="D428" s="21"/>
      <c r="E428" s="21"/>
    </row>
    <row r="429" spans="3:5" x14ac:dyDescent="0.2">
      <c r="C429" s="21"/>
      <c r="D429" s="21"/>
      <c r="E429" s="21"/>
    </row>
    <row r="430" spans="3:5" x14ac:dyDescent="0.2">
      <c r="C430" s="21"/>
      <c r="D430" s="21"/>
      <c r="E430" s="21"/>
    </row>
    <row r="431" spans="3:5" x14ac:dyDescent="0.2">
      <c r="C431" s="21"/>
      <c r="D431" s="21"/>
      <c r="E431" s="21"/>
    </row>
    <row r="432" spans="3:5" x14ac:dyDescent="0.2">
      <c r="C432" s="21"/>
      <c r="D432" s="21"/>
      <c r="E432" s="21"/>
    </row>
    <row r="433" spans="3:5" x14ac:dyDescent="0.2">
      <c r="C433" s="21"/>
      <c r="D433" s="21"/>
      <c r="E433" s="21"/>
    </row>
    <row r="434" spans="3:5" x14ac:dyDescent="0.2">
      <c r="C434" s="21"/>
      <c r="D434" s="21"/>
      <c r="E434" s="21"/>
    </row>
    <row r="435" spans="3:5" x14ac:dyDescent="0.2">
      <c r="C435" s="21"/>
      <c r="D435" s="21"/>
      <c r="E435" s="21"/>
    </row>
    <row r="436" spans="3:5" x14ac:dyDescent="0.2">
      <c r="C436" s="21"/>
      <c r="D436" s="21"/>
      <c r="E436" s="21"/>
    </row>
    <row r="437" spans="3:5" x14ac:dyDescent="0.2">
      <c r="C437" s="21"/>
      <c r="D437" s="21"/>
      <c r="E437" s="21"/>
    </row>
    <row r="438" spans="3:5" x14ac:dyDescent="0.2">
      <c r="C438" s="21"/>
      <c r="D438" s="21"/>
      <c r="E438" s="21"/>
    </row>
    <row r="439" spans="3:5" x14ac:dyDescent="0.2">
      <c r="C439" s="21"/>
      <c r="D439" s="21"/>
      <c r="E439" s="21"/>
    </row>
    <row r="440" spans="3:5" x14ac:dyDescent="0.2">
      <c r="C440" s="21"/>
      <c r="D440" s="21"/>
      <c r="E440" s="21"/>
    </row>
    <row r="441" spans="3:5" x14ac:dyDescent="0.2">
      <c r="C441" s="21"/>
      <c r="D441" s="21"/>
      <c r="E441" s="21"/>
    </row>
    <row r="442" spans="3:5" x14ac:dyDescent="0.2">
      <c r="C442" s="21"/>
      <c r="D442" s="21"/>
      <c r="E442" s="21"/>
    </row>
    <row r="443" spans="3:5" x14ac:dyDescent="0.2">
      <c r="C443" s="21"/>
      <c r="D443" s="21"/>
      <c r="E443" s="21"/>
    </row>
    <row r="444" spans="3:5" x14ac:dyDescent="0.2">
      <c r="C444" s="21"/>
      <c r="D444" s="21"/>
      <c r="E444" s="21"/>
    </row>
    <row r="445" spans="3:5" x14ac:dyDescent="0.2">
      <c r="C445" s="21"/>
      <c r="D445" s="21"/>
      <c r="E445" s="21"/>
    </row>
    <row r="446" spans="3:5" x14ac:dyDescent="0.2">
      <c r="C446" s="21"/>
      <c r="D446" s="21"/>
      <c r="E446" s="21"/>
    </row>
    <row r="447" spans="3:5" x14ac:dyDescent="0.2">
      <c r="C447" s="21"/>
      <c r="D447" s="21"/>
      <c r="E447" s="21"/>
    </row>
    <row r="448" spans="3:5" x14ac:dyDescent="0.2">
      <c r="C448" s="21"/>
      <c r="D448" s="21"/>
      <c r="E448" s="21"/>
    </row>
    <row r="449" spans="3:5" x14ac:dyDescent="0.2">
      <c r="C449" s="21"/>
      <c r="D449" s="21"/>
      <c r="E449" s="21"/>
    </row>
    <row r="450" spans="3:5" x14ac:dyDescent="0.2">
      <c r="C450" s="21"/>
      <c r="D450" s="21"/>
      <c r="E450" s="21"/>
    </row>
    <row r="451" spans="3:5" x14ac:dyDescent="0.2">
      <c r="C451" s="21"/>
      <c r="D451" s="21"/>
      <c r="E451" s="21"/>
    </row>
    <row r="452" spans="3:5" x14ac:dyDescent="0.2">
      <c r="C452" s="21"/>
      <c r="D452" s="21"/>
      <c r="E452" s="21"/>
    </row>
    <row r="453" spans="3:5" x14ac:dyDescent="0.2">
      <c r="C453" s="21"/>
      <c r="D453" s="21"/>
      <c r="E453" s="21"/>
    </row>
    <row r="454" spans="3:5" x14ac:dyDescent="0.2">
      <c r="C454" s="21"/>
      <c r="D454" s="21"/>
      <c r="E454" s="21"/>
    </row>
    <row r="455" spans="3:5" x14ac:dyDescent="0.2">
      <c r="C455" s="21"/>
      <c r="D455" s="21"/>
      <c r="E455" s="21"/>
    </row>
    <row r="456" spans="3:5" x14ac:dyDescent="0.2">
      <c r="C456" s="21"/>
      <c r="D456" s="21"/>
      <c r="E456" s="21"/>
    </row>
    <row r="457" spans="3:5" x14ac:dyDescent="0.2">
      <c r="C457" s="21"/>
      <c r="D457" s="21"/>
      <c r="E457" s="21"/>
    </row>
    <row r="458" spans="3:5" x14ac:dyDescent="0.2">
      <c r="C458" s="21"/>
      <c r="D458" s="21"/>
      <c r="E458" s="21"/>
    </row>
    <row r="459" spans="3:5" x14ac:dyDescent="0.2">
      <c r="C459" s="21"/>
      <c r="D459" s="21"/>
      <c r="E459" s="21"/>
    </row>
    <row r="460" spans="3:5" x14ac:dyDescent="0.2">
      <c r="C460" s="21"/>
      <c r="D460" s="21"/>
      <c r="E460" s="21"/>
    </row>
    <row r="461" spans="3:5" x14ac:dyDescent="0.2">
      <c r="C461" s="21"/>
      <c r="D461" s="21"/>
      <c r="E461" s="21"/>
    </row>
    <row r="462" spans="3:5" x14ac:dyDescent="0.2">
      <c r="C462" s="21"/>
      <c r="D462" s="21"/>
      <c r="E462" s="21"/>
    </row>
    <row r="463" spans="3:5" x14ac:dyDescent="0.2">
      <c r="C463" s="21"/>
      <c r="D463" s="21"/>
      <c r="E463" s="21"/>
    </row>
    <row r="464" spans="3:5" x14ac:dyDescent="0.2">
      <c r="C464" s="21"/>
      <c r="D464" s="21"/>
      <c r="E464" s="21"/>
    </row>
    <row r="465" spans="3:5" x14ac:dyDescent="0.2">
      <c r="C465" s="21"/>
      <c r="D465" s="21"/>
      <c r="E465" s="21"/>
    </row>
    <row r="466" spans="3:5" x14ac:dyDescent="0.2">
      <c r="C466" s="21"/>
      <c r="D466" s="21"/>
      <c r="E466" s="21"/>
    </row>
    <row r="467" spans="3:5" x14ac:dyDescent="0.2">
      <c r="C467" s="21"/>
      <c r="D467" s="21"/>
      <c r="E467" s="21"/>
    </row>
    <row r="468" spans="3:5" x14ac:dyDescent="0.2">
      <c r="C468" s="21"/>
      <c r="D468" s="21"/>
      <c r="E468" s="21"/>
    </row>
    <row r="469" spans="3:5" x14ac:dyDescent="0.2">
      <c r="C469" s="21"/>
      <c r="D469" s="21"/>
      <c r="E469" s="21"/>
    </row>
    <row r="470" spans="3:5" x14ac:dyDescent="0.2">
      <c r="C470" s="21"/>
      <c r="D470" s="21"/>
      <c r="E470" s="21"/>
    </row>
    <row r="471" spans="3:5" x14ac:dyDescent="0.2">
      <c r="C471" s="21"/>
      <c r="D471" s="21"/>
      <c r="E471" s="21"/>
    </row>
    <row r="472" spans="3:5" x14ac:dyDescent="0.2">
      <c r="C472" s="21"/>
      <c r="D472" s="21"/>
      <c r="E472" s="21"/>
    </row>
    <row r="473" spans="3:5" x14ac:dyDescent="0.2">
      <c r="C473" s="21"/>
      <c r="D473" s="21"/>
      <c r="E473" s="21"/>
    </row>
    <row r="474" spans="3:5" x14ac:dyDescent="0.2">
      <c r="C474" s="21"/>
      <c r="D474" s="21"/>
      <c r="E474" s="21"/>
    </row>
    <row r="475" spans="3:5" x14ac:dyDescent="0.2">
      <c r="C475" s="21"/>
      <c r="D475" s="21"/>
      <c r="E475" s="21"/>
    </row>
    <row r="476" spans="3:5" x14ac:dyDescent="0.2">
      <c r="C476" s="21"/>
      <c r="D476" s="21"/>
      <c r="E476" s="21"/>
    </row>
    <row r="477" spans="3:5" x14ac:dyDescent="0.2">
      <c r="C477" s="21"/>
      <c r="D477" s="21"/>
      <c r="E477" s="21"/>
    </row>
    <row r="478" spans="3:5" x14ac:dyDescent="0.2">
      <c r="C478" s="21"/>
      <c r="D478" s="21"/>
      <c r="E478" s="21"/>
    </row>
    <row r="479" spans="3:5" x14ac:dyDescent="0.2">
      <c r="C479" s="21"/>
      <c r="D479" s="21"/>
      <c r="E479" s="21"/>
    </row>
    <row r="480" spans="3:5" x14ac:dyDescent="0.2">
      <c r="C480" s="21"/>
      <c r="D480" s="21"/>
      <c r="E480" s="21"/>
    </row>
    <row r="481" spans="3:5" x14ac:dyDescent="0.2">
      <c r="C481" s="21"/>
      <c r="D481" s="21"/>
      <c r="E481" s="21"/>
    </row>
    <row r="482" spans="3:5" x14ac:dyDescent="0.2">
      <c r="C482" s="21"/>
      <c r="D482" s="21"/>
      <c r="E482" s="21"/>
    </row>
    <row r="483" spans="3:5" x14ac:dyDescent="0.2">
      <c r="C483" s="21"/>
      <c r="D483" s="21"/>
      <c r="E483" s="21"/>
    </row>
    <row r="484" spans="3:5" x14ac:dyDescent="0.2">
      <c r="C484" s="21"/>
      <c r="D484" s="21"/>
      <c r="E484" s="21"/>
    </row>
    <row r="485" spans="3:5" x14ac:dyDescent="0.2">
      <c r="C485" s="21"/>
      <c r="D485" s="21"/>
      <c r="E485" s="21"/>
    </row>
    <row r="486" spans="3:5" x14ac:dyDescent="0.2">
      <c r="C486" s="21"/>
      <c r="D486" s="21"/>
      <c r="E486" s="21"/>
    </row>
    <row r="487" spans="3:5" x14ac:dyDescent="0.2">
      <c r="C487" s="21"/>
      <c r="D487" s="21"/>
      <c r="E487" s="21"/>
    </row>
    <row r="488" spans="3:5" x14ac:dyDescent="0.2">
      <c r="C488" s="21"/>
      <c r="D488" s="21"/>
      <c r="E488" s="21"/>
    </row>
    <row r="489" spans="3:5" x14ac:dyDescent="0.2">
      <c r="C489" s="21"/>
      <c r="D489" s="21"/>
      <c r="E489" s="21"/>
    </row>
    <row r="490" spans="3:5" x14ac:dyDescent="0.2">
      <c r="C490" s="21"/>
      <c r="D490" s="21"/>
      <c r="E490" s="21"/>
    </row>
    <row r="491" spans="3:5" x14ac:dyDescent="0.2">
      <c r="C491" s="21"/>
      <c r="D491" s="21"/>
      <c r="E491" s="21"/>
    </row>
    <row r="492" spans="3:5" x14ac:dyDescent="0.2">
      <c r="C492" s="21"/>
      <c r="D492" s="21"/>
      <c r="E492" s="21"/>
    </row>
    <row r="493" spans="3:5" x14ac:dyDescent="0.2">
      <c r="C493" s="21"/>
      <c r="D493" s="21"/>
      <c r="E493" s="21"/>
    </row>
    <row r="494" spans="3:5" x14ac:dyDescent="0.2">
      <c r="C494" s="21"/>
      <c r="D494" s="21"/>
      <c r="E494" s="21"/>
    </row>
    <row r="495" spans="3:5" x14ac:dyDescent="0.2">
      <c r="C495" s="21"/>
      <c r="D495" s="21"/>
      <c r="E495" s="21"/>
    </row>
    <row r="496" spans="3:5" x14ac:dyDescent="0.2">
      <c r="C496" s="21"/>
      <c r="D496" s="21"/>
      <c r="E496" s="21"/>
    </row>
    <row r="497" spans="3:5" x14ac:dyDescent="0.2">
      <c r="C497" s="21"/>
      <c r="D497" s="21"/>
      <c r="E497" s="21"/>
    </row>
    <row r="498" spans="3:5" x14ac:dyDescent="0.2">
      <c r="C498" s="21"/>
      <c r="D498" s="21"/>
      <c r="E498" s="21"/>
    </row>
    <row r="499" spans="3:5" x14ac:dyDescent="0.2">
      <c r="C499" s="21"/>
      <c r="D499" s="21"/>
      <c r="E499" s="21"/>
    </row>
    <row r="500" spans="3:5" x14ac:dyDescent="0.2">
      <c r="C500" s="21"/>
      <c r="D500" s="21"/>
      <c r="E500" s="21"/>
    </row>
    <row r="501" spans="3:5" x14ac:dyDescent="0.2">
      <c r="C501" s="21"/>
      <c r="D501" s="21"/>
      <c r="E501" s="21"/>
    </row>
    <row r="502" spans="3:5" x14ac:dyDescent="0.2">
      <c r="C502" s="21"/>
      <c r="D502" s="21"/>
      <c r="E502" s="21"/>
    </row>
    <row r="503" spans="3:5" x14ac:dyDescent="0.2">
      <c r="C503" s="21"/>
      <c r="D503" s="21"/>
      <c r="E503" s="21"/>
    </row>
    <row r="504" spans="3:5" x14ac:dyDescent="0.2">
      <c r="C504" s="21"/>
      <c r="D504" s="21"/>
      <c r="E504" s="21"/>
    </row>
    <row r="505" spans="3:5" x14ac:dyDescent="0.2">
      <c r="C505" s="21"/>
      <c r="D505" s="21"/>
      <c r="E505" s="21"/>
    </row>
    <row r="506" spans="3:5" x14ac:dyDescent="0.2">
      <c r="C506" s="21"/>
      <c r="D506" s="21"/>
      <c r="E506" s="21"/>
    </row>
    <row r="507" spans="3:5" x14ac:dyDescent="0.2">
      <c r="C507" s="21"/>
      <c r="D507" s="21"/>
      <c r="E507" s="21"/>
    </row>
    <row r="508" spans="3:5" x14ac:dyDescent="0.2">
      <c r="C508" s="21"/>
      <c r="D508" s="21"/>
      <c r="E508" s="21"/>
    </row>
    <row r="509" spans="3:5" x14ac:dyDescent="0.2">
      <c r="C509" s="21"/>
      <c r="D509" s="21"/>
      <c r="E509" s="21"/>
    </row>
    <row r="510" spans="3:5" x14ac:dyDescent="0.2">
      <c r="C510" s="21"/>
      <c r="D510" s="21"/>
      <c r="E510" s="21"/>
    </row>
    <row r="511" spans="3:5" x14ac:dyDescent="0.2">
      <c r="C511" s="21"/>
      <c r="D511" s="21"/>
      <c r="E511" s="21"/>
    </row>
    <row r="512" spans="3:5" x14ac:dyDescent="0.2">
      <c r="C512" s="21"/>
      <c r="D512" s="21"/>
      <c r="E512" s="21"/>
    </row>
    <row r="513" spans="3:5" x14ac:dyDescent="0.2">
      <c r="C513" s="21"/>
      <c r="D513" s="21"/>
      <c r="E513" s="21"/>
    </row>
    <row r="514" spans="3:5" x14ac:dyDescent="0.2">
      <c r="C514" s="21"/>
      <c r="D514" s="21"/>
      <c r="E514" s="21"/>
    </row>
    <row r="515" spans="3:5" x14ac:dyDescent="0.2">
      <c r="C515" s="21"/>
      <c r="D515" s="21"/>
      <c r="E515" s="21"/>
    </row>
    <row r="516" spans="3:5" x14ac:dyDescent="0.2">
      <c r="C516" s="21"/>
      <c r="D516" s="21"/>
      <c r="E516" s="21"/>
    </row>
    <row r="517" spans="3:5" x14ac:dyDescent="0.2">
      <c r="C517" s="21"/>
      <c r="D517" s="21"/>
      <c r="E517" s="21"/>
    </row>
    <row r="518" spans="3:5" x14ac:dyDescent="0.2">
      <c r="C518" s="21"/>
      <c r="D518" s="21"/>
      <c r="E518" s="21"/>
    </row>
    <row r="519" spans="3:5" x14ac:dyDescent="0.2">
      <c r="C519" s="21"/>
      <c r="D519" s="21"/>
      <c r="E519" s="21"/>
    </row>
    <row r="520" spans="3:5" x14ac:dyDescent="0.2">
      <c r="C520" s="21"/>
      <c r="D520" s="21"/>
      <c r="E520" s="21"/>
    </row>
    <row r="521" spans="3:5" x14ac:dyDescent="0.2">
      <c r="C521" s="21"/>
      <c r="D521" s="21"/>
      <c r="E521" s="21"/>
    </row>
    <row r="522" spans="3:5" x14ac:dyDescent="0.2">
      <c r="C522" s="21"/>
      <c r="D522" s="21"/>
      <c r="E522" s="21"/>
    </row>
    <row r="523" spans="3:5" x14ac:dyDescent="0.2">
      <c r="C523" s="21"/>
      <c r="D523" s="21"/>
      <c r="E523" s="21"/>
    </row>
    <row r="524" spans="3:5" x14ac:dyDescent="0.2">
      <c r="C524" s="21"/>
      <c r="D524" s="21"/>
      <c r="E524" s="21"/>
    </row>
    <row r="525" spans="3:5" x14ac:dyDescent="0.2">
      <c r="C525" s="21"/>
      <c r="D525" s="21"/>
      <c r="E525" s="21"/>
    </row>
    <row r="526" spans="3:5" x14ac:dyDescent="0.2">
      <c r="C526" s="21"/>
      <c r="D526" s="21"/>
      <c r="E526" s="21"/>
    </row>
    <row r="527" spans="3:5" x14ac:dyDescent="0.2">
      <c r="C527" s="21"/>
      <c r="D527" s="21"/>
      <c r="E527" s="21"/>
    </row>
    <row r="528" spans="3:5" x14ac:dyDescent="0.2">
      <c r="C528" s="21"/>
      <c r="D528" s="21"/>
      <c r="E528" s="21"/>
    </row>
    <row r="529" spans="3:5" x14ac:dyDescent="0.2">
      <c r="C529" s="21"/>
      <c r="D529" s="21"/>
      <c r="E529" s="21"/>
    </row>
    <row r="530" spans="3:5" x14ac:dyDescent="0.2">
      <c r="C530" s="21"/>
      <c r="D530" s="21"/>
      <c r="E530" s="21"/>
    </row>
    <row r="531" spans="3:5" x14ac:dyDescent="0.2">
      <c r="C531" s="21"/>
      <c r="D531" s="21"/>
      <c r="E531" s="21"/>
    </row>
    <row r="532" spans="3:5" x14ac:dyDescent="0.2">
      <c r="C532" s="21"/>
      <c r="D532" s="21"/>
      <c r="E532" s="21"/>
    </row>
    <row r="533" spans="3:5" x14ac:dyDescent="0.2">
      <c r="C533" s="21"/>
      <c r="D533" s="21"/>
      <c r="E533" s="21"/>
    </row>
    <row r="534" spans="3:5" x14ac:dyDescent="0.2">
      <c r="C534" s="21"/>
      <c r="D534" s="21"/>
      <c r="E534" s="21"/>
    </row>
    <row r="535" spans="3:5" x14ac:dyDescent="0.2">
      <c r="C535" s="21"/>
      <c r="D535" s="21"/>
      <c r="E535" s="21"/>
    </row>
    <row r="536" spans="3:5" x14ac:dyDescent="0.2">
      <c r="C536" s="21"/>
      <c r="D536" s="21"/>
      <c r="E536" s="21"/>
    </row>
    <row r="537" spans="3:5" x14ac:dyDescent="0.2">
      <c r="C537" s="21"/>
      <c r="D537" s="21"/>
      <c r="E537" s="21"/>
    </row>
    <row r="538" spans="3:5" x14ac:dyDescent="0.2">
      <c r="C538" s="21"/>
      <c r="D538" s="21"/>
      <c r="E538" s="21"/>
    </row>
    <row r="539" spans="3:5" x14ac:dyDescent="0.2">
      <c r="C539" s="21"/>
      <c r="D539" s="21"/>
      <c r="E539" s="21"/>
    </row>
    <row r="540" spans="3:5" x14ac:dyDescent="0.2">
      <c r="C540" s="21"/>
      <c r="D540" s="21"/>
      <c r="E540" s="21"/>
    </row>
    <row r="541" spans="3:5" x14ac:dyDescent="0.2">
      <c r="C541" s="21"/>
      <c r="D541" s="21"/>
      <c r="E541" s="21"/>
    </row>
    <row r="542" spans="3:5" x14ac:dyDescent="0.2">
      <c r="C542" s="21"/>
      <c r="D542" s="21"/>
      <c r="E542" s="21"/>
    </row>
    <row r="543" spans="3:5" x14ac:dyDescent="0.2">
      <c r="C543" s="21"/>
      <c r="D543" s="21"/>
      <c r="E543" s="21"/>
    </row>
    <row r="544" spans="3:5" x14ac:dyDescent="0.2">
      <c r="C544" s="21"/>
      <c r="D544" s="21"/>
      <c r="E544" s="21"/>
    </row>
    <row r="545" spans="3:5" x14ac:dyDescent="0.2">
      <c r="C545" s="21"/>
      <c r="D545" s="21"/>
      <c r="E545" s="21"/>
    </row>
    <row r="546" spans="3:5" x14ac:dyDescent="0.2">
      <c r="C546" s="21"/>
      <c r="D546" s="21"/>
      <c r="E546" s="21"/>
    </row>
    <row r="547" spans="3:5" x14ac:dyDescent="0.2">
      <c r="C547" s="21"/>
      <c r="D547" s="21"/>
      <c r="E547" s="21"/>
    </row>
    <row r="548" spans="3:5" x14ac:dyDescent="0.2">
      <c r="C548" s="21"/>
      <c r="D548" s="21"/>
      <c r="E548" s="21"/>
    </row>
    <row r="549" spans="3:5" x14ac:dyDescent="0.2">
      <c r="C549" s="21"/>
      <c r="D549" s="21"/>
      <c r="E549" s="21"/>
    </row>
    <row r="550" spans="3:5" x14ac:dyDescent="0.2">
      <c r="C550" s="21"/>
      <c r="D550" s="21"/>
      <c r="E550" s="21"/>
    </row>
    <row r="551" spans="3:5" x14ac:dyDescent="0.2">
      <c r="C551" s="21"/>
      <c r="D551" s="21"/>
      <c r="E551" s="21"/>
    </row>
    <row r="552" spans="3:5" x14ac:dyDescent="0.2">
      <c r="C552" s="21"/>
      <c r="D552" s="21"/>
      <c r="E552" s="21"/>
    </row>
    <row r="553" spans="3:5" x14ac:dyDescent="0.2">
      <c r="C553" s="21"/>
      <c r="D553" s="21"/>
      <c r="E553" s="21"/>
    </row>
    <row r="554" spans="3:5" x14ac:dyDescent="0.2">
      <c r="C554" s="21"/>
      <c r="D554" s="21"/>
      <c r="E554" s="21"/>
    </row>
    <row r="555" spans="3:5" x14ac:dyDescent="0.2">
      <c r="C555" s="21"/>
      <c r="D555" s="21"/>
      <c r="E555" s="21"/>
    </row>
    <row r="556" spans="3:5" x14ac:dyDescent="0.2">
      <c r="C556" s="21"/>
      <c r="D556" s="21"/>
      <c r="E556" s="21"/>
    </row>
    <row r="557" spans="3:5" x14ac:dyDescent="0.2">
      <c r="C557" s="21"/>
      <c r="D557" s="21"/>
      <c r="E557" s="21"/>
    </row>
    <row r="558" spans="3:5" x14ac:dyDescent="0.2">
      <c r="C558" s="21"/>
      <c r="D558" s="21"/>
      <c r="E558" s="21"/>
    </row>
    <row r="559" spans="3:5" x14ac:dyDescent="0.2">
      <c r="C559" s="21"/>
      <c r="D559" s="21"/>
      <c r="E559" s="21"/>
    </row>
    <row r="560" spans="3:5" x14ac:dyDescent="0.2">
      <c r="C560" s="21"/>
      <c r="D560" s="21"/>
      <c r="E560" s="21"/>
    </row>
    <row r="561" spans="3:5" x14ac:dyDescent="0.2">
      <c r="C561" s="21"/>
      <c r="D561" s="21"/>
      <c r="E561" s="21"/>
    </row>
    <row r="562" spans="3:5" x14ac:dyDescent="0.2">
      <c r="C562" s="21"/>
      <c r="D562" s="21"/>
      <c r="E562" s="21"/>
    </row>
    <row r="563" spans="3:5" x14ac:dyDescent="0.2">
      <c r="C563" s="21"/>
      <c r="D563" s="21"/>
      <c r="E563" s="21"/>
    </row>
    <row r="564" spans="3:5" x14ac:dyDescent="0.2">
      <c r="C564" s="21"/>
      <c r="D564" s="21"/>
      <c r="E564" s="21"/>
    </row>
    <row r="565" spans="3:5" x14ac:dyDescent="0.2">
      <c r="C565" s="21"/>
      <c r="D565" s="21"/>
      <c r="E565" s="21"/>
    </row>
    <row r="566" spans="3:5" x14ac:dyDescent="0.2">
      <c r="C566" s="21"/>
      <c r="D566" s="21"/>
      <c r="E566" s="21"/>
    </row>
    <row r="567" spans="3:5" x14ac:dyDescent="0.2">
      <c r="C567" s="21"/>
      <c r="D567" s="21"/>
      <c r="E567" s="21"/>
    </row>
    <row r="568" spans="3:5" x14ac:dyDescent="0.2">
      <c r="C568" s="21"/>
      <c r="D568" s="21"/>
      <c r="E568" s="21"/>
    </row>
    <row r="569" spans="3:5" x14ac:dyDescent="0.2">
      <c r="C569" s="21"/>
      <c r="D569" s="21"/>
      <c r="E569" s="21"/>
    </row>
    <row r="570" spans="3:5" x14ac:dyDescent="0.2">
      <c r="C570" s="21"/>
      <c r="D570" s="21"/>
      <c r="E570" s="21"/>
    </row>
    <row r="571" spans="3:5" x14ac:dyDescent="0.2">
      <c r="C571" s="21"/>
      <c r="D571" s="21"/>
      <c r="E571" s="21"/>
    </row>
    <row r="572" spans="3:5" x14ac:dyDescent="0.2">
      <c r="C572" s="21"/>
      <c r="D572" s="21"/>
      <c r="E572" s="21"/>
    </row>
    <row r="573" spans="3:5" x14ac:dyDescent="0.2">
      <c r="C573" s="21"/>
      <c r="D573" s="21"/>
      <c r="E573" s="21"/>
    </row>
    <row r="574" spans="3:5" x14ac:dyDescent="0.2">
      <c r="C574" s="21"/>
      <c r="D574" s="21"/>
      <c r="E574" s="21"/>
    </row>
    <row r="575" spans="3:5" x14ac:dyDescent="0.2">
      <c r="C575" s="21"/>
      <c r="D575" s="21"/>
      <c r="E575" s="21"/>
    </row>
    <row r="576" spans="3:5" x14ac:dyDescent="0.2">
      <c r="C576" s="21"/>
      <c r="D576" s="21"/>
      <c r="E576" s="21"/>
    </row>
    <row r="577" spans="3:5" x14ac:dyDescent="0.2">
      <c r="C577" s="21"/>
      <c r="D577" s="21"/>
      <c r="E577" s="21"/>
    </row>
    <row r="578" spans="3:5" x14ac:dyDescent="0.2">
      <c r="C578" s="21"/>
      <c r="D578" s="21"/>
      <c r="E578" s="21"/>
    </row>
    <row r="579" spans="3:5" x14ac:dyDescent="0.2">
      <c r="C579" s="21"/>
      <c r="D579" s="21"/>
      <c r="E579" s="21"/>
    </row>
    <row r="580" spans="3:5" x14ac:dyDescent="0.2">
      <c r="C580" s="21"/>
      <c r="D580" s="21"/>
      <c r="E580" s="21"/>
    </row>
    <row r="581" spans="3:5" x14ac:dyDescent="0.2">
      <c r="C581" s="21"/>
      <c r="D581" s="21"/>
      <c r="E581" s="21"/>
    </row>
    <row r="582" spans="3:5" x14ac:dyDescent="0.2">
      <c r="C582" s="21"/>
      <c r="D582" s="21"/>
      <c r="E582" s="21"/>
    </row>
    <row r="583" spans="3:5" x14ac:dyDescent="0.2">
      <c r="C583" s="21"/>
      <c r="D583" s="21"/>
      <c r="E583" s="21"/>
    </row>
    <row r="584" spans="3:5" x14ac:dyDescent="0.2">
      <c r="C584" s="21"/>
      <c r="D584" s="21"/>
      <c r="E584" s="21"/>
    </row>
    <row r="585" spans="3:5" x14ac:dyDescent="0.2">
      <c r="C585" s="21"/>
      <c r="D585" s="21"/>
      <c r="E585" s="21"/>
    </row>
    <row r="586" spans="3:5" x14ac:dyDescent="0.2">
      <c r="C586" s="21"/>
      <c r="D586" s="21"/>
      <c r="E586" s="21"/>
    </row>
    <row r="587" spans="3:5" x14ac:dyDescent="0.2">
      <c r="C587" s="21"/>
      <c r="D587" s="21"/>
      <c r="E587" s="21"/>
    </row>
    <row r="588" spans="3:5" x14ac:dyDescent="0.2">
      <c r="C588" s="21"/>
      <c r="D588" s="21"/>
      <c r="E588" s="21"/>
    </row>
    <row r="589" spans="3:5" x14ac:dyDescent="0.2">
      <c r="C589" s="21"/>
      <c r="D589" s="21"/>
      <c r="E589" s="21"/>
    </row>
    <row r="590" spans="3:5" x14ac:dyDescent="0.2">
      <c r="C590" s="21"/>
      <c r="D590" s="21"/>
      <c r="E590" s="21"/>
    </row>
    <row r="591" spans="3:5" x14ac:dyDescent="0.2">
      <c r="C591" s="21"/>
      <c r="D591" s="21"/>
      <c r="E591" s="21"/>
    </row>
    <row r="592" spans="3:5" x14ac:dyDescent="0.2">
      <c r="C592" s="21"/>
      <c r="D592" s="21"/>
      <c r="E592" s="21"/>
    </row>
    <row r="593" spans="3:5" x14ac:dyDescent="0.2">
      <c r="C593" s="21"/>
      <c r="D593" s="21"/>
      <c r="E593" s="21"/>
    </row>
    <row r="594" spans="3:5" x14ac:dyDescent="0.2">
      <c r="C594" s="21"/>
      <c r="D594" s="21"/>
      <c r="E594" s="21"/>
    </row>
    <row r="595" spans="3:5" x14ac:dyDescent="0.2">
      <c r="C595" s="21"/>
      <c r="D595" s="21"/>
      <c r="E595" s="21"/>
    </row>
    <row r="596" spans="3:5" x14ac:dyDescent="0.2">
      <c r="C596" s="21"/>
      <c r="D596" s="21"/>
      <c r="E596" s="21"/>
    </row>
    <row r="597" spans="3:5" x14ac:dyDescent="0.2">
      <c r="C597" s="21"/>
      <c r="D597" s="21"/>
      <c r="E597" s="21"/>
    </row>
    <row r="598" spans="3:5" x14ac:dyDescent="0.2">
      <c r="C598" s="21"/>
      <c r="D598" s="21"/>
      <c r="E598" s="21"/>
    </row>
    <row r="599" spans="3:5" x14ac:dyDescent="0.2">
      <c r="C599" s="21"/>
      <c r="D599" s="21"/>
      <c r="E599" s="21"/>
    </row>
    <row r="600" spans="3:5" x14ac:dyDescent="0.2">
      <c r="C600" s="21"/>
      <c r="D600" s="21"/>
      <c r="E600" s="21"/>
    </row>
    <row r="601" spans="3:5" x14ac:dyDescent="0.2">
      <c r="C601" s="21"/>
      <c r="D601" s="21"/>
      <c r="E601" s="21"/>
    </row>
    <row r="602" spans="3:5" x14ac:dyDescent="0.2">
      <c r="C602" s="21"/>
      <c r="D602" s="21"/>
      <c r="E602" s="21"/>
    </row>
    <row r="603" spans="3:5" x14ac:dyDescent="0.2">
      <c r="C603" s="21"/>
      <c r="D603" s="21"/>
      <c r="E603" s="21"/>
    </row>
    <row r="604" spans="3:5" x14ac:dyDescent="0.2">
      <c r="C604" s="21"/>
      <c r="D604" s="21"/>
      <c r="E604" s="21"/>
    </row>
    <row r="605" spans="3:5" x14ac:dyDescent="0.2">
      <c r="C605" s="21"/>
      <c r="D605" s="21"/>
      <c r="E605" s="21"/>
    </row>
    <row r="606" spans="3:5" x14ac:dyDescent="0.2">
      <c r="C606" s="21"/>
      <c r="D606" s="21"/>
      <c r="E606" s="21"/>
    </row>
    <row r="607" spans="3:5" x14ac:dyDescent="0.2">
      <c r="C607" s="21"/>
      <c r="D607" s="21"/>
      <c r="E607" s="21"/>
    </row>
    <row r="608" spans="3:5" x14ac:dyDescent="0.2">
      <c r="C608" s="21"/>
      <c r="D608" s="21"/>
      <c r="E608" s="21"/>
    </row>
    <row r="609" spans="3:5" x14ac:dyDescent="0.2">
      <c r="C609" s="21"/>
      <c r="D609" s="21"/>
      <c r="E609" s="21"/>
    </row>
    <row r="610" spans="3:5" x14ac:dyDescent="0.2">
      <c r="C610" s="21"/>
      <c r="D610" s="21"/>
      <c r="E610" s="21"/>
    </row>
    <row r="611" spans="3:5" x14ac:dyDescent="0.2">
      <c r="C611" s="21"/>
      <c r="D611" s="21"/>
      <c r="E611" s="21"/>
    </row>
    <row r="612" spans="3:5" x14ac:dyDescent="0.2">
      <c r="C612" s="21"/>
      <c r="D612" s="21"/>
      <c r="E612" s="21"/>
    </row>
    <row r="613" spans="3:5" x14ac:dyDescent="0.2">
      <c r="C613" s="21"/>
      <c r="D613" s="21"/>
      <c r="E613" s="21"/>
    </row>
    <row r="614" spans="3:5" x14ac:dyDescent="0.2">
      <c r="C614" s="21"/>
      <c r="D614" s="21"/>
      <c r="E614" s="21"/>
    </row>
    <row r="615" spans="3:5" x14ac:dyDescent="0.2">
      <c r="C615" s="21"/>
      <c r="D615" s="21"/>
      <c r="E615" s="21"/>
    </row>
    <row r="616" spans="3:5" x14ac:dyDescent="0.2">
      <c r="C616" s="21"/>
      <c r="D616" s="21"/>
      <c r="E616" s="21"/>
    </row>
    <row r="617" spans="3:5" x14ac:dyDescent="0.2">
      <c r="C617" s="21"/>
      <c r="D617" s="21"/>
      <c r="E617" s="21"/>
    </row>
    <row r="618" spans="3:5" x14ac:dyDescent="0.2">
      <c r="C618" s="21"/>
      <c r="D618" s="21"/>
      <c r="E618" s="21"/>
    </row>
    <row r="619" spans="3:5" x14ac:dyDescent="0.2">
      <c r="C619" s="21"/>
      <c r="D619" s="21"/>
      <c r="E619" s="21"/>
    </row>
    <row r="620" spans="3:5" x14ac:dyDescent="0.2">
      <c r="C620" s="21"/>
      <c r="D620" s="21"/>
      <c r="E620" s="21"/>
    </row>
    <row r="621" spans="3:5" x14ac:dyDescent="0.2">
      <c r="C621" s="21"/>
      <c r="D621" s="21"/>
      <c r="E621" s="21"/>
    </row>
    <row r="622" spans="3:5" x14ac:dyDescent="0.2">
      <c r="C622" s="21"/>
      <c r="D622" s="21"/>
      <c r="E622" s="21"/>
    </row>
    <row r="623" spans="3:5" x14ac:dyDescent="0.2">
      <c r="C623" s="21"/>
      <c r="D623" s="21"/>
      <c r="E623" s="21"/>
    </row>
    <row r="624" spans="3:5" x14ac:dyDescent="0.2">
      <c r="C624" s="21"/>
      <c r="D624" s="21"/>
      <c r="E624" s="21"/>
    </row>
    <row r="625" spans="3:5" x14ac:dyDescent="0.2">
      <c r="C625" s="21"/>
      <c r="D625" s="21"/>
      <c r="E625" s="21"/>
    </row>
    <row r="626" spans="3:5" x14ac:dyDescent="0.2">
      <c r="C626" s="21"/>
      <c r="D626" s="21"/>
      <c r="E626" s="21"/>
    </row>
    <row r="627" spans="3:5" x14ac:dyDescent="0.2">
      <c r="C627" s="21"/>
      <c r="D627" s="21"/>
      <c r="E627" s="21"/>
    </row>
    <row r="628" spans="3:5" x14ac:dyDescent="0.2">
      <c r="C628" s="21"/>
      <c r="D628" s="21"/>
      <c r="E628" s="21"/>
    </row>
    <row r="629" spans="3:5" x14ac:dyDescent="0.2">
      <c r="C629" s="21"/>
      <c r="D629" s="21"/>
      <c r="E629" s="21"/>
    </row>
    <row r="630" spans="3:5" x14ac:dyDescent="0.2">
      <c r="C630" s="21"/>
      <c r="D630" s="21"/>
      <c r="E630" s="21"/>
    </row>
    <row r="631" spans="3:5" x14ac:dyDescent="0.2">
      <c r="C631" s="21"/>
      <c r="D631" s="21"/>
      <c r="E631" s="21"/>
    </row>
    <row r="632" spans="3:5" x14ac:dyDescent="0.2">
      <c r="C632" s="21"/>
      <c r="D632" s="21"/>
      <c r="E632" s="21"/>
    </row>
    <row r="633" spans="3:5" x14ac:dyDescent="0.2">
      <c r="C633" s="21"/>
      <c r="D633" s="21"/>
      <c r="E633" s="21"/>
    </row>
    <row r="634" spans="3:5" x14ac:dyDescent="0.2">
      <c r="C634" s="21"/>
      <c r="D634" s="21"/>
      <c r="E634" s="21"/>
    </row>
    <row r="635" spans="3:5" x14ac:dyDescent="0.2">
      <c r="C635" s="21"/>
      <c r="D635" s="21"/>
      <c r="E635" s="21"/>
    </row>
    <row r="636" spans="3:5" x14ac:dyDescent="0.2">
      <c r="C636" s="21"/>
      <c r="D636" s="21"/>
      <c r="E636" s="21"/>
    </row>
    <row r="637" spans="3:5" x14ac:dyDescent="0.2">
      <c r="C637" s="21"/>
      <c r="D637" s="21"/>
      <c r="E637" s="21"/>
    </row>
    <row r="638" spans="3:5" x14ac:dyDescent="0.2">
      <c r="C638" s="21"/>
      <c r="D638" s="21"/>
      <c r="E638" s="21"/>
    </row>
    <row r="639" spans="3:5" x14ac:dyDescent="0.2">
      <c r="C639" s="21"/>
      <c r="D639" s="21"/>
      <c r="E639" s="21"/>
    </row>
    <row r="640" spans="3:5" x14ac:dyDescent="0.2">
      <c r="C640" s="21"/>
      <c r="D640" s="21"/>
      <c r="E640" s="21"/>
    </row>
    <row r="641" spans="3:5" x14ac:dyDescent="0.2">
      <c r="C641" s="21"/>
      <c r="D641" s="21"/>
      <c r="E641" s="21"/>
    </row>
    <row r="642" spans="3:5" x14ac:dyDescent="0.2">
      <c r="C642" s="21"/>
      <c r="D642" s="21"/>
      <c r="E642" s="21"/>
    </row>
    <row r="643" spans="3:5" x14ac:dyDescent="0.2">
      <c r="C643" s="21"/>
      <c r="D643" s="21"/>
      <c r="E643" s="21"/>
    </row>
    <row r="644" spans="3:5" x14ac:dyDescent="0.2">
      <c r="C644" s="21"/>
      <c r="D644" s="21"/>
      <c r="E644" s="21"/>
    </row>
    <row r="645" spans="3:5" x14ac:dyDescent="0.2">
      <c r="C645" s="21"/>
      <c r="D645" s="21"/>
      <c r="E645" s="21"/>
    </row>
    <row r="646" spans="3:5" x14ac:dyDescent="0.2">
      <c r="C646" s="21"/>
      <c r="D646" s="21"/>
      <c r="E646" s="21"/>
    </row>
    <row r="647" spans="3:5" x14ac:dyDescent="0.2">
      <c r="C647" s="21"/>
      <c r="D647" s="21"/>
      <c r="E647" s="21"/>
    </row>
    <row r="648" spans="3:5" x14ac:dyDescent="0.2">
      <c r="C648" s="21"/>
      <c r="D648" s="21"/>
      <c r="E648" s="21"/>
    </row>
    <row r="649" spans="3:5" x14ac:dyDescent="0.2">
      <c r="C649" s="21"/>
      <c r="D649" s="21"/>
      <c r="E649" s="21"/>
    </row>
    <row r="650" spans="3:5" x14ac:dyDescent="0.2">
      <c r="C650" s="21"/>
      <c r="D650" s="21"/>
      <c r="E650" s="21"/>
    </row>
    <row r="651" spans="3:5" x14ac:dyDescent="0.2">
      <c r="C651" s="21"/>
      <c r="D651" s="21"/>
      <c r="E651" s="21"/>
    </row>
    <row r="652" spans="3:5" x14ac:dyDescent="0.2">
      <c r="C652" s="21"/>
      <c r="D652" s="21"/>
      <c r="E652" s="21"/>
    </row>
    <row r="653" spans="3:5" x14ac:dyDescent="0.2">
      <c r="C653" s="21"/>
      <c r="D653" s="21"/>
      <c r="E653" s="21"/>
    </row>
    <row r="654" spans="3:5" x14ac:dyDescent="0.2">
      <c r="C654" s="21"/>
      <c r="D654" s="21"/>
      <c r="E654" s="21"/>
    </row>
    <row r="655" spans="3:5" x14ac:dyDescent="0.2">
      <c r="C655" s="21"/>
      <c r="D655" s="21"/>
      <c r="E655" s="21"/>
    </row>
    <row r="656" spans="3:5" x14ac:dyDescent="0.2">
      <c r="C656" s="21"/>
      <c r="D656" s="21"/>
      <c r="E656" s="21"/>
    </row>
    <row r="657" spans="3:5" x14ac:dyDescent="0.2">
      <c r="C657" s="21"/>
      <c r="D657" s="21"/>
      <c r="E657" s="21"/>
    </row>
    <row r="658" spans="3:5" x14ac:dyDescent="0.2">
      <c r="C658" s="21"/>
      <c r="D658" s="21"/>
      <c r="E658" s="21"/>
    </row>
    <row r="659" spans="3:5" x14ac:dyDescent="0.2">
      <c r="C659" s="21"/>
      <c r="D659" s="21"/>
      <c r="E659" s="21"/>
    </row>
    <row r="660" spans="3:5" x14ac:dyDescent="0.2">
      <c r="C660" s="21"/>
      <c r="D660" s="21"/>
      <c r="E660" s="21"/>
    </row>
    <row r="661" spans="3:5" x14ac:dyDescent="0.2">
      <c r="C661" s="21"/>
      <c r="D661" s="21"/>
      <c r="E661" s="21"/>
    </row>
    <row r="662" spans="3:5" x14ac:dyDescent="0.2">
      <c r="C662" s="21"/>
      <c r="D662" s="21"/>
      <c r="E662" s="21"/>
    </row>
    <row r="663" spans="3:5" x14ac:dyDescent="0.2">
      <c r="C663" s="21"/>
      <c r="D663" s="21"/>
      <c r="E663" s="21"/>
    </row>
    <row r="664" spans="3:5" x14ac:dyDescent="0.2">
      <c r="C664" s="21"/>
      <c r="D664" s="21"/>
      <c r="E664" s="21"/>
    </row>
    <row r="665" spans="3:5" x14ac:dyDescent="0.2">
      <c r="C665" s="21"/>
      <c r="D665" s="21"/>
      <c r="E665" s="21"/>
    </row>
    <row r="666" spans="3:5" x14ac:dyDescent="0.2">
      <c r="C666" s="21"/>
      <c r="D666" s="21"/>
      <c r="E666" s="21"/>
    </row>
    <row r="667" spans="3:5" x14ac:dyDescent="0.2">
      <c r="C667" s="21"/>
      <c r="D667" s="21"/>
      <c r="E667" s="21"/>
    </row>
    <row r="668" spans="3:5" x14ac:dyDescent="0.2">
      <c r="C668" s="21"/>
      <c r="D668" s="21"/>
      <c r="E668" s="21"/>
    </row>
    <row r="669" spans="3:5" x14ac:dyDescent="0.2">
      <c r="C669" s="21"/>
      <c r="D669" s="21"/>
      <c r="E669" s="21"/>
    </row>
    <row r="670" spans="3:5" x14ac:dyDescent="0.2">
      <c r="C670" s="21"/>
      <c r="D670" s="21"/>
      <c r="E670" s="21"/>
    </row>
    <row r="671" spans="3:5" x14ac:dyDescent="0.2">
      <c r="C671" s="21"/>
      <c r="D671" s="21"/>
      <c r="E671" s="21"/>
    </row>
    <row r="672" spans="3:5" x14ac:dyDescent="0.2">
      <c r="C672" s="21"/>
      <c r="D672" s="21"/>
      <c r="E672" s="21"/>
    </row>
    <row r="673" spans="3:5" x14ac:dyDescent="0.2">
      <c r="C673" s="21"/>
      <c r="D673" s="21"/>
      <c r="E673" s="21"/>
    </row>
    <row r="674" spans="3:5" x14ac:dyDescent="0.2">
      <c r="C674" s="21"/>
      <c r="D674" s="21"/>
      <c r="E674" s="21"/>
    </row>
    <row r="675" spans="3:5" x14ac:dyDescent="0.2">
      <c r="C675" s="21"/>
      <c r="D675" s="21"/>
      <c r="E675" s="21"/>
    </row>
    <row r="676" spans="3:5" x14ac:dyDescent="0.2">
      <c r="C676" s="21"/>
      <c r="D676" s="21"/>
      <c r="E676" s="21"/>
    </row>
    <row r="677" spans="3:5" x14ac:dyDescent="0.2">
      <c r="C677" s="21"/>
      <c r="D677" s="21"/>
      <c r="E677" s="21"/>
    </row>
    <row r="678" spans="3:5" x14ac:dyDescent="0.2">
      <c r="C678" s="21"/>
      <c r="D678" s="21"/>
      <c r="E678" s="21"/>
    </row>
    <row r="679" spans="3:5" x14ac:dyDescent="0.2">
      <c r="C679" s="21"/>
      <c r="D679" s="21"/>
      <c r="E679" s="21"/>
    </row>
    <row r="680" spans="3:5" x14ac:dyDescent="0.2">
      <c r="C680" s="21"/>
      <c r="D680" s="21"/>
      <c r="E680" s="21"/>
    </row>
    <row r="681" spans="3:5" x14ac:dyDescent="0.2">
      <c r="C681" s="21"/>
      <c r="D681" s="21"/>
      <c r="E681" s="21"/>
    </row>
    <row r="682" spans="3:5" x14ac:dyDescent="0.2">
      <c r="C682" s="21"/>
      <c r="D682" s="21"/>
      <c r="E682" s="21"/>
    </row>
    <row r="683" spans="3:5" x14ac:dyDescent="0.2">
      <c r="C683" s="21"/>
      <c r="D683" s="21"/>
      <c r="E683" s="21"/>
    </row>
    <row r="684" spans="3:5" x14ac:dyDescent="0.2">
      <c r="C684" s="21"/>
      <c r="D684" s="21"/>
      <c r="E684" s="21"/>
    </row>
    <row r="685" spans="3:5" x14ac:dyDescent="0.2">
      <c r="C685" s="21"/>
      <c r="D685" s="21"/>
      <c r="E685" s="21"/>
    </row>
    <row r="686" spans="3:5" x14ac:dyDescent="0.2">
      <c r="C686" s="21"/>
      <c r="D686" s="21"/>
      <c r="E686" s="21"/>
    </row>
    <row r="687" spans="3:5" x14ac:dyDescent="0.2">
      <c r="C687" s="21"/>
      <c r="D687" s="21"/>
      <c r="E687" s="21"/>
    </row>
    <row r="688" spans="3:5" x14ac:dyDescent="0.2">
      <c r="C688" s="21"/>
      <c r="D688" s="21"/>
      <c r="E688" s="21"/>
    </row>
    <row r="689" spans="3:5" x14ac:dyDescent="0.2">
      <c r="C689" s="21"/>
      <c r="D689" s="21"/>
      <c r="E689" s="21"/>
    </row>
    <row r="690" spans="3:5" x14ac:dyDescent="0.2">
      <c r="C690" s="21"/>
      <c r="D690" s="21"/>
      <c r="E690" s="21"/>
    </row>
    <row r="691" spans="3:5" x14ac:dyDescent="0.2">
      <c r="C691" s="21"/>
      <c r="D691" s="21"/>
      <c r="E691" s="21"/>
    </row>
    <row r="692" spans="3:5" x14ac:dyDescent="0.2">
      <c r="C692" s="21"/>
      <c r="D692" s="21"/>
      <c r="E692" s="21"/>
    </row>
    <row r="693" spans="3:5" x14ac:dyDescent="0.2">
      <c r="C693" s="21"/>
      <c r="D693" s="21"/>
      <c r="E693" s="21"/>
    </row>
    <row r="694" spans="3:5" x14ac:dyDescent="0.2">
      <c r="C694" s="21"/>
      <c r="D694" s="21"/>
      <c r="E694" s="21"/>
    </row>
    <row r="695" spans="3:5" x14ac:dyDescent="0.2">
      <c r="C695" s="21"/>
      <c r="D695" s="21"/>
      <c r="E695" s="21"/>
    </row>
    <row r="696" spans="3:5" x14ac:dyDescent="0.2">
      <c r="C696" s="21"/>
      <c r="D696" s="21"/>
      <c r="E696" s="21"/>
    </row>
    <row r="697" spans="3:5" x14ac:dyDescent="0.2">
      <c r="C697" s="21"/>
      <c r="D697" s="21"/>
      <c r="E697" s="21"/>
    </row>
    <row r="698" spans="3:5" x14ac:dyDescent="0.2">
      <c r="C698" s="21"/>
      <c r="D698" s="21"/>
      <c r="E698" s="21"/>
    </row>
    <row r="699" spans="3:5" x14ac:dyDescent="0.2">
      <c r="C699" s="21"/>
      <c r="D699" s="21"/>
      <c r="E699" s="21"/>
    </row>
    <row r="700" spans="3:5" x14ac:dyDescent="0.2">
      <c r="C700" s="21"/>
      <c r="D700" s="21"/>
      <c r="E700" s="21"/>
    </row>
    <row r="701" spans="3:5" x14ac:dyDescent="0.2">
      <c r="C701" s="21"/>
      <c r="D701" s="21"/>
      <c r="E701" s="21"/>
    </row>
    <row r="702" spans="3:5" x14ac:dyDescent="0.2">
      <c r="C702" s="21"/>
      <c r="D702" s="21"/>
      <c r="E702" s="21"/>
    </row>
    <row r="703" spans="3:5" x14ac:dyDescent="0.2">
      <c r="C703" s="21"/>
      <c r="D703" s="21"/>
      <c r="E703" s="21"/>
    </row>
    <row r="704" spans="3:5" x14ac:dyDescent="0.2">
      <c r="C704" s="21"/>
      <c r="D704" s="21"/>
      <c r="E704" s="21"/>
    </row>
    <row r="705" spans="3:5" x14ac:dyDescent="0.2">
      <c r="C705" s="21"/>
      <c r="D705" s="21"/>
      <c r="E705" s="21"/>
    </row>
    <row r="706" spans="3:5" x14ac:dyDescent="0.2">
      <c r="C706" s="21"/>
      <c r="D706" s="21"/>
      <c r="E706" s="21"/>
    </row>
    <row r="707" spans="3:5" x14ac:dyDescent="0.2">
      <c r="C707" s="21"/>
      <c r="D707" s="21"/>
      <c r="E707" s="21"/>
    </row>
    <row r="708" spans="3:5" x14ac:dyDescent="0.2">
      <c r="C708" s="21"/>
      <c r="D708" s="21"/>
      <c r="E708" s="21"/>
    </row>
    <row r="709" spans="3:5" x14ac:dyDescent="0.2">
      <c r="C709" s="21"/>
      <c r="D709" s="21"/>
      <c r="E709" s="21"/>
    </row>
    <row r="710" spans="3:5" x14ac:dyDescent="0.2">
      <c r="C710" s="21"/>
      <c r="D710" s="21"/>
      <c r="E710" s="21"/>
    </row>
    <row r="711" spans="3:5" x14ac:dyDescent="0.2">
      <c r="C711" s="21"/>
      <c r="D711" s="21"/>
      <c r="E711" s="21"/>
    </row>
    <row r="712" spans="3:5" x14ac:dyDescent="0.2">
      <c r="C712" s="21"/>
      <c r="D712" s="21"/>
      <c r="E712" s="21"/>
    </row>
    <row r="713" spans="3:5" x14ac:dyDescent="0.2">
      <c r="C713" s="21"/>
      <c r="D713" s="21"/>
      <c r="E713" s="21"/>
    </row>
    <row r="714" spans="3:5" x14ac:dyDescent="0.2">
      <c r="C714" s="21"/>
      <c r="D714" s="21"/>
      <c r="E714" s="21"/>
    </row>
    <row r="715" spans="3:5" x14ac:dyDescent="0.2">
      <c r="C715" s="21"/>
      <c r="D715" s="21"/>
      <c r="E715" s="21"/>
    </row>
    <row r="716" spans="3:5" x14ac:dyDescent="0.2">
      <c r="C716" s="21"/>
      <c r="D716" s="21"/>
      <c r="E716" s="21"/>
    </row>
    <row r="717" spans="3:5" x14ac:dyDescent="0.2">
      <c r="C717" s="21"/>
      <c r="D717" s="21"/>
      <c r="E717" s="21"/>
    </row>
    <row r="718" spans="3:5" x14ac:dyDescent="0.2">
      <c r="C718" s="21"/>
      <c r="D718" s="21"/>
      <c r="E718" s="21"/>
    </row>
    <row r="719" spans="3:5" x14ac:dyDescent="0.2">
      <c r="C719" s="21"/>
      <c r="D719" s="21"/>
      <c r="E719" s="21"/>
    </row>
    <row r="720" spans="3:5" x14ac:dyDescent="0.2">
      <c r="C720" s="21"/>
      <c r="D720" s="21"/>
      <c r="E720" s="21"/>
    </row>
    <row r="721" spans="3:5" x14ac:dyDescent="0.2">
      <c r="C721" s="21"/>
      <c r="D721" s="21"/>
      <c r="E721" s="21"/>
    </row>
    <row r="722" spans="3:5" x14ac:dyDescent="0.2">
      <c r="C722" s="21"/>
      <c r="D722" s="21"/>
      <c r="E722" s="21"/>
    </row>
    <row r="723" spans="3:5" x14ac:dyDescent="0.2">
      <c r="C723" s="21"/>
      <c r="D723" s="21"/>
      <c r="E723" s="21"/>
    </row>
    <row r="724" spans="3:5" x14ac:dyDescent="0.2">
      <c r="C724" s="21"/>
      <c r="D724" s="21"/>
      <c r="E724" s="21"/>
    </row>
    <row r="725" spans="3:5" x14ac:dyDescent="0.2">
      <c r="C725" s="21"/>
      <c r="D725" s="21"/>
      <c r="E725" s="21"/>
    </row>
    <row r="726" spans="3:5" x14ac:dyDescent="0.2">
      <c r="C726" s="21"/>
      <c r="D726" s="21"/>
      <c r="E726" s="21"/>
    </row>
    <row r="727" spans="3:5" x14ac:dyDescent="0.2">
      <c r="C727" s="21"/>
      <c r="D727" s="21"/>
      <c r="E727" s="21"/>
    </row>
    <row r="728" spans="3:5" x14ac:dyDescent="0.2">
      <c r="C728" s="21"/>
      <c r="D728" s="21"/>
      <c r="E728" s="21"/>
    </row>
    <row r="729" spans="3:5" x14ac:dyDescent="0.2">
      <c r="C729" s="21"/>
      <c r="D729" s="21"/>
      <c r="E729" s="21"/>
    </row>
    <row r="730" spans="3:5" x14ac:dyDescent="0.2">
      <c r="C730" s="21"/>
      <c r="D730" s="21"/>
      <c r="E730" s="21"/>
    </row>
    <row r="731" spans="3:5" x14ac:dyDescent="0.2">
      <c r="C731" s="21"/>
      <c r="D731" s="21"/>
      <c r="E731" s="21"/>
    </row>
    <row r="732" spans="3:5" x14ac:dyDescent="0.2">
      <c r="C732" s="21"/>
      <c r="D732" s="21"/>
      <c r="E732" s="21"/>
    </row>
    <row r="733" spans="3:5" x14ac:dyDescent="0.2">
      <c r="C733" s="21"/>
      <c r="D733" s="21"/>
      <c r="E733" s="21"/>
    </row>
    <row r="734" spans="3:5" x14ac:dyDescent="0.2">
      <c r="C734" s="21"/>
      <c r="D734" s="21"/>
      <c r="E734" s="21"/>
    </row>
    <row r="735" spans="3:5" x14ac:dyDescent="0.2">
      <c r="C735" s="21"/>
      <c r="D735" s="21"/>
      <c r="E735" s="21"/>
    </row>
    <row r="736" spans="3:5" x14ac:dyDescent="0.2">
      <c r="C736" s="21"/>
      <c r="D736" s="21"/>
      <c r="E736" s="21"/>
    </row>
    <row r="737" spans="3:5" x14ac:dyDescent="0.2">
      <c r="C737" s="21"/>
      <c r="D737" s="21"/>
      <c r="E737" s="21"/>
    </row>
    <row r="738" spans="3:5" x14ac:dyDescent="0.2">
      <c r="C738" s="21"/>
      <c r="D738" s="21"/>
      <c r="E738" s="21"/>
    </row>
    <row r="739" spans="3:5" x14ac:dyDescent="0.2">
      <c r="C739" s="21"/>
      <c r="D739" s="21"/>
      <c r="E739" s="21"/>
    </row>
    <row r="740" spans="3:5" x14ac:dyDescent="0.2">
      <c r="C740" s="21"/>
      <c r="D740" s="21"/>
      <c r="E740" s="21"/>
    </row>
    <row r="741" spans="3:5" x14ac:dyDescent="0.2">
      <c r="C741" s="21"/>
      <c r="D741" s="21"/>
      <c r="E741" s="21"/>
    </row>
    <row r="742" spans="3:5" x14ac:dyDescent="0.2">
      <c r="C742" s="21"/>
      <c r="D742" s="21"/>
      <c r="E742" s="21"/>
    </row>
    <row r="743" spans="3:5" x14ac:dyDescent="0.2">
      <c r="C743" s="21"/>
      <c r="D743" s="21"/>
      <c r="E743" s="21"/>
    </row>
    <row r="744" spans="3:5" x14ac:dyDescent="0.2">
      <c r="C744" s="21"/>
      <c r="D744" s="21"/>
      <c r="E744" s="21"/>
    </row>
    <row r="745" spans="3:5" x14ac:dyDescent="0.2">
      <c r="C745" s="21"/>
      <c r="D745" s="21"/>
      <c r="E745" s="21"/>
    </row>
    <row r="746" spans="3:5" x14ac:dyDescent="0.2">
      <c r="C746" s="21"/>
      <c r="D746" s="21"/>
      <c r="E746" s="21"/>
    </row>
    <row r="747" spans="3:5" x14ac:dyDescent="0.2">
      <c r="C747" s="21"/>
      <c r="D747" s="21"/>
      <c r="E747" s="21"/>
    </row>
    <row r="748" spans="3:5" x14ac:dyDescent="0.2">
      <c r="C748" s="21"/>
      <c r="D748" s="21"/>
      <c r="E748" s="21"/>
    </row>
    <row r="749" spans="3:5" x14ac:dyDescent="0.2">
      <c r="C749" s="21"/>
      <c r="D749" s="21"/>
      <c r="E749" s="21"/>
    </row>
    <row r="750" spans="3:5" x14ac:dyDescent="0.2">
      <c r="C750" s="21"/>
      <c r="D750" s="21"/>
      <c r="E750" s="21"/>
    </row>
    <row r="751" spans="3:5" x14ac:dyDescent="0.2">
      <c r="C751" s="21"/>
      <c r="D751" s="21"/>
      <c r="E751" s="21"/>
    </row>
    <row r="752" spans="3:5" x14ac:dyDescent="0.2">
      <c r="C752" s="21"/>
      <c r="D752" s="21"/>
      <c r="E752" s="21"/>
    </row>
    <row r="753" spans="3:5" x14ac:dyDescent="0.2">
      <c r="C753" s="21"/>
      <c r="D753" s="21"/>
      <c r="E753" s="21"/>
    </row>
    <row r="754" spans="3:5" x14ac:dyDescent="0.2">
      <c r="C754" s="21"/>
      <c r="D754" s="21"/>
      <c r="E754" s="21"/>
    </row>
    <row r="755" spans="3:5" x14ac:dyDescent="0.2">
      <c r="C755" s="21"/>
      <c r="D755" s="21"/>
      <c r="E755" s="21"/>
    </row>
    <row r="756" spans="3:5" x14ac:dyDescent="0.2">
      <c r="C756" s="21"/>
      <c r="D756" s="21"/>
      <c r="E756" s="21"/>
    </row>
    <row r="757" spans="3:5" x14ac:dyDescent="0.2">
      <c r="C757" s="21"/>
      <c r="D757" s="21"/>
      <c r="E757" s="21"/>
    </row>
    <row r="758" spans="3:5" x14ac:dyDescent="0.2">
      <c r="C758" s="21"/>
      <c r="D758" s="21"/>
      <c r="E758" s="21"/>
    </row>
    <row r="759" spans="3:5" x14ac:dyDescent="0.2">
      <c r="C759" s="21"/>
      <c r="D759" s="21"/>
      <c r="E759" s="21"/>
    </row>
    <row r="760" spans="3:5" x14ac:dyDescent="0.2">
      <c r="C760" s="21"/>
      <c r="D760" s="21"/>
      <c r="E760" s="21"/>
    </row>
    <row r="761" spans="3:5" x14ac:dyDescent="0.2">
      <c r="C761" s="21"/>
      <c r="D761" s="21"/>
      <c r="E761" s="21"/>
    </row>
    <row r="762" spans="3:5" x14ac:dyDescent="0.2">
      <c r="C762" s="21"/>
      <c r="D762" s="21"/>
      <c r="E762" s="21"/>
    </row>
    <row r="763" spans="3:5" x14ac:dyDescent="0.2">
      <c r="C763" s="21"/>
      <c r="D763" s="21"/>
      <c r="E763" s="21"/>
    </row>
    <row r="764" spans="3:5" x14ac:dyDescent="0.2">
      <c r="C764" s="21"/>
      <c r="D764" s="21"/>
      <c r="E764" s="21"/>
    </row>
    <row r="765" spans="3:5" x14ac:dyDescent="0.2">
      <c r="C765" s="21"/>
      <c r="D765" s="21"/>
      <c r="E765" s="21"/>
    </row>
    <row r="766" spans="3:5" x14ac:dyDescent="0.2">
      <c r="C766" s="21"/>
      <c r="D766" s="21"/>
      <c r="E766" s="21"/>
    </row>
    <row r="767" spans="3:5" x14ac:dyDescent="0.2">
      <c r="C767" s="21"/>
      <c r="D767" s="21"/>
      <c r="E767" s="21"/>
    </row>
    <row r="768" spans="3:5" x14ac:dyDescent="0.2">
      <c r="C768" s="21"/>
      <c r="D768" s="21"/>
      <c r="E768" s="21"/>
    </row>
    <row r="769" spans="3:5" x14ac:dyDescent="0.2">
      <c r="C769" s="21"/>
      <c r="D769" s="21"/>
      <c r="E769" s="21"/>
    </row>
    <row r="770" spans="3:5" x14ac:dyDescent="0.2">
      <c r="C770" s="21"/>
      <c r="D770" s="21"/>
      <c r="E770" s="21"/>
    </row>
    <row r="771" spans="3:5" x14ac:dyDescent="0.2">
      <c r="C771" s="21"/>
      <c r="D771" s="21"/>
      <c r="E771" s="21"/>
    </row>
    <row r="772" spans="3:5" x14ac:dyDescent="0.2">
      <c r="C772" s="21"/>
      <c r="D772" s="21"/>
      <c r="E772" s="21"/>
    </row>
    <row r="773" spans="3:5" x14ac:dyDescent="0.2">
      <c r="C773" s="21"/>
      <c r="D773" s="21"/>
      <c r="E773" s="21"/>
    </row>
    <row r="774" spans="3:5" x14ac:dyDescent="0.2">
      <c r="C774" s="21"/>
      <c r="D774" s="21"/>
      <c r="E774" s="21"/>
    </row>
    <row r="775" spans="3:5" x14ac:dyDescent="0.2">
      <c r="C775" s="21"/>
      <c r="D775" s="21"/>
      <c r="E775" s="21"/>
    </row>
    <row r="776" spans="3:5" x14ac:dyDescent="0.2">
      <c r="C776" s="21"/>
      <c r="D776" s="21"/>
      <c r="E776" s="21"/>
    </row>
    <row r="777" spans="3:5" x14ac:dyDescent="0.2">
      <c r="C777" s="21"/>
      <c r="D777" s="21"/>
      <c r="E777" s="21"/>
    </row>
    <row r="778" spans="3:5" x14ac:dyDescent="0.2">
      <c r="C778" s="21"/>
      <c r="D778" s="21"/>
      <c r="E778" s="21"/>
    </row>
    <row r="779" spans="3:5" x14ac:dyDescent="0.2">
      <c r="C779" s="21"/>
      <c r="D779" s="21"/>
      <c r="E779" s="21"/>
    </row>
    <row r="780" spans="3:5" x14ac:dyDescent="0.2">
      <c r="C780" s="21"/>
      <c r="D780" s="21"/>
      <c r="E780" s="21"/>
    </row>
    <row r="781" spans="3:5" x14ac:dyDescent="0.2">
      <c r="C781" s="21"/>
      <c r="D781" s="21"/>
      <c r="E781" s="21"/>
    </row>
    <row r="782" spans="3:5" x14ac:dyDescent="0.2">
      <c r="C782" s="21"/>
      <c r="D782" s="21"/>
      <c r="E782" s="21"/>
    </row>
    <row r="783" spans="3:5" x14ac:dyDescent="0.2">
      <c r="C783" s="21"/>
      <c r="D783" s="21"/>
      <c r="E783" s="21"/>
    </row>
    <row r="784" spans="3:5" x14ac:dyDescent="0.2">
      <c r="C784" s="21"/>
      <c r="D784" s="21"/>
      <c r="E784" s="21"/>
    </row>
    <row r="785" spans="3:5" x14ac:dyDescent="0.2">
      <c r="C785" s="21"/>
      <c r="D785" s="21"/>
      <c r="E785" s="21"/>
    </row>
    <row r="786" spans="3:5" x14ac:dyDescent="0.2">
      <c r="C786" s="21"/>
      <c r="D786" s="21"/>
      <c r="E786" s="21"/>
    </row>
    <row r="787" spans="3:5" x14ac:dyDescent="0.2">
      <c r="C787" s="21"/>
      <c r="D787" s="21"/>
      <c r="E787" s="21"/>
    </row>
    <row r="788" spans="3:5" x14ac:dyDescent="0.2">
      <c r="C788" s="21"/>
      <c r="D788" s="21"/>
      <c r="E788" s="21"/>
    </row>
    <row r="789" spans="3:5" x14ac:dyDescent="0.2">
      <c r="C789" s="21"/>
      <c r="D789" s="21"/>
      <c r="E789" s="21"/>
    </row>
    <row r="790" spans="3:5" x14ac:dyDescent="0.2">
      <c r="C790" s="21"/>
      <c r="D790" s="21"/>
      <c r="E790" s="21"/>
    </row>
    <row r="791" spans="3:5" x14ac:dyDescent="0.2">
      <c r="C791" s="21"/>
      <c r="D791" s="21"/>
      <c r="E791" s="21"/>
    </row>
    <row r="792" spans="3:5" x14ac:dyDescent="0.2">
      <c r="C792" s="21"/>
      <c r="D792" s="21"/>
      <c r="E792" s="21"/>
    </row>
    <row r="793" spans="3:5" x14ac:dyDescent="0.2">
      <c r="C793" s="21"/>
      <c r="D793" s="21"/>
      <c r="E793" s="21"/>
    </row>
    <row r="794" spans="3:5" x14ac:dyDescent="0.2">
      <c r="C794" s="21"/>
      <c r="D794" s="21"/>
      <c r="E794" s="21"/>
    </row>
    <row r="795" spans="3:5" x14ac:dyDescent="0.2">
      <c r="C795" s="21"/>
      <c r="D795" s="21"/>
      <c r="E795" s="21"/>
    </row>
    <row r="796" spans="3:5" x14ac:dyDescent="0.2">
      <c r="C796" s="21"/>
      <c r="D796" s="21"/>
      <c r="E796" s="21"/>
    </row>
    <row r="797" spans="3:5" x14ac:dyDescent="0.2">
      <c r="C797" s="21"/>
      <c r="D797" s="21"/>
      <c r="E797" s="21"/>
    </row>
    <row r="798" spans="3:5" x14ac:dyDescent="0.2">
      <c r="C798" s="21"/>
      <c r="D798" s="21"/>
      <c r="E798" s="21"/>
    </row>
    <row r="799" spans="3:5" x14ac:dyDescent="0.2">
      <c r="C799" s="21"/>
      <c r="D799" s="21"/>
      <c r="E799" s="21"/>
    </row>
    <row r="800" spans="3:5" x14ac:dyDescent="0.2">
      <c r="C800" s="21"/>
      <c r="D800" s="21"/>
      <c r="E800" s="21"/>
    </row>
    <row r="801" spans="3:5" x14ac:dyDescent="0.2">
      <c r="C801" s="21"/>
      <c r="D801" s="21"/>
      <c r="E801" s="21"/>
    </row>
    <row r="802" spans="3:5" x14ac:dyDescent="0.2">
      <c r="C802" s="21"/>
      <c r="D802" s="21"/>
      <c r="E802" s="21"/>
    </row>
    <row r="803" spans="3:5" x14ac:dyDescent="0.2">
      <c r="C803" s="21"/>
      <c r="D803" s="21"/>
      <c r="E803" s="21"/>
    </row>
    <row r="804" spans="3:5" x14ac:dyDescent="0.2">
      <c r="C804" s="21"/>
      <c r="D804" s="21"/>
      <c r="E804" s="21"/>
    </row>
    <row r="805" spans="3:5" x14ac:dyDescent="0.2">
      <c r="C805" s="21"/>
      <c r="D805" s="21"/>
      <c r="E805" s="21"/>
    </row>
    <row r="806" spans="3:5" x14ac:dyDescent="0.2">
      <c r="C806" s="21"/>
      <c r="D806" s="21"/>
      <c r="E806" s="21"/>
    </row>
    <row r="807" spans="3:5" x14ac:dyDescent="0.2">
      <c r="C807" s="21"/>
      <c r="D807" s="21"/>
      <c r="E807" s="21"/>
    </row>
    <row r="808" spans="3:5" x14ac:dyDescent="0.2">
      <c r="C808" s="21"/>
      <c r="D808" s="21"/>
      <c r="E808" s="21"/>
    </row>
    <row r="809" spans="3:5" x14ac:dyDescent="0.2">
      <c r="C809" s="21"/>
      <c r="D809" s="21"/>
      <c r="E809" s="21"/>
    </row>
    <row r="810" spans="3:5" x14ac:dyDescent="0.2">
      <c r="C810" s="21"/>
      <c r="D810" s="21"/>
      <c r="E810" s="21"/>
    </row>
    <row r="811" spans="3:5" x14ac:dyDescent="0.2">
      <c r="C811" s="21"/>
      <c r="D811" s="21"/>
      <c r="E811" s="21"/>
    </row>
    <row r="812" spans="3:5" x14ac:dyDescent="0.2">
      <c r="C812" s="21"/>
      <c r="D812" s="21"/>
      <c r="E812" s="21"/>
    </row>
    <row r="813" spans="3:5" x14ac:dyDescent="0.2">
      <c r="C813" s="21"/>
      <c r="D813" s="21"/>
      <c r="E813" s="21"/>
    </row>
    <row r="814" spans="3:5" x14ac:dyDescent="0.2">
      <c r="C814" s="21"/>
      <c r="D814" s="21"/>
      <c r="E814" s="21"/>
    </row>
    <row r="815" spans="3:5" x14ac:dyDescent="0.2">
      <c r="C815" s="21"/>
      <c r="D815" s="21"/>
      <c r="E815" s="21"/>
    </row>
    <row r="816" spans="3:5" x14ac:dyDescent="0.2">
      <c r="C816" s="21"/>
      <c r="D816" s="21"/>
      <c r="E816" s="21"/>
    </row>
    <row r="817" spans="3:5" x14ac:dyDescent="0.2">
      <c r="C817" s="21"/>
      <c r="D817" s="21"/>
      <c r="E817" s="21"/>
    </row>
    <row r="818" spans="3:5" x14ac:dyDescent="0.2">
      <c r="C818" s="21"/>
      <c r="D818" s="21"/>
      <c r="E818" s="21"/>
    </row>
    <row r="819" spans="3:5" x14ac:dyDescent="0.2">
      <c r="C819" s="21"/>
      <c r="D819" s="21"/>
      <c r="E819" s="21"/>
    </row>
    <row r="820" spans="3:5" x14ac:dyDescent="0.2">
      <c r="C820" s="21"/>
      <c r="D820" s="21"/>
      <c r="E820" s="21"/>
    </row>
    <row r="821" spans="3:5" x14ac:dyDescent="0.2">
      <c r="C821" s="21"/>
      <c r="D821" s="21"/>
      <c r="E821" s="21"/>
    </row>
    <row r="822" spans="3:5" x14ac:dyDescent="0.2">
      <c r="C822" s="21"/>
      <c r="D822" s="21"/>
      <c r="E822" s="21"/>
    </row>
    <row r="823" spans="3:5" x14ac:dyDescent="0.2">
      <c r="C823" s="21"/>
      <c r="D823" s="21"/>
      <c r="E823" s="21"/>
    </row>
    <row r="824" spans="3:5" x14ac:dyDescent="0.2">
      <c r="C824" s="21"/>
      <c r="D824" s="21"/>
      <c r="E824" s="21"/>
    </row>
    <row r="825" spans="3:5" x14ac:dyDescent="0.2">
      <c r="C825" s="21"/>
      <c r="D825" s="21"/>
      <c r="E825" s="21"/>
    </row>
    <row r="826" spans="3:5" x14ac:dyDescent="0.2">
      <c r="C826" s="21"/>
      <c r="D826" s="21"/>
      <c r="E826" s="21"/>
    </row>
    <row r="827" spans="3:5" x14ac:dyDescent="0.2">
      <c r="C827" s="21"/>
      <c r="D827" s="21"/>
      <c r="E827" s="21"/>
    </row>
    <row r="828" spans="3:5" x14ac:dyDescent="0.2">
      <c r="C828" s="21"/>
      <c r="D828" s="21"/>
      <c r="E828" s="21"/>
    </row>
    <row r="829" spans="3:5" x14ac:dyDescent="0.2">
      <c r="C829" s="21"/>
      <c r="D829" s="21"/>
      <c r="E829" s="21"/>
    </row>
    <row r="830" spans="3:5" x14ac:dyDescent="0.2">
      <c r="C830" s="21"/>
      <c r="D830" s="21"/>
      <c r="E830" s="21"/>
    </row>
    <row r="831" spans="3:5" x14ac:dyDescent="0.2">
      <c r="C831" s="21"/>
      <c r="D831" s="21"/>
      <c r="E831" s="21"/>
    </row>
    <row r="832" spans="3:5" x14ac:dyDescent="0.2">
      <c r="C832" s="21"/>
      <c r="D832" s="21"/>
      <c r="E832" s="21"/>
    </row>
    <row r="833" spans="3:5" x14ac:dyDescent="0.2">
      <c r="C833" s="21"/>
      <c r="D833" s="21"/>
      <c r="E833" s="21"/>
    </row>
    <row r="834" spans="3:5" x14ac:dyDescent="0.2">
      <c r="C834" s="21"/>
      <c r="D834" s="21"/>
      <c r="E834" s="21"/>
    </row>
    <row r="835" spans="3:5" x14ac:dyDescent="0.2">
      <c r="C835" s="21"/>
      <c r="D835" s="21"/>
      <c r="E835" s="21"/>
    </row>
    <row r="836" spans="3:5" x14ac:dyDescent="0.2">
      <c r="C836" s="21"/>
      <c r="D836" s="21"/>
      <c r="E836" s="21"/>
    </row>
    <row r="837" spans="3:5" x14ac:dyDescent="0.2">
      <c r="C837" s="21"/>
      <c r="D837" s="21"/>
      <c r="E837" s="21"/>
    </row>
    <row r="838" spans="3:5" x14ac:dyDescent="0.2">
      <c r="C838" s="21"/>
      <c r="D838" s="21"/>
      <c r="E838" s="21"/>
    </row>
    <row r="839" spans="3:5" x14ac:dyDescent="0.2">
      <c r="C839" s="21"/>
      <c r="D839" s="21"/>
      <c r="E839" s="21"/>
    </row>
    <row r="840" spans="3:5" x14ac:dyDescent="0.2">
      <c r="C840" s="21"/>
      <c r="D840" s="21"/>
      <c r="E840" s="21"/>
    </row>
    <row r="841" spans="3:5" x14ac:dyDescent="0.2">
      <c r="C841" s="21"/>
      <c r="D841" s="21"/>
      <c r="E841" s="21"/>
    </row>
    <row r="842" spans="3:5" x14ac:dyDescent="0.2">
      <c r="C842" s="21"/>
      <c r="D842" s="21"/>
      <c r="E842" s="21"/>
    </row>
    <row r="843" spans="3:5" x14ac:dyDescent="0.2">
      <c r="C843" s="21"/>
      <c r="D843" s="21"/>
      <c r="E843" s="21"/>
    </row>
    <row r="844" spans="3:5" x14ac:dyDescent="0.2">
      <c r="C844" s="21"/>
      <c r="D844" s="21"/>
      <c r="E844" s="21"/>
    </row>
    <row r="845" spans="3:5" x14ac:dyDescent="0.2">
      <c r="C845" s="21"/>
      <c r="D845" s="21"/>
      <c r="E845" s="21"/>
    </row>
    <row r="846" spans="3:5" x14ac:dyDescent="0.2">
      <c r="C846" s="21"/>
      <c r="D846" s="21"/>
      <c r="E846" s="21"/>
    </row>
    <row r="847" spans="3:5" x14ac:dyDescent="0.2">
      <c r="C847" s="21"/>
      <c r="D847" s="21"/>
      <c r="E847" s="21"/>
    </row>
    <row r="848" spans="3:5" x14ac:dyDescent="0.2">
      <c r="C848" s="21"/>
      <c r="D848" s="21"/>
      <c r="E848" s="21"/>
    </row>
    <row r="849" spans="3:5" x14ac:dyDescent="0.2">
      <c r="C849" s="21"/>
      <c r="D849" s="21"/>
      <c r="E849" s="21"/>
    </row>
    <row r="850" spans="3:5" x14ac:dyDescent="0.2">
      <c r="C850" s="21"/>
      <c r="D850" s="21"/>
      <c r="E850" s="21"/>
    </row>
    <row r="851" spans="3:5" x14ac:dyDescent="0.2">
      <c r="C851" s="21"/>
      <c r="D851" s="21"/>
      <c r="E851" s="21"/>
    </row>
    <row r="852" spans="3:5" x14ac:dyDescent="0.2">
      <c r="C852" s="21"/>
      <c r="D852" s="21"/>
      <c r="E852" s="21"/>
    </row>
    <row r="853" spans="3:5" x14ac:dyDescent="0.2">
      <c r="C853" s="21"/>
      <c r="D853" s="21"/>
      <c r="E853" s="21"/>
    </row>
    <row r="854" spans="3:5" x14ac:dyDescent="0.2">
      <c r="C854" s="21"/>
      <c r="D854" s="21"/>
      <c r="E854" s="21"/>
    </row>
    <row r="855" spans="3:5" x14ac:dyDescent="0.2">
      <c r="C855" s="21"/>
      <c r="D855" s="21"/>
      <c r="E855" s="21"/>
    </row>
    <row r="856" spans="3:5" x14ac:dyDescent="0.2">
      <c r="C856" s="21"/>
      <c r="D856" s="21"/>
      <c r="E856" s="21"/>
    </row>
    <row r="857" spans="3:5" x14ac:dyDescent="0.2">
      <c r="C857" s="21"/>
      <c r="D857" s="21"/>
      <c r="E857" s="21"/>
    </row>
    <row r="858" spans="3:5" x14ac:dyDescent="0.2">
      <c r="C858" s="21"/>
      <c r="D858" s="21"/>
      <c r="E858" s="21"/>
    </row>
    <row r="859" spans="3:5" x14ac:dyDescent="0.2">
      <c r="C859" s="21"/>
      <c r="D859" s="21"/>
      <c r="E859" s="21"/>
    </row>
    <row r="860" spans="3:5" x14ac:dyDescent="0.2">
      <c r="C860" s="21"/>
      <c r="D860" s="21"/>
      <c r="E860" s="21"/>
    </row>
    <row r="861" spans="3:5" x14ac:dyDescent="0.2">
      <c r="C861" s="21"/>
      <c r="D861" s="21"/>
      <c r="E861" s="21"/>
    </row>
    <row r="862" spans="3:5" x14ac:dyDescent="0.2">
      <c r="C862" s="21"/>
      <c r="D862" s="21"/>
      <c r="E862" s="21"/>
    </row>
    <row r="863" spans="3:5" x14ac:dyDescent="0.2">
      <c r="C863" s="21"/>
      <c r="D863" s="21"/>
      <c r="E863" s="21"/>
    </row>
    <row r="864" spans="3:5" x14ac:dyDescent="0.2">
      <c r="C864" s="21"/>
      <c r="D864" s="21"/>
      <c r="E864" s="21"/>
    </row>
    <row r="865" spans="3:5" x14ac:dyDescent="0.2">
      <c r="C865" s="21"/>
      <c r="D865" s="21"/>
      <c r="E865" s="21"/>
    </row>
    <row r="866" spans="3:5" x14ac:dyDescent="0.2">
      <c r="C866" s="21"/>
      <c r="D866" s="21"/>
      <c r="E866" s="21"/>
    </row>
    <row r="867" spans="3:5" x14ac:dyDescent="0.2">
      <c r="C867" s="21"/>
      <c r="D867" s="21"/>
      <c r="E867" s="21"/>
    </row>
    <row r="868" spans="3:5" x14ac:dyDescent="0.2">
      <c r="C868" s="21"/>
      <c r="D868" s="21"/>
      <c r="E868" s="21"/>
    </row>
    <row r="869" spans="3:5" x14ac:dyDescent="0.2">
      <c r="C869" s="21"/>
      <c r="D869" s="21"/>
      <c r="E869" s="21"/>
    </row>
    <row r="870" spans="3:5" x14ac:dyDescent="0.2">
      <c r="C870" s="21"/>
      <c r="D870" s="21"/>
      <c r="E870" s="21"/>
    </row>
    <row r="871" spans="3:5" x14ac:dyDescent="0.2">
      <c r="C871" s="21"/>
      <c r="D871" s="21"/>
      <c r="E871" s="21"/>
    </row>
    <row r="872" spans="3:5" x14ac:dyDescent="0.2">
      <c r="C872" s="21"/>
      <c r="D872" s="21"/>
      <c r="E872" s="21"/>
    </row>
    <row r="873" spans="3:5" x14ac:dyDescent="0.2">
      <c r="C873" s="21"/>
      <c r="D873" s="21"/>
      <c r="E873" s="21"/>
    </row>
    <row r="874" spans="3:5" x14ac:dyDescent="0.2">
      <c r="C874" s="21"/>
      <c r="D874" s="21"/>
      <c r="E874" s="21"/>
    </row>
    <row r="875" spans="3:5" x14ac:dyDescent="0.2">
      <c r="C875" s="21"/>
      <c r="D875" s="21"/>
      <c r="E875" s="21"/>
    </row>
    <row r="876" spans="3:5" x14ac:dyDescent="0.2">
      <c r="C876" s="21"/>
      <c r="D876" s="21"/>
      <c r="E876" s="21"/>
    </row>
    <row r="877" spans="3:5" x14ac:dyDescent="0.2">
      <c r="C877" s="21"/>
      <c r="D877" s="21"/>
      <c r="E877" s="21"/>
    </row>
    <row r="878" spans="3:5" x14ac:dyDescent="0.2">
      <c r="C878" s="21"/>
      <c r="D878" s="21"/>
      <c r="E878" s="21"/>
    </row>
    <row r="879" spans="3:5" x14ac:dyDescent="0.2">
      <c r="C879" s="21"/>
      <c r="D879" s="21"/>
      <c r="E879" s="21"/>
    </row>
    <row r="880" spans="3:5" x14ac:dyDescent="0.2">
      <c r="C880" s="21"/>
      <c r="D880" s="21"/>
      <c r="E880" s="21"/>
    </row>
    <row r="881" spans="3:5" x14ac:dyDescent="0.2">
      <c r="C881" s="21"/>
      <c r="D881" s="21"/>
      <c r="E881" s="21"/>
    </row>
    <row r="882" spans="3:5" x14ac:dyDescent="0.2">
      <c r="C882" s="21"/>
      <c r="D882" s="21"/>
      <c r="E882" s="21"/>
    </row>
    <row r="883" spans="3:5" x14ac:dyDescent="0.2">
      <c r="C883" s="21"/>
      <c r="D883" s="21"/>
      <c r="E883" s="21"/>
    </row>
    <row r="884" spans="3:5" x14ac:dyDescent="0.2">
      <c r="C884" s="21"/>
      <c r="D884" s="21"/>
      <c r="E884" s="21"/>
    </row>
    <row r="885" spans="3:5" x14ac:dyDescent="0.2">
      <c r="C885" s="21"/>
      <c r="D885" s="21"/>
      <c r="E885" s="21"/>
    </row>
    <row r="886" spans="3:5" x14ac:dyDescent="0.2">
      <c r="C886" s="21"/>
      <c r="D886" s="21"/>
      <c r="E886" s="21"/>
    </row>
    <row r="887" spans="3:5" x14ac:dyDescent="0.2">
      <c r="C887" s="21"/>
      <c r="D887" s="21"/>
      <c r="E887" s="21"/>
    </row>
    <row r="888" spans="3:5" x14ac:dyDescent="0.2">
      <c r="C888" s="21"/>
      <c r="D888" s="21"/>
      <c r="E888" s="21"/>
    </row>
    <row r="889" spans="3:5" x14ac:dyDescent="0.2">
      <c r="C889" s="21"/>
      <c r="D889" s="21"/>
      <c r="E889" s="21"/>
    </row>
    <row r="890" spans="3:5" x14ac:dyDescent="0.2">
      <c r="C890" s="21"/>
      <c r="D890" s="21"/>
      <c r="E890" s="21"/>
    </row>
    <row r="891" spans="3:5" x14ac:dyDescent="0.2">
      <c r="C891" s="21"/>
      <c r="D891" s="21"/>
      <c r="E891" s="21"/>
    </row>
    <row r="892" spans="3:5" x14ac:dyDescent="0.2">
      <c r="C892" s="21"/>
      <c r="D892" s="21"/>
      <c r="E892" s="21"/>
    </row>
    <row r="893" spans="3:5" x14ac:dyDescent="0.2">
      <c r="C893" s="21"/>
      <c r="D893" s="21"/>
      <c r="E893" s="21"/>
    </row>
    <row r="894" spans="3:5" x14ac:dyDescent="0.2">
      <c r="C894" s="21"/>
      <c r="D894" s="21"/>
      <c r="E894" s="21"/>
    </row>
    <row r="895" spans="3:5" x14ac:dyDescent="0.2">
      <c r="C895" s="21"/>
      <c r="D895" s="21"/>
      <c r="E895" s="21"/>
    </row>
    <row r="896" spans="3:5" x14ac:dyDescent="0.2">
      <c r="C896" s="21"/>
      <c r="D896" s="21"/>
      <c r="E896" s="21"/>
    </row>
    <row r="897" spans="3:5" x14ac:dyDescent="0.2">
      <c r="C897" s="21"/>
      <c r="D897" s="21"/>
      <c r="E897" s="21"/>
    </row>
    <row r="898" spans="3:5" x14ac:dyDescent="0.2">
      <c r="C898" s="21"/>
      <c r="D898" s="21"/>
      <c r="E898" s="21"/>
    </row>
    <row r="899" spans="3:5" x14ac:dyDescent="0.2">
      <c r="C899" s="21"/>
      <c r="D899" s="21"/>
      <c r="E899" s="21"/>
    </row>
    <row r="900" spans="3:5" x14ac:dyDescent="0.2">
      <c r="C900" s="21"/>
      <c r="D900" s="21"/>
      <c r="E900" s="21"/>
    </row>
    <row r="901" spans="3:5" x14ac:dyDescent="0.2">
      <c r="C901" s="21"/>
      <c r="D901" s="21"/>
      <c r="E901" s="21"/>
    </row>
    <row r="902" spans="3:5" x14ac:dyDescent="0.2">
      <c r="C902" s="21"/>
      <c r="D902" s="21"/>
      <c r="E902" s="21"/>
    </row>
    <row r="903" spans="3:5" x14ac:dyDescent="0.2">
      <c r="C903" s="21"/>
      <c r="D903" s="21"/>
      <c r="E903" s="21"/>
    </row>
    <row r="904" spans="3:5" x14ac:dyDescent="0.2">
      <c r="C904" s="21"/>
      <c r="D904" s="21"/>
      <c r="E904" s="21"/>
    </row>
    <row r="905" spans="3:5" x14ac:dyDescent="0.2">
      <c r="C905" s="21"/>
      <c r="D905" s="21"/>
      <c r="E905" s="21"/>
    </row>
    <row r="906" spans="3:5" x14ac:dyDescent="0.2">
      <c r="C906" s="21"/>
      <c r="D906" s="21"/>
      <c r="E906" s="21"/>
    </row>
    <row r="907" spans="3:5" x14ac:dyDescent="0.2">
      <c r="C907" s="21"/>
      <c r="D907" s="21"/>
      <c r="E907" s="21"/>
    </row>
    <row r="908" spans="3:5" x14ac:dyDescent="0.2">
      <c r="C908" s="21"/>
      <c r="D908" s="21"/>
      <c r="E908" s="21"/>
    </row>
    <row r="909" spans="3:5" x14ac:dyDescent="0.2">
      <c r="C909" s="21"/>
      <c r="D909" s="21"/>
      <c r="E909" s="21"/>
    </row>
    <row r="910" spans="3:5" x14ac:dyDescent="0.2">
      <c r="C910" s="21"/>
      <c r="D910" s="21"/>
      <c r="E910" s="21"/>
    </row>
    <row r="911" spans="3:5" x14ac:dyDescent="0.2">
      <c r="C911" s="21"/>
      <c r="D911" s="21"/>
      <c r="E911" s="21"/>
    </row>
    <row r="912" spans="3:5" x14ac:dyDescent="0.2">
      <c r="C912" s="21"/>
      <c r="D912" s="21"/>
      <c r="E912" s="21"/>
    </row>
    <row r="913" spans="3:5" x14ac:dyDescent="0.2">
      <c r="C913" s="21"/>
      <c r="D913" s="21"/>
      <c r="E913" s="21"/>
    </row>
    <row r="914" spans="3:5" x14ac:dyDescent="0.2">
      <c r="C914" s="21"/>
      <c r="D914" s="21"/>
      <c r="E914" s="21"/>
    </row>
    <row r="915" spans="3:5" x14ac:dyDescent="0.2">
      <c r="C915" s="21"/>
      <c r="D915" s="21"/>
      <c r="E915" s="21"/>
    </row>
    <row r="916" spans="3:5" x14ac:dyDescent="0.2">
      <c r="C916" s="21"/>
      <c r="D916" s="21"/>
      <c r="E916" s="21"/>
    </row>
    <row r="917" spans="3:5" x14ac:dyDescent="0.2">
      <c r="C917" s="21"/>
      <c r="D917" s="21"/>
      <c r="E917" s="21"/>
    </row>
    <row r="918" spans="3:5" x14ac:dyDescent="0.2">
      <c r="C918" s="21"/>
      <c r="D918" s="21"/>
      <c r="E918" s="21"/>
    </row>
    <row r="919" spans="3:5" x14ac:dyDescent="0.2">
      <c r="C919" s="21"/>
      <c r="D919" s="21"/>
      <c r="E919" s="21"/>
    </row>
    <row r="920" spans="3:5" x14ac:dyDescent="0.2">
      <c r="C920" s="21"/>
      <c r="D920" s="21"/>
      <c r="E920" s="21"/>
    </row>
    <row r="921" spans="3:5" x14ac:dyDescent="0.2">
      <c r="C921" s="21"/>
      <c r="D921" s="21"/>
      <c r="E921" s="21"/>
    </row>
    <row r="922" spans="3:5" x14ac:dyDescent="0.2">
      <c r="C922" s="21"/>
      <c r="D922" s="21"/>
      <c r="E922" s="21"/>
    </row>
    <row r="923" spans="3:5" x14ac:dyDescent="0.2">
      <c r="C923" s="21"/>
      <c r="D923" s="21"/>
      <c r="E923" s="21"/>
    </row>
    <row r="924" spans="3:5" x14ac:dyDescent="0.2">
      <c r="C924" s="21"/>
      <c r="D924" s="21"/>
      <c r="E924" s="21"/>
    </row>
    <row r="925" spans="3:5" x14ac:dyDescent="0.2">
      <c r="C925" s="21"/>
      <c r="D925" s="21"/>
      <c r="E925" s="21"/>
    </row>
    <row r="926" spans="3:5" x14ac:dyDescent="0.2">
      <c r="C926" s="21"/>
      <c r="D926" s="21"/>
      <c r="E926" s="21"/>
    </row>
    <row r="927" spans="3:5" x14ac:dyDescent="0.2">
      <c r="C927" s="21"/>
      <c r="D927" s="21"/>
      <c r="E927" s="21"/>
    </row>
    <row r="928" spans="3:5" x14ac:dyDescent="0.2">
      <c r="C928" s="21"/>
      <c r="D928" s="21"/>
      <c r="E928" s="21"/>
    </row>
    <row r="929" spans="3:5" x14ac:dyDescent="0.2">
      <c r="C929" s="21"/>
      <c r="D929" s="21"/>
      <c r="E929" s="21"/>
    </row>
    <row r="930" spans="3:5" x14ac:dyDescent="0.2">
      <c r="C930" s="21"/>
      <c r="D930" s="21"/>
      <c r="E930" s="21"/>
    </row>
    <row r="931" spans="3:5" x14ac:dyDescent="0.2">
      <c r="C931" s="21"/>
      <c r="D931" s="21"/>
      <c r="E931" s="21"/>
    </row>
    <row r="932" spans="3:5" x14ac:dyDescent="0.2">
      <c r="C932" s="21"/>
      <c r="D932" s="21"/>
      <c r="E932" s="21"/>
    </row>
    <row r="933" spans="3:5" x14ac:dyDescent="0.2">
      <c r="C933" s="21"/>
      <c r="D933" s="21"/>
      <c r="E933" s="21"/>
    </row>
    <row r="934" spans="3:5" x14ac:dyDescent="0.2">
      <c r="C934" s="21"/>
      <c r="D934" s="21"/>
      <c r="E934" s="21"/>
    </row>
    <row r="935" spans="3:5" x14ac:dyDescent="0.2">
      <c r="C935" s="21"/>
      <c r="D935" s="21"/>
      <c r="E935" s="21"/>
    </row>
    <row r="936" spans="3:5" x14ac:dyDescent="0.2">
      <c r="C936" s="21"/>
      <c r="D936" s="21"/>
      <c r="E936" s="21"/>
    </row>
    <row r="937" spans="3:5" x14ac:dyDescent="0.2">
      <c r="C937" s="21"/>
      <c r="D937" s="21"/>
      <c r="E937" s="21"/>
    </row>
    <row r="938" spans="3:5" x14ac:dyDescent="0.2">
      <c r="C938" s="21"/>
      <c r="D938" s="21"/>
      <c r="E938" s="21"/>
    </row>
    <row r="939" spans="3:5" x14ac:dyDescent="0.2">
      <c r="C939" s="21"/>
      <c r="D939" s="21"/>
      <c r="E939" s="21"/>
    </row>
    <row r="940" spans="3:5" x14ac:dyDescent="0.2">
      <c r="C940" s="21"/>
      <c r="D940" s="21"/>
      <c r="E940" s="21"/>
    </row>
    <row r="941" spans="3:5" x14ac:dyDescent="0.2">
      <c r="C941" s="21"/>
      <c r="D941" s="21"/>
      <c r="E941" s="21"/>
    </row>
    <row r="942" spans="3:5" x14ac:dyDescent="0.2">
      <c r="C942" s="21"/>
      <c r="D942" s="21"/>
      <c r="E942" s="21"/>
    </row>
    <row r="943" spans="3:5" x14ac:dyDescent="0.2">
      <c r="C943" s="21"/>
      <c r="D943" s="21"/>
      <c r="E943" s="21"/>
    </row>
    <row r="944" spans="3:5" x14ac:dyDescent="0.2">
      <c r="C944" s="21"/>
      <c r="D944" s="21"/>
      <c r="E944" s="21"/>
    </row>
    <row r="945" spans="3:5" x14ac:dyDescent="0.2">
      <c r="C945" s="21"/>
      <c r="D945" s="21"/>
      <c r="E945" s="21"/>
    </row>
    <row r="946" spans="3:5" x14ac:dyDescent="0.2">
      <c r="C946" s="21"/>
      <c r="D946" s="21"/>
      <c r="E946" s="21"/>
    </row>
    <row r="947" spans="3:5" x14ac:dyDescent="0.2">
      <c r="C947" s="21"/>
      <c r="D947" s="21"/>
      <c r="E947" s="21"/>
    </row>
    <row r="948" spans="3:5" x14ac:dyDescent="0.2">
      <c r="C948" s="21"/>
      <c r="D948" s="21"/>
      <c r="E948" s="21"/>
    </row>
    <row r="949" spans="3:5" x14ac:dyDescent="0.2">
      <c r="C949" s="21"/>
      <c r="D949" s="21"/>
      <c r="E949" s="21"/>
    </row>
    <row r="950" spans="3:5" x14ac:dyDescent="0.2">
      <c r="C950" s="21"/>
      <c r="D950" s="21"/>
      <c r="E950" s="21"/>
    </row>
    <row r="951" spans="3:5" x14ac:dyDescent="0.2">
      <c r="C951" s="21"/>
      <c r="D951" s="21"/>
      <c r="E951" s="21"/>
    </row>
    <row r="952" spans="3:5" x14ac:dyDescent="0.2">
      <c r="C952" s="21"/>
      <c r="D952" s="21"/>
      <c r="E952" s="21"/>
    </row>
    <row r="953" spans="3:5" x14ac:dyDescent="0.2">
      <c r="C953" s="21"/>
      <c r="D953" s="21"/>
      <c r="E953" s="21"/>
    </row>
    <row r="954" spans="3:5" x14ac:dyDescent="0.2">
      <c r="C954" s="21"/>
      <c r="D954" s="21"/>
      <c r="E954" s="21"/>
    </row>
    <row r="955" spans="3:5" x14ac:dyDescent="0.2">
      <c r="C955" s="21"/>
      <c r="D955" s="21"/>
      <c r="E955" s="21"/>
    </row>
    <row r="956" spans="3:5" x14ac:dyDescent="0.2">
      <c r="C956" s="21"/>
      <c r="D956" s="21"/>
      <c r="E956" s="21"/>
    </row>
    <row r="957" spans="3:5" x14ac:dyDescent="0.2">
      <c r="C957" s="21"/>
      <c r="D957" s="21"/>
      <c r="E957" s="21"/>
    </row>
    <row r="958" spans="3:5" x14ac:dyDescent="0.2">
      <c r="C958" s="21"/>
      <c r="D958" s="21"/>
      <c r="E958" s="21"/>
    </row>
    <row r="959" spans="3:5" x14ac:dyDescent="0.2">
      <c r="C959" s="21"/>
      <c r="D959" s="21"/>
      <c r="E959" s="21"/>
    </row>
    <row r="960" spans="3:5" x14ac:dyDescent="0.2">
      <c r="C960" s="21"/>
      <c r="D960" s="21"/>
      <c r="E960" s="21"/>
    </row>
    <row r="961" spans="3:5" x14ac:dyDescent="0.2">
      <c r="C961" s="21"/>
      <c r="D961" s="21"/>
      <c r="E961" s="21"/>
    </row>
    <row r="962" spans="3:5" x14ac:dyDescent="0.2">
      <c r="C962" s="21"/>
      <c r="D962" s="21"/>
      <c r="E962" s="21"/>
    </row>
    <row r="963" spans="3:5" x14ac:dyDescent="0.2">
      <c r="C963" s="21"/>
      <c r="D963" s="21"/>
      <c r="E963" s="21"/>
    </row>
    <row r="964" spans="3:5" x14ac:dyDescent="0.2">
      <c r="C964" s="21"/>
      <c r="D964" s="21"/>
      <c r="E964" s="21"/>
    </row>
    <row r="965" spans="3:5" x14ac:dyDescent="0.2">
      <c r="C965" s="21"/>
      <c r="D965" s="21"/>
      <c r="E965" s="21"/>
    </row>
    <row r="966" spans="3:5" x14ac:dyDescent="0.2">
      <c r="C966" s="21"/>
      <c r="D966" s="21"/>
      <c r="E966" s="21"/>
    </row>
    <row r="967" spans="3:5" x14ac:dyDescent="0.2">
      <c r="C967" s="21"/>
      <c r="D967" s="21"/>
      <c r="E967" s="21"/>
    </row>
    <row r="968" spans="3:5" x14ac:dyDescent="0.2">
      <c r="C968" s="21"/>
      <c r="D968" s="21"/>
      <c r="E968" s="21"/>
    </row>
    <row r="969" spans="3:5" x14ac:dyDescent="0.2">
      <c r="C969" s="21"/>
      <c r="D969" s="21"/>
      <c r="E969" s="21"/>
    </row>
    <row r="970" spans="3:5" x14ac:dyDescent="0.2">
      <c r="C970" s="21"/>
      <c r="D970" s="21"/>
      <c r="E970" s="21"/>
    </row>
    <row r="971" spans="3:5" x14ac:dyDescent="0.2">
      <c r="C971" s="21"/>
      <c r="D971" s="21"/>
      <c r="E971" s="21"/>
    </row>
    <row r="972" spans="3:5" x14ac:dyDescent="0.2">
      <c r="C972" s="21"/>
      <c r="D972" s="21"/>
      <c r="E972" s="21"/>
    </row>
    <row r="973" spans="3:5" x14ac:dyDescent="0.2">
      <c r="C973" s="21"/>
      <c r="D973" s="21"/>
      <c r="E973" s="21"/>
    </row>
    <row r="974" spans="3:5" x14ac:dyDescent="0.2">
      <c r="C974" s="21"/>
      <c r="D974" s="21"/>
      <c r="E974" s="21"/>
    </row>
    <row r="975" spans="3:5" x14ac:dyDescent="0.2">
      <c r="C975" s="21"/>
      <c r="D975" s="21"/>
      <c r="E975" s="21"/>
    </row>
    <row r="976" spans="3:5" x14ac:dyDescent="0.2">
      <c r="C976" s="21"/>
      <c r="D976" s="21"/>
      <c r="E976" s="21"/>
    </row>
    <row r="977" spans="3:5" x14ac:dyDescent="0.2">
      <c r="C977" s="21"/>
      <c r="D977" s="21"/>
      <c r="E977" s="21"/>
    </row>
    <row r="978" spans="3:5" x14ac:dyDescent="0.2">
      <c r="C978" s="21"/>
      <c r="D978" s="21"/>
      <c r="E978" s="21"/>
    </row>
    <row r="979" spans="3:5" x14ac:dyDescent="0.2">
      <c r="C979" s="21"/>
      <c r="D979" s="21"/>
      <c r="E979" s="21"/>
    </row>
    <row r="980" spans="3:5" x14ac:dyDescent="0.2">
      <c r="C980" s="21"/>
      <c r="D980" s="21"/>
      <c r="E980" s="21"/>
    </row>
    <row r="981" spans="3:5" x14ac:dyDescent="0.2">
      <c r="C981" s="21"/>
      <c r="D981" s="21"/>
      <c r="E981" s="21"/>
    </row>
    <row r="982" spans="3:5" x14ac:dyDescent="0.2">
      <c r="C982" s="21"/>
      <c r="D982" s="21"/>
      <c r="E982" s="21"/>
    </row>
    <row r="983" spans="3:5" x14ac:dyDescent="0.2">
      <c r="C983" s="21"/>
      <c r="D983" s="21"/>
      <c r="E983" s="21"/>
    </row>
    <row r="984" spans="3:5" x14ac:dyDescent="0.2">
      <c r="C984" s="21"/>
      <c r="D984" s="21"/>
      <c r="E984" s="21"/>
    </row>
    <row r="985" spans="3:5" x14ac:dyDescent="0.2">
      <c r="C985" s="21"/>
      <c r="D985" s="21"/>
      <c r="E985" s="21"/>
    </row>
    <row r="986" spans="3:5" x14ac:dyDescent="0.2">
      <c r="C986" s="21"/>
      <c r="D986" s="21"/>
      <c r="E986" s="21"/>
    </row>
    <row r="987" spans="3:5" x14ac:dyDescent="0.2">
      <c r="C987" s="21"/>
      <c r="D987" s="21"/>
      <c r="E987" s="21"/>
    </row>
    <row r="988" spans="3:5" x14ac:dyDescent="0.2">
      <c r="C988" s="21"/>
      <c r="D988" s="21"/>
      <c r="E988" s="21"/>
    </row>
    <row r="989" spans="3:5" x14ac:dyDescent="0.2">
      <c r="C989" s="21"/>
      <c r="D989" s="21"/>
      <c r="E989" s="21"/>
    </row>
    <row r="990" spans="3:5" x14ac:dyDescent="0.2">
      <c r="C990" s="21"/>
      <c r="D990" s="21"/>
      <c r="E990" s="21"/>
    </row>
    <row r="991" spans="3:5" x14ac:dyDescent="0.2">
      <c r="C991" s="21"/>
      <c r="D991" s="21"/>
      <c r="E991" s="21"/>
    </row>
    <row r="992" spans="3:5" x14ac:dyDescent="0.2">
      <c r="C992" s="21"/>
      <c r="D992" s="21"/>
      <c r="E992" s="21"/>
    </row>
    <row r="993" spans="3:5" x14ac:dyDescent="0.2">
      <c r="C993" s="21"/>
      <c r="D993" s="21"/>
      <c r="E993" s="21"/>
    </row>
    <row r="994" spans="3:5" x14ac:dyDescent="0.2">
      <c r="C994" s="21"/>
      <c r="D994" s="21"/>
      <c r="E994" s="21"/>
    </row>
    <row r="995" spans="3:5" x14ac:dyDescent="0.2">
      <c r="C995" s="21"/>
      <c r="D995" s="21"/>
      <c r="E995" s="21"/>
    </row>
    <row r="996" spans="3:5" x14ac:dyDescent="0.2">
      <c r="C996" s="21"/>
      <c r="D996" s="21"/>
      <c r="E996" s="21"/>
    </row>
    <row r="997" spans="3:5" x14ac:dyDescent="0.2">
      <c r="C997" s="21"/>
      <c r="D997" s="21"/>
      <c r="E997" s="21"/>
    </row>
    <row r="998" spans="3:5" x14ac:dyDescent="0.2">
      <c r="C998" s="21"/>
      <c r="D998" s="21"/>
      <c r="E998" s="21"/>
    </row>
    <row r="999" spans="3:5" x14ac:dyDescent="0.2">
      <c r="C999" s="21"/>
      <c r="D999" s="21"/>
      <c r="E999" s="21"/>
    </row>
    <row r="1000" spans="3:5" x14ac:dyDescent="0.2">
      <c r="C1000" s="21"/>
      <c r="D1000" s="21"/>
      <c r="E1000" s="21"/>
    </row>
    <row r="1001" spans="3:5" x14ac:dyDescent="0.2">
      <c r="C1001" s="21"/>
      <c r="D1001" s="21"/>
      <c r="E1001" s="21"/>
    </row>
    <row r="1002" spans="3:5" x14ac:dyDescent="0.2">
      <c r="C1002" s="21"/>
      <c r="D1002" s="21"/>
      <c r="E1002" s="21"/>
    </row>
    <row r="1003" spans="3:5" x14ac:dyDescent="0.2">
      <c r="C1003" s="21"/>
      <c r="D1003" s="21"/>
      <c r="E1003" s="21"/>
    </row>
    <row r="1004" spans="3:5" x14ac:dyDescent="0.2">
      <c r="C1004" s="21"/>
      <c r="D1004" s="21"/>
      <c r="E1004" s="21"/>
    </row>
    <row r="1005" spans="3:5" x14ac:dyDescent="0.2">
      <c r="C1005" s="21"/>
      <c r="D1005" s="21"/>
      <c r="E1005" s="21"/>
    </row>
    <row r="1006" spans="3:5" x14ac:dyDescent="0.2">
      <c r="C1006" s="21"/>
      <c r="D1006" s="21"/>
      <c r="E1006" s="21"/>
    </row>
    <row r="1007" spans="3:5" x14ac:dyDescent="0.2">
      <c r="C1007" s="21"/>
      <c r="D1007" s="21"/>
      <c r="E1007" s="21"/>
    </row>
    <row r="1008" spans="3:5" x14ac:dyDescent="0.2">
      <c r="C1008" s="21"/>
      <c r="D1008" s="21"/>
      <c r="E1008" s="21"/>
    </row>
    <row r="1009" spans="3:5" x14ac:dyDescent="0.2">
      <c r="C1009" s="21"/>
      <c r="D1009" s="21"/>
      <c r="E1009" s="21"/>
    </row>
    <row r="1010" spans="3:5" x14ac:dyDescent="0.2">
      <c r="C1010" s="21"/>
      <c r="D1010" s="21"/>
      <c r="E1010" s="21"/>
    </row>
    <row r="1011" spans="3:5" x14ac:dyDescent="0.2">
      <c r="C1011" s="21"/>
      <c r="D1011" s="21"/>
      <c r="E1011" s="21"/>
    </row>
    <row r="1012" spans="3:5" x14ac:dyDescent="0.2">
      <c r="C1012" s="21"/>
      <c r="D1012" s="21"/>
      <c r="E1012" s="21"/>
    </row>
    <row r="1013" spans="3:5" x14ac:dyDescent="0.2">
      <c r="C1013" s="21"/>
      <c r="D1013" s="21"/>
      <c r="E1013" s="21"/>
    </row>
    <row r="1014" spans="3:5" x14ac:dyDescent="0.2">
      <c r="C1014" s="21"/>
      <c r="D1014" s="21"/>
      <c r="E1014" s="21"/>
    </row>
    <row r="1015" spans="3:5" x14ac:dyDescent="0.2">
      <c r="C1015" s="21"/>
      <c r="D1015" s="21"/>
      <c r="E1015" s="21"/>
    </row>
    <row r="1016" spans="3:5" x14ac:dyDescent="0.2">
      <c r="C1016" s="21"/>
      <c r="D1016" s="21"/>
      <c r="E1016" s="21"/>
    </row>
    <row r="1017" spans="3:5" x14ac:dyDescent="0.2">
      <c r="C1017" s="21"/>
      <c r="D1017" s="21"/>
      <c r="E1017" s="21"/>
    </row>
    <row r="1018" spans="3:5" x14ac:dyDescent="0.2">
      <c r="C1018" s="21"/>
      <c r="D1018" s="21"/>
      <c r="E1018" s="21"/>
    </row>
    <row r="1019" spans="3:5" x14ac:dyDescent="0.2">
      <c r="C1019" s="21"/>
      <c r="D1019" s="21"/>
      <c r="E1019" s="21"/>
    </row>
    <row r="1020" spans="3:5" x14ac:dyDescent="0.2">
      <c r="C1020" s="21"/>
      <c r="D1020" s="21"/>
      <c r="E1020" s="21"/>
    </row>
    <row r="1021" spans="3:5" x14ac:dyDescent="0.2">
      <c r="C1021" s="21"/>
      <c r="D1021" s="21"/>
      <c r="E1021" s="21"/>
    </row>
    <row r="1022" spans="3:5" x14ac:dyDescent="0.2">
      <c r="C1022" s="21"/>
      <c r="D1022" s="21"/>
      <c r="E1022" s="21"/>
    </row>
    <row r="1023" spans="3:5" x14ac:dyDescent="0.2">
      <c r="C1023" s="21"/>
      <c r="D1023" s="21"/>
      <c r="E1023" s="21"/>
    </row>
    <row r="1024" spans="3:5" x14ac:dyDescent="0.2">
      <c r="C1024" s="21"/>
      <c r="D1024" s="21"/>
      <c r="E1024" s="21"/>
    </row>
    <row r="1025" spans="3:5" x14ac:dyDescent="0.2">
      <c r="C1025" s="21"/>
      <c r="D1025" s="21"/>
      <c r="E1025" s="21"/>
    </row>
    <row r="1026" spans="3:5" x14ac:dyDescent="0.2">
      <c r="C1026" s="21"/>
      <c r="D1026" s="21"/>
      <c r="E1026" s="21"/>
    </row>
    <row r="1027" spans="3:5" x14ac:dyDescent="0.2">
      <c r="C1027" s="21"/>
      <c r="D1027" s="21"/>
      <c r="E1027" s="21"/>
    </row>
    <row r="1028" spans="3:5" x14ac:dyDescent="0.2">
      <c r="C1028" s="21"/>
      <c r="D1028" s="21"/>
      <c r="E1028" s="21"/>
    </row>
    <row r="1029" spans="3:5" x14ac:dyDescent="0.2">
      <c r="C1029" s="21"/>
      <c r="D1029" s="21"/>
      <c r="E1029" s="21"/>
    </row>
    <row r="1030" spans="3:5" x14ac:dyDescent="0.2">
      <c r="C1030" s="21"/>
      <c r="D1030" s="21"/>
      <c r="E1030" s="21"/>
    </row>
    <row r="1031" spans="3:5" x14ac:dyDescent="0.2">
      <c r="C1031" s="21"/>
      <c r="D1031" s="21"/>
      <c r="E1031" s="21"/>
    </row>
    <row r="1032" spans="3:5" x14ac:dyDescent="0.2">
      <c r="C1032" s="21"/>
      <c r="D1032" s="21"/>
      <c r="E1032" s="21"/>
    </row>
    <row r="1033" spans="3:5" x14ac:dyDescent="0.2">
      <c r="C1033" s="21"/>
      <c r="D1033" s="21"/>
      <c r="E1033" s="21"/>
    </row>
    <row r="1034" spans="3:5" x14ac:dyDescent="0.2">
      <c r="C1034" s="21"/>
      <c r="D1034" s="21"/>
      <c r="E1034" s="21"/>
    </row>
    <row r="1035" spans="3:5" x14ac:dyDescent="0.2">
      <c r="C1035" s="21"/>
      <c r="D1035" s="21"/>
      <c r="E1035" s="21"/>
    </row>
    <row r="1036" spans="3:5" x14ac:dyDescent="0.2">
      <c r="C1036" s="21"/>
      <c r="D1036" s="21"/>
      <c r="E1036" s="21"/>
    </row>
    <row r="1037" spans="3:5" x14ac:dyDescent="0.2">
      <c r="C1037" s="21"/>
      <c r="D1037" s="21"/>
      <c r="E1037" s="21"/>
    </row>
    <row r="1038" spans="3:5" x14ac:dyDescent="0.2">
      <c r="C1038" s="21"/>
      <c r="D1038" s="21"/>
      <c r="E1038" s="21"/>
    </row>
    <row r="1039" spans="3:5" x14ac:dyDescent="0.2">
      <c r="C1039" s="21"/>
      <c r="D1039" s="21"/>
      <c r="E1039" s="21"/>
    </row>
    <row r="1040" spans="3:5" x14ac:dyDescent="0.2">
      <c r="C1040" s="21"/>
      <c r="D1040" s="21"/>
      <c r="E1040" s="21"/>
    </row>
    <row r="1041" spans="3:5" x14ac:dyDescent="0.2">
      <c r="C1041" s="21"/>
      <c r="D1041" s="21"/>
      <c r="E1041" s="21"/>
    </row>
    <row r="1042" spans="3:5" x14ac:dyDescent="0.2">
      <c r="C1042" s="21"/>
      <c r="D1042" s="21"/>
      <c r="E1042" s="21"/>
    </row>
    <row r="1043" spans="3:5" x14ac:dyDescent="0.2">
      <c r="C1043" s="21"/>
      <c r="D1043" s="21"/>
      <c r="E1043" s="21"/>
    </row>
    <row r="1044" spans="3:5" x14ac:dyDescent="0.2">
      <c r="C1044" s="21"/>
      <c r="D1044" s="21"/>
      <c r="E1044" s="21"/>
    </row>
    <row r="1045" spans="3:5" x14ac:dyDescent="0.2">
      <c r="C1045" s="21"/>
      <c r="D1045" s="21"/>
      <c r="E1045" s="21"/>
    </row>
    <row r="1046" spans="3:5" x14ac:dyDescent="0.2">
      <c r="C1046" s="21"/>
      <c r="D1046" s="21"/>
      <c r="E1046" s="21"/>
    </row>
    <row r="1047" spans="3:5" x14ac:dyDescent="0.2">
      <c r="C1047" s="21"/>
      <c r="D1047" s="21"/>
      <c r="E1047" s="21"/>
    </row>
    <row r="1048" spans="3:5" x14ac:dyDescent="0.2">
      <c r="C1048" s="21"/>
      <c r="D1048" s="21"/>
      <c r="E1048" s="21"/>
    </row>
    <row r="1049" spans="3:5" x14ac:dyDescent="0.2">
      <c r="C1049" s="21"/>
      <c r="D1049" s="21"/>
      <c r="E1049" s="21"/>
    </row>
    <row r="1050" spans="3:5" x14ac:dyDescent="0.2">
      <c r="C1050" s="21"/>
      <c r="D1050" s="21"/>
      <c r="E1050" s="21"/>
    </row>
    <row r="1051" spans="3:5" x14ac:dyDescent="0.2">
      <c r="C1051" s="21"/>
      <c r="D1051" s="21"/>
      <c r="E1051" s="21"/>
    </row>
    <row r="1052" spans="3:5" x14ac:dyDescent="0.2">
      <c r="C1052" s="21"/>
      <c r="D1052" s="21"/>
      <c r="E1052" s="21"/>
    </row>
    <row r="1053" spans="3:5" x14ac:dyDescent="0.2">
      <c r="C1053" s="21"/>
      <c r="D1053" s="21"/>
      <c r="E1053" s="21"/>
    </row>
    <row r="1054" spans="3:5" x14ac:dyDescent="0.2">
      <c r="C1054" s="21"/>
      <c r="D1054" s="21"/>
      <c r="E1054" s="21"/>
    </row>
    <row r="1055" spans="3:5" x14ac:dyDescent="0.2">
      <c r="C1055" s="21"/>
      <c r="D1055" s="21"/>
      <c r="E1055" s="21"/>
    </row>
    <row r="1056" spans="3:5" x14ac:dyDescent="0.2">
      <c r="C1056" s="21"/>
      <c r="D1056" s="21"/>
      <c r="E1056" s="21"/>
    </row>
    <row r="1057" spans="3:5" x14ac:dyDescent="0.2">
      <c r="C1057" s="21"/>
      <c r="D1057" s="21"/>
      <c r="E1057" s="21"/>
    </row>
    <row r="1058" spans="3:5" x14ac:dyDescent="0.2">
      <c r="C1058" s="21"/>
      <c r="D1058" s="21"/>
      <c r="E1058" s="21"/>
    </row>
    <row r="1059" spans="3:5" x14ac:dyDescent="0.2">
      <c r="C1059" s="21"/>
      <c r="D1059" s="21"/>
      <c r="E1059" s="21"/>
    </row>
    <row r="1060" spans="3:5" x14ac:dyDescent="0.2">
      <c r="C1060" s="21"/>
      <c r="D1060" s="21"/>
      <c r="E1060" s="21"/>
    </row>
    <row r="1061" spans="3:5" x14ac:dyDescent="0.2">
      <c r="C1061" s="21"/>
      <c r="D1061" s="21"/>
      <c r="E1061" s="21"/>
    </row>
    <row r="1062" spans="3:5" x14ac:dyDescent="0.2">
      <c r="C1062" s="21"/>
      <c r="D1062" s="21"/>
      <c r="E1062" s="21"/>
    </row>
    <row r="1063" spans="3:5" x14ac:dyDescent="0.2">
      <c r="C1063" s="21"/>
      <c r="D1063" s="21"/>
      <c r="E1063" s="21"/>
    </row>
    <row r="1064" spans="3:5" x14ac:dyDescent="0.2">
      <c r="C1064" s="21"/>
      <c r="D1064" s="21"/>
      <c r="E1064" s="21"/>
    </row>
    <row r="1065" spans="3:5" x14ac:dyDescent="0.2">
      <c r="C1065" s="21"/>
      <c r="D1065" s="21"/>
      <c r="E1065" s="21"/>
    </row>
    <row r="1066" spans="3:5" x14ac:dyDescent="0.2">
      <c r="C1066" s="21"/>
      <c r="D1066" s="21"/>
      <c r="E1066" s="21"/>
    </row>
    <row r="1067" spans="3:5" x14ac:dyDescent="0.2">
      <c r="C1067" s="21"/>
      <c r="D1067" s="21"/>
      <c r="E1067" s="21"/>
    </row>
    <row r="1068" spans="3:5" x14ac:dyDescent="0.2">
      <c r="C1068" s="21"/>
      <c r="D1068" s="21"/>
      <c r="E1068" s="21"/>
    </row>
    <row r="1069" spans="3:5" x14ac:dyDescent="0.2">
      <c r="C1069" s="21"/>
      <c r="D1069" s="21"/>
      <c r="E1069" s="21"/>
    </row>
    <row r="1070" spans="3:5" x14ac:dyDescent="0.2">
      <c r="C1070" s="21"/>
      <c r="D1070" s="21"/>
      <c r="E1070" s="21"/>
    </row>
    <row r="1071" spans="3:5" x14ac:dyDescent="0.2">
      <c r="C1071" s="21"/>
      <c r="D1071" s="21"/>
      <c r="E1071" s="21"/>
    </row>
    <row r="1072" spans="3:5" x14ac:dyDescent="0.2">
      <c r="C1072" s="21"/>
      <c r="D1072" s="21"/>
      <c r="E1072" s="21"/>
    </row>
    <row r="1073" spans="3:5" x14ac:dyDescent="0.2">
      <c r="C1073" s="21"/>
      <c r="D1073" s="21"/>
      <c r="E1073" s="21"/>
    </row>
    <row r="1074" spans="3:5" x14ac:dyDescent="0.2">
      <c r="C1074" s="21"/>
      <c r="D1074" s="21"/>
      <c r="E1074" s="21"/>
    </row>
    <row r="1075" spans="3:5" x14ac:dyDescent="0.2">
      <c r="C1075" s="21"/>
      <c r="D1075" s="21"/>
      <c r="E1075" s="21"/>
    </row>
    <row r="1076" spans="3:5" x14ac:dyDescent="0.2">
      <c r="C1076" s="21"/>
      <c r="D1076" s="21"/>
      <c r="E1076" s="21"/>
    </row>
    <row r="1077" spans="3:5" x14ac:dyDescent="0.2">
      <c r="C1077" s="21"/>
      <c r="D1077" s="21"/>
      <c r="E1077" s="21"/>
    </row>
    <row r="1078" spans="3:5" x14ac:dyDescent="0.2">
      <c r="C1078" s="21"/>
      <c r="D1078" s="21"/>
      <c r="E1078" s="21"/>
    </row>
    <row r="1079" spans="3:5" x14ac:dyDescent="0.2">
      <c r="C1079" s="21"/>
      <c r="D1079" s="21"/>
      <c r="E1079" s="21"/>
    </row>
    <row r="1080" spans="3:5" x14ac:dyDescent="0.2">
      <c r="C1080" s="21"/>
      <c r="D1080" s="21"/>
      <c r="E1080" s="21"/>
    </row>
    <row r="1081" spans="3:5" x14ac:dyDescent="0.2">
      <c r="C1081" s="21"/>
      <c r="D1081" s="21"/>
      <c r="E1081" s="21"/>
    </row>
    <row r="1082" spans="3:5" x14ac:dyDescent="0.2">
      <c r="C1082" s="21"/>
      <c r="D1082" s="21"/>
      <c r="E1082" s="21"/>
    </row>
    <row r="1083" spans="3:5" x14ac:dyDescent="0.2">
      <c r="C1083" s="21"/>
      <c r="D1083" s="21"/>
      <c r="E1083" s="21"/>
    </row>
    <row r="1084" spans="3:5" x14ac:dyDescent="0.2">
      <c r="C1084" s="21"/>
      <c r="D1084" s="21"/>
      <c r="E1084" s="21"/>
    </row>
    <row r="1085" spans="3:5" x14ac:dyDescent="0.2">
      <c r="C1085" s="21"/>
      <c r="D1085" s="21"/>
      <c r="E1085" s="21"/>
    </row>
    <row r="1086" spans="3:5" x14ac:dyDescent="0.2">
      <c r="C1086" s="21"/>
      <c r="D1086" s="21"/>
      <c r="E1086" s="21"/>
    </row>
    <row r="1087" spans="3:5" x14ac:dyDescent="0.2">
      <c r="C1087" s="21"/>
      <c r="D1087" s="21"/>
      <c r="E1087" s="21"/>
    </row>
    <row r="1088" spans="3:5" x14ac:dyDescent="0.2">
      <c r="C1088" s="21"/>
      <c r="D1088" s="21"/>
      <c r="E1088" s="21"/>
    </row>
    <row r="1089" spans="3:5" x14ac:dyDescent="0.2">
      <c r="C1089" s="21"/>
      <c r="D1089" s="21"/>
      <c r="E1089" s="21"/>
    </row>
    <row r="1090" spans="3:5" x14ac:dyDescent="0.2">
      <c r="C1090" s="21"/>
      <c r="D1090" s="21"/>
      <c r="E1090" s="21"/>
    </row>
    <row r="1091" spans="3:5" x14ac:dyDescent="0.2">
      <c r="C1091" s="21"/>
      <c r="D1091" s="21"/>
      <c r="E1091" s="21"/>
    </row>
    <row r="1092" spans="3:5" x14ac:dyDescent="0.2">
      <c r="C1092" s="21"/>
      <c r="D1092" s="21"/>
      <c r="E1092" s="21"/>
    </row>
    <row r="1093" spans="3:5" x14ac:dyDescent="0.2">
      <c r="C1093" s="21"/>
      <c r="D1093" s="21"/>
      <c r="E1093" s="21"/>
    </row>
    <row r="1094" spans="3:5" x14ac:dyDescent="0.2">
      <c r="C1094" s="21"/>
      <c r="D1094" s="21"/>
      <c r="E1094" s="21"/>
    </row>
    <row r="1095" spans="3:5" x14ac:dyDescent="0.2">
      <c r="C1095" s="21"/>
      <c r="D1095" s="21"/>
      <c r="E1095" s="21"/>
    </row>
    <row r="1096" spans="3:5" x14ac:dyDescent="0.2">
      <c r="C1096" s="21"/>
      <c r="D1096" s="21"/>
      <c r="E1096" s="21"/>
    </row>
    <row r="1097" spans="3:5" x14ac:dyDescent="0.2">
      <c r="C1097" s="21"/>
      <c r="D1097" s="21"/>
      <c r="E1097" s="21"/>
    </row>
    <row r="1098" spans="3:5" x14ac:dyDescent="0.2">
      <c r="C1098" s="21"/>
      <c r="D1098" s="21"/>
      <c r="E1098" s="21"/>
    </row>
    <row r="1099" spans="3:5" x14ac:dyDescent="0.2">
      <c r="C1099" s="21"/>
      <c r="D1099" s="21"/>
      <c r="E1099" s="21"/>
    </row>
    <row r="1100" spans="3:5" x14ac:dyDescent="0.2">
      <c r="C1100" s="21"/>
      <c r="D1100" s="21"/>
      <c r="E1100" s="21"/>
    </row>
    <row r="1101" spans="3:5" x14ac:dyDescent="0.2">
      <c r="C1101" s="21"/>
      <c r="D1101" s="21"/>
      <c r="E1101" s="21"/>
    </row>
    <row r="1102" spans="3:5" x14ac:dyDescent="0.2">
      <c r="C1102" s="21"/>
      <c r="D1102" s="21"/>
      <c r="E1102" s="21"/>
    </row>
    <row r="1103" spans="3:5" x14ac:dyDescent="0.2">
      <c r="C1103" s="21"/>
      <c r="D1103" s="21"/>
      <c r="E1103" s="21"/>
    </row>
    <row r="1104" spans="3:5" x14ac:dyDescent="0.2">
      <c r="C1104" s="21"/>
      <c r="D1104" s="21"/>
      <c r="E1104" s="21"/>
    </row>
    <row r="1105" spans="3:5" x14ac:dyDescent="0.2">
      <c r="C1105" s="21"/>
      <c r="D1105" s="21"/>
      <c r="E1105" s="21"/>
    </row>
    <row r="1106" spans="3:5" x14ac:dyDescent="0.2">
      <c r="C1106" s="21"/>
      <c r="D1106" s="21"/>
      <c r="E1106" s="21"/>
    </row>
    <row r="1107" spans="3:5" x14ac:dyDescent="0.2">
      <c r="C1107" s="21"/>
      <c r="D1107" s="21"/>
      <c r="E1107" s="21"/>
    </row>
    <row r="1108" spans="3:5" x14ac:dyDescent="0.2">
      <c r="C1108" s="21"/>
      <c r="D1108" s="21"/>
      <c r="E1108" s="21"/>
    </row>
    <row r="1109" spans="3:5" x14ac:dyDescent="0.2">
      <c r="C1109" s="21"/>
      <c r="D1109" s="21"/>
      <c r="E1109" s="21"/>
    </row>
    <row r="1110" spans="3:5" x14ac:dyDescent="0.2">
      <c r="C1110" s="21"/>
      <c r="D1110" s="21"/>
      <c r="E1110" s="21"/>
    </row>
    <row r="1111" spans="3:5" x14ac:dyDescent="0.2">
      <c r="C1111" s="21"/>
      <c r="D1111" s="21"/>
      <c r="E1111" s="21"/>
    </row>
    <row r="1112" spans="3:5" x14ac:dyDescent="0.2">
      <c r="C1112" s="21"/>
      <c r="D1112" s="21"/>
      <c r="E1112" s="21"/>
    </row>
    <row r="1113" spans="3:5" x14ac:dyDescent="0.2">
      <c r="C1113" s="21"/>
      <c r="D1113" s="21"/>
      <c r="E1113" s="21"/>
    </row>
    <row r="1114" spans="3:5" x14ac:dyDescent="0.2">
      <c r="C1114" s="21"/>
      <c r="D1114" s="21"/>
      <c r="E1114" s="21"/>
    </row>
    <row r="1115" spans="3:5" x14ac:dyDescent="0.2">
      <c r="C1115" s="21"/>
      <c r="D1115" s="21"/>
      <c r="E1115" s="21"/>
    </row>
    <row r="1116" spans="3:5" x14ac:dyDescent="0.2">
      <c r="C1116" s="21"/>
      <c r="D1116" s="21"/>
      <c r="E1116" s="21"/>
    </row>
    <row r="1117" spans="3:5" x14ac:dyDescent="0.2">
      <c r="C1117" s="21"/>
      <c r="D1117" s="21"/>
      <c r="E1117" s="21"/>
    </row>
    <row r="1118" spans="3:5" x14ac:dyDescent="0.2">
      <c r="C1118" s="21"/>
      <c r="D1118" s="21"/>
      <c r="E1118" s="21"/>
    </row>
    <row r="1119" spans="3:5" x14ac:dyDescent="0.2">
      <c r="C1119" s="21"/>
      <c r="D1119" s="21"/>
      <c r="E1119" s="21"/>
    </row>
    <row r="1120" spans="3:5" x14ac:dyDescent="0.2">
      <c r="C1120" s="21"/>
      <c r="D1120" s="21"/>
      <c r="E1120" s="21"/>
    </row>
    <row r="1121" spans="3:5" x14ac:dyDescent="0.2">
      <c r="C1121" s="21"/>
      <c r="D1121" s="21"/>
      <c r="E1121" s="21"/>
    </row>
    <row r="1122" spans="3:5" x14ac:dyDescent="0.2">
      <c r="C1122" s="21"/>
      <c r="D1122" s="21"/>
      <c r="E1122" s="21"/>
    </row>
    <row r="1123" spans="3:5" x14ac:dyDescent="0.2">
      <c r="C1123" s="21"/>
      <c r="D1123" s="21"/>
      <c r="E1123" s="21"/>
    </row>
    <row r="1124" spans="3:5" x14ac:dyDescent="0.2">
      <c r="C1124" s="21"/>
      <c r="D1124" s="21"/>
      <c r="E1124" s="21"/>
    </row>
    <row r="1125" spans="3:5" x14ac:dyDescent="0.2">
      <c r="C1125" s="21"/>
      <c r="D1125" s="21"/>
      <c r="E1125" s="21"/>
    </row>
    <row r="1126" spans="3:5" x14ac:dyDescent="0.2">
      <c r="C1126" s="21"/>
      <c r="D1126" s="21"/>
      <c r="E1126" s="21"/>
    </row>
    <row r="1127" spans="3:5" x14ac:dyDescent="0.2">
      <c r="C1127" s="21"/>
      <c r="D1127" s="21"/>
      <c r="E1127" s="21"/>
    </row>
    <row r="1128" spans="3:5" x14ac:dyDescent="0.2">
      <c r="C1128" s="21"/>
      <c r="D1128" s="21"/>
      <c r="E1128" s="21"/>
    </row>
    <row r="1129" spans="3:5" x14ac:dyDescent="0.2">
      <c r="C1129" s="21"/>
      <c r="D1129" s="21"/>
      <c r="E1129" s="21"/>
    </row>
    <row r="1130" spans="3:5" x14ac:dyDescent="0.2">
      <c r="C1130" s="21"/>
      <c r="D1130" s="21"/>
      <c r="E1130" s="21"/>
    </row>
    <row r="1131" spans="3:5" x14ac:dyDescent="0.2">
      <c r="C1131" s="21"/>
      <c r="D1131" s="21"/>
      <c r="E1131" s="21"/>
    </row>
    <row r="1132" spans="3:5" x14ac:dyDescent="0.2">
      <c r="C1132" s="21"/>
      <c r="D1132" s="21"/>
      <c r="E1132" s="21"/>
    </row>
    <row r="1133" spans="3:5" x14ac:dyDescent="0.2">
      <c r="C1133" s="21"/>
      <c r="D1133" s="21"/>
      <c r="E1133" s="21"/>
    </row>
    <row r="1134" spans="3:5" x14ac:dyDescent="0.2">
      <c r="C1134" s="21"/>
      <c r="D1134" s="21"/>
      <c r="E1134" s="21"/>
    </row>
    <row r="1135" spans="3:5" x14ac:dyDescent="0.2">
      <c r="C1135" s="21"/>
      <c r="D1135" s="21"/>
      <c r="E1135" s="21"/>
    </row>
    <row r="1136" spans="3:5" x14ac:dyDescent="0.2">
      <c r="C1136" s="21"/>
      <c r="D1136" s="21"/>
      <c r="E1136" s="21"/>
    </row>
    <row r="1137" spans="3:5" x14ac:dyDescent="0.2">
      <c r="C1137" s="21"/>
      <c r="D1137" s="21"/>
      <c r="E1137" s="21"/>
    </row>
    <row r="1138" spans="3:5" x14ac:dyDescent="0.2">
      <c r="C1138" s="21"/>
      <c r="D1138" s="21"/>
      <c r="E1138" s="21"/>
    </row>
    <row r="1139" spans="3:5" x14ac:dyDescent="0.2">
      <c r="C1139" s="21"/>
      <c r="D1139" s="21"/>
      <c r="E1139" s="21"/>
    </row>
    <row r="1140" spans="3:5" x14ac:dyDescent="0.2">
      <c r="C1140" s="21"/>
      <c r="D1140" s="21"/>
      <c r="E1140" s="21"/>
    </row>
    <row r="1141" spans="3:5" x14ac:dyDescent="0.2">
      <c r="C1141" s="21"/>
      <c r="D1141" s="21"/>
      <c r="E1141" s="21"/>
    </row>
    <row r="1142" spans="3:5" x14ac:dyDescent="0.2">
      <c r="C1142" s="21"/>
      <c r="D1142" s="21"/>
      <c r="E1142" s="21"/>
    </row>
    <row r="1143" spans="3:5" x14ac:dyDescent="0.2">
      <c r="C1143" s="21"/>
      <c r="D1143" s="21"/>
      <c r="E1143" s="21"/>
    </row>
    <row r="1144" spans="3:5" x14ac:dyDescent="0.2">
      <c r="C1144" s="21"/>
      <c r="D1144" s="21"/>
      <c r="E1144" s="21"/>
    </row>
    <row r="1145" spans="3:5" x14ac:dyDescent="0.2">
      <c r="C1145" s="21"/>
      <c r="D1145" s="21"/>
      <c r="E1145" s="21"/>
    </row>
    <row r="1146" spans="3:5" x14ac:dyDescent="0.2">
      <c r="C1146" s="21"/>
      <c r="D1146" s="21"/>
      <c r="E1146" s="21"/>
    </row>
    <row r="1147" spans="3:5" x14ac:dyDescent="0.2">
      <c r="C1147" s="21"/>
      <c r="D1147" s="21"/>
      <c r="E1147" s="21"/>
    </row>
    <row r="1148" spans="3:5" x14ac:dyDescent="0.2">
      <c r="C1148" s="21"/>
      <c r="D1148" s="21"/>
      <c r="E1148" s="21"/>
    </row>
    <row r="1149" spans="3:5" x14ac:dyDescent="0.2">
      <c r="C1149" s="21"/>
      <c r="D1149" s="21"/>
      <c r="E1149" s="21"/>
    </row>
    <row r="1150" spans="3:5" x14ac:dyDescent="0.2">
      <c r="C1150" s="21"/>
      <c r="D1150" s="21"/>
      <c r="E1150" s="21"/>
    </row>
    <row r="1151" spans="3:5" x14ac:dyDescent="0.2">
      <c r="C1151" s="21"/>
      <c r="D1151" s="21"/>
      <c r="E1151" s="21"/>
    </row>
    <row r="1152" spans="3:5" x14ac:dyDescent="0.2">
      <c r="C1152" s="21"/>
      <c r="D1152" s="21"/>
      <c r="E1152" s="21"/>
    </row>
    <row r="1153" spans="3:5" x14ac:dyDescent="0.2">
      <c r="C1153" s="21"/>
      <c r="D1153" s="21"/>
      <c r="E1153" s="21"/>
    </row>
    <row r="1154" spans="3:5" x14ac:dyDescent="0.2">
      <c r="C1154" s="21"/>
      <c r="D1154" s="21"/>
      <c r="E1154" s="21"/>
    </row>
    <row r="1155" spans="3:5" x14ac:dyDescent="0.2">
      <c r="C1155" s="21"/>
      <c r="D1155" s="21"/>
      <c r="E1155" s="21"/>
    </row>
    <row r="1156" spans="3:5" x14ac:dyDescent="0.2">
      <c r="C1156" s="21"/>
      <c r="D1156" s="21"/>
      <c r="E1156" s="21"/>
    </row>
    <row r="1157" spans="3:5" x14ac:dyDescent="0.2">
      <c r="C1157" s="21"/>
      <c r="D1157" s="21"/>
      <c r="E1157" s="21"/>
    </row>
    <row r="1158" spans="3:5" x14ac:dyDescent="0.2">
      <c r="C1158" s="21"/>
      <c r="D1158" s="21"/>
      <c r="E1158" s="21"/>
    </row>
    <row r="1159" spans="3:5" x14ac:dyDescent="0.2">
      <c r="C1159" s="21"/>
      <c r="D1159" s="21"/>
      <c r="E1159" s="21"/>
    </row>
    <row r="1160" spans="3:5" x14ac:dyDescent="0.2">
      <c r="C1160" s="21"/>
      <c r="D1160" s="21"/>
      <c r="E1160" s="21"/>
    </row>
    <row r="1161" spans="3:5" x14ac:dyDescent="0.2">
      <c r="C1161" s="21"/>
      <c r="D1161" s="21"/>
      <c r="E1161" s="21"/>
    </row>
    <row r="1162" spans="3:5" x14ac:dyDescent="0.2">
      <c r="C1162" s="21"/>
      <c r="D1162" s="21"/>
      <c r="E1162" s="21"/>
    </row>
    <row r="1163" spans="3:5" x14ac:dyDescent="0.2">
      <c r="C1163" s="21"/>
      <c r="D1163" s="21"/>
      <c r="E1163" s="21"/>
    </row>
    <row r="1164" spans="3:5" x14ac:dyDescent="0.2">
      <c r="C1164" s="21"/>
      <c r="D1164" s="21"/>
      <c r="E1164" s="21"/>
    </row>
    <row r="1165" spans="3:5" x14ac:dyDescent="0.2">
      <c r="C1165" s="21"/>
      <c r="D1165" s="21"/>
      <c r="E1165" s="21"/>
    </row>
    <row r="1166" spans="3:5" x14ac:dyDescent="0.2">
      <c r="C1166" s="21"/>
      <c r="D1166" s="21"/>
      <c r="E1166" s="21"/>
    </row>
    <row r="1167" spans="3:5" x14ac:dyDescent="0.2">
      <c r="C1167" s="21"/>
      <c r="D1167" s="21"/>
      <c r="E1167" s="21"/>
    </row>
    <row r="1168" spans="3:5" x14ac:dyDescent="0.2">
      <c r="C1168" s="21"/>
      <c r="D1168" s="21"/>
      <c r="E1168" s="21"/>
    </row>
    <row r="1169" spans="3:5" x14ac:dyDescent="0.2">
      <c r="C1169" s="21"/>
      <c r="D1169" s="21"/>
      <c r="E1169" s="21"/>
    </row>
    <row r="1170" spans="3:5" x14ac:dyDescent="0.2">
      <c r="C1170" s="21"/>
      <c r="D1170" s="21"/>
      <c r="E1170" s="21"/>
    </row>
    <row r="1171" spans="3:5" x14ac:dyDescent="0.2">
      <c r="C1171" s="21"/>
      <c r="D1171" s="21"/>
      <c r="E1171" s="21"/>
    </row>
    <row r="1172" spans="3:5" x14ac:dyDescent="0.2">
      <c r="C1172" s="21"/>
      <c r="D1172" s="21"/>
      <c r="E1172" s="21"/>
    </row>
    <row r="1173" spans="3:5" x14ac:dyDescent="0.2">
      <c r="C1173" s="21"/>
      <c r="D1173" s="21"/>
      <c r="E1173" s="21"/>
    </row>
    <row r="1174" spans="3:5" x14ac:dyDescent="0.2">
      <c r="C1174" s="21"/>
      <c r="D1174" s="21"/>
      <c r="E1174" s="21"/>
    </row>
    <row r="1175" spans="3:5" x14ac:dyDescent="0.2">
      <c r="C1175" s="21"/>
      <c r="D1175" s="21"/>
      <c r="E1175" s="21"/>
    </row>
    <row r="1176" spans="3:5" x14ac:dyDescent="0.2">
      <c r="C1176" s="21"/>
      <c r="D1176" s="21"/>
      <c r="E1176" s="21"/>
    </row>
    <row r="1177" spans="3:5" x14ac:dyDescent="0.2">
      <c r="C1177" s="21"/>
      <c r="D1177" s="21"/>
      <c r="E1177" s="21"/>
    </row>
    <row r="1178" spans="3:5" x14ac:dyDescent="0.2">
      <c r="C1178" s="21"/>
      <c r="D1178" s="21"/>
      <c r="E1178" s="21"/>
    </row>
    <row r="1179" spans="3:5" x14ac:dyDescent="0.2">
      <c r="C1179" s="21"/>
      <c r="D1179" s="21"/>
      <c r="E1179" s="21"/>
    </row>
    <row r="1180" spans="3:5" x14ac:dyDescent="0.2">
      <c r="C1180" s="21"/>
      <c r="D1180" s="21"/>
      <c r="E1180" s="21"/>
    </row>
    <row r="1181" spans="3:5" x14ac:dyDescent="0.2">
      <c r="C1181" s="21"/>
      <c r="D1181" s="21"/>
      <c r="E1181" s="21"/>
    </row>
    <row r="1182" spans="3:5" x14ac:dyDescent="0.2">
      <c r="C1182" s="21"/>
      <c r="D1182" s="21"/>
      <c r="E1182" s="21"/>
    </row>
    <row r="1183" spans="3:5" x14ac:dyDescent="0.2">
      <c r="C1183" s="21"/>
      <c r="D1183" s="21"/>
      <c r="E1183" s="21"/>
    </row>
    <row r="1184" spans="3:5" x14ac:dyDescent="0.2">
      <c r="C1184" s="21"/>
      <c r="D1184" s="21"/>
      <c r="E1184" s="21"/>
    </row>
    <row r="1185" spans="3:5" x14ac:dyDescent="0.2">
      <c r="C1185" s="21"/>
      <c r="D1185" s="21"/>
      <c r="E1185" s="21"/>
    </row>
    <row r="1186" spans="3:5" x14ac:dyDescent="0.2">
      <c r="C1186" s="21"/>
      <c r="D1186" s="21"/>
      <c r="E1186" s="21"/>
    </row>
    <row r="1187" spans="3:5" x14ac:dyDescent="0.2">
      <c r="C1187" s="21"/>
      <c r="D1187" s="21"/>
      <c r="E1187" s="21"/>
    </row>
    <row r="1188" spans="3:5" x14ac:dyDescent="0.2">
      <c r="C1188" s="21"/>
      <c r="D1188" s="21"/>
      <c r="E1188" s="21"/>
    </row>
    <row r="1189" spans="3:5" x14ac:dyDescent="0.2">
      <c r="C1189" s="21"/>
      <c r="D1189" s="21"/>
      <c r="E1189" s="21"/>
    </row>
    <row r="1190" spans="3:5" x14ac:dyDescent="0.2">
      <c r="C1190" s="21"/>
      <c r="D1190" s="21"/>
      <c r="E1190" s="21"/>
    </row>
    <row r="1191" spans="3:5" x14ac:dyDescent="0.2">
      <c r="C1191" s="21"/>
      <c r="D1191" s="21"/>
      <c r="E1191" s="21"/>
    </row>
    <row r="1192" spans="3:5" x14ac:dyDescent="0.2">
      <c r="C1192" s="21"/>
      <c r="D1192" s="21"/>
      <c r="E1192" s="21"/>
    </row>
    <row r="1193" spans="3:5" x14ac:dyDescent="0.2">
      <c r="C1193" s="21"/>
      <c r="D1193" s="21"/>
      <c r="E1193" s="21"/>
    </row>
    <row r="1194" spans="3:5" x14ac:dyDescent="0.2">
      <c r="C1194" s="21"/>
      <c r="D1194" s="21"/>
      <c r="E1194" s="21"/>
    </row>
    <row r="1195" spans="3:5" x14ac:dyDescent="0.2">
      <c r="C1195" s="21"/>
      <c r="D1195" s="21"/>
      <c r="E1195" s="21"/>
    </row>
    <row r="1196" spans="3:5" x14ac:dyDescent="0.2">
      <c r="C1196" s="21"/>
      <c r="D1196" s="21"/>
      <c r="E1196" s="21"/>
    </row>
    <row r="1197" spans="3:5" x14ac:dyDescent="0.2">
      <c r="C1197" s="21"/>
      <c r="D1197" s="21"/>
      <c r="E1197" s="21"/>
    </row>
    <row r="1198" spans="3:5" x14ac:dyDescent="0.2">
      <c r="C1198" s="21"/>
      <c r="D1198" s="21"/>
      <c r="E1198" s="21"/>
    </row>
    <row r="1199" spans="3:5" x14ac:dyDescent="0.2">
      <c r="C1199" s="21"/>
      <c r="D1199" s="21"/>
      <c r="E1199" s="21"/>
    </row>
    <row r="1200" spans="3:5" x14ac:dyDescent="0.2">
      <c r="C1200" s="21"/>
      <c r="D1200" s="21"/>
      <c r="E1200" s="21"/>
    </row>
    <row r="1201" spans="3:5" x14ac:dyDescent="0.2">
      <c r="C1201" s="21"/>
      <c r="D1201" s="21"/>
      <c r="E1201" s="21"/>
    </row>
    <row r="1202" spans="3:5" x14ac:dyDescent="0.2">
      <c r="C1202" s="21"/>
      <c r="D1202" s="21"/>
      <c r="E1202" s="21"/>
    </row>
    <row r="1203" spans="3:5" x14ac:dyDescent="0.2">
      <c r="C1203" s="21"/>
      <c r="D1203" s="21"/>
      <c r="E1203" s="21"/>
    </row>
    <row r="1204" spans="3:5" x14ac:dyDescent="0.2">
      <c r="C1204" s="21"/>
      <c r="D1204" s="21"/>
      <c r="E1204" s="21"/>
    </row>
    <row r="1205" spans="3:5" x14ac:dyDescent="0.2">
      <c r="C1205" s="21"/>
      <c r="D1205" s="21"/>
      <c r="E1205" s="21"/>
    </row>
    <row r="1206" spans="3:5" x14ac:dyDescent="0.2">
      <c r="C1206" s="21"/>
      <c r="D1206" s="21"/>
      <c r="E1206" s="21"/>
    </row>
    <row r="1207" spans="3:5" x14ac:dyDescent="0.2">
      <c r="C1207" s="21"/>
      <c r="D1207" s="21"/>
      <c r="E1207" s="21"/>
    </row>
    <row r="1208" spans="3:5" x14ac:dyDescent="0.2">
      <c r="C1208" s="21"/>
      <c r="D1208" s="21"/>
      <c r="E1208" s="21"/>
    </row>
    <row r="1209" spans="3:5" x14ac:dyDescent="0.2">
      <c r="C1209" s="21"/>
      <c r="D1209" s="21"/>
      <c r="E1209" s="21"/>
    </row>
    <row r="1210" spans="3:5" x14ac:dyDescent="0.2">
      <c r="C1210" s="21"/>
      <c r="D1210" s="21"/>
      <c r="E1210" s="21"/>
    </row>
    <row r="1211" spans="3:5" x14ac:dyDescent="0.2">
      <c r="C1211" s="21"/>
      <c r="D1211" s="21"/>
      <c r="E1211" s="21"/>
    </row>
    <row r="1212" spans="3:5" x14ac:dyDescent="0.2">
      <c r="C1212" s="21"/>
      <c r="D1212" s="21"/>
      <c r="E1212" s="21"/>
    </row>
    <row r="1213" spans="3:5" x14ac:dyDescent="0.2">
      <c r="C1213" s="21"/>
      <c r="D1213" s="21"/>
      <c r="E1213" s="21"/>
    </row>
    <row r="1214" spans="3:5" x14ac:dyDescent="0.2">
      <c r="C1214" s="21"/>
      <c r="D1214" s="21"/>
      <c r="E1214" s="21"/>
    </row>
    <row r="1215" spans="3:5" x14ac:dyDescent="0.2">
      <c r="C1215" s="21"/>
      <c r="D1215" s="21"/>
      <c r="E1215" s="21"/>
    </row>
    <row r="1216" spans="3:5" x14ac:dyDescent="0.2">
      <c r="C1216" s="21"/>
      <c r="D1216" s="21"/>
      <c r="E1216" s="21"/>
    </row>
    <row r="1217" spans="3:5" x14ac:dyDescent="0.2">
      <c r="C1217" s="21"/>
      <c r="D1217" s="21"/>
      <c r="E1217" s="21"/>
    </row>
    <row r="1218" spans="3:5" x14ac:dyDescent="0.2">
      <c r="C1218" s="21"/>
      <c r="D1218" s="21"/>
      <c r="E1218" s="21"/>
    </row>
    <row r="1219" spans="3:5" x14ac:dyDescent="0.2">
      <c r="C1219" s="21"/>
      <c r="D1219" s="21"/>
      <c r="E1219" s="21"/>
    </row>
    <row r="1220" spans="3:5" x14ac:dyDescent="0.2">
      <c r="C1220" s="21"/>
      <c r="D1220" s="21"/>
      <c r="E1220" s="21"/>
    </row>
    <row r="1221" spans="3:5" x14ac:dyDescent="0.2">
      <c r="C1221" s="21"/>
      <c r="D1221" s="21"/>
      <c r="E1221" s="21"/>
    </row>
    <row r="1222" spans="3:5" x14ac:dyDescent="0.2">
      <c r="C1222" s="21"/>
      <c r="D1222" s="21"/>
      <c r="E1222" s="21"/>
    </row>
    <row r="1223" spans="3:5" x14ac:dyDescent="0.2">
      <c r="C1223" s="21"/>
      <c r="D1223" s="21"/>
      <c r="E1223" s="21"/>
    </row>
    <row r="1224" spans="3:5" x14ac:dyDescent="0.2">
      <c r="C1224" s="21"/>
      <c r="D1224" s="21"/>
      <c r="E1224" s="21"/>
    </row>
    <row r="1225" spans="3:5" x14ac:dyDescent="0.2">
      <c r="C1225" s="21"/>
      <c r="D1225" s="21"/>
      <c r="E1225" s="21"/>
    </row>
    <row r="1226" spans="3:5" x14ac:dyDescent="0.2">
      <c r="C1226" s="21"/>
      <c r="D1226" s="21"/>
      <c r="E1226" s="21"/>
    </row>
    <row r="1227" spans="3:5" x14ac:dyDescent="0.2">
      <c r="C1227" s="21"/>
      <c r="D1227" s="21"/>
      <c r="E1227" s="21"/>
    </row>
    <row r="1228" spans="3:5" x14ac:dyDescent="0.2">
      <c r="C1228" s="21"/>
      <c r="D1228" s="21"/>
      <c r="E1228" s="21"/>
    </row>
    <row r="1229" spans="3:5" x14ac:dyDescent="0.2">
      <c r="C1229" s="21"/>
      <c r="D1229" s="21"/>
      <c r="E1229" s="21"/>
    </row>
    <row r="1230" spans="3:5" x14ac:dyDescent="0.2">
      <c r="C1230" s="21"/>
      <c r="D1230" s="21"/>
      <c r="E1230" s="21"/>
    </row>
    <row r="1231" spans="3:5" x14ac:dyDescent="0.2">
      <c r="C1231" s="21"/>
      <c r="D1231" s="21"/>
      <c r="E1231" s="21"/>
    </row>
    <row r="1232" spans="3:5" x14ac:dyDescent="0.2">
      <c r="C1232" s="21"/>
      <c r="D1232" s="21"/>
      <c r="E1232" s="21"/>
    </row>
    <row r="1233" spans="3:5" x14ac:dyDescent="0.2">
      <c r="C1233" s="21"/>
      <c r="D1233" s="21"/>
      <c r="E1233" s="21"/>
    </row>
    <row r="1234" spans="3:5" x14ac:dyDescent="0.2">
      <c r="C1234" s="21"/>
      <c r="D1234" s="21"/>
      <c r="E1234" s="21"/>
    </row>
    <row r="1235" spans="3:5" x14ac:dyDescent="0.2">
      <c r="C1235" s="21"/>
      <c r="D1235" s="21"/>
      <c r="E1235" s="21"/>
    </row>
    <row r="1236" spans="3:5" x14ac:dyDescent="0.2">
      <c r="C1236" s="21"/>
      <c r="D1236" s="21"/>
      <c r="E1236" s="21"/>
    </row>
    <row r="1237" spans="3:5" x14ac:dyDescent="0.2">
      <c r="C1237" s="21"/>
      <c r="D1237" s="21"/>
      <c r="E1237" s="21"/>
    </row>
    <row r="1238" spans="3:5" x14ac:dyDescent="0.2">
      <c r="C1238" s="21"/>
      <c r="D1238" s="21"/>
      <c r="E1238" s="21"/>
    </row>
    <row r="1239" spans="3:5" x14ac:dyDescent="0.2">
      <c r="C1239" s="21"/>
      <c r="D1239" s="21"/>
      <c r="E1239" s="21"/>
    </row>
    <row r="1240" spans="3:5" x14ac:dyDescent="0.2">
      <c r="C1240" s="21"/>
      <c r="D1240" s="21"/>
      <c r="E1240" s="21"/>
    </row>
    <row r="1241" spans="3:5" x14ac:dyDescent="0.2">
      <c r="C1241" s="21"/>
      <c r="D1241" s="21"/>
      <c r="E1241" s="21"/>
    </row>
    <row r="1242" spans="3:5" x14ac:dyDescent="0.2">
      <c r="C1242" s="21"/>
      <c r="D1242" s="21"/>
      <c r="E1242" s="21"/>
    </row>
    <row r="1243" spans="3:5" x14ac:dyDescent="0.2">
      <c r="C1243" s="21"/>
      <c r="D1243" s="21"/>
      <c r="E1243" s="21"/>
    </row>
    <row r="1244" spans="3:5" x14ac:dyDescent="0.2">
      <c r="C1244" s="21"/>
      <c r="D1244" s="21"/>
      <c r="E1244" s="21"/>
    </row>
    <row r="1245" spans="3:5" x14ac:dyDescent="0.2">
      <c r="C1245" s="21"/>
      <c r="D1245" s="21"/>
      <c r="E1245" s="21"/>
    </row>
    <row r="1246" spans="3:5" x14ac:dyDescent="0.2">
      <c r="C1246" s="21"/>
      <c r="D1246" s="21"/>
      <c r="E1246" s="21"/>
    </row>
    <row r="1247" spans="3:5" x14ac:dyDescent="0.2">
      <c r="C1247" s="21"/>
      <c r="D1247" s="21"/>
      <c r="E1247" s="21"/>
    </row>
    <row r="1248" spans="3:5" x14ac:dyDescent="0.2">
      <c r="C1248" s="21"/>
      <c r="D1248" s="21"/>
      <c r="E1248" s="21"/>
    </row>
    <row r="1249" spans="3:5" x14ac:dyDescent="0.2">
      <c r="C1249" s="21"/>
      <c r="D1249" s="21"/>
      <c r="E1249" s="21"/>
    </row>
    <row r="1250" spans="3:5" x14ac:dyDescent="0.2">
      <c r="C1250" s="21"/>
      <c r="D1250" s="21"/>
      <c r="E1250" s="21"/>
    </row>
    <row r="1251" spans="3:5" x14ac:dyDescent="0.2">
      <c r="C1251" s="21"/>
      <c r="D1251" s="21"/>
      <c r="E1251" s="21"/>
    </row>
    <row r="1252" spans="3:5" x14ac:dyDescent="0.2">
      <c r="C1252" s="21"/>
      <c r="D1252" s="21"/>
      <c r="E1252" s="21"/>
    </row>
    <row r="1253" spans="3:5" x14ac:dyDescent="0.2">
      <c r="C1253" s="21"/>
      <c r="D1253" s="21"/>
      <c r="E1253" s="21"/>
    </row>
    <row r="1254" spans="3:5" x14ac:dyDescent="0.2">
      <c r="C1254" s="21"/>
      <c r="D1254" s="21"/>
      <c r="E1254" s="21"/>
    </row>
    <row r="1255" spans="3:5" x14ac:dyDescent="0.2">
      <c r="C1255" s="21"/>
      <c r="D1255" s="21"/>
      <c r="E1255" s="21"/>
    </row>
    <row r="1256" spans="3:5" x14ac:dyDescent="0.2">
      <c r="C1256" s="21"/>
      <c r="D1256" s="21"/>
      <c r="E1256" s="21"/>
    </row>
    <row r="1257" spans="3:5" x14ac:dyDescent="0.2">
      <c r="C1257" s="21"/>
      <c r="D1257" s="21"/>
      <c r="E1257" s="21"/>
    </row>
    <row r="1258" spans="3:5" x14ac:dyDescent="0.2">
      <c r="C1258" s="21"/>
      <c r="D1258" s="21"/>
      <c r="E1258" s="21"/>
    </row>
    <row r="1259" spans="3:5" x14ac:dyDescent="0.2">
      <c r="C1259" s="21"/>
      <c r="D1259" s="21"/>
      <c r="E1259" s="21"/>
    </row>
    <row r="1260" spans="3:5" x14ac:dyDescent="0.2">
      <c r="C1260" s="21"/>
      <c r="D1260" s="21"/>
      <c r="E1260" s="21"/>
    </row>
    <row r="1261" spans="3:5" x14ac:dyDescent="0.2">
      <c r="C1261" s="21"/>
      <c r="D1261" s="21"/>
      <c r="E1261" s="21"/>
    </row>
    <row r="1262" spans="3:5" x14ac:dyDescent="0.2">
      <c r="C1262" s="21"/>
      <c r="D1262" s="21"/>
      <c r="E1262" s="21"/>
    </row>
    <row r="1263" spans="3:5" x14ac:dyDescent="0.2">
      <c r="C1263" s="21"/>
      <c r="D1263" s="21"/>
      <c r="E1263" s="21"/>
    </row>
    <row r="1264" spans="3:5" x14ac:dyDescent="0.2">
      <c r="C1264" s="21"/>
      <c r="D1264" s="21"/>
      <c r="E1264" s="21"/>
    </row>
    <row r="1265" spans="3:5" x14ac:dyDescent="0.2">
      <c r="C1265" s="21"/>
      <c r="D1265" s="21"/>
      <c r="E1265" s="21"/>
    </row>
    <row r="1266" spans="3:5" x14ac:dyDescent="0.2">
      <c r="C1266" s="21"/>
      <c r="D1266" s="21"/>
      <c r="E1266" s="21"/>
    </row>
    <row r="1267" spans="3:5" x14ac:dyDescent="0.2">
      <c r="C1267" s="21"/>
      <c r="D1267" s="21"/>
      <c r="E1267" s="21"/>
    </row>
    <row r="1268" spans="3:5" x14ac:dyDescent="0.2">
      <c r="C1268" s="21"/>
      <c r="D1268" s="21"/>
      <c r="E1268" s="21"/>
    </row>
    <row r="1269" spans="3:5" x14ac:dyDescent="0.2">
      <c r="C1269" s="21"/>
      <c r="D1269" s="21"/>
      <c r="E1269" s="21"/>
    </row>
    <row r="1270" spans="3:5" x14ac:dyDescent="0.2">
      <c r="C1270" s="21"/>
      <c r="D1270" s="21"/>
      <c r="E1270" s="21"/>
    </row>
    <row r="1271" spans="3:5" x14ac:dyDescent="0.2">
      <c r="C1271" s="21"/>
      <c r="D1271" s="21"/>
      <c r="E1271" s="21"/>
    </row>
    <row r="1272" spans="3:5" x14ac:dyDescent="0.2">
      <c r="C1272" s="21"/>
      <c r="D1272" s="21"/>
      <c r="E1272" s="21"/>
    </row>
    <row r="1273" spans="3:5" x14ac:dyDescent="0.2">
      <c r="C1273" s="21"/>
      <c r="D1273" s="21"/>
      <c r="E1273" s="21"/>
    </row>
    <row r="1274" spans="3:5" x14ac:dyDescent="0.2">
      <c r="C1274" s="21"/>
      <c r="D1274" s="21"/>
      <c r="E1274" s="21"/>
    </row>
    <row r="1275" spans="3:5" x14ac:dyDescent="0.2">
      <c r="C1275" s="21"/>
      <c r="D1275" s="21"/>
      <c r="E1275" s="21"/>
    </row>
    <row r="1276" spans="3:5" x14ac:dyDescent="0.2">
      <c r="C1276" s="21"/>
      <c r="D1276" s="21"/>
      <c r="E1276" s="21"/>
    </row>
    <row r="1277" spans="3:5" x14ac:dyDescent="0.2">
      <c r="C1277" s="21"/>
      <c r="D1277" s="21"/>
      <c r="E1277" s="21"/>
    </row>
    <row r="1278" spans="3:5" x14ac:dyDescent="0.2">
      <c r="C1278" s="21"/>
      <c r="D1278" s="21"/>
      <c r="E1278" s="21"/>
    </row>
    <row r="1279" spans="3:5" x14ac:dyDescent="0.2">
      <c r="C1279" s="21"/>
      <c r="D1279" s="21"/>
      <c r="E1279" s="21"/>
    </row>
    <row r="1280" spans="3:5" x14ac:dyDescent="0.2">
      <c r="C1280" s="21"/>
      <c r="D1280" s="21"/>
      <c r="E1280" s="21"/>
    </row>
    <row r="1281" spans="3:5" x14ac:dyDescent="0.2">
      <c r="C1281" s="21"/>
      <c r="D1281" s="21"/>
      <c r="E1281" s="21"/>
    </row>
    <row r="1282" spans="3:5" x14ac:dyDescent="0.2">
      <c r="C1282" s="21"/>
      <c r="D1282" s="21"/>
      <c r="E1282" s="21"/>
    </row>
    <row r="1283" spans="3:5" x14ac:dyDescent="0.2">
      <c r="C1283" s="21"/>
      <c r="D1283" s="21"/>
      <c r="E1283" s="21"/>
    </row>
    <row r="1284" spans="3:5" x14ac:dyDescent="0.2">
      <c r="C1284" s="21"/>
      <c r="D1284" s="21"/>
      <c r="E1284" s="21"/>
    </row>
    <row r="1285" spans="3:5" x14ac:dyDescent="0.2">
      <c r="C1285" s="21"/>
      <c r="D1285" s="21"/>
      <c r="E1285" s="21"/>
    </row>
    <row r="1286" spans="3:5" x14ac:dyDescent="0.2">
      <c r="C1286" s="21"/>
      <c r="D1286" s="21"/>
      <c r="E1286" s="21"/>
    </row>
    <row r="1287" spans="3:5" x14ac:dyDescent="0.2">
      <c r="C1287" s="21"/>
      <c r="D1287" s="21"/>
      <c r="E1287" s="21"/>
    </row>
    <row r="1288" spans="3:5" x14ac:dyDescent="0.2">
      <c r="C1288" s="21"/>
      <c r="D1288" s="21"/>
      <c r="E1288" s="21"/>
    </row>
    <row r="1289" spans="3:5" x14ac:dyDescent="0.2">
      <c r="C1289" s="21"/>
      <c r="D1289" s="21"/>
      <c r="E1289" s="21"/>
    </row>
    <row r="1290" spans="3:5" x14ac:dyDescent="0.2">
      <c r="C1290" s="21"/>
      <c r="D1290" s="21"/>
      <c r="E1290" s="21"/>
    </row>
    <row r="1291" spans="3:5" x14ac:dyDescent="0.2">
      <c r="C1291" s="21"/>
      <c r="D1291" s="21"/>
      <c r="E1291" s="21"/>
    </row>
    <row r="1292" spans="3:5" x14ac:dyDescent="0.2">
      <c r="C1292" s="21"/>
      <c r="D1292" s="21"/>
      <c r="E1292" s="21"/>
    </row>
    <row r="1293" spans="3:5" x14ac:dyDescent="0.2">
      <c r="C1293" s="21"/>
      <c r="D1293" s="21"/>
      <c r="E1293" s="21"/>
    </row>
    <row r="1294" spans="3:5" x14ac:dyDescent="0.2">
      <c r="C1294" s="21"/>
      <c r="D1294" s="21"/>
      <c r="E1294" s="21"/>
    </row>
    <row r="1295" spans="3:5" x14ac:dyDescent="0.2">
      <c r="C1295" s="21"/>
      <c r="D1295" s="21"/>
      <c r="E1295" s="21"/>
    </row>
    <row r="1296" spans="3:5" x14ac:dyDescent="0.2">
      <c r="C1296" s="21"/>
      <c r="D1296" s="21"/>
      <c r="E1296" s="21"/>
    </row>
    <row r="1297" spans="3:5" x14ac:dyDescent="0.2">
      <c r="C1297" s="21"/>
      <c r="D1297" s="21"/>
      <c r="E1297" s="21"/>
    </row>
    <row r="1298" spans="3:5" x14ac:dyDescent="0.2">
      <c r="C1298" s="21"/>
      <c r="D1298" s="21"/>
      <c r="E1298" s="21"/>
    </row>
    <row r="1299" spans="3:5" x14ac:dyDescent="0.2">
      <c r="C1299" s="21"/>
      <c r="D1299" s="21"/>
      <c r="E1299" s="21"/>
    </row>
    <row r="1300" spans="3:5" x14ac:dyDescent="0.2">
      <c r="C1300" s="21"/>
      <c r="D1300" s="21"/>
      <c r="E1300" s="21"/>
    </row>
    <row r="1301" spans="3:5" x14ac:dyDescent="0.2">
      <c r="C1301" s="21"/>
      <c r="D1301" s="21"/>
      <c r="E1301" s="21"/>
    </row>
    <row r="1302" spans="3:5" x14ac:dyDescent="0.2">
      <c r="C1302" s="21"/>
      <c r="D1302" s="21"/>
      <c r="E1302" s="21"/>
    </row>
    <row r="1303" spans="3:5" x14ac:dyDescent="0.2">
      <c r="C1303" s="21"/>
      <c r="D1303" s="21"/>
      <c r="E1303" s="21"/>
    </row>
    <row r="1304" spans="3:5" x14ac:dyDescent="0.2">
      <c r="C1304" s="21"/>
      <c r="D1304" s="21"/>
      <c r="E1304" s="21"/>
    </row>
    <row r="1305" spans="3:5" x14ac:dyDescent="0.2">
      <c r="C1305" s="21"/>
      <c r="D1305" s="21"/>
      <c r="E1305" s="21"/>
    </row>
    <row r="1306" spans="3:5" x14ac:dyDescent="0.2">
      <c r="C1306" s="21"/>
      <c r="D1306" s="21"/>
      <c r="E1306" s="21"/>
    </row>
    <row r="1307" spans="3:5" x14ac:dyDescent="0.2">
      <c r="C1307" s="21"/>
      <c r="D1307" s="21"/>
      <c r="E1307" s="21"/>
    </row>
    <row r="1308" spans="3:5" x14ac:dyDescent="0.2">
      <c r="C1308" s="21"/>
      <c r="D1308" s="21"/>
      <c r="E1308" s="21"/>
    </row>
    <row r="1309" spans="3:5" x14ac:dyDescent="0.2">
      <c r="C1309" s="21"/>
      <c r="D1309" s="21"/>
      <c r="E1309" s="21"/>
    </row>
    <row r="1310" spans="3:5" x14ac:dyDescent="0.2">
      <c r="C1310" s="21"/>
      <c r="D1310" s="21"/>
      <c r="E1310" s="21"/>
    </row>
    <row r="1311" spans="3:5" x14ac:dyDescent="0.2">
      <c r="C1311" s="21"/>
      <c r="D1311" s="21"/>
      <c r="E1311" s="21"/>
    </row>
    <row r="1312" spans="3:5" x14ac:dyDescent="0.2">
      <c r="C1312" s="21"/>
      <c r="D1312" s="21"/>
      <c r="E1312" s="21"/>
    </row>
    <row r="1313" spans="3:5" x14ac:dyDescent="0.2">
      <c r="C1313" s="21"/>
      <c r="D1313" s="21"/>
      <c r="E1313" s="21"/>
    </row>
    <row r="1314" spans="3:5" x14ac:dyDescent="0.2">
      <c r="C1314" s="21"/>
      <c r="D1314" s="21"/>
      <c r="E1314" s="21"/>
    </row>
    <row r="1315" spans="3:5" x14ac:dyDescent="0.2">
      <c r="C1315" s="21"/>
      <c r="D1315" s="21"/>
      <c r="E1315" s="21"/>
    </row>
    <row r="1316" spans="3:5" x14ac:dyDescent="0.2">
      <c r="C1316" s="21"/>
      <c r="D1316" s="21"/>
      <c r="E1316" s="21"/>
    </row>
    <row r="1317" spans="3:5" x14ac:dyDescent="0.2">
      <c r="C1317" s="21"/>
      <c r="D1317" s="21"/>
      <c r="E1317" s="21"/>
    </row>
    <row r="1318" spans="3:5" x14ac:dyDescent="0.2">
      <c r="C1318" s="21"/>
      <c r="D1318" s="21"/>
      <c r="E1318" s="21"/>
    </row>
    <row r="1319" spans="3:5" x14ac:dyDescent="0.2">
      <c r="C1319" s="21"/>
      <c r="D1319" s="21"/>
      <c r="E1319" s="21"/>
    </row>
    <row r="1320" spans="3:5" x14ac:dyDescent="0.2">
      <c r="C1320" s="21"/>
      <c r="D1320" s="21"/>
      <c r="E1320" s="21"/>
    </row>
    <row r="1321" spans="3:5" x14ac:dyDescent="0.2">
      <c r="C1321" s="21"/>
      <c r="D1321" s="21"/>
      <c r="E1321" s="21"/>
    </row>
    <row r="1322" spans="3:5" x14ac:dyDescent="0.2">
      <c r="C1322" s="21"/>
      <c r="D1322" s="21"/>
      <c r="E1322" s="21"/>
    </row>
    <row r="1323" spans="3:5" x14ac:dyDescent="0.2">
      <c r="C1323" s="21"/>
      <c r="D1323" s="21"/>
      <c r="E1323" s="21"/>
    </row>
    <row r="1324" spans="3:5" x14ac:dyDescent="0.2">
      <c r="C1324" s="21"/>
      <c r="D1324" s="21"/>
      <c r="E1324" s="21"/>
    </row>
    <row r="1325" spans="3:5" x14ac:dyDescent="0.2">
      <c r="C1325" s="21"/>
      <c r="D1325" s="21"/>
      <c r="E1325" s="21"/>
    </row>
    <row r="1326" spans="3:5" x14ac:dyDescent="0.2">
      <c r="C1326" s="21"/>
      <c r="D1326" s="21"/>
      <c r="E1326" s="21"/>
    </row>
    <row r="1327" spans="3:5" x14ac:dyDescent="0.2">
      <c r="C1327" s="21"/>
      <c r="D1327" s="21"/>
      <c r="E1327" s="21"/>
    </row>
    <row r="1328" spans="3:5" x14ac:dyDescent="0.2">
      <c r="C1328" s="21"/>
      <c r="D1328" s="21"/>
      <c r="E1328" s="21"/>
    </row>
    <row r="1329" spans="3:5" x14ac:dyDescent="0.2">
      <c r="C1329" s="21"/>
      <c r="D1329" s="21"/>
      <c r="E1329" s="21"/>
    </row>
    <row r="1330" spans="3:5" x14ac:dyDescent="0.2">
      <c r="C1330" s="21"/>
      <c r="D1330" s="21"/>
      <c r="E1330" s="21"/>
    </row>
    <row r="1331" spans="3:5" x14ac:dyDescent="0.2">
      <c r="C1331" s="21"/>
      <c r="D1331" s="21"/>
      <c r="E1331" s="21"/>
    </row>
    <row r="1332" spans="3:5" x14ac:dyDescent="0.2">
      <c r="C1332" s="21"/>
      <c r="D1332" s="21"/>
      <c r="E1332" s="21"/>
    </row>
    <row r="1333" spans="3:5" x14ac:dyDescent="0.2">
      <c r="C1333" s="21"/>
      <c r="D1333" s="21"/>
      <c r="E1333" s="21"/>
    </row>
    <row r="1334" spans="3:5" x14ac:dyDescent="0.2">
      <c r="C1334" s="21"/>
      <c r="D1334" s="21"/>
      <c r="E1334" s="21"/>
    </row>
    <row r="1335" spans="3:5" x14ac:dyDescent="0.2">
      <c r="C1335" s="21"/>
      <c r="D1335" s="21"/>
      <c r="E1335" s="21"/>
    </row>
    <row r="1336" spans="3:5" x14ac:dyDescent="0.2">
      <c r="C1336" s="21"/>
      <c r="D1336" s="21"/>
      <c r="E1336" s="21"/>
    </row>
    <row r="1337" spans="3:5" x14ac:dyDescent="0.2">
      <c r="C1337" s="21"/>
      <c r="D1337" s="21"/>
      <c r="E1337" s="21"/>
    </row>
    <row r="1338" spans="3:5" x14ac:dyDescent="0.2">
      <c r="C1338" s="21"/>
      <c r="D1338" s="21"/>
      <c r="E1338" s="21"/>
    </row>
    <row r="1339" spans="3:5" x14ac:dyDescent="0.2">
      <c r="C1339" s="21"/>
      <c r="D1339" s="21"/>
      <c r="E1339" s="21"/>
    </row>
    <row r="1340" spans="3:5" x14ac:dyDescent="0.2">
      <c r="C1340" s="21"/>
      <c r="D1340" s="21"/>
      <c r="E1340" s="21"/>
    </row>
    <row r="1341" spans="3:5" x14ac:dyDescent="0.2">
      <c r="C1341" s="21"/>
      <c r="D1341" s="21"/>
      <c r="E1341" s="21"/>
    </row>
    <row r="1342" spans="3:5" x14ac:dyDescent="0.2">
      <c r="C1342" s="21"/>
      <c r="D1342" s="21"/>
      <c r="E1342" s="21"/>
    </row>
    <row r="1343" spans="3:5" x14ac:dyDescent="0.2">
      <c r="C1343" s="21"/>
      <c r="D1343" s="21"/>
      <c r="E1343" s="21"/>
    </row>
    <row r="1344" spans="3:5" x14ac:dyDescent="0.2">
      <c r="C1344" s="21"/>
      <c r="D1344" s="21"/>
      <c r="E1344" s="21"/>
    </row>
    <row r="1345" spans="3:5" x14ac:dyDescent="0.2">
      <c r="C1345" s="21"/>
      <c r="D1345" s="21"/>
      <c r="E1345" s="21"/>
    </row>
    <row r="1346" spans="3:5" x14ac:dyDescent="0.2">
      <c r="C1346" s="21"/>
      <c r="D1346" s="21"/>
      <c r="E1346" s="21"/>
    </row>
    <row r="1347" spans="3:5" x14ac:dyDescent="0.2">
      <c r="C1347" s="21"/>
      <c r="D1347" s="21"/>
      <c r="E1347" s="21"/>
    </row>
    <row r="1348" spans="3:5" x14ac:dyDescent="0.2">
      <c r="C1348" s="21"/>
      <c r="D1348" s="21"/>
      <c r="E1348" s="21"/>
    </row>
    <row r="1349" spans="3:5" x14ac:dyDescent="0.2">
      <c r="C1349" s="21"/>
      <c r="D1349" s="21"/>
      <c r="E1349" s="21"/>
    </row>
    <row r="1350" spans="3:5" x14ac:dyDescent="0.2">
      <c r="C1350" s="21"/>
      <c r="D1350" s="21"/>
      <c r="E1350" s="21"/>
    </row>
    <row r="1351" spans="3:5" x14ac:dyDescent="0.2">
      <c r="C1351" s="21"/>
      <c r="D1351" s="21"/>
      <c r="E1351" s="21"/>
    </row>
    <row r="1352" spans="3:5" x14ac:dyDescent="0.2">
      <c r="C1352" s="21"/>
      <c r="D1352" s="21"/>
      <c r="E1352" s="21"/>
    </row>
    <row r="1353" spans="3:5" x14ac:dyDescent="0.2">
      <c r="C1353" s="21"/>
      <c r="D1353" s="21"/>
      <c r="E1353" s="21"/>
    </row>
    <row r="1354" spans="3:5" x14ac:dyDescent="0.2">
      <c r="C1354" s="21"/>
      <c r="D1354" s="21"/>
      <c r="E1354" s="21"/>
    </row>
    <row r="1355" spans="3:5" x14ac:dyDescent="0.2">
      <c r="C1355" s="21"/>
      <c r="D1355" s="21"/>
      <c r="E1355" s="21"/>
    </row>
    <row r="1356" spans="3:5" x14ac:dyDescent="0.2">
      <c r="C1356" s="21"/>
      <c r="D1356" s="21"/>
      <c r="E1356" s="21"/>
    </row>
    <row r="1357" spans="3:5" x14ac:dyDescent="0.2">
      <c r="C1357" s="21"/>
      <c r="D1357" s="21"/>
      <c r="E1357" s="21"/>
    </row>
    <row r="1358" spans="3:5" x14ac:dyDescent="0.2">
      <c r="C1358" s="21"/>
      <c r="D1358" s="21"/>
      <c r="E1358" s="21"/>
    </row>
    <row r="1359" spans="3:5" x14ac:dyDescent="0.2">
      <c r="C1359" s="21"/>
      <c r="D1359" s="21"/>
      <c r="E1359" s="21"/>
    </row>
    <row r="1360" spans="3:5" x14ac:dyDescent="0.2">
      <c r="C1360" s="21"/>
      <c r="D1360" s="21"/>
      <c r="E1360" s="21"/>
    </row>
    <row r="1361" spans="3:5" x14ac:dyDescent="0.2">
      <c r="C1361" s="21"/>
      <c r="D1361" s="21"/>
      <c r="E1361" s="21"/>
    </row>
    <row r="1362" spans="3:5" x14ac:dyDescent="0.2">
      <c r="C1362" s="21"/>
      <c r="D1362" s="21"/>
      <c r="E1362" s="21"/>
    </row>
    <row r="1363" spans="3:5" x14ac:dyDescent="0.2">
      <c r="C1363" s="21"/>
      <c r="D1363" s="21"/>
      <c r="E1363" s="21"/>
    </row>
    <row r="1364" spans="3:5" x14ac:dyDescent="0.2">
      <c r="C1364" s="21"/>
      <c r="D1364" s="21"/>
      <c r="E1364" s="21"/>
    </row>
    <row r="1365" spans="3:5" x14ac:dyDescent="0.2">
      <c r="C1365" s="21"/>
      <c r="D1365" s="21"/>
      <c r="E1365" s="21"/>
    </row>
    <row r="1366" spans="3:5" x14ac:dyDescent="0.2">
      <c r="C1366" s="21"/>
      <c r="D1366" s="21"/>
      <c r="E1366" s="21"/>
    </row>
    <row r="1367" spans="3:5" x14ac:dyDescent="0.2">
      <c r="C1367" s="21"/>
      <c r="D1367" s="21"/>
      <c r="E1367" s="21"/>
    </row>
    <row r="1368" spans="3:5" x14ac:dyDescent="0.2">
      <c r="C1368" s="21"/>
      <c r="D1368" s="21"/>
      <c r="E1368" s="21"/>
    </row>
    <row r="1369" spans="3:5" x14ac:dyDescent="0.2">
      <c r="C1369" s="21"/>
      <c r="D1369" s="21"/>
      <c r="E1369" s="21"/>
    </row>
    <row r="1370" spans="3:5" x14ac:dyDescent="0.2">
      <c r="C1370" s="21"/>
      <c r="D1370" s="21"/>
      <c r="E1370" s="21"/>
    </row>
    <row r="1371" spans="3:5" x14ac:dyDescent="0.2">
      <c r="C1371" s="21"/>
      <c r="D1371" s="21"/>
      <c r="E1371" s="21"/>
    </row>
    <row r="1372" spans="3:5" x14ac:dyDescent="0.2">
      <c r="C1372" s="21"/>
      <c r="D1372" s="21"/>
      <c r="E1372" s="21"/>
    </row>
    <row r="1373" spans="3:5" x14ac:dyDescent="0.2">
      <c r="C1373" s="21"/>
      <c r="D1373" s="21"/>
      <c r="E1373" s="21"/>
    </row>
    <row r="1374" spans="3:5" x14ac:dyDescent="0.2">
      <c r="C1374" s="21"/>
      <c r="D1374" s="21"/>
      <c r="E1374" s="21"/>
    </row>
    <row r="1375" spans="3:5" x14ac:dyDescent="0.2">
      <c r="C1375" s="21"/>
      <c r="D1375" s="21"/>
      <c r="E1375" s="21"/>
    </row>
    <row r="1376" spans="3:5" x14ac:dyDescent="0.2">
      <c r="C1376" s="21"/>
      <c r="D1376" s="21"/>
      <c r="E1376" s="21"/>
    </row>
    <row r="1377" spans="3:5" x14ac:dyDescent="0.2">
      <c r="C1377" s="21"/>
      <c r="D1377" s="21"/>
      <c r="E1377" s="21"/>
    </row>
    <row r="1378" spans="3:5" x14ac:dyDescent="0.2">
      <c r="C1378" s="21"/>
      <c r="D1378" s="21"/>
      <c r="E1378" s="21"/>
    </row>
    <row r="1379" spans="3:5" x14ac:dyDescent="0.2">
      <c r="C1379" s="21"/>
      <c r="D1379" s="21"/>
      <c r="E1379" s="21"/>
    </row>
    <row r="1380" spans="3:5" x14ac:dyDescent="0.2">
      <c r="C1380" s="21"/>
      <c r="D1380" s="21"/>
      <c r="E1380" s="21"/>
    </row>
    <row r="1381" spans="3:5" x14ac:dyDescent="0.2">
      <c r="C1381" s="21"/>
      <c r="D1381" s="21"/>
      <c r="E1381" s="21"/>
    </row>
    <row r="1382" spans="3:5" x14ac:dyDescent="0.2">
      <c r="C1382" s="21"/>
      <c r="D1382" s="21"/>
      <c r="E1382" s="21"/>
    </row>
    <row r="1383" spans="3:5" x14ac:dyDescent="0.2">
      <c r="C1383" s="21"/>
      <c r="D1383" s="21"/>
      <c r="E1383" s="21"/>
    </row>
    <row r="1384" spans="3:5" x14ac:dyDescent="0.2">
      <c r="C1384" s="21"/>
      <c r="D1384" s="21"/>
      <c r="E1384" s="21"/>
    </row>
    <row r="1385" spans="3:5" x14ac:dyDescent="0.2">
      <c r="C1385" s="21"/>
      <c r="D1385" s="21"/>
      <c r="E1385" s="21"/>
    </row>
    <row r="1386" spans="3:5" x14ac:dyDescent="0.2">
      <c r="C1386" s="21"/>
      <c r="D1386" s="21"/>
      <c r="E1386" s="21"/>
    </row>
    <row r="1387" spans="3:5" x14ac:dyDescent="0.2">
      <c r="C1387" s="21"/>
      <c r="D1387" s="21"/>
      <c r="E1387" s="21"/>
    </row>
    <row r="1388" spans="3:5" x14ac:dyDescent="0.2">
      <c r="C1388" s="21"/>
      <c r="D1388" s="21"/>
      <c r="E1388" s="21"/>
    </row>
    <row r="1389" spans="3:5" x14ac:dyDescent="0.2">
      <c r="C1389" s="21"/>
      <c r="D1389" s="21"/>
      <c r="E1389" s="21"/>
    </row>
    <row r="1390" spans="3:5" x14ac:dyDescent="0.2">
      <c r="C1390" s="21"/>
      <c r="D1390" s="21"/>
      <c r="E1390" s="21"/>
    </row>
    <row r="1391" spans="3:5" x14ac:dyDescent="0.2">
      <c r="C1391" s="21"/>
      <c r="D1391" s="21"/>
      <c r="E1391" s="21"/>
    </row>
    <row r="1392" spans="3:5" x14ac:dyDescent="0.2">
      <c r="C1392" s="21"/>
      <c r="D1392" s="21"/>
      <c r="E1392" s="21"/>
    </row>
    <row r="1393" spans="3:5" x14ac:dyDescent="0.2">
      <c r="C1393" s="21"/>
      <c r="D1393" s="21"/>
      <c r="E1393" s="21"/>
    </row>
    <row r="1394" spans="3:5" x14ac:dyDescent="0.2">
      <c r="C1394" s="21"/>
      <c r="D1394" s="21"/>
      <c r="E1394" s="21"/>
    </row>
    <row r="1395" spans="3:5" x14ac:dyDescent="0.2">
      <c r="C1395" s="21"/>
      <c r="D1395" s="21"/>
      <c r="E1395" s="21"/>
    </row>
    <row r="1396" spans="3:5" x14ac:dyDescent="0.2">
      <c r="C1396" s="21"/>
      <c r="D1396" s="21"/>
      <c r="E1396" s="21"/>
    </row>
    <row r="1397" spans="3:5" x14ac:dyDescent="0.2">
      <c r="C1397" s="21"/>
      <c r="D1397" s="21"/>
      <c r="E1397" s="21"/>
    </row>
    <row r="1398" spans="3:5" x14ac:dyDescent="0.2">
      <c r="C1398" s="21"/>
      <c r="D1398" s="21"/>
      <c r="E1398" s="21"/>
    </row>
    <row r="1399" spans="3:5" x14ac:dyDescent="0.2">
      <c r="C1399" s="21"/>
      <c r="D1399" s="21"/>
      <c r="E1399" s="21"/>
    </row>
    <row r="1400" spans="3:5" x14ac:dyDescent="0.2">
      <c r="C1400" s="21"/>
      <c r="D1400" s="21"/>
      <c r="E1400" s="21"/>
    </row>
    <row r="1401" spans="3:5" x14ac:dyDescent="0.2">
      <c r="C1401" s="21"/>
      <c r="D1401" s="21"/>
      <c r="E1401" s="21"/>
    </row>
    <row r="1402" spans="3:5" x14ac:dyDescent="0.2">
      <c r="C1402" s="21"/>
      <c r="D1402" s="21"/>
      <c r="E1402" s="21"/>
    </row>
    <row r="1403" spans="3:5" x14ac:dyDescent="0.2">
      <c r="C1403" s="21"/>
      <c r="D1403" s="21"/>
      <c r="E1403" s="21"/>
    </row>
    <row r="1404" spans="3:5" x14ac:dyDescent="0.2">
      <c r="C1404" s="21"/>
      <c r="D1404" s="21"/>
      <c r="E1404" s="21"/>
    </row>
    <row r="1405" spans="3:5" x14ac:dyDescent="0.2">
      <c r="C1405" s="21"/>
      <c r="D1405" s="21"/>
      <c r="E1405" s="21"/>
    </row>
    <row r="1406" spans="3:5" x14ac:dyDescent="0.2">
      <c r="C1406" s="21"/>
      <c r="D1406" s="21"/>
      <c r="E1406" s="21"/>
    </row>
    <row r="1407" spans="3:5" x14ac:dyDescent="0.2">
      <c r="C1407" s="21"/>
      <c r="D1407" s="21"/>
      <c r="E1407" s="21"/>
    </row>
    <row r="1408" spans="3:5" x14ac:dyDescent="0.2">
      <c r="C1408" s="21"/>
      <c r="D1408" s="21"/>
      <c r="E1408" s="21"/>
    </row>
    <row r="1409" spans="3:5" x14ac:dyDescent="0.2">
      <c r="C1409" s="21"/>
      <c r="D1409" s="21"/>
      <c r="E1409" s="21"/>
    </row>
    <row r="1410" spans="3:5" x14ac:dyDescent="0.2">
      <c r="C1410" s="21"/>
      <c r="D1410" s="21"/>
      <c r="E1410" s="21"/>
    </row>
    <row r="1411" spans="3:5" x14ac:dyDescent="0.2">
      <c r="C1411" s="21"/>
      <c r="D1411" s="21"/>
      <c r="E1411" s="21"/>
    </row>
    <row r="1412" spans="3:5" x14ac:dyDescent="0.2">
      <c r="C1412" s="21"/>
      <c r="D1412" s="21"/>
      <c r="E1412" s="21"/>
    </row>
    <row r="1413" spans="3:5" x14ac:dyDescent="0.2">
      <c r="C1413" s="21"/>
      <c r="D1413" s="21"/>
      <c r="E1413" s="21"/>
    </row>
    <row r="1414" spans="3:5" x14ac:dyDescent="0.2">
      <c r="C1414" s="21"/>
      <c r="D1414" s="21"/>
      <c r="E1414" s="21"/>
    </row>
    <row r="1415" spans="3:5" x14ac:dyDescent="0.2">
      <c r="C1415" s="21"/>
      <c r="D1415" s="21"/>
      <c r="E1415" s="21"/>
    </row>
    <row r="1416" spans="3:5" x14ac:dyDescent="0.2">
      <c r="C1416" s="21"/>
      <c r="D1416" s="21"/>
      <c r="E1416" s="21"/>
    </row>
    <row r="1417" spans="3:5" x14ac:dyDescent="0.2">
      <c r="C1417" s="21"/>
      <c r="D1417" s="21"/>
      <c r="E1417" s="21"/>
    </row>
    <row r="1418" spans="3:5" x14ac:dyDescent="0.2">
      <c r="C1418" s="21"/>
      <c r="D1418" s="21"/>
      <c r="E1418" s="21"/>
    </row>
    <row r="1419" spans="3:5" x14ac:dyDescent="0.2">
      <c r="C1419" s="21"/>
      <c r="D1419" s="21"/>
      <c r="E1419" s="21"/>
    </row>
    <row r="1420" spans="3:5" x14ac:dyDescent="0.2">
      <c r="C1420" s="21"/>
      <c r="D1420" s="21"/>
      <c r="E1420" s="21"/>
    </row>
    <row r="1421" spans="3:5" x14ac:dyDescent="0.2">
      <c r="C1421" s="21"/>
      <c r="D1421" s="21"/>
      <c r="E1421" s="21"/>
    </row>
    <row r="1422" spans="3:5" x14ac:dyDescent="0.2">
      <c r="C1422" s="21"/>
      <c r="D1422" s="21"/>
      <c r="E1422" s="21"/>
    </row>
    <row r="1423" spans="3:5" x14ac:dyDescent="0.2">
      <c r="C1423" s="21"/>
      <c r="D1423" s="21"/>
      <c r="E1423" s="21"/>
    </row>
    <row r="1424" spans="3:5" x14ac:dyDescent="0.2">
      <c r="C1424" s="21"/>
      <c r="D1424" s="21"/>
      <c r="E1424" s="21"/>
    </row>
    <row r="1425" spans="3:5" x14ac:dyDescent="0.2">
      <c r="C1425" s="21"/>
      <c r="D1425" s="21"/>
      <c r="E1425" s="21"/>
    </row>
    <row r="1426" spans="3:5" x14ac:dyDescent="0.2">
      <c r="C1426" s="21"/>
      <c r="D1426" s="21"/>
      <c r="E1426" s="21"/>
    </row>
    <row r="1427" spans="3:5" x14ac:dyDescent="0.2">
      <c r="C1427" s="21"/>
      <c r="D1427" s="21"/>
      <c r="E1427" s="21"/>
    </row>
    <row r="1428" spans="3:5" x14ac:dyDescent="0.2">
      <c r="C1428" s="21"/>
      <c r="D1428" s="21"/>
      <c r="E1428" s="21"/>
    </row>
    <row r="1429" spans="3:5" x14ac:dyDescent="0.2">
      <c r="C1429" s="21"/>
      <c r="D1429" s="21"/>
      <c r="E1429" s="21"/>
    </row>
    <row r="1430" spans="3:5" x14ac:dyDescent="0.2">
      <c r="C1430" s="21"/>
      <c r="D1430" s="21"/>
      <c r="E1430" s="21"/>
    </row>
    <row r="1431" spans="3:5" x14ac:dyDescent="0.2">
      <c r="C1431" s="21"/>
      <c r="D1431" s="21"/>
      <c r="E1431" s="21"/>
    </row>
    <row r="1432" spans="3:5" x14ac:dyDescent="0.2">
      <c r="C1432" s="21"/>
      <c r="D1432" s="21"/>
      <c r="E1432" s="21"/>
    </row>
    <row r="1433" spans="3:5" x14ac:dyDescent="0.2">
      <c r="C1433" s="21"/>
      <c r="D1433" s="21"/>
      <c r="E1433" s="21"/>
    </row>
    <row r="1434" spans="3:5" x14ac:dyDescent="0.2">
      <c r="C1434" s="21"/>
      <c r="D1434" s="21"/>
      <c r="E1434" s="21"/>
    </row>
    <row r="1435" spans="3:5" x14ac:dyDescent="0.2">
      <c r="C1435" s="21"/>
      <c r="D1435" s="21"/>
      <c r="E1435" s="21"/>
    </row>
    <row r="1436" spans="3:5" x14ac:dyDescent="0.2">
      <c r="C1436" s="21"/>
      <c r="D1436" s="21"/>
      <c r="E1436" s="21"/>
    </row>
    <row r="1437" spans="3:5" x14ac:dyDescent="0.2">
      <c r="C1437" s="21"/>
      <c r="D1437" s="21"/>
      <c r="E1437" s="21"/>
    </row>
    <row r="1438" spans="3:5" x14ac:dyDescent="0.2">
      <c r="C1438" s="21"/>
      <c r="D1438" s="21"/>
      <c r="E1438" s="21"/>
    </row>
    <row r="1439" spans="3:5" x14ac:dyDescent="0.2">
      <c r="C1439" s="21"/>
      <c r="D1439" s="21"/>
      <c r="E1439" s="21"/>
    </row>
    <row r="1440" spans="3:5" x14ac:dyDescent="0.2">
      <c r="C1440" s="21"/>
      <c r="D1440" s="21"/>
      <c r="E1440" s="21"/>
    </row>
    <row r="1441" spans="3:5" x14ac:dyDescent="0.2">
      <c r="C1441" s="21"/>
      <c r="D1441" s="21"/>
      <c r="E1441" s="21"/>
    </row>
    <row r="1442" spans="3:5" x14ac:dyDescent="0.2">
      <c r="C1442" s="21"/>
      <c r="D1442" s="21"/>
      <c r="E1442" s="21"/>
    </row>
    <row r="1443" spans="3:5" x14ac:dyDescent="0.2">
      <c r="C1443" s="21"/>
      <c r="D1443" s="21"/>
      <c r="E1443" s="21"/>
    </row>
    <row r="1444" spans="3:5" x14ac:dyDescent="0.2">
      <c r="C1444" s="21"/>
      <c r="D1444" s="21"/>
      <c r="E1444" s="21"/>
    </row>
    <row r="1445" spans="3:5" x14ac:dyDescent="0.2">
      <c r="C1445" s="21"/>
      <c r="D1445" s="21"/>
      <c r="E1445" s="21"/>
    </row>
    <row r="1446" spans="3:5" x14ac:dyDescent="0.2">
      <c r="C1446" s="21"/>
      <c r="D1446" s="21"/>
      <c r="E1446" s="21"/>
    </row>
    <row r="1447" spans="3:5" x14ac:dyDescent="0.2">
      <c r="C1447" s="21"/>
      <c r="D1447" s="21"/>
      <c r="E1447" s="21"/>
    </row>
    <row r="1448" spans="3:5" x14ac:dyDescent="0.2">
      <c r="C1448" s="21"/>
      <c r="D1448" s="21"/>
      <c r="E1448" s="21"/>
    </row>
    <row r="1449" spans="3:5" x14ac:dyDescent="0.2">
      <c r="C1449" s="21"/>
      <c r="D1449" s="21"/>
      <c r="E1449" s="21"/>
    </row>
    <row r="1450" spans="3:5" x14ac:dyDescent="0.2">
      <c r="C1450" s="21"/>
      <c r="D1450" s="21"/>
      <c r="E1450" s="21"/>
    </row>
    <row r="1451" spans="3:5" x14ac:dyDescent="0.2">
      <c r="C1451" s="21"/>
      <c r="D1451" s="21"/>
      <c r="E1451" s="21"/>
    </row>
    <row r="1452" spans="3:5" x14ac:dyDescent="0.2">
      <c r="C1452" s="21"/>
      <c r="D1452" s="21"/>
      <c r="E1452" s="21"/>
    </row>
    <row r="1453" spans="3:5" x14ac:dyDescent="0.2">
      <c r="C1453" s="21"/>
      <c r="D1453" s="21"/>
      <c r="E1453" s="21"/>
    </row>
    <row r="1454" spans="3:5" x14ac:dyDescent="0.2">
      <c r="C1454" s="21"/>
      <c r="D1454" s="21"/>
      <c r="E1454" s="21"/>
    </row>
    <row r="1455" spans="3:5" x14ac:dyDescent="0.2">
      <c r="C1455" s="21"/>
      <c r="D1455" s="21"/>
      <c r="E1455" s="21"/>
    </row>
    <row r="1456" spans="3:5" x14ac:dyDescent="0.2">
      <c r="C1456" s="21"/>
      <c r="D1456" s="21"/>
      <c r="E1456" s="21"/>
    </row>
    <row r="1457" spans="3:5" x14ac:dyDescent="0.2">
      <c r="C1457" s="21"/>
      <c r="D1457" s="21"/>
      <c r="E1457" s="21"/>
    </row>
    <row r="1458" spans="3:5" x14ac:dyDescent="0.2">
      <c r="C1458" s="21"/>
      <c r="D1458" s="21"/>
      <c r="E1458" s="21"/>
    </row>
    <row r="1459" spans="3:5" x14ac:dyDescent="0.2">
      <c r="C1459" s="21"/>
      <c r="D1459" s="21"/>
      <c r="E1459" s="21"/>
    </row>
    <row r="1460" spans="3:5" x14ac:dyDescent="0.2">
      <c r="C1460" s="21"/>
      <c r="D1460" s="21"/>
      <c r="E1460" s="21"/>
    </row>
    <row r="1461" spans="3:5" x14ac:dyDescent="0.2">
      <c r="C1461" s="21"/>
      <c r="D1461" s="21"/>
      <c r="E1461" s="21"/>
    </row>
    <row r="1462" spans="3:5" x14ac:dyDescent="0.2">
      <c r="C1462" s="21"/>
      <c r="D1462" s="21"/>
      <c r="E1462" s="21"/>
    </row>
    <row r="1463" spans="3:5" x14ac:dyDescent="0.2">
      <c r="C1463" s="21"/>
      <c r="D1463" s="21"/>
      <c r="E1463" s="21"/>
    </row>
    <row r="1464" spans="3:5" x14ac:dyDescent="0.2">
      <c r="C1464" s="21"/>
      <c r="D1464" s="21"/>
      <c r="E1464" s="21"/>
    </row>
    <row r="1465" spans="3:5" x14ac:dyDescent="0.2">
      <c r="C1465" s="21"/>
      <c r="D1465" s="21"/>
      <c r="E1465" s="21"/>
    </row>
    <row r="1466" spans="3:5" x14ac:dyDescent="0.2">
      <c r="C1466" s="21"/>
      <c r="D1466" s="21"/>
      <c r="E1466" s="21"/>
    </row>
    <row r="1467" spans="3:5" x14ac:dyDescent="0.2">
      <c r="C1467" s="21"/>
      <c r="D1467" s="21"/>
      <c r="E1467" s="21"/>
    </row>
    <row r="1468" spans="3:5" x14ac:dyDescent="0.2">
      <c r="C1468" s="21"/>
      <c r="D1468" s="21"/>
      <c r="E1468" s="21"/>
    </row>
    <row r="1469" spans="3:5" x14ac:dyDescent="0.2">
      <c r="C1469" s="21"/>
      <c r="D1469" s="21"/>
      <c r="E1469" s="21"/>
    </row>
    <row r="1470" spans="3:5" x14ac:dyDescent="0.2">
      <c r="C1470" s="21"/>
      <c r="D1470" s="21"/>
      <c r="E1470" s="21"/>
    </row>
    <row r="1471" spans="3:5" x14ac:dyDescent="0.2">
      <c r="C1471" s="21"/>
      <c r="D1471" s="21"/>
      <c r="E1471" s="21"/>
    </row>
    <row r="1472" spans="3:5" x14ac:dyDescent="0.2">
      <c r="C1472" s="21"/>
      <c r="D1472" s="21"/>
      <c r="E1472" s="21"/>
    </row>
    <row r="1473" spans="3:5" x14ac:dyDescent="0.2">
      <c r="C1473" s="21"/>
      <c r="D1473" s="21"/>
      <c r="E1473" s="21"/>
    </row>
    <row r="1474" spans="3:5" x14ac:dyDescent="0.2">
      <c r="C1474" s="21"/>
      <c r="D1474" s="21"/>
      <c r="E1474" s="21"/>
    </row>
    <row r="1475" spans="3:5" x14ac:dyDescent="0.2">
      <c r="C1475" s="21"/>
      <c r="D1475" s="21"/>
      <c r="E1475" s="21"/>
    </row>
    <row r="1476" spans="3:5" x14ac:dyDescent="0.2">
      <c r="C1476" s="21"/>
      <c r="D1476" s="21"/>
      <c r="E1476" s="21"/>
    </row>
    <row r="1477" spans="3:5" x14ac:dyDescent="0.2">
      <c r="C1477" s="21"/>
      <c r="D1477" s="21"/>
      <c r="E1477" s="21"/>
    </row>
    <row r="1478" spans="3:5" x14ac:dyDescent="0.2">
      <c r="C1478" s="21"/>
      <c r="D1478" s="21"/>
      <c r="E1478" s="21"/>
    </row>
    <row r="1479" spans="3:5" x14ac:dyDescent="0.2">
      <c r="C1479" s="21"/>
      <c r="D1479" s="21"/>
      <c r="E1479" s="21"/>
    </row>
    <row r="1480" spans="3:5" x14ac:dyDescent="0.2">
      <c r="C1480" s="21"/>
      <c r="D1480" s="21"/>
      <c r="E1480" s="21"/>
    </row>
    <row r="1481" spans="3:5" x14ac:dyDescent="0.2">
      <c r="C1481" s="21"/>
      <c r="D1481" s="21"/>
      <c r="E1481" s="21"/>
    </row>
    <row r="1482" spans="3:5" x14ac:dyDescent="0.2">
      <c r="C1482" s="21"/>
      <c r="D1482" s="21"/>
      <c r="E1482" s="21"/>
    </row>
    <row r="1483" spans="3:5" x14ac:dyDescent="0.2">
      <c r="C1483" s="21"/>
      <c r="D1483" s="21"/>
      <c r="E1483" s="21"/>
    </row>
    <row r="1484" spans="3:5" x14ac:dyDescent="0.2">
      <c r="C1484" s="21"/>
      <c r="D1484" s="21"/>
      <c r="E1484" s="21"/>
    </row>
    <row r="1485" spans="3:5" x14ac:dyDescent="0.2">
      <c r="C1485" s="21"/>
      <c r="D1485" s="21"/>
      <c r="E1485" s="21"/>
    </row>
    <row r="1486" spans="3:5" x14ac:dyDescent="0.2">
      <c r="C1486" s="21"/>
      <c r="D1486" s="21"/>
      <c r="E1486" s="21"/>
    </row>
    <row r="1487" spans="3:5" x14ac:dyDescent="0.2">
      <c r="C1487" s="21"/>
      <c r="D1487" s="21"/>
      <c r="E1487" s="21"/>
    </row>
    <row r="1488" spans="3:5" x14ac:dyDescent="0.2">
      <c r="C1488" s="21"/>
      <c r="D1488" s="21"/>
      <c r="E1488" s="21"/>
    </row>
    <row r="1489" spans="3:5" x14ac:dyDescent="0.2">
      <c r="C1489" s="21"/>
      <c r="D1489" s="21"/>
      <c r="E1489" s="21"/>
    </row>
    <row r="1490" spans="3:5" x14ac:dyDescent="0.2">
      <c r="C1490" s="21"/>
      <c r="D1490" s="21"/>
      <c r="E1490" s="21"/>
    </row>
    <row r="1491" spans="3:5" x14ac:dyDescent="0.2">
      <c r="C1491" s="21"/>
      <c r="D1491" s="21"/>
      <c r="E1491" s="21"/>
    </row>
    <row r="1492" spans="3:5" x14ac:dyDescent="0.2">
      <c r="C1492" s="21"/>
      <c r="D1492" s="21"/>
      <c r="E1492" s="21"/>
    </row>
    <row r="1493" spans="3:5" x14ac:dyDescent="0.2">
      <c r="C1493" s="21"/>
      <c r="D1493" s="21"/>
      <c r="E1493" s="21"/>
    </row>
    <row r="1494" spans="3:5" x14ac:dyDescent="0.2">
      <c r="C1494" s="21"/>
      <c r="D1494" s="21"/>
      <c r="E1494" s="21"/>
    </row>
    <row r="1495" spans="3:5" x14ac:dyDescent="0.2">
      <c r="C1495" s="21"/>
      <c r="D1495" s="21"/>
      <c r="E1495" s="21"/>
    </row>
    <row r="1496" spans="3:5" x14ac:dyDescent="0.2">
      <c r="C1496" s="21"/>
      <c r="D1496" s="21"/>
      <c r="E1496" s="21"/>
    </row>
    <row r="1497" spans="3:5" x14ac:dyDescent="0.2">
      <c r="C1497" s="21"/>
      <c r="D1497" s="21"/>
      <c r="E1497" s="21"/>
    </row>
    <row r="1498" spans="3:5" x14ac:dyDescent="0.2">
      <c r="C1498" s="21"/>
      <c r="D1498" s="21"/>
      <c r="E1498" s="21"/>
    </row>
    <row r="1499" spans="3:5" x14ac:dyDescent="0.2">
      <c r="C1499" s="21"/>
      <c r="D1499" s="21"/>
      <c r="E1499" s="21"/>
    </row>
    <row r="1500" spans="3:5" x14ac:dyDescent="0.2">
      <c r="C1500" s="21"/>
      <c r="D1500" s="21"/>
      <c r="E1500" s="21"/>
    </row>
    <row r="1501" spans="3:5" x14ac:dyDescent="0.2">
      <c r="C1501" s="21"/>
      <c r="D1501" s="21"/>
      <c r="E1501" s="21"/>
    </row>
    <row r="1502" spans="3:5" x14ac:dyDescent="0.2">
      <c r="C1502" s="21"/>
      <c r="D1502" s="21"/>
      <c r="E1502" s="21"/>
    </row>
    <row r="1503" spans="3:5" x14ac:dyDescent="0.2">
      <c r="C1503" s="21"/>
      <c r="D1503" s="21"/>
      <c r="E1503" s="21"/>
    </row>
    <row r="1504" spans="3:5" x14ac:dyDescent="0.2">
      <c r="C1504" s="21"/>
      <c r="D1504" s="21"/>
      <c r="E1504" s="21"/>
    </row>
    <row r="1505" spans="3:5" x14ac:dyDescent="0.2">
      <c r="C1505" s="21"/>
      <c r="D1505" s="21"/>
      <c r="E1505" s="21"/>
    </row>
    <row r="1506" spans="3:5" x14ac:dyDescent="0.2">
      <c r="C1506" s="21"/>
      <c r="D1506" s="21"/>
      <c r="E1506" s="21"/>
    </row>
    <row r="1507" spans="3:5" x14ac:dyDescent="0.2">
      <c r="C1507" s="21"/>
      <c r="D1507" s="21"/>
      <c r="E1507" s="21"/>
    </row>
    <row r="1508" spans="3:5" x14ac:dyDescent="0.2">
      <c r="C1508" s="21"/>
      <c r="D1508" s="21"/>
      <c r="E1508" s="21"/>
    </row>
    <row r="1509" spans="3:5" x14ac:dyDescent="0.2">
      <c r="C1509" s="21"/>
      <c r="D1509" s="21"/>
      <c r="E1509" s="21"/>
    </row>
    <row r="1510" spans="3:5" x14ac:dyDescent="0.2">
      <c r="C1510" s="21"/>
      <c r="D1510" s="21"/>
      <c r="E1510" s="21"/>
    </row>
    <row r="1511" spans="3:5" x14ac:dyDescent="0.2">
      <c r="C1511" s="21"/>
      <c r="D1511" s="21"/>
      <c r="E1511" s="21"/>
    </row>
    <row r="1512" spans="3:5" x14ac:dyDescent="0.2">
      <c r="C1512" s="21"/>
      <c r="D1512" s="21"/>
      <c r="E1512" s="21"/>
    </row>
    <row r="1513" spans="3:5" x14ac:dyDescent="0.2">
      <c r="C1513" s="21"/>
      <c r="D1513" s="21"/>
      <c r="E1513" s="21"/>
    </row>
    <row r="1514" spans="3:5" x14ac:dyDescent="0.2">
      <c r="C1514" s="21"/>
      <c r="D1514" s="21"/>
      <c r="E1514" s="21"/>
    </row>
    <row r="1515" spans="3:5" x14ac:dyDescent="0.2">
      <c r="C1515" s="21"/>
      <c r="D1515" s="21"/>
      <c r="E1515" s="21"/>
    </row>
    <row r="1516" spans="3:5" x14ac:dyDescent="0.2">
      <c r="C1516" s="21"/>
      <c r="D1516" s="21"/>
      <c r="E1516" s="21"/>
    </row>
    <row r="1517" spans="3:5" x14ac:dyDescent="0.2">
      <c r="C1517" s="21"/>
      <c r="D1517" s="21"/>
      <c r="E1517" s="21"/>
    </row>
    <row r="1518" spans="3:5" x14ac:dyDescent="0.2">
      <c r="C1518" s="21"/>
      <c r="D1518" s="21"/>
      <c r="E1518" s="21"/>
    </row>
    <row r="1519" spans="3:5" x14ac:dyDescent="0.2">
      <c r="C1519" s="21"/>
      <c r="D1519" s="21"/>
      <c r="E1519" s="21"/>
    </row>
    <row r="1520" spans="3:5" x14ac:dyDescent="0.2">
      <c r="C1520" s="21"/>
      <c r="D1520" s="21"/>
      <c r="E1520" s="21"/>
    </row>
    <row r="1521" spans="3:5" x14ac:dyDescent="0.2">
      <c r="C1521" s="21"/>
      <c r="D1521" s="21"/>
      <c r="E1521" s="21"/>
    </row>
    <row r="1522" spans="3:5" x14ac:dyDescent="0.2">
      <c r="C1522" s="21"/>
      <c r="D1522" s="21"/>
      <c r="E1522" s="21"/>
    </row>
    <row r="1523" spans="3:5" x14ac:dyDescent="0.2">
      <c r="C1523" s="21"/>
      <c r="D1523" s="21"/>
      <c r="E1523" s="21"/>
    </row>
    <row r="1524" spans="3:5" x14ac:dyDescent="0.2">
      <c r="C1524" s="21"/>
      <c r="D1524" s="21"/>
      <c r="E1524" s="21"/>
    </row>
    <row r="1525" spans="3:5" x14ac:dyDescent="0.2">
      <c r="C1525" s="21"/>
      <c r="D1525" s="21"/>
      <c r="E1525" s="21"/>
    </row>
    <row r="1526" spans="3:5" x14ac:dyDescent="0.2">
      <c r="C1526" s="21"/>
      <c r="D1526" s="21"/>
      <c r="E1526" s="21"/>
    </row>
    <row r="1527" spans="3:5" x14ac:dyDescent="0.2">
      <c r="C1527" s="21"/>
      <c r="D1527" s="21"/>
      <c r="E1527" s="21"/>
    </row>
    <row r="1528" spans="3:5" x14ac:dyDescent="0.2">
      <c r="C1528" s="21"/>
      <c r="D1528" s="21"/>
      <c r="E1528" s="21"/>
    </row>
    <row r="1529" spans="3:5" x14ac:dyDescent="0.2">
      <c r="C1529" s="21"/>
      <c r="D1529" s="21"/>
      <c r="E1529" s="21"/>
    </row>
    <row r="1530" spans="3:5" x14ac:dyDescent="0.2">
      <c r="C1530" s="21"/>
      <c r="D1530" s="21"/>
      <c r="E1530" s="21"/>
    </row>
    <row r="1531" spans="3:5" x14ac:dyDescent="0.2">
      <c r="C1531" s="21"/>
      <c r="D1531" s="21"/>
      <c r="E1531" s="21"/>
    </row>
    <row r="1532" spans="3:5" x14ac:dyDescent="0.2">
      <c r="C1532" s="21"/>
      <c r="D1532" s="21"/>
      <c r="E1532" s="21"/>
    </row>
    <row r="1533" spans="3:5" x14ac:dyDescent="0.2">
      <c r="C1533" s="21"/>
      <c r="D1533" s="21"/>
      <c r="E1533" s="21"/>
    </row>
    <row r="1534" spans="3:5" x14ac:dyDescent="0.2">
      <c r="C1534" s="21"/>
      <c r="D1534" s="21"/>
      <c r="E1534" s="21"/>
    </row>
    <row r="1535" spans="3:5" x14ac:dyDescent="0.2">
      <c r="C1535" s="21"/>
      <c r="D1535" s="21"/>
      <c r="E1535" s="21"/>
    </row>
    <row r="1536" spans="3:5" x14ac:dyDescent="0.2">
      <c r="C1536" s="21"/>
      <c r="D1536" s="21"/>
      <c r="E1536" s="21"/>
    </row>
    <row r="1537" spans="3:5" x14ac:dyDescent="0.2">
      <c r="C1537" s="21"/>
      <c r="D1537" s="21"/>
      <c r="E1537" s="21"/>
    </row>
    <row r="1538" spans="3:5" x14ac:dyDescent="0.2">
      <c r="C1538" s="21"/>
      <c r="D1538" s="21"/>
      <c r="E1538" s="21"/>
    </row>
    <row r="1539" spans="3:5" x14ac:dyDescent="0.2">
      <c r="C1539" s="21"/>
      <c r="D1539" s="21"/>
      <c r="E1539" s="21"/>
    </row>
    <row r="1540" spans="3:5" x14ac:dyDescent="0.2">
      <c r="C1540" s="21"/>
      <c r="D1540" s="21"/>
      <c r="E1540" s="21"/>
    </row>
    <row r="1541" spans="3:5" x14ac:dyDescent="0.2">
      <c r="C1541" s="21"/>
      <c r="D1541" s="21"/>
      <c r="E1541" s="21"/>
    </row>
    <row r="1542" spans="3:5" x14ac:dyDescent="0.2">
      <c r="C1542" s="21"/>
      <c r="D1542" s="21"/>
      <c r="E1542" s="21"/>
    </row>
    <row r="1543" spans="3:5" x14ac:dyDescent="0.2">
      <c r="C1543" s="21"/>
      <c r="D1543" s="21"/>
      <c r="E1543" s="21"/>
    </row>
    <row r="1544" spans="3:5" x14ac:dyDescent="0.2">
      <c r="C1544" s="21"/>
      <c r="D1544" s="21"/>
      <c r="E1544" s="21"/>
    </row>
    <row r="1545" spans="3:5" x14ac:dyDescent="0.2">
      <c r="C1545" s="21"/>
      <c r="D1545" s="21"/>
      <c r="E1545" s="21"/>
    </row>
    <row r="1546" spans="3:5" x14ac:dyDescent="0.2">
      <c r="C1546" s="21"/>
      <c r="D1546" s="21"/>
      <c r="E1546" s="21"/>
    </row>
    <row r="1547" spans="3:5" x14ac:dyDescent="0.2">
      <c r="C1547" s="21"/>
      <c r="D1547" s="21"/>
      <c r="E1547" s="21"/>
    </row>
    <row r="1548" spans="3:5" x14ac:dyDescent="0.2">
      <c r="C1548" s="21"/>
      <c r="D1548" s="21"/>
      <c r="E1548" s="21"/>
    </row>
    <row r="1549" spans="3:5" x14ac:dyDescent="0.2">
      <c r="C1549" s="21"/>
      <c r="D1549" s="21"/>
      <c r="E1549" s="21"/>
    </row>
    <row r="1550" spans="3:5" x14ac:dyDescent="0.2">
      <c r="C1550" s="21"/>
      <c r="D1550" s="21"/>
      <c r="E1550" s="21"/>
    </row>
    <row r="1551" spans="3:5" x14ac:dyDescent="0.2">
      <c r="C1551" s="21"/>
      <c r="D1551" s="21"/>
      <c r="E1551" s="21"/>
    </row>
    <row r="1552" spans="3:5" x14ac:dyDescent="0.2">
      <c r="C1552" s="21"/>
      <c r="D1552" s="21"/>
      <c r="E1552" s="21"/>
    </row>
    <row r="1553" spans="3:5" x14ac:dyDescent="0.2">
      <c r="C1553" s="21"/>
      <c r="D1553" s="21"/>
      <c r="E1553" s="21"/>
    </row>
    <row r="1554" spans="3:5" x14ac:dyDescent="0.2">
      <c r="C1554" s="21"/>
      <c r="D1554" s="21"/>
      <c r="E1554" s="21"/>
    </row>
    <row r="1555" spans="3:5" x14ac:dyDescent="0.2">
      <c r="C1555" s="21"/>
      <c r="D1555" s="21"/>
      <c r="E1555" s="21"/>
    </row>
    <row r="1556" spans="3:5" x14ac:dyDescent="0.2">
      <c r="C1556" s="21"/>
      <c r="D1556" s="21"/>
      <c r="E1556" s="21"/>
    </row>
    <row r="1557" spans="3:5" x14ac:dyDescent="0.2">
      <c r="C1557" s="21"/>
      <c r="D1557" s="21"/>
      <c r="E1557" s="21"/>
    </row>
    <row r="1558" spans="3:5" x14ac:dyDescent="0.2">
      <c r="C1558" s="21"/>
      <c r="D1558" s="21"/>
      <c r="E1558" s="21"/>
    </row>
    <row r="1559" spans="3:5" x14ac:dyDescent="0.2">
      <c r="C1559" s="21"/>
      <c r="D1559" s="21"/>
      <c r="E1559" s="21"/>
    </row>
    <row r="1560" spans="3:5" x14ac:dyDescent="0.2">
      <c r="C1560" s="21"/>
      <c r="D1560" s="21"/>
      <c r="E1560" s="21"/>
    </row>
    <row r="1561" spans="3:5" x14ac:dyDescent="0.2">
      <c r="C1561" s="21"/>
      <c r="D1561" s="21"/>
      <c r="E1561" s="21"/>
    </row>
    <row r="1562" spans="3:5" x14ac:dyDescent="0.2">
      <c r="C1562" s="21"/>
      <c r="D1562" s="21"/>
      <c r="E1562" s="21"/>
    </row>
    <row r="1563" spans="3:5" x14ac:dyDescent="0.2">
      <c r="C1563" s="21"/>
      <c r="D1563" s="21"/>
      <c r="E1563" s="21"/>
    </row>
    <row r="1564" spans="3:5" x14ac:dyDescent="0.2">
      <c r="C1564" s="21"/>
      <c r="D1564" s="21"/>
      <c r="E1564" s="21"/>
    </row>
    <row r="1565" spans="3:5" x14ac:dyDescent="0.2">
      <c r="C1565" s="21"/>
      <c r="D1565" s="21"/>
      <c r="E1565" s="21"/>
    </row>
    <row r="1566" spans="3:5" x14ac:dyDescent="0.2">
      <c r="C1566" s="21"/>
      <c r="D1566" s="21"/>
      <c r="E1566" s="21"/>
    </row>
    <row r="1567" spans="3:5" x14ac:dyDescent="0.2">
      <c r="C1567" s="21"/>
      <c r="D1567" s="21"/>
      <c r="E1567" s="21"/>
    </row>
    <row r="1568" spans="3:5" x14ac:dyDescent="0.2">
      <c r="C1568" s="21"/>
      <c r="D1568" s="21"/>
      <c r="E1568" s="21"/>
    </row>
    <row r="1569" spans="3:5" x14ac:dyDescent="0.2">
      <c r="C1569" s="21"/>
      <c r="D1569" s="21"/>
      <c r="E1569" s="21"/>
    </row>
    <row r="1570" spans="3:5" x14ac:dyDescent="0.2">
      <c r="C1570" s="21"/>
      <c r="D1570" s="21"/>
      <c r="E1570" s="21"/>
    </row>
    <row r="1571" spans="3:5" x14ac:dyDescent="0.2">
      <c r="C1571" s="21"/>
      <c r="D1571" s="21"/>
      <c r="E1571" s="21"/>
    </row>
    <row r="1572" spans="3:5" x14ac:dyDescent="0.2">
      <c r="C1572" s="21"/>
      <c r="D1572" s="21"/>
      <c r="E1572" s="21"/>
    </row>
    <row r="1573" spans="3:5" x14ac:dyDescent="0.2">
      <c r="C1573" s="21"/>
      <c r="D1573" s="21"/>
      <c r="E1573" s="21"/>
    </row>
    <row r="1574" spans="3:5" x14ac:dyDescent="0.2">
      <c r="C1574" s="21"/>
      <c r="D1574" s="21"/>
      <c r="E1574" s="21"/>
    </row>
    <row r="1575" spans="3:5" x14ac:dyDescent="0.2">
      <c r="C1575" s="21"/>
      <c r="D1575" s="21"/>
      <c r="E1575" s="21"/>
    </row>
    <row r="1576" spans="3:5" x14ac:dyDescent="0.2">
      <c r="C1576" s="21"/>
      <c r="D1576" s="21"/>
      <c r="E1576" s="21"/>
    </row>
    <row r="1577" spans="3:5" x14ac:dyDescent="0.2">
      <c r="C1577" s="21"/>
      <c r="D1577" s="21"/>
      <c r="E1577" s="21"/>
    </row>
    <row r="1578" spans="3:5" x14ac:dyDescent="0.2">
      <c r="C1578" s="21"/>
      <c r="D1578" s="21"/>
      <c r="E1578" s="21"/>
    </row>
    <row r="1579" spans="3:5" x14ac:dyDescent="0.2">
      <c r="C1579" s="21"/>
      <c r="D1579" s="21"/>
      <c r="E1579" s="21"/>
    </row>
    <row r="1580" spans="3:5" x14ac:dyDescent="0.2">
      <c r="C1580" s="21"/>
      <c r="D1580" s="21"/>
      <c r="E1580" s="21"/>
    </row>
    <row r="1581" spans="3:5" x14ac:dyDescent="0.2">
      <c r="C1581" s="21"/>
      <c r="D1581" s="21"/>
      <c r="E1581" s="21"/>
    </row>
    <row r="1582" spans="3:5" x14ac:dyDescent="0.2">
      <c r="C1582" s="21"/>
      <c r="D1582" s="21"/>
      <c r="E1582" s="21"/>
    </row>
    <row r="1583" spans="3:5" x14ac:dyDescent="0.2">
      <c r="C1583" s="21"/>
      <c r="D1583" s="21"/>
      <c r="E1583" s="21"/>
    </row>
    <row r="1584" spans="3:5" x14ac:dyDescent="0.2">
      <c r="C1584" s="21"/>
      <c r="D1584" s="21"/>
      <c r="E1584" s="21"/>
    </row>
    <row r="1585" spans="3:5" x14ac:dyDescent="0.2">
      <c r="C1585" s="21"/>
      <c r="D1585" s="21"/>
      <c r="E1585" s="21"/>
    </row>
    <row r="1586" spans="3:5" x14ac:dyDescent="0.2">
      <c r="C1586" s="21"/>
      <c r="D1586" s="21"/>
      <c r="E1586" s="21"/>
    </row>
    <row r="1587" spans="3:5" x14ac:dyDescent="0.2">
      <c r="C1587" s="21"/>
      <c r="D1587" s="21"/>
      <c r="E1587" s="21"/>
    </row>
    <row r="1588" spans="3:5" x14ac:dyDescent="0.2">
      <c r="C1588" s="21"/>
      <c r="D1588" s="21"/>
      <c r="E1588" s="21"/>
    </row>
    <row r="1589" spans="3:5" x14ac:dyDescent="0.2">
      <c r="C1589" s="21"/>
      <c r="D1589" s="21"/>
      <c r="E1589" s="21"/>
    </row>
    <row r="1590" spans="3:5" x14ac:dyDescent="0.2">
      <c r="C1590" s="21"/>
      <c r="D1590" s="21"/>
      <c r="E1590" s="21"/>
    </row>
    <row r="1591" spans="3:5" x14ac:dyDescent="0.2">
      <c r="C1591" s="21"/>
      <c r="D1591" s="21"/>
      <c r="E1591" s="21"/>
    </row>
    <row r="1592" spans="3:5" x14ac:dyDescent="0.2">
      <c r="C1592" s="21"/>
      <c r="D1592" s="21"/>
      <c r="E1592" s="21"/>
    </row>
    <row r="1593" spans="3:5" x14ac:dyDescent="0.2">
      <c r="C1593" s="21"/>
      <c r="D1593" s="21"/>
      <c r="E1593" s="21"/>
    </row>
    <row r="1594" spans="3:5" x14ac:dyDescent="0.2">
      <c r="C1594" s="21"/>
      <c r="D1594" s="21"/>
      <c r="E1594" s="21"/>
    </row>
    <row r="1595" spans="3:5" x14ac:dyDescent="0.2">
      <c r="C1595" s="21"/>
      <c r="D1595" s="21"/>
      <c r="E1595" s="21"/>
    </row>
    <row r="1596" spans="3:5" x14ac:dyDescent="0.2">
      <c r="C1596" s="21"/>
      <c r="D1596" s="21"/>
      <c r="E1596" s="21"/>
    </row>
    <row r="1597" spans="3:5" x14ac:dyDescent="0.2">
      <c r="C1597" s="21"/>
      <c r="D1597" s="21"/>
      <c r="E1597" s="21"/>
    </row>
    <row r="1598" spans="3:5" x14ac:dyDescent="0.2">
      <c r="C1598" s="21"/>
      <c r="D1598" s="21"/>
      <c r="E1598" s="21"/>
    </row>
    <row r="1599" spans="3:5" x14ac:dyDescent="0.2">
      <c r="C1599" s="21"/>
      <c r="D1599" s="21"/>
      <c r="E1599" s="21"/>
    </row>
    <row r="1600" spans="3:5" x14ac:dyDescent="0.2">
      <c r="C1600" s="21"/>
      <c r="D1600" s="21"/>
      <c r="E1600" s="21"/>
    </row>
    <row r="1601" spans="3:5" x14ac:dyDescent="0.2">
      <c r="C1601" s="21"/>
      <c r="D1601" s="21"/>
      <c r="E1601" s="21"/>
    </row>
    <row r="1602" spans="3:5" x14ac:dyDescent="0.2">
      <c r="C1602" s="21"/>
      <c r="D1602" s="21"/>
      <c r="E1602" s="21"/>
    </row>
    <row r="1603" spans="3:5" x14ac:dyDescent="0.2">
      <c r="C1603" s="21"/>
      <c r="D1603" s="21"/>
      <c r="E1603" s="21"/>
    </row>
    <row r="1604" spans="3:5" x14ac:dyDescent="0.2">
      <c r="C1604" s="21"/>
      <c r="D1604" s="21"/>
      <c r="E1604" s="21"/>
    </row>
    <row r="1605" spans="3:5" x14ac:dyDescent="0.2">
      <c r="C1605" s="21"/>
      <c r="D1605" s="21"/>
      <c r="E1605" s="21"/>
    </row>
    <row r="1606" spans="3:5" x14ac:dyDescent="0.2">
      <c r="C1606" s="21"/>
      <c r="D1606" s="21"/>
      <c r="E1606" s="21"/>
    </row>
    <row r="1607" spans="3:5" x14ac:dyDescent="0.2">
      <c r="C1607" s="21"/>
      <c r="D1607" s="21"/>
      <c r="E1607" s="21"/>
    </row>
    <row r="1608" spans="3:5" x14ac:dyDescent="0.2">
      <c r="C1608" s="21"/>
      <c r="D1608" s="21"/>
      <c r="E1608" s="21"/>
    </row>
    <row r="1609" spans="3:5" x14ac:dyDescent="0.2">
      <c r="C1609" s="21"/>
      <c r="D1609" s="21"/>
      <c r="E1609" s="21"/>
    </row>
    <row r="1610" spans="3:5" x14ac:dyDescent="0.2">
      <c r="C1610" s="21"/>
      <c r="D1610" s="21"/>
      <c r="E1610" s="21"/>
    </row>
    <row r="1611" spans="3:5" x14ac:dyDescent="0.2">
      <c r="C1611" s="21"/>
      <c r="D1611" s="21"/>
      <c r="E1611" s="21"/>
    </row>
    <row r="1612" spans="3:5" x14ac:dyDescent="0.2">
      <c r="C1612" s="21"/>
      <c r="D1612" s="21"/>
      <c r="E1612" s="21"/>
    </row>
    <row r="1613" spans="3:5" x14ac:dyDescent="0.2">
      <c r="C1613" s="21"/>
      <c r="D1613" s="21"/>
      <c r="E1613" s="21"/>
    </row>
    <row r="1614" spans="3:5" x14ac:dyDescent="0.2">
      <c r="C1614" s="21"/>
      <c r="D1614" s="21"/>
      <c r="E1614" s="21"/>
    </row>
    <row r="1615" spans="3:5" x14ac:dyDescent="0.2">
      <c r="C1615" s="21"/>
      <c r="D1615" s="21"/>
      <c r="E1615" s="21"/>
    </row>
    <row r="1616" spans="3:5" x14ac:dyDescent="0.2">
      <c r="C1616" s="21"/>
      <c r="D1616" s="21"/>
      <c r="E1616" s="21"/>
    </row>
    <row r="1617" spans="3:5" x14ac:dyDescent="0.2">
      <c r="C1617" s="21"/>
      <c r="D1617" s="21"/>
      <c r="E1617" s="21"/>
    </row>
    <row r="1618" spans="3:5" x14ac:dyDescent="0.2">
      <c r="C1618" s="21"/>
      <c r="D1618" s="21"/>
      <c r="E1618" s="21"/>
    </row>
    <row r="1619" spans="3:5" x14ac:dyDescent="0.2">
      <c r="C1619" s="21"/>
      <c r="D1619" s="21"/>
      <c r="E1619" s="21"/>
    </row>
    <row r="1620" spans="3:5" x14ac:dyDescent="0.2">
      <c r="C1620" s="21"/>
      <c r="D1620" s="21"/>
      <c r="E1620" s="21"/>
    </row>
    <row r="1621" spans="3:5" x14ac:dyDescent="0.2">
      <c r="C1621" s="21"/>
      <c r="D1621" s="21"/>
      <c r="E1621" s="21"/>
    </row>
    <row r="1622" spans="3:5" x14ac:dyDescent="0.2">
      <c r="C1622" s="21"/>
      <c r="D1622" s="21"/>
      <c r="E1622" s="21"/>
    </row>
    <row r="1623" spans="3:5" x14ac:dyDescent="0.2">
      <c r="C1623" s="21"/>
      <c r="D1623" s="21"/>
      <c r="E1623" s="21"/>
    </row>
    <row r="1624" spans="3:5" x14ac:dyDescent="0.2">
      <c r="C1624" s="21"/>
      <c r="D1624" s="21"/>
      <c r="E1624" s="21"/>
    </row>
    <row r="1625" spans="3:5" x14ac:dyDescent="0.2">
      <c r="C1625" s="21"/>
      <c r="D1625" s="21"/>
      <c r="E1625" s="21"/>
    </row>
    <row r="1626" spans="3:5" x14ac:dyDescent="0.2">
      <c r="C1626" s="21"/>
      <c r="D1626" s="21"/>
      <c r="E1626" s="21"/>
    </row>
    <row r="1627" spans="3:5" x14ac:dyDescent="0.2">
      <c r="C1627" s="21"/>
      <c r="D1627" s="21"/>
      <c r="E1627" s="21"/>
    </row>
    <row r="1628" spans="3:5" x14ac:dyDescent="0.2">
      <c r="C1628" s="21"/>
      <c r="D1628" s="21"/>
      <c r="E1628" s="21"/>
    </row>
    <row r="1629" spans="3:5" x14ac:dyDescent="0.2">
      <c r="C1629" s="21"/>
      <c r="D1629" s="21"/>
      <c r="E1629" s="21"/>
    </row>
    <row r="1630" spans="3:5" x14ac:dyDescent="0.2">
      <c r="C1630" s="21"/>
      <c r="D1630" s="21"/>
      <c r="E1630" s="21"/>
    </row>
    <row r="1631" spans="3:5" x14ac:dyDescent="0.2">
      <c r="C1631" s="21"/>
      <c r="D1631" s="21"/>
      <c r="E1631" s="21"/>
    </row>
    <row r="1632" spans="3:5" x14ac:dyDescent="0.2">
      <c r="C1632" s="21"/>
      <c r="D1632" s="21"/>
      <c r="E1632" s="21"/>
    </row>
    <row r="1633" spans="3:5" x14ac:dyDescent="0.2">
      <c r="C1633" s="21"/>
      <c r="D1633" s="21"/>
      <c r="E1633" s="21"/>
    </row>
    <row r="1634" spans="3:5" x14ac:dyDescent="0.2">
      <c r="C1634" s="21"/>
      <c r="D1634" s="21"/>
      <c r="E1634" s="21"/>
    </row>
    <row r="1635" spans="3:5" x14ac:dyDescent="0.2">
      <c r="C1635" s="21"/>
      <c r="D1635" s="21"/>
      <c r="E1635" s="21"/>
    </row>
    <row r="1636" spans="3:5" x14ac:dyDescent="0.2">
      <c r="C1636" s="21"/>
      <c r="D1636" s="21"/>
      <c r="E1636" s="21"/>
    </row>
    <row r="1637" spans="3:5" x14ac:dyDescent="0.2">
      <c r="C1637" s="21"/>
      <c r="D1637" s="21"/>
      <c r="E1637" s="21"/>
    </row>
    <row r="1638" spans="3:5" x14ac:dyDescent="0.2">
      <c r="C1638" s="21"/>
      <c r="D1638" s="21"/>
      <c r="E1638" s="21"/>
    </row>
    <row r="1639" spans="3:5" x14ac:dyDescent="0.2">
      <c r="C1639" s="21"/>
      <c r="D1639" s="21"/>
      <c r="E1639" s="21"/>
    </row>
    <row r="1640" spans="3:5" x14ac:dyDescent="0.2">
      <c r="C1640" s="21"/>
      <c r="D1640" s="21"/>
      <c r="E1640" s="21"/>
    </row>
    <row r="1641" spans="3:5" x14ac:dyDescent="0.2">
      <c r="C1641" s="21"/>
      <c r="D1641" s="21"/>
      <c r="E1641" s="21"/>
    </row>
    <row r="1642" spans="3:5" x14ac:dyDescent="0.2">
      <c r="C1642" s="21"/>
      <c r="D1642" s="21"/>
      <c r="E1642" s="21"/>
    </row>
    <row r="1643" spans="3:5" x14ac:dyDescent="0.2">
      <c r="C1643" s="21"/>
      <c r="D1643" s="21"/>
      <c r="E1643" s="21"/>
    </row>
    <row r="1644" spans="3:5" x14ac:dyDescent="0.2">
      <c r="C1644" s="21"/>
      <c r="D1644" s="21"/>
      <c r="E1644" s="21"/>
    </row>
    <row r="1645" spans="3:5" x14ac:dyDescent="0.2">
      <c r="C1645" s="21"/>
      <c r="D1645" s="21"/>
      <c r="E1645" s="21"/>
    </row>
    <row r="1646" spans="3:5" x14ac:dyDescent="0.2">
      <c r="C1646" s="21"/>
      <c r="D1646" s="21"/>
      <c r="E1646" s="21"/>
    </row>
    <row r="1647" spans="3:5" x14ac:dyDescent="0.2">
      <c r="C1647" s="21"/>
      <c r="D1647" s="21"/>
      <c r="E1647" s="21"/>
    </row>
    <row r="1648" spans="3:5" x14ac:dyDescent="0.2">
      <c r="C1648" s="21"/>
      <c r="D1648" s="21"/>
      <c r="E1648" s="21"/>
    </row>
    <row r="1649" spans="3:5" x14ac:dyDescent="0.2">
      <c r="C1649" s="21"/>
      <c r="D1649" s="21"/>
      <c r="E1649" s="21"/>
    </row>
    <row r="1650" spans="3:5" x14ac:dyDescent="0.2">
      <c r="C1650" s="21"/>
      <c r="D1650" s="21"/>
      <c r="E1650" s="21"/>
    </row>
    <row r="1651" spans="3:5" x14ac:dyDescent="0.2">
      <c r="C1651" s="21"/>
      <c r="D1651" s="21"/>
      <c r="E1651" s="21"/>
    </row>
    <row r="1652" spans="3:5" x14ac:dyDescent="0.2">
      <c r="C1652" s="21"/>
      <c r="D1652" s="21"/>
      <c r="E1652" s="21"/>
    </row>
    <row r="1653" spans="3:5" x14ac:dyDescent="0.2">
      <c r="C1653" s="21"/>
      <c r="D1653" s="21"/>
      <c r="E1653" s="21"/>
    </row>
    <row r="1654" spans="3:5" x14ac:dyDescent="0.2">
      <c r="C1654" s="21"/>
      <c r="D1654" s="21"/>
      <c r="E1654" s="21"/>
    </row>
    <row r="1655" spans="3:5" x14ac:dyDescent="0.2">
      <c r="C1655" s="21"/>
      <c r="D1655" s="21"/>
      <c r="E1655" s="21"/>
    </row>
    <row r="1656" spans="3:5" x14ac:dyDescent="0.2">
      <c r="C1656" s="21"/>
      <c r="D1656" s="21"/>
      <c r="E1656" s="21"/>
    </row>
    <row r="1657" spans="3:5" x14ac:dyDescent="0.2">
      <c r="C1657" s="21"/>
      <c r="D1657" s="21"/>
      <c r="E1657" s="21"/>
    </row>
    <row r="1658" spans="3:5" x14ac:dyDescent="0.2">
      <c r="C1658" s="21"/>
      <c r="D1658" s="21"/>
      <c r="E1658" s="21"/>
    </row>
    <row r="1659" spans="3:5" x14ac:dyDescent="0.2">
      <c r="C1659" s="21"/>
      <c r="D1659" s="21"/>
      <c r="E1659" s="21"/>
    </row>
    <row r="1660" spans="3:5" x14ac:dyDescent="0.2">
      <c r="C1660" s="21"/>
      <c r="D1660" s="21"/>
      <c r="E1660" s="21"/>
    </row>
    <row r="1661" spans="3:5" x14ac:dyDescent="0.2">
      <c r="C1661" s="21"/>
      <c r="D1661" s="21"/>
      <c r="E1661" s="21"/>
    </row>
    <row r="1662" spans="3:5" x14ac:dyDescent="0.2">
      <c r="C1662" s="21"/>
      <c r="D1662" s="21"/>
      <c r="E1662" s="21"/>
    </row>
    <row r="1663" spans="3:5" x14ac:dyDescent="0.2">
      <c r="C1663" s="21"/>
      <c r="D1663" s="21"/>
      <c r="E1663" s="21"/>
    </row>
    <row r="1664" spans="3:5" x14ac:dyDescent="0.2">
      <c r="C1664" s="21"/>
      <c r="D1664" s="21"/>
      <c r="E1664" s="21"/>
    </row>
    <row r="1665" spans="3:5" x14ac:dyDescent="0.2">
      <c r="C1665" s="21"/>
      <c r="D1665" s="21"/>
      <c r="E1665" s="21"/>
    </row>
    <row r="1666" spans="3:5" x14ac:dyDescent="0.2">
      <c r="C1666" s="21"/>
      <c r="D1666" s="21"/>
      <c r="E1666" s="21"/>
    </row>
    <row r="1667" spans="3:5" x14ac:dyDescent="0.2">
      <c r="C1667" s="21"/>
      <c r="D1667" s="21"/>
      <c r="E1667" s="21"/>
    </row>
    <row r="1668" spans="3:5" x14ac:dyDescent="0.2">
      <c r="C1668" s="21"/>
      <c r="D1668" s="21"/>
      <c r="E1668" s="21"/>
    </row>
    <row r="1669" spans="3:5" x14ac:dyDescent="0.2">
      <c r="C1669" s="21"/>
      <c r="D1669" s="21"/>
      <c r="E1669" s="21"/>
    </row>
    <row r="1670" spans="3:5" x14ac:dyDescent="0.2">
      <c r="C1670" s="21"/>
      <c r="D1670" s="21"/>
      <c r="E1670" s="21"/>
    </row>
    <row r="1671" spans="3:5" x14ac:dyDescent="0.2">
      <c r="C1671" s="21"/>
      <c r="D1671" s="21"/>
      <c r="E1671" s="21"/>
    </row>
    <row r="1672" spans="3:5" x14ac:dyDescent="0.2">
      <c r="C1672" s="21"/>
      <c r="D1672" s="21"/>
      <c r="E1672" s="21"/>
    </row>
    <row r="1673" spans="3:5" x14ac:dyDescent="0.2">
      <c r="C1673" s="21"/>
      <c r="D1673" s="21"/>
      <c r="E1673" s="21"/>
    </row>
    <row r="1674" spans="3:5" x14ac:dyDescent="0.2">
      <c r="C1674" s="21"/>
      <c r="D1674" s="21"/>
      <c r="E1674" s="21"/>
    </row>
    <row r="1675" spans="3:5" x14ac:dyDescent="0.2">
      <c r="C1675" s="21"/>
      <c r="D1675" s="21"/>
      <c r="E1675" s="21"/>
    </row>
    <row r="1676" spans="3:5" x14ac:dyDescent="0.2">
      <c r="C1676" s="21"/>
      <c r="D1676" s="21"/>
      <c r="E1676" s="21"/>
    </row>
    <row r="1677" spans="3:5" x14ac:dyDescent="0.2">
      <c r="C1677" s="21"/>
      <c r="D1677" s="21"/>
      <c r="E1677" s="21"/>
    </row>
    <row r="1678" spans="3:5" x14ac:dyDescent="0.2">
      <c r="C1678" s="21"/>
      <c r="D1678" s="21"/>
      <c r="E1678" s="21"/>
    </row>
    <row r="1679" spans="3:5" x14ac:dyDescent="0.2">
      <c r="C1679" s="21"/>
      <c r="D1679" s="21"/>
      <c r="E1679" s="21"/>
    </row>
    <row r="1680" spans="3:5" x14ac:dyDescent="0.2">
      <c r="C1680" s="21"/>
      <c r="D1680" s="21"/>
      <c r="E1680" s="21"/>
    </row>
    <row r="1681" spans="3:5" x14ac:dyDescent="0.2">
      <c r="C1681" s="21"/>
      <c r="D1681" s="21"/>
      <c r="E1681" s="21"/>
    </row>
    <row r="1682" spans="3:5" x14ac:dyDescent="0.2">
      <c r="C1682" s="21"/>
      <c r="D1682" s="21"/>
      <c r="E1682" s="21"/>
    </row>
    <row r="1683" spans="3:5" x14ac:dyDescent="0.2">
      <c r="C1683" s="21"/>
      <c r="D1683" s="21"/>
      <c r="E1683" s="21"/>
    </row>
    <row r="1684" spans="3:5" x14ac:dyDescent="0.2">
      <c r="C1684" s="21"/>
      <c r="D1684" s="21"/>
      <c r="E1684" s="21"/>
    </row>
    <row r="1685" spans="3:5" x14ac:dyDescent="0.2">
      <c r="C1685" s="21"/>
      <c r="D1685" s="21"/>
      <c r="E1685" s="21"/>
    </row>
    <row r="1686" spans="3:5" x14ac:dyDescent="0.2">
      <c r="C1686" s="21"/>
      <c r="D1686" s="21"/>
      <c r="E1686" s="21"/>
    </row>
    <row r="1687" spans="3:5" x14ac:dyDescent="0.2">
      <c r="C1687" s="21"/>
      <c r="D1687" s="21"/>
      <c r="E1687" s="21"/>
    </row>
    <row r="1688" spans="3:5" x14ac:dyDescent="0.2">
      <c r="C1688" s="21"/>
      <c r="D1688" s="21"/>
      <c r="E1688" s="21"/>
    </row>
    <row r="1689" spans="3:5" x14ac:dyDescent="0.2">
      <c r="C1689" s="21"/>
      <c r="D1689" s="21"/>
      <c r="E1689" s="21"/>
    </row>
    <row r="1690" spans="3:5" x14ac:dyDescent="0.2">
      <c r="C1690" s="21"/>
      <c r="D1690" s="21"/>
      <c r="E1690" s="21"/>
    </row>
    <row r="1691" spans="3:5" x14ac:dyDescent="0.2">
      <c r="C1691" s="21"/>
      <c r="D1691" s="21"/>
      <c r="E1691" s="21"/>
    </row>
    <row r="1692" spans="3:5" x14ac:dyDescent="0.2">
      <c r="C1692" s="21"/>
      <c r="D1692" s="21"/>
      <c r="E1692" s="21"/>
    </row>
    <row r="1693" spans="3:5" x14ac:dyDescent="0.2">
      <c r="C1693" s="21"/>
      <c r="D1693" s="21"/>
      <c r="E1693" s="21"/>
    </row>
    <row r="1694" spans="3:5" x14ac:dyDescent="0.2">
      <c r="C1694" s="21"/>
      <c r="D1694" s="21"/>
      <c r="E1694" s="21"/>
    </row>
    <row r="1695" spans="3:5" x14ac:dyDescent="0.2">
      <c r="C1695" s="21"/>
      <c r="D1695" s="21"/>
      <c r="E1695" s="21"/>
    </row>
    <row r="1696" spans="3:5" x14ac:dyDescent="0.2">
      <c r="C1696" s="21"/>
      <c r="D1696" s="21"/>
      <c r="E1696" s="21"/>
    </row>
    <row r="1697" spans="3:5" x14ac:dyDescent="0.2">
      <c r="C1697" s="21"/>
      <c r="D1697" s="21"/>
      <c r="E1697" s="21"/>
    </row>
    <row r="1698" spans="3:5" x14ac:dyDescent="0.2">
      <c r="C1698" s="21"/>
      <c r="D1698" s="21"/>
      <c r="E1698" s="21"/>
    </row>
    <row r="1699" spans="3:5" x14ac:dyDescent="0.2">
      <c r="C1699" s="21"/>
      <c r="D1699" s="21"/>
      <c r="E1699" s="21"/>
    </row>
    <row r="1700" spans="3:5" x14ac:dyDescent="0.2">
      <c r="C1700" s="21"/>
      <c r="D1700" s="21"/>
      <c r="E1700" s="21"/>
    </row>
    <row r="1701" spans="3:5" x14ac:dyDescent="0.2">
      <c r="C1701" s="21"/>
      <c r="D1701" s="21"/>
      <c r="E1701" s="21"/>
    </row>
    <row r="1702" spans="3:5" x14ac:dyDescent="0.2">
      <c r="C1702" s="21"/>
      <c r="D1702" s="21"/>
      <c r="E1702" s="21"/>
    </row>
    <row r="1703" spans="3:5" x14ac:dyDescent="0.2">
      <c r="C1703" s="21"/>
      <c r="D1703" s="21"/>
      <c r="E1703" s="21"/>
    </row>
    <row r="1704" spans="3:5" x14ac:dyDescent="0.2">
      <c r="C1704" s="21"/>
      <c r="D1704" s="21"/>
      <c r="E1704" s="21"/>
    </row>
    <row r="1705" spans="3:5" x14ac:dyDescent="0.2">
      <c r="C1705" s="21"/>
      <c r="D1705" s="21"/>
      <c r="E1705" s="21"/>
    </row>
    <row r="1706" spans="3:5" x14ac:dyDescent="0.2">
      <c r="C1706" s="21"/>
      <c r="D1706" s="21"/>
      <c r="E1706" s="21"/>
    </row>
    <row r="1707" spans="3:5" x14ac:dyDescent="0.2">
      <c r="C1707" s="21"/>
      <c r="D1707" s="21"/>
      <c r="E1707" s="21"/>
    </row>
    <row r="1708" spans="3:5" x14ac:dyDescent="0.2">
      <c r="C1708" s="21"/>
      <c r="D1708" s="21"/>
      <c r="E1708" s="21"/>
    </row>
    <row r="1709" spans="3:5" x14ac:dyDescent="0.2">
      <c r="C1709" s="21"/>
      <c r="D1709" s="21"/>
      <c r="E1709" s="21"/>
    </row>
    <row r="1710" spans="3:5" x14ac:dyDescent="0.2">
      <c r="C1710" s="21"/>
      <c r="D1710" s="21"/>
      <c r="E1710" s="21"/>
    </row>
    <row r="1711" spans="3:5" x14ac:dyDescent="0.2">
      <c r="C1711" s="21"/>
      <c r="D1711" s="21"/>
      <c r="E1711" s="21"/>
    </row>
    <row r="1712" spans="3:5" x14ac:dyDescent="0.2">
      <c r="C1712" s="21"/>
      <c r="D1712" s="21"/>
      <c r="E1712" s="21"/>
    </row>
    <row r="1713" spans="3:5" x14ac:dyDescent="0.2">
      <c r="C1713" s="21"/>
      <c r="D1713" s="21"/>
      <c r="E1713" s="21"/>
    </row>
    <row r="1714" spans="3:5" x14ac:dyDescent="0.2">
      <c r="C1714" s="21"/>
      <c r="D1714" s="21"/>
      <c r="E1714" s="21"/>
    </row>
    <row r="1715" spans="3:5" x14ac:dyDescent="0.2">
      <c r="C1715" s="21"/>
      <c r="D1715" s="21"/>
      <c r="E1715" s="21"/>
    </row>
    <row r="1716" spans="3:5" x14ac:dyDescent="0.2">
      <c r="C1716" s="21"/>
      <c r="D1716" s="21"/>
      <c r="E1716" s="21"/>
    </row>
    <row r="1717" spans="3:5" x14ac:dyDescent="0.2">
      <c r="C1717" s="21"/>
      <c r="D1717" s="21"/>
      <c r="E1717" s="21"/>
    </row>
    <row r="1718" spans="3:5" x14ac:dyDescent="0.2">
      <c r="C1718" s="21"/>
      <c r="D1718" s="21"/>
      <c r="E1718" s="21"/>
    </row>
    <row r="1719" spans="3:5" x14ac:dyDescent="0.2">
      <c r="C1719" s="21"/>
      <c r="D1719" s="21"/>
      <c r="E1719" s="21"/>
    </row>
    <row r="1720" spans="3:5" x14ac:dyDescent="0.2">
      <c r="C1720" s="21"/>
      <c r="D1720" s="21"/>
      <c r="E1720" s="21"/>
    </row>
    <row r="1721" spans="3:5" x14ac:dyDescent="0.2">
      <c r="C1721" s="21"/>
      <c r="D1721" s="21"/>
      <c r="E1721" s="21"/>
    </row>
    <row r="1722" spans="3:5" x14ac:dyDescent="0.2">
      <c r="C1722" s="21"/>
      <c r="D1722" s="21"/>
      <c r="E1722" s="21"/>
    </row>
    <row r="1723" spans="3:5" x14ac:dyDescent="0.2">
      <c r="C1723" s="21"/>
      <c r="D1723" s="21"/>
      <c r="E1723" s="21"/>
    </row>
    <row r="1724" spans="3:5" x14ac:dyDescent="0.2">
      <c r="C1724" s="21"/>
      <c r="D1724" s="21"/>
      <c r="E1724" s="21"/>
    </row>
    <row r="1725" spans="3:5" x14ac:dyDescent="0.2">
      <c r="C1725" s="21"/>
      <c r="D1725" s="21"/>
      <c r="E1725" s="21"/>
    </row>
    <row r="1726" spans="3:5" x14ac:dyDescent="0.2">
      <c r="C1726" s="21"/>
      <c r="D1726" s="21"/>
      <c r="E1726" s="21"/>
    </row>
    <row r="1727" spans="3:5" x14ac:dyDescent="0.2">
      <c r="C1727" s="21"/>
      <c r="D1727" s="21"/>
      <c r="E1727" s="21"/>
    </row>
    <row r="1728" spans="3:5" x14ac:dyDescent="0.2">
      <c r="C1728" s="21"/>
      <c r="D1728" s="21"/>
      <c r="E1728" s="21"/>
    </row>
    <row r="1729" spans="3:5" x14ac:dyDescent="0.2">
      <c r="C1729" s="21"/>
      <c r="D1729" s="21"/>
      <c r="E1729" s="21"/>
    </row>
    <row r="1730" spans="3:5" x14ac:dyDescent="0.2">
      <c r="C1730" s="21"/>
      <c r="D1730" s="21"/>
      <c r="E1730" s="21"/>
    </row>
    <row r="1731" spans="3:5" x14ac:dyDescent="0.2">
      <c r="C1731" s="21"/>
      <c r="D1731" s="21"/>
      <c r="E1731" s="21"/>
    </row>
    <row r="1732" spans="3:5" x14ac:dyDescent="0.2">
      <c r="C1732" s="21"/>
      <c r="D1732" s="21"/>
      <c r="E1732" s="21"/>
    </row>
    <row r="1733" spans="3:5" x14ac:dyDescent="0.2">
      <c r="C1733" s="21"/>
      <c r="D1733" s="21"/>
      <c r="E1733" s="21"/>
    </row>
    <row r="1734" spans="3:5" x14ac:dyDescent="0.2">
      <c r="C1734" s="21"/>
      <c r="D1734" s="21"/>
      <c r="E1734" s="21"/>
    </row>
    <row r="1735" spans="3:5" x14ac:dyDescent="0.2">
      <c r="C1735" s="21"/>
      <c r="D1735" s="21"/>
      <c r="E1735" s="21"/>
    </row>
    <row r="1736" spans="3:5" x14ac:dyDescent="0.2">
      <c r="C1736" s="21"/>
      <c r="D1736" s="21"/>
      <c r="E1736" s="21"/>
    </row>
    <row r="1737" spans="3:5" x14ac:dyDescent="0.2">
      <c r="C1737" s="21"/>
      <c r="D1737" s="21"/>
      <c r="E1737" s="21"/>
    </row>
    <row r="1738" spans="3:5" x14ac:dyDescent="0.2">
      <c r="C1738" s="21"/>
      <c r="D1738" s="21"/>
      <c r="E1738" s="21"/>
    </row>
    <row r="1739" spans="3:5" x14ac:dyDescent="0.2">
      <c r="C1739" s="21"/>
      <c r="D1739" s="21"/>
      <c r="E1739" s="21"/>
    </row>
    <row r="1740" spans="3:5" x14ac:dyDescent="0.2">
      <c r="C1740" s="21"/>
      <c r="D1740" s="21"/>
      <c r="E1740" s="21"/>
    </row>
    <row r="1741" spans="3:5" x14ac:dyDescent="0.2">
      <c r="C1741" s="21"/>
      <c r="D1741" s="21"/>
      <c r="E1741" s="21"/>
    </row>
    <row r="1742" spans="3:5" x14ac:dyDescent="0.2">
      <c r="C1742" s="21"/>
      <c r="D1742" s="21"/>
      <c r="E1742" s="21"/>
    </row>
    <row r="1743" spans="3:5" x14ac:dyDescent="0.2">
      <c r="C1743" s="21"/>
      <c r="D1743" s="21"/>
      <c r="E1743" s="21"/>
    </row>
    <row r="1744" spans="3:5" x14ac:dyDescent="0.2">
      <c r="C1744" s="21"/>
      <c r="D1744" s="21"/>
      <c r="E1744" s="21"/>
    </row>
    <row r="1745" spans="3:5" x14ac:dyDescent="0.2">
      <c r="C1745" s="21"/>
      <c r="D1745" s="21"/>
      <c r="E1745" s="21"/>
    </row>
    <row r="1746" spans="3:5" x14ac:dyDescent="0.2">
      <c r="C1746" s="21"/>
      <c r="D1746" s="21"/>
      <c r="E1746" s="21"/>
    </row>
    <row r="1747" spans="3:5" x14ac:dyDescent="0.2">
      <c r="C1747" s="21"/>
      <c r="D1747" s="21"/>
      <c r="E1747" s="21"/>
    </row>
    <row r="1748" spans="3:5" x14ac:dyDescent="0.2">
      <c r="C1748" s="21"/>
      <c r="D1748" s="21"/>
      <c r="E1748" s="21"/>
    </row>
    <row r="1749" spans="3:5" x14ac:dyDescent="0.2">
      <c r="C1749" s="21"/>
      <c r="D1749" s="21"/>
      <c r="E1749" s="21"/>
    </row>
    <row r="1750" spans="3:5" x14ac:dyDescent="0.2">
      <c r="C1750" s="21"/>
      <c r="D1750" s="21"/>
      <c r="E1750" s="21"/>
    </row>
    <row r="1751" spans="3:5" x14ac:dyDescent="0.2">
      <c r="C1751" s="21"/>
      <c r="D1751" s="21"/>
      <c r="E1751" s="21"/>
    </row>
    <row r="1752" spans="3:5" x14ac:dyDescent="0.2">
      <c r="C1752" s="21"/>
      <c r="D1752" s="21"/>
      <c r="E1752" s="21"/>
    </row>
    <row r="1753" spans="3:5" x14ac:dyDescent="0.2">
      <c r="C1753" s="21"/>
      <c r="D1753" s="21"/>
      <c r="E1753" s="21"/>
    </row>
    <row r="1754" spans="3:5" x14ac:dyDescent="0.2">
      <c r="C1754" s="21"/>
      <c r="D1754" s="21"/>
      <c r="E1754" s="21"/>
    </row>
    <row r="1755" spans="3:5" x14ac:dyDescent="0.2">
      <c r="C1755" s="21"/>
      <c r="D1755" s="21"/>
      <c r="E1755" s="21"/>
    </row>
    <row r="1756" spans="3:5" x14ac:dyDescent="0.2">
      <c r="C1756" s="21"/>
      <c r="D1756" s="21"/>
      <c r="E1756" s="21"/>
    </row>
    <row r="1757" spans="3:5" x14ac:dyDescent="0.2">
      <c r="C1757" s="21"/>
      <c r="D1757" s="21"/>
      <c r="E1757" s="21"/>
    </row>
    <row r="1758" spans="3:5" x14ac:dyDescent="0.2">
      <c r="C1758" s="21"/>
      <c r="D1758" s="21"/>
      <c r="E1758" s="21"/>
    </row>
    <row r="1759" spans="3:5" x14ac:dyDescent="0.2">
      <c r="C1759" s="21"/>
      <c r="D1759" s="21"/>
      <c r="E1759" s="21"/>
    </row>
    <row r="1760" spans="3:5" x14ac:dyDescent="0.2">
      <c r="C1760" s="21"/>
      <c r="D1760" s="21"/>
      <c r="E1760" s="21"/>
    </row>
    <row r="1761" spans="3:5" x14ac:dyDescent="0.2">
      <c r="C1761" s="21"/>
      <c r="D1761" s="21"/>
      <c r="E1761" s="21"/>
    </row>
    <row r="1762" spans="3:5" x14ac:dyDescent="0.2">
      <c r="C1762" s="21"/>
      <c r="D1762" s="21"/>
      <c r="E1762" s="21"/>
    </row>
    <row r="1763" spans="3:5" x14ac:dyDescent="0.2">
      <c r="C1763" s="21"/>
      <c r="D1763" s="21"/>
      <c r="E1763" s="21"/>
    </row>
    <row r="1764" spans="3:5" x14ac:dyDescent="0.2">
      <c r="C1764" s="21"/>
      <c r="D1764" s="21"/>
      <c r="E1764" s="21"/>
    </row>
    <row r="1765" spans="3:5" x14ac:dyDescent="0.2">
      <c r="C1765" s="21"/>
      <c r="D1765" s="21"/>
      <c r="E1765" s="21"/>
    </row>
    <row r="1766" spans="3:5" x14ac:dyDescent="0.2">
      <c r="C1766" s="21"/>
      <c r="D1766" s="21"/>
      <c r="E1766" s="21"/>
    </row>
    <row r="1767" spans="3:5" x14ac:dyDescent="0.2">
      <c r="C1767" s="21"/>
      <c r="D1767" s="21"/>
      <c r="E1767" s="21"/>
    </row>
    <row r="1768" spans="3:5" x14ac:dyDescent="0.2">
      <c r="C1768" s="21"/>
      <c r="D1768" s="21"/>
      <c r="E1768" s="21"/>
    </row>
    <row r="1769" spans="3:5" x14ac:dyDescent="0.2">
      <c r="C1769" s="21"/>
      <c r="D1769" s="21"/>
      <c r="E1769" s="21"/>
    </row>
    <row r="1770" spans="3:5" x14ac:dyDescent="0.2">
      <c r="C1770" s="21"/>
      <c r="D1770" s="21"/>
      <c r="E1770" s="21"/>
    </row>
    <row r="1771" spans="3:5" x14ac:dyDescent="0.2">
      <c r="C1771" s="21"/>
      <c r="D1771" s="21"/>
      <c r="E1771" s="21"/>
    </row>
    <row r="1772" spans="3:5" x14ac:dyDescent="0.2">
      <c r="C1772" s="21"/>
      <c r="D1772" s="21"/>
      <c r="E1772" s="21"/>
    </row>
    <row r="1773" spans="3:5" x14ac:dyDescent="0.2">
      <c r="C1773" s="21"/>
      <c r="D1773" s="21"/>
      <c r="E1773" s="21"/>
    </row>
    <row r="1774" spans="3:5" x14ac:dyDescent="0.2">
      <c r="C1774" s="21"/>
      <c r="D1774" s="21"/>
      <c r="E1774" s="21"/>
    </row>
    <row r="1775" spans="3:5" x14ac:dyDescent="0.2">
      <c r="C1775" s="21"/>
      <c r="D1775" s="21"/>
      <c r="E1775" s="21"/>
    </row>
    <row r="1776" spans="3:5" x14ac:dyDescent="0.2">
      <c r="C1776" s="21"/>
      <c r="D1776" s="21"/>
      <c r="E1776" s="21"/>
    </row>
    <row r="1777" spans="3:5" x14ac:dyDescent="0.2">
      <c r="C1777" s="21"/>
      <c r="D1777" s="21"/>
      <c r="E1777" s="21"/>
    </row>
    <row r="1778" spans="3:5" x14ac:dyDescent="0.2">
      <c r="C1778" s="21"/>
      <c r="D1778" s="21"/>
      <c r="E1778" s="21"/>
    </row>
    <row r="1779" spans="3:5" x14ac:dyDescent="0.2">
      <c r="C1779" s="21"/>
      <c r="D1779" s="21"/>
      <c r="E1779" s="21"/>
    </row>
    <row r="1780" spans="3:5" x14ac:dyDescent="0.2">
      <c r="C1780" s="21"/>
      <c r="D1780" s="21"/>
      <c r="E1780" s="21"/>
    </row>
    <row r="1781" spans="3:5" x14ac:dyDescent="0.2">
      <c r="C1781" s="21"/>
      <c r="D1781" s="21"/>
      <c r="E1781" s="21"/>
    </row>
    <row r="1782" spans="3:5" x14ac:dyDescent="0.2">
      <c r="C1782" s="21"/>
      <c r="D1782" s="21"/>
      <c r="E1782" s="21"/>
    </row>
    <row r="1783" spans="3:5" x14ac:dyDescent="0.2">
      <c r="C1783" s="21"/>
      <c r="D1783" s="21"/>
      <c r="E1783" s="21"/>
    </row>
    <row r="1784" spans="3:5" x14ac:dyDescent="0.2">
      <c r="C1784" s="21"/>
      <c r="D1784" s="21"/>
      <c r="E1784" s="21"/>
    </row>
    <row r="1785" spans="3:5" x14ac:dyDescent="0.2">
      <c r="C1785" s="21"/>
      <c r="D1785" s="21"/>
      <c r="E1785" s="21"/>
    </row>
    <row r="1786" spans="3:5" x14ac:dyDescent="0.2">
      <c r="C1786" s="21"/>
      <c r="D1786" s="21"/>
      <c r="E1786" s="21"/>
    </row>
    <row r="1787" spans="3:5" x14ac:dyDescent="0.2">
      <c r="C1787" s="21"/>
      <c r="D1787" s="21"/>
      <c r="E1787" s="21"/>
    </row>
    <row r="1788" spans="3:5" x14ac:dyDescent="0.2">
      <c r="C1788" s="21"/>
      <c r="D1788" s="21"/>
      <c r="E1788" s="21"/>
    </row>
    <row r="1789" spans="3:5" x14ac:dyDescent="0.2">
      <c r="C1789" s="21"/>
      <c r="D1789" s="21"/>
      <c r="E1789" s="21"/>
    </row>
    <row r="1790" spans="3:5" x14ac:dyDescent="0.2">
      <c r="C1790" s="21"/>
      <c r="D1790" s="21"/>
      <c r="E1790" s="21"/>
    </row>
    <row r="1791" spans="3:5" x14ac:dyDescent="0.2">
      <c r="C1791" s="21"/>
      <c r="D1791" s="21"/>
      <c r="E1791" s="21"/>
    </row>
    <row r="1792" spans="3:5" x14ac:dyDescent="0.2">
      <c r="C1792" s="21"/>
      <c r="D1792" s="21"/>
      <c r="E1792" s="21"/>
    </row>
    <row r="1793" spans="3:5" x14ac:dyDescent="0.2">
      <c r="C1793" s="21"/>
      <c r="D1793" s="21"/>
      <c r="E1793" s="21"/>
    </row>
    <row r="1794" spans="3:5" x14ac:dyDescent="0.2">
      <c r="C1794" s="21"/>
      <c r="D1794" s="21"/>
      <c r="E1794" s="21"/>
    </row>
    <row r="1795" spans="3:5" x14ac:dyDescent="0.2">
      <c r="C1795" s="21"/>
      <c r="D1795" s="21"/>
      <c r="E1795" s="21"/>
    </row>
    <row r="1796" spans="3:5" x14ac:dyDescent="0.2">
      <c r="C1796" s="21"/>
      <c r="D1796" s="21"/>
      <c r="E1796" s="21"/>
    </row>
    <row r="1797" spans="3:5" x14ac:dyDescent="0.2">
      <c r="C1797" s="21"/>
      <c r="D1797" s="21"/>
      <c r="E1797" s="21"/>
    </row>
    <row r="1798" spans="3:5" x14ac:dyDescent="0.2">
      <c r="C1798" s="21"/>
      <c r="D1798" s="21"/>
      <c r="E1798" s="21"/>
    </row>
    <row r="1799" spans="3:5" x14ac:dyDescent="0.2">
      <c r="C1799" s="21"/>
      <c r="D1799" s="21"/>
      <c r="E1799" s="21"/>
    </row>
    <row r="1800" spans="3:5" x14ac:dyDescent="0.2">
      <c r="C1800" s="21"/>
      <c r="D1800" s="21"/>
      <c r="E1800" s="21"/>
    </row>
    <row r="1801" spans="3:5" x14ac:dyDescent="0.2">
      <c r="C1801" s="21"/>
      <c r="D1801" s="21"/>
      <c r="E1801" s="21"/>
    </row>
    <row r="1802" spans="3:5" x14ac:dyDescent="0.2">
      <c r="C1802" s="21"/>
      <c r="D1802" s="21"/>
      <c r="E1802" s="21"/>
    </row>
    <row r="1803" spans="3:5" x14ac:dyDescent="0.2">
      <c r="C1803" s="21"/>
      <c r="D1803" s="21"/>
      <c r="E1803" s="21"/>
    </row>
    <row r="1804" spans="3:5" x14ac:dyDescent="0.2">
      <c r="C1804" s="21"/>
      <c r="D1804" s="21"/>
      <c r="E1804" s="21"/>
    </row>
    <row r="1805" spans="3:5" x14ac:dyDescent="0.2">
      <c r="C1805" s="21"/>
      <c r="D1805" s="21"/>
      <c r="E1805" s="21"/>
    </row>
    <row r="1806" spans="3:5" x14ac:dyDescent="0.2">
      <c r="C1806" s="21"/>
      <c r="D1806" s="21"/>
      <c r="E1806" s="21"/>
    </row>
    <row r="1807" spans="3:5" x14ac:dyDescent="0.2">
      <c r="C1807" s="21"/>
      <c r="D1807" s="21"/>
      <c r="E1807" s="21"/>
    </row>
    <row r="1808" spans="3:5" x14ac:dyDescent="0.2">
      <c r="C1808" s="21"/>
      <c r="D1808" s="21"/>
      <c r="E1808" s="21"/>
    </row>
    <row r="1809" spans="3:5" x14ac:dyDescent="0.2">
      <c r="C1809" s="21"/>
      <c r="D1809" s="21"/>
      <c r="E1809" s="21"/>
    </row>
    <row r="1810" spans="3:5" x14ac:dyDescent="0.2">
      <c r="C1810" s="21"/>
      <c r="D1810" s="21"/>
      <c r="E1810" s="21"/>
    </row>
    <row r="1811" spans="3:5" x14ac:dyDescent="0.2">
      <c r="C1811" s="21"/>
      <c r="D1811" s="21"/>
      <c r="E1811" s="21"/>
    </row>
    <row r="1812" spans="3:5" x14ac:dyDescent="0.2">
      <c r="C1812" s="21"/>
      <c r="D1812" s="21"/>
      <c r="E1812" s="21"/>
    </row>
    <row r="1813" spans="3:5" x14ac:dyDescent="0.2">
      <c r="C1813" s="21"/>
      <c r="D1813" s="21"/>
      <c r="E1813" s="21"/>
    </row>
    <row r="1814" spans="3:5" x14ac:dyDescent="0.2">
      <c r="C1814" s="21"/>
      <c r="D1814" s="21"/>
      <c r="E1814" s="21"/>
    </row>
    <row r="1815" spans="3:5" x14ac:dyDescent="0.2">
      <c r="C1815" s="21"/>
      <c r="D1815" s="21"/>
      <c r="E1815" s="21"/>
    </row>
    <row r="1816" spans="3:5" x14ac:dyDescent="0.2">
      <c r="C1816" s="21"/>
      <c r="D1816" s="21"/>
      <c r="E1816" s="21"/>
    </row>
    <row r="1817" spans="3:5" x14ac:dyDescent="0.2">
      <c r="C1817" s="21"/>
      <c r="D1817" s="21"/>
      <c r="E1817" s="21"/>
    </row>
    <row r="1818" spans="3:5" x14ac:dyDescent="0.2">
      <c r="C1818" s="21"/>
      <c r="D1818" s="21"/>
      <c r="E1818" s="21"/>
    </row>
    <row r="1819" spans="3:5" x14ac:dyDescent="0.2">
      <c r="C1819" s="21"/>
      <c r="D1819" s="21"/>
      <c r="E1819" s="21"/>
    </row>
    <row r="1820" spans="3:5" x14ac:dyDescent="0.2">
      <c r="C1820" s="21"/>
      <c r="D1820" s="21"/>
      <c r="E1820" s="21"/>
    </row>
    <row r="1821" spans="3:5" x14ac:dyDescent="0.2">
      <c r="C1821" s="21"/>
      <c r="D1821" s="21"/>
      <c r="E1821" s="21"/>
    </row>
    <row r="1822" spans="3:5" x14ac:dyDescent="0.2">
      <c r="C1822" s="21"/>
      <c r="D1822" s="21"/>
      <c r="E1822" s="21"/>
    </row>
    <row r="1823" spans="3:5" x14ac:dyDescent="0.2">
      <c r="C1823" s="21"/>
      <c r="D1823" s="21"/>
      <c r="E1823" s="21"/>
    </row>
    <row r="1824" spans="3:5" x14ac:dyDescent="0.2">
      <c r="C1824" s="21"/>
      <c r="D1824" s="21"/>
      <c r="E1824" s="21"/>
    </row>
    <row r="1825" spans="3:5" x14ac:dyDescent="0.2">
      <c r="C1825" s="21"/>
      <c r="D1825" s="21"/>
      <c r="E1825" s="21"/>
    </row>
    <row r="1826" spans="3:5" x14ac:dyDescent="0.2">
      <c r="C1826" s="21"/>
      <c r="D1826" s="21"/>
      <c r="E1826" s="21"/>
    </row>
    <row r="1827" spans="3:5" x14ac:dyDescent="0.2">
      <c r="C1827" s="21"/>
      <c r="D1827" s="21"/>
      <c r="E1827" s="21"/>
    </row>
    <row r="1828" spans="3:5" x14ac:dyDescent="0.2">
      <c r="C1828" s="21"/>
      <c r="D1828" s="21"/>
      <c r="E1828" s="21"/>
    </row>
    <row r="1829" spans="3:5" x14ac:dyDescent="0.2">
      <c r="C1829" s="21"/>
      <c r="D1829" s="21"/>
      <c r="E1829" s="21"/>
    </row>
    <row r="1830" spans="3:5" x14ac:dyDescent="0.2">
      <c r="C1830" s="21"/>
      <c r="D1830" s="21"/>
      <c r="E1830" s="21"/>
    </row>
    <row r="1831" spans="3:5" x14ac:dyDescent="0.2">
      <c r="C1831" s="21"/>
      <c r="D1831" s="21"/>
      <c r="E1831" s="21"/>
    </row>
    <row r="1832" spans="3:5" x14ac:dyDescent="0.2">
      <c r="C1832" s="21"/>
      <c r="D1832" s="21"/>
      <c r="E1832" s="21"/>
    </row>
    <row r="1833" spans="3:5" x14ac:dyDescent="0.2">
      <c r="C1833" s="21"/>
      <c r="D1833" s="21"/>
      <c r="E1833" s="21"/>
    </row>
    <row r="1834" spans="3:5" x14ac:dyDescent="0.2">
      <c r="C1834" s="21"/>
      <c r="D1834" s="21"/>
      <c r="E1834" s="21"/>
    </row>
    <row r="1835" spans="3:5" x14ac:dyDescent="0.2">
      <c r="C1835" s="21"/>
      <c r="D1835" s="21"/>
      <c r="E1835" s="21"/>
    </row>
    <row r="1836" spans="3:5" x14ac:dyDescent="0.2">
      <c r="C1836" s="21"/>
      <c r="D1836" s="21"/>
      <c r="E1836" s="21"/>
    </row>
    <row r="1837" spans="3:5" x14ac:dyDescent="0.2">
      <c r="C1837" s="21"/>
      <c r="D1837" s="21"/>
      <c r="E1837" s="21"/>
    </row>
    <row r="1838" spans="3:5" x14ac:dyDescent="0.2">
      <c r="C1838" s="21"/>
      <c r="D1838" s="21"/>
      <c r="E1838" s="21"/>
    </row>
    <row r="1839" spans="3:5" x14ac:dyDescent="0.2">
      <c r="C1839" s="21"/>
      <c r="D1839" s="21"/>
      <c r="E1839" s="21"/>
    </row>
    <row r="1840" spans="3:5" x14ac:dyDescent="0.2">
      <c r="C1840" s="21"/>
      <c r="D1840" s="21"/>
      <c r="E1840" s="21"/>
    </row>
    <row r="1841" spans="3:5" x14ac:dyDescent="0.2">
      <c r="C1841" s="21"/>
      <c r="D1841" s="21"/>
      <c r="E1841" s="21"/>
    </row>
    <row r="1842" spans="3:5" x14ac:dyDescent="0.2">
      <c r="C1842" s="21"/>
      <c r="D1842" s="21"/>
      <c r="E1842" s="21"/>
    </row>
    <row r="1843" spans="3:5" x14ac:dyDescent="0.2">
      <c r="C1843" s="21"/>
      <c r="D1843" s="21"/>
      <c r="E1843" s="21"/>
    </row>
    <row r="1844" spans="3:5" x14ac:dyDescent="0.2">
      <c r="C1844" s="21"/>
      <c r="D1844" s="21"/>
      <c r="E1844" s="21"/>
    </row>
    <row r="1845" spans="3:5" x14ac:dyDescent="0.2">
      <c r="C1845" s="21"/>
      <c r="D1845" s="21"/>
      <c r="E1845" s="21"/>
    </row>
    <row r="1846" spans="3:5" x14ac:dyDescent="0.2">
      <c r="C1846" s="21"/>
      <c r="D1846" s="21"/>
      <c r="E1846" s="21"/>
    </row>
    <row r="1847" spans="3:5" x14ac:dyDescent="0.2">
      <c r="C1847" s="21"/>
      <c r="D1847" s="21"/>
      <c r="E1847" s="21"/>
    </row>
    <row r="1848" spans="3:5" x14ac:dyDescent="0.2">
      <c r="C1848" s="21"/>
      <c r="D1848" s="21"/>
      <c r="E1848" s="21"/>
    </row>
    <row r="1849" spans="3:5" x14ac:dyDescent="0.2">
      <c r="C1849" s="21"/>
      <c r="D1849" s="21"/>
      <c r="E1849" s="21"/>
    </row>
    <row r="1850" spans="3:5" x14ac:dyDescent="0.2">
      <c r="C1850" s="21"/>
      <c r="D1850" s="21"/>
      <c r="E1850" s="21"/>
    </row>
    <row r="1851" spans="3:5" x14ac:dyDescent="0.2">
      <c r="C1851" s="21"/>
      <c r="D1851" s="21"/>
      <c r="E1851" s="21"/>
    </row>
    <row r="1852" spans="3:5" x14ac:dyDescent="0.2">
      <c r="C1852" s="21"/>
      <c r="D1852" s="21"/>
      <c r="E1852" s="21"/>
    </row>
    <row r="1853" spans="3:5" x14ac:dyDescent="0.2">
      <c r="C1853" s="21"/>
      <c r="D1853" s="21"/>
      <c r="E1853" s="21"/>
    </row>
    <row r="1854" spans="3:5" x14ac:dyDescent="0.2">
      <c r="C1854" s="21"/>
      <c r="D1854" s="21"/>
      <c r="E1854" s="21"/>
    </row>
    <row r="1855" spans="3:5" x14ac:dyDescent="0.2">
      <c r="C1855" s="21"/>
      <c r="D1855" s="21"/>
      <c r="E1855" s="21"/>
    </row>
    <row r="1856" spans="3:5" x14ac:dyDescent="0.2">
      <c r="C1856" s="21"/>
      <c r="D1856" s="21"/>
      <c r="E1856" s="21"/>
    </row>
    <row r="1857" spans="3:5" x14ac:dyDescent="0.2">
      <c r="C1857" s="21"/>
      <c r="D1857" s="21"/>
      <c r="E1857" s="21"/>
    </row>
    <row r="1858" spans="3:5" x14ac:dyDescent="0.2">
      <c r="C1858" s="21"/>
      <c r="D1858" s="21"/>
      <c r="E1858" s="21"/>
    </row>
    <row r="1859" spans="3:5" x14ac:dyDescent="0.2">
      <c r="C1859" s="21"/>
      <c r="D1859" s="21"/>
      <c r="E1859" s="21"/>
    </row>
    <row r="1860" spans="3:5" x14ac:dyDescent="0.2">
      <c r="C1860" s="21"/>
      <c r="D1860" s="21"/>
      <c r="E1860" s="21"/>
    </row>
    <row r="1861" spans="3:5" x14ac:dyDescent="0.2">
      <c r="C1861" s="21"/>
      <c r="D1861" s="21"/>
      <c r="E1861" s="21"/>
    </row>
    <row r="1862" spans="3:5" x14ac:dyDescent="0.2">
      <c r="C1862" s="21"/>
      <c r="D1862" s="21"/>
      <c r="E1862" s="21"/>
    </row>
    <row r="1863" spans="3:5" x14ac:dyDescent="0.2">
      <c r="C1863" s="21"/>
      <c r="D1863" s="21"/>
      <c r="E1863" s="21"/>
    </row>
    <row r="1864" spans="3:5" x14ac:dyDescent="0.2">
      <c r="C1864" s="21"/>
      <c r="D1864" s="21"/>
      <c r="E1864" s="21"/>
    </row>
    <row r="1865" spans="3:5" x14ac:dyDescent="0.2">
      <c r="C1865" s="21"/>
      <c r="D1865" s="21"/>
      <c r="E1865" s="21"/>
    </row>
    <row r="1866" spans="3:5" x14ac:dyDescent="0.2">
      <c r="C1866" s="21"/>
      <c r="D1866" s="21"/>
      <c r="E1866" s="21"/>
    </row>
    <row r="1867" spans="3:5" x14ac:dyDescent="0.2">
      <c r="C1867" s="21"/>
      <c r="D1867" s="21"/>
      <c r="E1867" s="21"/>
    </row>
    <row r="1868" spans="3:5" x14ac:dyDescent="0.2">
      <c r="C1868" s="21"/>
      <c r="D1868" s="21"/>
      <c r="E1868" s="21"/>
    </row>
    <row r="1869" spans="3:5" x14ac:dyDescent="0.2">
      <c r="C1869" s="21"/>
      <c r="D1869" s="21"/>
      <c r="E1869" s="21"/>
    </row>
    <row r="1870" spans="3:5" x14ac:dyDescent="0.2">
      <c r="C1870" s="21"/>
      <c r="D1870" s="21"/>
      <c r="E1870" s="21"/>
    </row>
    <row r="1871" spans="3:5" x14ac:dyDescent="0.2">
      <c r="C1871" s="21"/>
      <c r="D1871" s="21"/>
      <c r="E1871" s="21"/>
    </row>
    <row r="1872" spans="3:5" x14ac:dyDescent="0.2">
      <c r="C1872" s="21"/>
      <c r="D1872" s="21"/>
      <c r="E1872" s="21"/>
    </row>
    <row r="1873" spans="3:5" x14ac:dyDescent="0.2">
      <c r="C1873" s="21"/>
      <c r="D1873" s="21"/>
      <c r="E1873" s="21"/>
    </row>
    <row r="1874" spans="3:5" x14ac:dyDescent="0.2">
      <c r="C1874" s="21"/>
      <c r="D1874" s="21"/>
      <c r="E1874" s="21"/>
    </row>
    <row r="1875" spans="3:5" x14ac:dyDescent="0.2">
      <c r="C1875" s="21"/>
      <c r="D1875" s="21"/>
      <c r="E1875" s="21"/>
    </row>
    <row r="1876" spans="3:5" x14ac:dyDescent="0.2">
      <c r="C1876" s="21"/>
      <c r="D1876" s="21"/>
      <c r="E1876" s="21"/>
    </row>
    <row r="1877" spans="3:5" x14ac:dyDescent="0.2">
      <c r="C1877" s="21"/>
      <c r="D1877" s="21"/>
      <c r="E1877" s="21"/>
    </row>
    <row r="1878" spans="3:5" x14ac:dyDescent="0.2">
      <c r="C1878" s="21"/>
      <c r="D1878" s="21"/>
      <c r="E1878" s="21"/>
    </row>
    <row r="1879" spans="3:5" x14ac:dyDescent="0.2">
      <c r="C1879" s="21"/>
      <c r="D1879" s="21"/>
      <c r="E1879" s="21"/>
    </row>
    <row r="1880" spans="3:5" x14ac:dyDescent="0.2">
      <c r="C1880" s="21"/>
      <c r="D1880" s="21"/>
      <c r="E1880" s="21"/>
    </row>
    <row r="1881" spans="3:5" x14ac:dyDescent="0.2">
      <c r="C1881" s="21"/>
      <c r="D1881" s="21"/>
      <c r="E1881" s="21"/>
    </row>
    <row r="1882" spans="3:5" x14ac:dyDescent="0.2">
      <c r="C1882" s="21"/>
      <c r="D1882" s="21"/>
      <c r="E1882" s="21"/>
    </row>
    <row r="1883" spans="3:5" x14ac:dyDescent="0.2">
      <c r="C1883" s="21"/>
      <c r="D1883" s="21"/>
      <c r="E1883" s="21"/>
    </row>
    <row r="1884" spans="3:5" x14ac:dyDescent="0.2">
      <c r="C1884" s="21"/>
      <c r="D1884" s="21"/>
      <c r="E1884" s="21"/>
    </row>
    <row r="1885" spans="3:5" x14ac:dyDescent="0.2">
      <c r="C1885" s="21"/>
      <c r="D1885" s="21"/>
      <c r="E1885" s="21"/>
    </row>
    <row r="1886" spans="3:5" x14ac:dyDescent="0.2">
      <c r="C1886" s="21"/>
      <c r="D1886" s="21"/>
      <c r="E1886" s="21"/>
    </row>
    <row r="1887" spans="3:5" x14ac:dyDescent="0.2">
      <c r="C1887" s="21"/>
      <c r="D1887" s="21"/>
      <c r="E1887" s="21"/>
    </row>
    <row r="1888" spans="3:5" x14ac:dyDescent="0.2">
      <c r="C1888" s="21"/>
      <c r="D1888" s="21"/>
      <c r="E1888" s="21"/>
    </row>
    <row r="1889" spans="3:5" x14ac:dyDescent="0.2">
      <c r="C1889" s="21"/>
      <c r="D1889" s="21"/>
      <c r="E1889" s="21"/>
    </row>
    <row r="1890" spans="3:5" x14ac:dyDescent="0.2">
      <c r="C1890" s="21"/>
      <c r="D1890" s="21"/>
      <c r="E1890" s="21"/>
    </row>
    <row r="1891" spans="3:5" x14ac:dyDescent="0.2">
      <c r="C1891" s="21"/>
      <c r="D1891" s="21"/>
      <c r="E1891" s="21"/>
    </row>
    <row r="1892" spans="3:5" x14ac:dyDescent="0.2">
      <c r="C1892" s="21"/>
      <c r="D1892" s="21"/>
      <c r="E1892" s="21"/>
    </row>
    <row r="1893" spans="3:5" x14ac:dyDescent="0.2">
      <c r="C1893" s="21"/>
      <c r="D1893" s="21"/>
      <c r="E1893" s="21"/>
    </row>
    <row r="1894" spans="3:5" x14ac:dyDescent="0.2">
      <c r="C1894" s="21"/>
      <c r="D1894" s="21"/>
      <c r="E1894" s="21"/>
    </row>
    <row r="1895" spans="3:5" x14ac:dyDescent="0.2">
      <c r="C1895" s="21"/>
      <c r="D1895" s="21"/>
      <c r="E1895" s="21"/>
    </row>
    <row r="1896" spans="3:5" x14ac:dyDescent="0.2">
      <c r="C1896" s="21"/>
      <c r="D1896" s="21"/>
      <c r="E1896" s="21"/>
    </row>
    <row r="1897" spans="3:5" x14ac:dyDescent="0.2">
      <c r="C1897" s="21"/>
      <c r="D1897" s="21"/>
      <c r="E1897" s="21"/>
    </row>
    <row r="1898" spans="3:5" x14ac:dyDescent="0.2">
      <c r="C1898" s="21"/>
      <c r="D1898" s="21"/>
      <c r="E1898" s="21"/>
    </row>
    <row r="1899" spans="3:5" x14ac:dyDescent="0.2">
      <c r="C1899" s="21"/>
      <c r="D1899" s="21"/>
      <c r="E1899" s="21"/>
    </row>
    <row r="1900" spans="3:5" x14ac:dyDescent="0.2">
      <c r="C1900" s="21"/>
      <c r="D1900" s="21"/>
      <c r="E1900" s="21"/>
    </row>
    <row r="1901" spans="3:5" x14ac:dyDescent="0.2">
      <c r="C1901" s="21"/>
      <c r="D1901" s="21"/>
      <c r="E1901" s="21"/>
    </row>
    <row r="1902" spans="3:5" x14ac:dyDescent="0.2">
      <c r="C1902" s="21"/>
      <c r="D1902" s="21"/>
      <c r="E1902" s="21"/>
    </row>
    <row r="1903" spans="3:5" x14ac:dyDescent="0.2">
      <c r="C1903" s="21"/>
      <c r="D1903" s="21"/>
      <c r="E1903" s="21"/>
    </row>
    <row r="1904" spans="3:5" x14ac:dyDescent="0.2">
      <c r="C1904" s="21"/>
      <c r="D1904" s="21"/>
      <c r="E1904" s="21"/>
    </row>
    <row r="1905" spans="3:5" x14ac:dyDescent="0.2">
      <c r="C1905" s="21"/>
      <c r="D1905" s="21"/>
      <c r="E1905" s="21"/>
    </row>
    <row r="1906" spans="3:5" x14ac:dyDescent="0.2">
      <c r="C1906" s="21"/>
      <c r="D1906" s="21"/>
      <c r="E1906" s="21"/>
    </row>
    <row r="1907" spans="3:5" x14ac:dyDescent="0.2">
      <c r="C1907" s="21"/>
      <c r="D1907" s="21"/>
      <c r="E1907" s="21"/>
    </row>
    <row r="1908" spans="3:5" x14ac:dyDescent="0.2">
      <c r="C1908" s="21"/>
      <c r="D1908" s="21"/>
      <c r="E1908" s="21"/>
    </row>
    <row r="1909" spans="3:5" x14ac:dyDescent="0.2">
      <c r="C1909" s="21"/>
      <c r="D1909" s="21"/>
      <c r="E1909" s="21"/>
    </row>
    <row r="1910" spans="3:5" x14ac:dyDescent="0.2">
      <c r="C1910" s="21"/>
      <c r="D1910" s="21"/>
      <c r="E1910" s="21"/>
    </row>
    <row r="1911" spans="3:5" x14ac:dyDescent="0.2">
      <c r="C1911" s="21"/>
      <c r="D1911" s="21"/>
      <c r="E1911" s="21"/>
    </row>
    <row r="1912" spans="3:5" x14ac:dyDescent="0.2">
      <c r="C1912" s="21"/>
      <c r="D1912" s="21"/>
      <c r="E1912" s="21"/>
    </row>
    <row r="1913" spans="3:5" x14ac:dyDescent="0.2">
      <c r="C1913" s="21"/>
      <c r="D1913" s="21"/>
      <c r="E1913" s="21"/>
    </row>
    <row r="1914" spans="3:5" x14ac:dyDescent="0.2">
      <c r="C1914" s="21"/>
      <c r="D1914" s="21"/>
      <c r="E1914" s="21"/>
    </row>
    <row r="1915" spans="3:5" x14ac:dyDescent="0.2">
      <c r="C1915" s="21"/>
      <c r="D1915" s="21"/>
      <c r="E1915" s="21"/>
    </row>
    <row r="1916" spans="3:5" x14ac:dyDescent="0.2">
      <c r="C1916" s="21"/>
      <c r="D1916" s="21"/>
      <c r="E1916" s="21"/>
    </row>
    <row r="1917" spans="3:5" x14ac:dyDescent="0.2">
      <c r="C1917" s="21"/>
      <c r="D1917" s="21"/>
      <c r="E1917" s="21"/>
    </row>
    <row r="1918" spans="3:5" x14ac:dyDescent="0.2">
      <c r="C1918" s="21"/>
      <c r="D1918" s="21"/>
      <c r="E1918" s="21"/>
    </row>
    <row r="1919" spans="3:5" x14ac:dyDescent="0.2">
      <c r="C1919" s="21"/>
      <c r="D1919" s="21"/>
      <c r="E1919" s="21"/>
    </row>
    <row r="1920" spans="3:5" x14ac:dyDescent="0.2">
      <c r="C1920" s="21"/>
      <c r="D1920" s="21"/>
      <c r="E1920" s="21"/>
    </row>
    <row r="1921" spans="3:5" x14ac:dyDescent="0.2">
      <c r="C1921" s="21"/>
      <c r="D1921" s="21"/>
      <c r="E1921" s="21"/>
    </row>
    <row r="1922" spans="3:5" x14ac:dyDescent="0.2">
      <c r="C1922" s="21"/>
      <c r="D1922" s="21"/>
      <c r="E1922" s="21"/>
    </row>
    <row r="1923" spans="3:5" x14ac:dyDescent="0.2">
      <c r="C1923" s="21"/>
      <c r="D1923" s="21"/>
      <c r="E1923" s="21"/>
    </row>
    <row r="1924" spans="3:5" x14ac:dyDescent="0.2">
      <c r="C1924" s="21"/>
      <c r="D1924" s="21"/>
      <c r="E1924" s="21"/>
    </row>
    <row r="1925" spans="3:5" x14ac:dyDescent="0.2">
      <c r="C1925" s="21"/>
      <c r="D1925" s="21"/>
      <c r="E1925" s="21"/>
    </row>
    <row r="1926" spans="3:5" x14ac:dyDescent="0.2">
      <c r="C1926" s="21"/>
      <c r="D1926" s="21"/>
      <c r="E1926" s="21"/>
    </row>
    <row r="1927" spans="3:5" x14ac:dyDescent="0.2">
      <c r="C1927" s="21"/>
      <c r="D1927" s="21"/>
      <c r="E1927" s="21"/>
    </row>
    <row r="1928" spans="3:5" x14ac:dyDescent="0.2">
      <c r="C1928" s="21"/>
      <c r="D1928" s="21"/>
      <c r="E1928" s="21"/>
    </row>
    <row r="1929" spans="3:5" x14ac:dyDescent="0.2">
      <c r="C1929" s="21"/>
      <c r="D1929" s="21"/>
      <c r="E1929" s="21"/>
    </row>
    <row r="1930" spans="3:5" x14ac:dyDescent="0.2">
      <c r="C1930" s="21"/>
      <c r="D1930" s="21"/>
      <c r="E1930" s="21"/>
    </row>
    <row r="1931" spans="3:5" x14ac:dyDescent="0.2">
      <c r="C1931" s="21"/>
      <c r="D1931" s="21"/>
      <c r="E1931" s="21"/>
    </row>
    <row r="1932" spans="3:5" x14ac:dyDescent="0.2">
      <c r="C1932" s="21"/>
      <c r="D1932" s="21"/>
      <c r="E1932" s="21"/>
    </row>
    <row r="1933" spans="3:5" x14ac:dyDescent="0.2">
      <c r="C1933" s="21"/>
      <c r="D1933" s="21"/>
      <c r="E1933" s="21"/>
    </row>
    <row r="1934" spans="3:5" x14ac:dyDescent="0.2">
      <c r="C1934" s="21"/>
      <c r="D1934" s="21"/>
      <c r="E1934" s="21"/>
    </row>
    <row r="1935" spans="3:5" x14ac:dyDescent="0.2">
      <c r="C1935" s="21"/>
      <c r="D1935" s="21"/>
      <c r="E1935" s="21"/>
    </row>
    <row r="1936" spans="3:5" x14ac:dyDescent="0.2">
      <c r="C1936" s="21"/>
      <c r="D1936" s="21"/>
      <c r="E1936" s="21"/>
    </row>
    <row r="1937" spans="3:5" x14ac:dyDescent="0.2">
      <c r="C1937" s="21"/>
      <c r="D1937" s="21"/>
      <c r="E1937" s="21"/>
    </row>
    <row r="1938" spans="3:5" x14ac:dyDescent="0.2">
      <c r="C1938" s="21"/>
      <c r="D1938" s="21"/>
      <c r="E1938" s="21"/>
    </row>
    <row r="1939" spans="3:5" x14ac:dyDescent="0.2">
      <c r="C1939" s="21"/>
      <c r="D1939" s="21"/>
      <c r="E1939" s="21"/>
    </row>
    <row r="1940" spans="3:5" x14ac:dyDescent="0.2">
      <c r="C1940" s="21"/>
      <c r="D1940" s="21"/>
      <c r="E1940" s="21"/>
    </row>
    <row r="1941" spans="3:5" x14ac:dyDescent="0.2">
      <c r="C1941" s="21"/>
      <c r="D1941" s="21"/>
      <c r="E1941" s="21"/>
    </row>
    <row r="1942" spans="3:5" x14ac:dyDescent="0.2">
      <c r="C1942" s="21"/>
      <c r="D1942" s="21"/>
      <c r="E1942" s="21"/>
    </row>
    <row r="1943" spans="3:5" x14ac:dyDescent="0.2">
      <c r="C1943" s="21"/>
      <c r="D1943" s="21"/>
      <c r="E1943" s="21"/>
    </row>
    <row r="1944" spans="3:5" x14ac:dyDescent="0.2">
      <c r="C1944" s="21"/>
      <c r="D1944" s="21"/>
      <c r="E1944" s="21"/>
    </row>
    <row r="1945" spans="3:5" x14ac:dyDescent="0.2">
      <c r="C1945" s="21"/>
      <c r="D1945" s="21"/>
      <c r="E1945" s="21"/>
    </row>
    <row r="1946" spans="3:5" x14ac:dyDescent="0.2">
      <c r="C1946" s="21"/>
      <c r="D1946" s="21"/>
      <c r="E1946" s="21"/>
    </row>
    <row r="1947" spans="3:5" x14ac:dyDescent="0.2">
      <c r="C1947" s="21"/>
      <c r="D1947" s="21"/>
      <c r="E1947" s="21"/>
    </row>
    <row r="1948" spans="3:5" x14ac:dyDescent="0.2">
      <c r="C1948" s="21"/>
      <c r="D1948" s="21"/>
      <c r="E1948" s="21"/>
    </row>
    <row r="1949" spans="3:5" x14ac:dyDescent="0.2">
      <c r="C1949" s="21"/>
      <c r="D1949" s="21"/>
      <c r="E1949" s="21"/>
    </row>
    <row r="1950" spans="3:5" x14ac:dyDescent="0.2">
      <c r="C1950" s="21"/>
      <c r="D1950" s="21"/>
      <c r="E1950" s="21"/>
    </row>
    <row r="1951" spans="3:5" x14ac:dyDescent="0.2">
      <c r="C1951" s="21"/>
      <c r="D1951" s="21"/>
      <c r="E1951" s="21"/>
    </row>
    <row r="1952" spans="3:5" x14ac:dyDescent="0.2">
      <c r="C1952" s="21"/>
      <c r="D1952" s="21"/>
      <c r="E1952" s="21"/>
    </row>
    <row r="1953" spans="3:5" x14ac:dyDescent="0.2">
      <c r="C1953" s="21"/>
      <c r="D1953" s="21"/>
      <c r="E1953" s="21"/>
    </row>
    <row r="1954" spans="3:5" x14ac:dyDescent="0.2">
      <c r="C1954" s="21"/>
      <c r="D1954" s="21"/>
      <c r="E1954" s="21"/>
    </row>
    <row r="1955" spans="3:5" x14ac:dyDescent="0.2">
      <c r="C1955" s="21"/>
      <c r="D1955" s="21"/>
      <c r="E1955" s="21"/>
    </row>
    <row r="1956" spans="3:5" x14ac:dyDescent="0.2">
      <c r="C1956" s="21"/>
      <c r="D1956" s="21"/>
      <c r="E1956" s="21"/>
    </row>
    <row r="1957" spans="3:5" x14ac:dyDescent="0.2">
      <c r="C1957" s="21"/>
      <c r="D1957" s="21"/>
      <c r="E1957" s="21"/>
    </row>
    <row r="1958" spans="3:5" x14ac:dyDescent="0.2">
      <c r="C1958" s="21"/>
      <c r="D1958" s="21"/>
      <c r="E1958" s="21"/>
    </row>
    <row r="1959" spans="3:5" x14ac:dyDescent="0.2">
      <c r="C1959" s="21"/>
      <c r="D1959" s="21"/>
      <c r="E1959" s="21"/>
    </row>
    <row r="1960" spans="3:5" x14ac:dyDescent="0.2">
      <c r="C1960" s="21"/>
      <c r="D1960" s="21"/>
      <c r="E1960" s="21"/>
    </row>
    <row r="1961" spans="3:5" x14ac:dyDescent="0.2">
      <c r="C1961" s="21"/>
      <c r="D1961" s="21"/>
      <c r="E1961" s="21"/>
    </row>
    <row r="1962" spans="3:5" x14ac:dyDescent="0.2">
      <c r="C1962" s="21"/>
      <c r="D1962" s="21"/>
      <c r="E1962" s="21"/>
    </row>
    <row r="1963" spans="3:5" x14ac:dyDescent="0.2">
      <c r="C1963" s="21"/>
      <c r="D1963" s="21"/>
      <c r="E1963" s="21"/>
    </row>
    <row r="1964" spans="3:5" x14ac:dyDescent="0.2">
      <c r="C1964" s="21"/>
      <c r="D1964" s="21"/>
      <c r="E1964" s="21"/>
    </row>
    <row r="1965" spans="3:5" x14ac:dyDescent="0.2">
      <c r="C1965" s="21"/>
      <c r="D1965" s="21"/>
      <c r="E1965" s="21"/>
    </row>
    <row r="1966" spans="3:5" x14ac:dyDescent="0.2">
      <c r="C1966" s="21"/>
      <c r="D1966" s="21"/>
      <c r="E1966" s="21"/>
    </row>
    <row r="1967" spans="3:5" x14ac:dyDescent="0.2">
      <c r="C1967" s="21"/>
      <c r="D1967" s="21"/>
      <c r="E1967" s="21"/>
    </row>
    <row r="1968" spans="3:5" x14ac:dyDescent="0.2">
      <c r="C1968" s="21"/>
      <c r="D1968" s="21"/>
      <c r="E1968" s="21"/>
    </row>
    <row r="1969" spans="3:5" x14ac:dyDescent="0.2">
      <c r="C1969" s="21"/>
      <c r="D1969" s="21"/>
      <c r="E1969" s="21"/>
    </row>
    <row r="1970" spans="3:5" x14ac:dyDescent="0.2">
      <c r="C1970" s="21"/>
      <c r="D1970" s="21"/>
      <c r="E1970" s="21"/>
    </row>
    <row r="1971" spans="3:5" x14ac:dyDescent="0.2">
      <c r="C1971" s="21"/>
      <c r="D1971" s="21"/>
      <c r="E1971" s="21"/>
    </row>
    <row r="1972" spans="3:5" x14ac:dyDescent="0.2">
      <c r="C1972" s="21"/>
      <c r="D1972" s="21"/>
      <c r="E1972" s="21"/>
    </row>
    <row r="1973" spans="3:5" x14ac:dyDescent="0.2">
      <c r="C1973" s="21"/>
      <c r="D1973" s="21"/>
      <c r="E1973" s="21"/>
    </row>
    <row r="1974" spans="3:5" x14ac:dyDescent="0.2">
      <c r="C1974" s="21"/>
      <c r="D1974" s="21"/>
      <c r="E1974" s="21"/>
    </row>
    <row r="1975" spans="3:5" x14ac:dyDescent="0.2">
      <c r="C1975" s="21"/>
      <c r="D1975" s="21"/>
      <c r="E1975" s="21"/>
    </row>
    <row r="1976" spans="3:5" x14ac:dyDescent="0.2">
      <c r="C1976" s="21"/>
      <c r="D1976" s="21"/>
      <c r="E1976" s="21"/>
    </row>
    <row r="1977" spans="3:5" x14ac:dyDescent="0.2">
      <c r="C1977" s="21"/>
      <c r="D1977" s="21"/>
      <c r="E1977" s="21"/>
    </row>
    <row r="1978" spans="3:5" x14ac:dyDescent="0.2">
      <c r="C1978" s="21"/>
      <c r="D1978" s="21"/>
      <c r="E1978" s="21"/>
    </row>
    <row r="1979" spans="3:5" x14ac:dyDescent="0.2">
      <c r="C1979" s="21"/>
      <c r="D1979" s="21"/>
      <c r="E1979" s="21"/>
    </row>
    <row r="1980" spans="3:5" x14ac:dyDescent="0.2">
      <c r="C1980" s="21"/>
      <c r="D1980" s="21"/>
      <c r="E1980" s="21"/>
    </row>
    <row r="1981" spans="3:5" x14ac:dyDescent="0.2">
      <c r="C1981" s="21"/>
      <c r="D1981" s="21"/>
      <c r="E1981" s="21"/>
    </row>
    <row r="1982" spans="3:5" x14ac:dyDescent="0.2">
      <c r="C1982" s="21"/>
      <c r="D1982" s="21"/>
      <c r="E1982" s="21"/>
    </row>
    <row r="1983" spans="3:5" x14ac:dyDescent="0.2">
      <c r="C1983" s="21"/>
      <c r="D1983" s="21"/>
      <c r="E1983" s="21"/>
    </row>
    <row r="1984" spans="3:5" x14ac:dyDescent="0.2">
      <c r="C1984" s="21"/>
      <c r="D1984" s="21"/>
      <c r="E1984" s="21"/>
    </row>
    <row r="1985" spans="3:5" x14ac:dyDescent="0.2">
      <c r="C1985" s="21"/>
      <c r="D1985" s="21"/>
      <c r="E1985" s="21"/>
    </row>
    <row r="1986" spans="3:5" x14ac:dyDescent="0.2">
      <c r="C1986" s="21"/>
      <c r="D1986" s="21"/>
      <c r="E1986" s="21"/>
    </row>
    <row r="1987" spans="3:5" x14ac:dyDescent="0.2">
      <c r="C1987" s="21"/>
      <c r="D1987" s="21"/>
      <c r="E1987" s="21"/>
    </row>
    <row r="1988" spans="3:5" x14ac:dyDescent="0.2">
      <c r="C1988" s="21"/>
      <c r="D1988" s="21"/>
      <c r="E1988" s="21"/>
    </row>
    <row r="1989" spans="3:5" x14ac:dyDescent="0.2">
      <c r="C1989" s="21"/>
      <c r="D1989" s="21"/>
      <c r="E1989" s="21"/>
    </row>
    <row r="1990" spans="3:5" x14ac:dyDescent="0.2">
      <c r="C1990" s="21"/>
      <c r="D1990" s="21"/>
      <c r="E1990" s="21"/>
    </row>
    <row r="1991" spans="3:5" x14ac:dyDescent="0.2">
      <c r="C1991" s="21"/>
      <c r="D1991" s="21"/>
      <c r="E1991" s="21"/>
    </row>
    <row r="1992" spans="3:5" x14ac:dyDescent="0.2">
      <c r="C1992" s="21"/>
      <c r="D1992" s="21"/>
      <c r="E1992" s="21"/>
    </row>
    <row r="1993" spans="3:5" x14ac:dyDescent="0.2">
      <c r="C1993" s="21"/>
      <c r="D1993" s="21"/>
      <c r="E1993" s="21"/>
    </row>
    <row r="1994" spans="3:5" x14ac:dyDescent="0.2">
      <c r="C1994" s="21"/>
      <c r="D1994" s="21"/>
      <c r="E1994" s="21"/>
    </row>
    <row r="1995" spans="3:5" x14ac:dyDescent="0.2">
      <c r="C1995" s="21"/>
      <c r="D1995" s="21"/>
      <c r="E1995" s="21"/>
    </row>
    <row r="1996" spans="3:5" x14ac:dyDescent="0.2">
      <c r="C1996" s="21"/>
      <c r="D1996" s="21"/>
      <c r="E1996" s="21"/>
    </row>
    <row r="1997" spans="3:5" x14ac:dyDescent="0.2">
      <c r="C1997" s="21"/>
      <c r="D1997" s="21"/>
      <c r="E1997" s="21"/>
    </row>
    <row r="1998" spans="3:5" x14ac:dyDescent="0.2">
      <c r="C1998" s="21"/>
      <c r="D1998" s="21"/>
      <c r="E1998" s="21"/>
    </row>
    <row r="1999" spans="3:5" x14ac:dyDescent="0.2">
      <c r="C1999" s="21"/>
      <c r="D1999" s="21"/>
      <c r="E1999" s="21"/>
    </row>
    <row r="2000" spans="3:5" x14ac:dyDescent="0.2">
      <c r="C2000" s="21"/>
      <c r="D2000" s="21"/>
      <c r="E2000" s="21"/>
    </row>
    <row r="2001" spans="3:5" x14ac:dyDescent="0.2">
      <c r="C2001" s="21"/>
      <c r="D2001" s="21"/>
      <c r="E2001" s="21"/>
    </row>
    <row r="2002" spans="3:5" x14ac:dyDescent="0.2">
      <c r="C2002" s="21"/>
      <c r="D2002" s="21"/>
      <c r="E2002" s="21"/>
    </row>
    <row r="2003" spans="3:5" x14ac:dyDescent="0.2">
      <c r="C2003" s="21"/>
      <c r="D2003" s="21"/>
      <c r="E2003" s="21"/>
    </row>
    <row r="2004" spans="3:5" x14ac:dyDescent="0.2">
      <c r="C2004" s="21"/>
      <c r="D2004" s="21"/>
      <c r="E2004" s="21"/>
    </row>
    <row r="2005" spans="3:5" x14ac:dyDescent="0.2">
      <c r="C2005" s="21"/>
      <c r="D2005" s="21"/>
      <c r="E2005" s="21"/>
    </row>
    <row r="2006" spans="3:5" x14ac:dyDescent="0.2">
      <c r="C2006" s="21"/>
      <c r="D2006" s="21"/>
      <c r="E2006" s="21"/>
    </row>
    <row r="2007" spans="3:5" x14ac:dyDescent="0.2">
      <c r="C2007" s="21"/>
      <c r="D2007" s="21"/>
      <c r="E2007" s="21"/>
    </row>
    <row r="2008" spans="3:5" x14ac:dyDescent="0.2">
      <c r="C2008" s="21"/>
      <c r="D2008" s="21"/>
      <c r="E2008" s="21"/>
    </row>
    <row r="2009" spans="3:5" x14ac:dyDescent="0.2">
      <c r="C2009" s="21"/>
      <c r="D2009" s="21"/>
      <c r="E2009" s="21"/>
    </row>
    <row r="2010" spans="3:5" x14ac:dyDescent="0.2">
      <c r="C2010" s="21"/>
      <c r="D2010" s="21"/>
      <c r="E2010" s="21"/>
    </row>
    <row r="2011" spans="3:5" x14ac:dyDescent="0.2">
      <c r="C2011" s="21"/>
      <c r="D2011" s="21"/>
      <c r="E2011" s="21"/>
    </row>
    <row r="2012" spans="3:5" x14ac:dyDescent="0.2">
      <c r="C2012" s="21"/>
      <c r="D2012" s="21"/>
      <c r="E2012" s="21"/>
    </row>
    <row r="2013" spans="3:5" x14ac:dyDescent="0.2">
      <c r="C2013" s="21"/>
      <c r="D2013" s="21"/>
      <c r="E2013" s="21"/>
    </row>
    <row r="2014" spans="3:5" x14ac:dyDescent="0.2">
      <c r="C2014" s="21"/>
      <c r="D2014" s="21"/>
      <c r="E2014" s="21"/>
    </row>
    <row r="2015" spans="3:5" x14ac:dyDescent="0.2">
      <c r="C2015" s="21"/>
      <c r="D2015" s="21"/>
      <c r="E2015" s="21"/>
    </row>
    <row r="2016" spans="3:5" x14ac:dyDescent="0.2">
      <c r="C2016" s="21"/>
      <c r="D2016" s="21"/>
      <c r="E2016" s="21"/>
    </row>
    <row r="2017" spans="3:5" x14ac:dyDescent="0.2">
      <c r="C2017" s="21"/>
      <c r="D2017" s="21"/>
      <c r="E2017" s="21"/>
    </row>
    <row r="2018" spans="3:5" x14ac:dyDescent="0.2">
      <c r="C2018" s="21"/>
      <c r="D2018" s="21"/>
      <c r="E2018" s="21"/>
    </row>
    <row r="2019" spans="3:5" x14ac:dyDescent="0.2">
      <c r="C2019" s="21"/>
      <c r="D2019" s="21"/>
      <c r="E2019" s="21"/>
    </row>
    <row r="2020" spans="3:5" x14ac:dyDescent="0.2">
      <c r="C2020" s="21"/>
      <c r="D2020" s="21"/>
      <c r="E2020" s="21"/>
    </row>
    <row r="2021" spans="3:5" x14ac:dyDescent="0.2">
      <c r="C2021" s="21"/>
      <c r="D2021" s="21"/>
      <c r="E2021" s="21"/>
    </row>
    <row r="2022" spans="3:5" x14ac:dyDescent="0.2">
      <c r="C2022" s="21"/>
      <c r="D2022" s="21"/>
      <c r="E2022" s="21"/>
    </row>
    <row r="2023" spans="3:5" x14ac:dyDescent="0.2">
      <c r="C2023" s="21"/>
      <c r="D2023" s="21"/>
      <c r="E2023" s="21"/>
    </row>
    <row r="2024" spans="3:5" x14ac:dyDescent="0.2">
      <c r="C2024" s="21"/>
      <c r="D2024" s="21"/>
      <c r="E2024" s="21"/>
    </row>
    <row r="2025" spans="3:5" x14ac:dyDescent="0.2">
      <c r="C2025" s="21"/>
      <c r="D2025" s="21"/>
      <c r="E2025" s="21"/>
    </row>
    <row r="2026" spans="3:5" x14ac:dyDescent="0.2">
      <c r="C2026" s="21"/>
      <c r="D2026" s="21"/>
      <c r="E2026" s="21"/>
    </row>
    <row r="2027" spans="3:5" x14ac:dyDescent="0.2">
      <c r="C2027" s="21"/>
      <c r="D2027" s="21"/>
      <c r="E2027" s="21"/>
    </row>
    <row r="2028" spans="3:5" x14ac:dyDescent="0.2">
      <c r="C2028" s="21"/>
      <c r="D2028" s="21"/>
      <c r="E2028" s="21"/>
    </row>
    <row r="2029" spans="3:5" x14ac:dyDescent="0.2">
      <c r="C2029" s="21"/>
      <c r="D2029" s="21"/>
      <c r="E2029" s="21"/>
    </row>
    <row r="2030" spans="3:5" x14ac:dyDescent="0.2">
      <c r="C2030" s="21"/>
      <c r="D2030" s="21"/>
      <c r="E2030" s="21"/>
    </row>
    <row r="2031" spans="3:5" x14ac:dyDescent="0.2">
      <c r="C2031" s="21"/>
      <c r="D2031" s="21"/>
      <c r="E2031" s="21"/>
    </row>
    <row r="2032" spans="3:5" x14ac:dyDescent="0.2">
      <c r="C2032" s="21"/>
      <c r="D2032" s="21"/>
      <c r="E2032" s="21"/>
    </row>
    <row r="2033" spans="3:5" x14ac:dyDescent="0.2">
      <c r="C2033" s="21"/>
      <c r="D2033" s="21"/>
      <c r="E2033" s="21"/>
    </row>
    <row r="2034" spans="3:5" x14ac:dyDescent="0.2">
      <c r="C2034" s="21"/>
      <c r="D2034" s="21"/>
      <c r="E2034" s="21"/>
    </row>
    <row r="2035" spans="3:5" x14ac:dyDescent="0.2">
      <c r="C2035" s="21"/>
      <c r="D2035" s="21"/>
      <c r="E2035" s="21"/>
    </row>
    <row r="2036" spans="3:5" x14ac:dyDescent="0.2">
      <c r="C2036" s="21"/>
      <c r="D2036" s="21"/>
      <c r="E2036" s="21"/>
    </row>
    <row r="2037" spans="3:5" x14ac:dyDescent="0.2">
      <c r="C2037" s="21"/>
      <c r="D2037" s="21"/>
      <c r="E2037" s="21"/>
    </row>
    <row r="2038" spans="3:5" x14ac:dyDescent="0.2">
      <c r="C2038" s="21"/>
      <c r="D2038" s="21"/>
      <c r="E2038" s="21"/>
    </row>
    <row r="2039" spans="3:5" x14ac:dyDescent="0.2">
      <c r="C2039" s="21"/>
      <c r="D2039" s="21"/>
      <c r="E2039" s="21"/>
    </row>
    <row r="2040" spans="3:5" x14ac:dyDescent="0.2">
      <c r="C2040" s="21"/>
      <c r="D2040" s="21"/>
      <c r="E2040" s="21"/>
    </row>
    <row r="2041" spans="3:5" x14ac:dyDescent="0.2">
      <c r="C2041" s="21"/>
      <c r="D2041" s="21"/>
      <c r="E2041" s="21"/>
    </row>
    <row r="2042" spans="3:5" x14ac:dyDescent="0.2">
      <c r="C2042" s="21"/>
      <c r="D2042" s="21"/>
      <c r="E2042" s="21"/>
    </row>
    <row r="2043" spans="3:5" x14ac:dyDescent="0.2">
      <c r="C2043" s="21"/>
      <c r="D2043" s="21"/>
      <c r="E2043" s="21"/>
    </row>
    <row r="2044" spans="3:5" x14ac:dyDescent="0.2">
      <c r="C2044" s="21"/>
      <c r="D2044" s="21"/>
      <c r="E2044" s="21"/>
    </row>
    <row r="2045" spans="3:5" x14ac:dyDescent="0.2">
      <c r="C2045" s="21"/>
      <c r="D2045" s="21"/>
      <c r="E2045" s="21"/>
    </row>
    <row r="2046" spans="3:5" x14ac:dyDescent="0.2">
      <c r="C2046" s="21"/>
      <c r="D2046" s="21"/>
      <c r="E2046" s="21"/>
    </row>
    <row r="2047" spans="3:5" x14ac:dyDescent="0.2">
      <c r="C2047" s="21"/>
      <c r="D2047" s="21"/>
      <c r="E2047" s="21"/>
    </row>
    <row r="2048" spans="3:5" x14ac:dyDescent="0.2">
      <c r="C2048" s="21"/>
      <c r="D2048" s="21"/>
      <c r="E2048" s="21"/>
    </row>
    <row r="2049" spans="3:5" x14ac:dyDescent="0.2">
      <c r="C2049" s="21"/>
      <c r="D2049" s="21"/>
      <c r="E2049" s="21"/>
    </row>
    <row r="2050" spans="3:5" x14ac:dyDescent="0.2">
      <c r="C2050" s="21"/>
      <c r="D2050" s="21"/>
      <c r="E2050" s="21"/>
    </row>
    <row r="2051" spans="3:5" x14ac:dyDescent="0.2">
      <c r="C2051" s="21"/>
      <c r="D2051" s="21"/>
      <c r="E2051" s="21"/>
    </row>
    <row r="2052" spans="3:5" x14ac:dyDescent="0.2">
      <c r="C2052" s="21"/>
      <c r="D2052" s="21"/>
      <c r="E2052" s="21"/>
    </row>
    <row r="2053" spans="3:5" x14ac:dyDescent="0.2">
      <c r="C2053" s="21"/>
      <c r="D2053" s="21"/>
      <c r="E2053" s="21"/>
    </row>
    <row r="2054" spans="3:5" x14ac:dyDescent="0.2">
      <c r="C2054" s="21"/>
      <c r="D2054" s="21"/>
      <c r="E2054" s="21"/>
    </row>
    <row r="2055" spans="3:5" x14ac:dyDescent="0.2">
      <c r="C2055" s="21"/>
      <c r="D2055" s="21"/>
      <c r="E2055" s="21"/>
    </row>
    <row r="2056" spans="3:5" x14ac:dyDescent="0.2">
      <c r="C2056" s="21"/>
      <c r="D2056" s="21"/>
      <c r="E2056" s="21"/>
    </row>
    <row r="2057" spans="3:5" x14ac:dyDescent="0.2">
      <c r="C2057" s="21"/>
      <c r="D2057" s="21"/>
      <c r="E2057" s="21"/>
    </row>
    <row r="2058" spans="3:5" x14ac:dyDescent="0.2">
      <c r="C2058" s="21"/>
      <c r="D2058" s="21"/>
      <c r="E2058" s="21"/>
    </row>
    <row r="2059" spans="3:5" x14ac:dyDescent="0.2">
      <c r="C2059" s="21"/>
      <c r="D2059" s="21"/>
      <c r="E2059" s="21"/>
    </row>
    <row r="2060" spans="3:5" x14ac:dyDescent="0.2">
      <c r="C2060" s="21"/>
      <c r="D2060" s="21"/>
      <c r="E2060" s="21"/>
    </row>
    <row r="2061" spans="3:5" x14ac:dyDescent="0.2">
      <c r="C2061" s="21"/>
      <c r="D2061" s="21"/>
      <c r="E2061" s="21"/>
    </row>
    <row r="2062" spans="3:5" x14ac:dyDescent="0.2">
      <c r="C2062" s="21"/>
      <c r="D2062" s="21"/>
      <c r="E2062" s="21"/>
    </row>
    <row r="2063" spans="3:5" x14ac:dyDescent="0.2">
      <c r="C2063" s="21"/>
      <c r="D2063" s="21"/>
      <c r="E2063" s="21"/>
    </row>
    <row r="2064" spans="3:5" x14ac:dyDescent="0.2">
      <c r="C2064" s="21"/>
      <c r="D2064" s="21"/>
      <c r="E2064" s="21"/>
    </row>
    <row r="2065" spans="3:5" x14ac:dyDescent="0.2">
      <c r="C2065" s="21"/>
      <c r="D2065" s="21"/>
      <c r="E2065" s="21"/>
    </row>
    <row r="2066" spans="3:5" x14ac:dyDescent="0.2">
      <c r="C2066" s="21"/>
      <c r="D2066" s="21"/>
      <c r="E2066" s="21"/>
    </row>
    <row r="2067" spans="3:5" x14ac:dyDescent="0.2">
      <c r="C2067" s="21"/>
      <c r="D2067" s="21"/>
      <c r="E2067" s="21"/>
    </row>
    <row r="2068" spans="3:5" x14ac:dyDescent="0.2">
      <c r="C2068" s="21"/>
      <c r="D2068" s="21"/>
      <c r="E2068" s="21"/>
    </row>
    <row r="2069" spans="3:5" x14ac:dyDescent="0.2">
      <c r="C2069" s="21"/>
      <c r="D2069" s="21"/>
      <c r="E2069" s="21"/>
    </row>
    <row r="2070" spans="3:5" x14ac:dyDescent="0.2">
      <c r="C2070" s="21"/>
      <c r="D2070" s="21"/>
      <c r="E2070" s="21"/>
    </row>
    <row r="2071" spans="3:5" x14ac:dyDescent="0.2">
      <c r="C2071" s="21"/>
      <c r="D2071" s="21"/>
      <c r="E2071" s="21"/>
    </row>
    <row r="2072" spans="3:5" x14ac:dyDescent="0.2">
      <c r="C2072" s="21"/>
      <c r="D2072" s="21"/>
      <c r="E2072" s="21"/>
    </row>
    <row r="2073" spans="3:5" x14ac:dyDescent="0.2">
      <c r="C2073" s="21"/>
      <c r="D2073" s="21"/>
      <c r="E2073" s="21"/>
    </row>
    <row r="2074" spans="3:5" x14ac:dyDescent="0.2">
      <c r="C2074" s="21"/>
      <c r="D2074" s="21"/>
      <c r="E2074" s="21"/>
    </row>
    <row r="2075" spans="3:5" x14ac:dyDescent="0.2">
      <c r="C2075" s="21"/>
      <c r="D2075" s="21"/>
      <c r="E2075" s="21"/>
    </row>
    <row r="2076" spans="3:5" x14ac:dyDescent="0.2">
      <c r="C2076" s="21"/>
      <c r="D2076" s="21"/>
      <c r="E2076" s="21"/>
    </row>
    <row r="2077" spans="3:5" x14ac:dyDescent="0.2">
      <c r="C2077" s="21"/>
      <c r="D2077" s="21"/>
      <c r="E2077" s="21"/>
    </row>
    <row r="2078" spans="3:5" x14ac:dyDescent="0.2">
      <c r="C2078" s="21"/>
      <c r="D2078" s="21"/>
      <c r="E2078" s="21"/>
    </row>
    <row r="2079" spans="3:5" x14ac:dyDescent="0.2">
      <c r="C2079" s="21"/>
      <c r="D2079" s="21"/>
      <c r="E2079" s="21"/>
    </row>
    <row r="2080" spans="3:5" x14ac:dyDescent="0.2">
      <c r="C2080" s="21"/>
      <c r="D2080" s="21"/>
      <c r="E2080" s="21"/>
    </row>
    <row r="2081" spans="3:5" x14ac:dyDescent="0.2">
      <c r="C2081" s="21"/>
      <c r="D2081" s="21"/>
      <c r="E2081" s="21"/>
    </row>
    <row r="2082" spans="3:5" x14ac:dyDescent="0.2">
      <c r="C2082" s="21"/>
      <c r="D2082" s="21"/>
      <c r="E2082" s="21"/>
    </row>
    <row r="2083" spans="3:5" x14ac:dyDescent="0.2">
      <c r="C2083" s="21"/>
      <c r="D2083" s="21"/>
      <c r="E2083" s="21"/>
    </row>
    <row r="2084" spans="3:5" x14ac:dyDescent="0.2">
      <c r="C2084" s="21"/>
      <c r="D2084" s="21"/>
      <c r="E2084" s="21"/>
    </row>
    <row r="2085" spans="3:5" x14ac:dyDescent="0.2">
      <c r="C2085" s="21"/>
      <c r="D2085" s="21"/>
      <c r="E2085" s="21"/>
    </row>
    <row r="2086" spans="3:5" x14ac:dyDescent="0.2">
      <c r="C2086" s="21"/>
      <c r="D2086" s="21"/>
      <c r="E2086" s="21"/>
    </row>
    <row r="2087" spans="3:5" x14ac:dyDescent="0.2">
      <c r="C2087" s="21"/>
      <c r="D2087" s="21"/>
      <c r="E2087" s="21"/>
    </row>
    <row r="2088" spans="3:5" x14ac:dyDescent="0.2">
      <c r="C2088" s="21"/>
      <c r="D2088" s="21"/>
      <c r="E2088" s="21"/>
    </row>
    <row r="2089" spans="3:5" x14ac:dyDescent="0.2">
      <c r="C2089" s="21"/>
      <c r="D2089" s="21"/>
      <c r="E2089" s="21"/>
    </row>
    <row r="2090" spans="3:5" x14ac:dyDescent="0.2">
      <c r="C2090" s="21"/>
      <c r="D2090" s="21"/>
      <c r="E2090" s="21"/>
    </row>
    <row r="2091" spans="3:5" x14ac:dyDescent="0.2">
      <c r="C2091" s="21"/>
      <c r="D2091" s="21"/>
      <c r="E2091" s="21"/>
    </row>
    <row r="2092" spans="3:5" x14ac:dyDescent="0.2">
      <c r="C2092" s="21"/>
      <c r="D2092" s="21"/>
      <c r="E2092" s="21"/>
    </row>
    <row r="2093" spans="3:5" x14ac:dyDescent="0.2">
      <c r="C2093" s="21"/>
      <c r="D2093" s="21"/>
      <c r="E2093" s="21"/>
    </row>
    <row r="2094" spans="3:5" x14ac:dyDescent="0.2">
      <c r="C2094" s="21"/>
      <c r="D2094" s="21"/>
      <c r="E2094" s="21"/>
    </row>
    <row r="2095" spans="3:5" x14ac:dyDescent="0.2">
      <c r="C2095" s="21"/>
      <c r="D2095" s="21"/>
      <c r="E2095" s="21"/>
    </row>
    <row r="2096" spans="3:5" x14ac:dyDescent="0.2">
      <c r="C2096" s="21"/>
      <c r="D2096" s="21"/>
      <c r="E2096" s="21"/>
    </row>
    <row r="2097" spans="3:5" x14ac:dyDescent="0.2">
      <c r="C2097" s="21"/>
      <c r="D2097" s="21"/>
      <c r="E2097" s="21"/>
    </row>
    <row r="2098" spans="3:5" x14ac:dyDescent="0.2">
      <c r="C2098" s="21"/>
      <c r="D2098" s="21"/>
      <c r="E2098" s="21"/>
    </row>
    <row r="2099" spans="3:5" x14ac:dyDescent="0.2">
      <c r="C2099" s="21"/>
      <c r="D2099" s="21"/>
      <c r="E2099" s="21"/>
    </row>
    <row r="2100" spans="3:5" x14ac:dyDescent="0.2">
      <c r="C2100" s="21"/>
      <c r="D2100" s="21"/>
      <c r="E2100" s="21"/>
    </row>
    <row r="2101" spans="3:5" x14ac:dyDescent="0.2">
      <c r="C2101" s="21"/>
      <c r="D2101" s="21"/>
      <c r="E2101" s="21"/>
    </row>
    <row r="2102" spans="3:5" x14ac:dyDescent="0.2">
      <c r="C2102" s="21"/>
      <c r="D2102" s="21"/>
      <c r="E2102" s="21"/>
    </row>
    <row r="2103" spans="3:5" x14ac:dyDescent="0.2">
      <c r="C2103" s="21"/>
      <c r="D2103" s="21"/>
      <c r="E2103" s="21"/>
    </row>
    <row r="2104" spans="3:5" x14ac:dyDescent="0.2">
      <c r="C2104" s="21"/>
      <c r="D2104" s="21"/>
      <c r="E2104" s="21"/>
    </row>
    <row r="2105" spans="3:5" x14ac:dyDescent="0.2">
      <c r="C2105" s="21"/>
      <c r="D2105" s="21"/>
      <c r="E2105" s="21"/>
    </row>
    <row r="2106" spans="3:5" x14ac:dyDescent="0.2">
      <c r="C2106" s="21"/>
      <c r="D2106" s="21"/>
      <c r="E2106" s="21"/>
    </row>
    <row r="2107" spans="3:5" x14ac:dyDescent="0.2">
      <c r="C2107" s="21"/>
      <c r="D2107" s="21"/>
      <c r="E2107" s="21"/>
    </row>
    <row r="2108" spans="3:5" x14ac:dyDescent="0.2">
      <c r="C2108" s="21"/>
      <c r="D2108" s="21"/>
      <c r="E2108" s="21"/>
    </row>
    <row r="2109" spans="3:5" x14ac:dyDescent="0.2">
      <c r="C2109" s="21"/>
      <c r="D2109" s="21"/>
      <c r="E2109" s="21"/>
    </row>
    <row r="2110" spans="3:5" x14ac:dyDescent="0.2">
      <c r="C2110" s="21"/>
      <c r="D2110" s="21"/>
      <c r="E2110" s="21"/>
    </row>
    <row r="2111" spans="3:5" x14ac:dyDescent="0.2">
      <c r="C2111" s="21"/>
      <c r="D2111" s="21"/>
      <c r="E2111" s="21"/>
    </row>
    <row r="2112" spans="3:5" x14ac:dyDescent="0.2">
      <c r="C2112" s="21"/>
      <c r="D2112" s="21"/>
      <c r="E2112" s="21"/>
    </row>
    <row r="2113" spans="3:5" x14ac:dyDescent="0.2">
      <c r="C2113" s="21"/>
      <c r="D2113" s="21"/>
      <c r="E2113" s="21"/>
    </row>
    <row r="2114" spans="3:5" x14ac:dyDescent="0.2">
      <c r="C2114" s="21"/>
      <c r="D2114" s="21"/>
      <c r="E2114" s="21"/>
    </row>
    <row r="2115" spans="3:5" x14ac:dyDescent="0.2">
      <c r="C2115" s="21"/>
      <c r="D2115" s="21"/>
      <c r="E2115" s="21"/>
    </row>
    <row r="2116" spans="3:5" x14ac:dyDescent="0.2">
      <c r="C2116" s="21"/>
      <c r="D2116" s="21"/>
      <c r="E2116" s="21"/>
    </row>
    <row r="2117" spans="3:5" x14ac:dyDescent="0.2">
      <c r="C2117" s="21"/>
      <c r="D2117" s="21"/>
      <c r="E2117" s="21"/>
    </row>
    <row r="2118" spans="3:5" x14ac:dyDescent="0.2">
      <c r="C2118" s="21"/>
      <c r="D2118" s="21"/>
      <c r="E2118" s="21"/>
    </row>
    <row r="2119" spans="3:5" x14ac:dyDescent="0.2">
      <c r="C2119" s="21"/>
      <c r="D2119" s="21"/>
      <c r="E2119" s="21"/>
    </row>
    <row r="2120" spans="3:5" x14ac:dyDescent="0.2">
      <c r="C2120" s="21"/>
      <c r="D2120" s="21"/>
      <c r="E2120" s="21"/>
    </row>
    <row r="2121" spans="3:5" x14ac:dyDescent="0.2">
      <c r="C2121" s="21"/>
      <c r="D2121" s="21"/>
      <c r="E2121" s="21"/>
    </row>
    <row r="2122" spans="3:5" x14ac:dyDescent="0.2">
      <c r="C2122" s="21"/>
      <c r="D2122" s="21"/>
      <c r="E2122" s="21"/>
    </row>
    <row r="2123" spans="3:5" x14ac:dyDescent="0.2">
      <c r="C2123" s="21"/>
      <c r="D2123" s="21"/>
      <c r="E2123" s="21"/>
    </row>
    <row r="2124" spans="3:5" x14ac:dyDescent="0.2">
      <c r="C2124" s="21"/>
      <c r="D2124" s="21"/>
      <c r="E2124" s="21"/>
    </row>
    <row r="2125" spans="3:5" x14ac:dyDescent="0.2">
      <c r="C2125" s="21"/>
      <c r="D2125" s="21"/>
      <c r="E2125" s="21"/>
    </row>
    <row r="2126" spans="3:5" x14ac:dyDescent="0.2">
      <c r="C2126" s="21"/>
      <c r="D2126" s="21"/>
      <c r="E2126" s="21"/>
    </row>
    <row r="2127" spans="3:5" x14ac:dyDescent="0.2">
      <c r="C2127" s="21"/>
      <c r="D2127" s="21"/>
      <c r="E2127" s="21"/>
    </row>
    <row r="2128" spans="3:5" x14ac:dyDescent="0.2">
      <c r="C2128" s="21"/>
      <c r="D2128" s="21"/>
      <c r="E2128" s="21"/>
    </row>
    <row r="2129" spans="3:5" x14ac:dyDescent="0.2">
      <c r="C2129" s="21"/>
      <c r="D2129" s="21"/>
      <c r="E2129" s="21"/>
    </row>
    <row r="2130" spans="3:5" x14ac:dyDescent="0.2">
      <c r="C2130" s="21"/>
      <c r="D2130" s="21"/>
      <c r="E2130" s="21"/>
    </row>
    <row r="2131" spans="3:5" x14ac:dyDescent="0.2">
      <c r="C2131" s="21"/>
      <c r="D2131" s="21"/>
      <c r="E2131" s="21"/>
    </row>
    <row r="2132" spans="3:5" x14ac:dyDescent="0.2">
      <c r="C2132" s="21"/>
      <c r="D2132" s="21"/>
      <c r="E2132" s="21"/>
    </row>
    <row r="2133" spans="3:5" x14ac:dyDescent="0.2">
      <c r="C2133" s="21"/>
      <c r="D2133" s="21"/>
      <c r="E2133" s="21"/>
    </row>
    <row r="2134" spans="3:5" x14ac:dyDescent="0.2">
      <c r="C2134" s="21"/>
      <c r="D2134" s="21"/>
      <c r="E2134" s="21"/>
    </row>
    <row r="2135" spans="3:5" x14ac:dyDescent="0.2">
      <c r="C2135" s="21"/>
      <c r="D2135" s="21"/>
      <c r="E2135" s="21"/>
    </row>
    <row r="2136" spans="3:5" x14ac:dyDescent="0.2">
      <c r="C2136" s="21"/>
      <c r="D2136" s="21"/>
      <c r="E2136" s="21"/>
    </row>
    <row r="2137" spans="3:5" x14ac:dyDescent="0.2">
      <c r="C2137" s="21"/>
      <c r="D2137" s="21"/>
      <c r="E2137" s="21"/>
    </row>
    <row r="2138" spans="3:5" x14ac:dyDescent="0.2">
      <c r="C2138" s="21"/>
      <c r="D2138" s="21"/>
      <c r="E2138" s="21"/>
    </row>
    <row r="2139" spans="3:5" x14ac:dyDescent="0.2">
      <c r="C2139" s="21"/>
      <c r="D2139" s="21"/>
      <c r="E2139" s="21"/>
    </row>
    <row r="2140" spans="3:5" x14ac:dyDescent="0.2">
      <c r="C2140" s="21"/>
      <c r="D2140" s="21"/>
      <c r="E2140" s="21"/>
    </row>
    <row r="2141" spans="3:5" x14ac:dyDescent="0.2">
      <c r="C2141" s="21"/>
      <c r="D2141" s="21"/>
      <c r="E2141" s="21"/>
    </row>
    <row r="2142" spans="3:5" x14ac:dyDescent="0.2">
      <c r="C2142" s="21"/>
      <c r="D2142" s="21"/>
      <c r="E2142" s="21"/>
    </row>
    <row r="2143" spans="3:5" x14ac:dyDescent="0.2">
      <c r="C2143" s="21"/>
      <c r="D2143" s="21"/>
      <c r="E2143" s="21"/>
    </row>
    <row r="2144" spans="3:5" x14ac:dyDescent="0.2">
      <c r="C2144" s="21"/>
      <c r="D2144" s="21"/>
      <c r="E2144" s="21"/>
    </row>
    <row r="2145" spans="3:5" x14ac:dyDescent="0.2">
      <c r="C2145" s="21"/>
      <c r="D2145" s="21"/>
      <c r="E2145" s="21"/>
    </row>
    <row r="2146" spans="3:5" x14ac:dyDescent="0.2">
      <c r="C2146" s="21"/>
      <c r="D2146" s="21"/>
      <c r="E2146" s="21"/>
    </row>
    <row r="2147" spans="3:5" x14ac:dyDescent="0.2">
      <c r="C2147" s="21"/>
      <c r="D2147" s="21"/>
      <c r="E2147" s="21"/>
    </row>
    <row r="2148" spans="3:5" x14ac:dyDescent="0.2">
      <c r="C2148" s="21"/>
      <c r="D2148" s="21"/>
      <c r="E2148" s="21"/>
    </row>
    <row r="2149" spans="3:5" x14ac:dyDescent="0.2">
      <c r="C2149" s="21"/>
      <c r="D2149" s="21"/>
      <c r="E2149" s="21"/>
    </row>
    <row r="2150" spans="3:5" x14ac:dyDescent="0.2">
      <c r="C2150" s="21"/>
      <c r="D2150" s="21"/>
      <c r="E2150" s="21"/>
    </row>
    <row r="2151" spans="3:5" x14ac:dyDescent="0.2">
      <c r="C2151" s="21"/>
      <c r="D2151" s="21"/>
      <c r="E2151" s="21"/>
    </row>
    <row r="2152" spans="3:5" x14ac:dyDescent="0.2">
      <c r="C2152" s="21"/>
      <c r="D2152" s="21"/>
      <c r="E2152" s="21"/>
    </row>
    <row r="2153" spans="3:5" x14ac:dyDescent="0.2">
      <c r="C2153" s="21"/>
      <c r="D2153" s="21"/>
      <c r="E2153" s="21"/>
    </row>
    <row r="2154" spans="3:5" x14ac:dyDescent="0.2">
      <c r="C2154" s="21"/>
      <c r="D2154" s="21"/>
      <c r="E2154" s="21"/>
    </row>
    <row r="2155" spans="3:5" x14ac:dyDescent="0.2">
      <c r="C2155" s="21"/>
      <c r="D2155" s="21"/>
      <c r="E2155" s="21"/>
    </row>
    <row r="2156" spans="3:5" x14ac:dyDescent="0.2">
      <c r="C2156" s="21"/>
      <c r="D2156" s="21"/>
      <c r="E2156" s="21"/>
    </row>
    <row r="2157" spans="3:5" x14ac:dyDescent="0.2">
      <c r="C2157" s="21"/>
      <c r="D2157" s="21"/>
      <c r="E2157" s="21"/>
    </row>
    <row r="2158" spans="3:5" x14ac:dyDescent="0.2">
      <c r="C2158" s="21"/>
      <c r="D2158" s="21"/>
      <c r="E2158" s="21"/>
    </row>
    <row r="2159" spans="3:5" x14ac:dyDescent="0.2">
      <c r="C2159" s="21"/>
      <c r="D2159" s="21"/>
      <c r="E2159" s="21"/>
    </row>
    <row r="2160" spans="3:5" x14ac:dyDescent="0.2">
      <c r="C2160" s="21"/>
      <c r="D2160" s="21"/>
      <c r="E2160" s="21"/>
    </row>
    <row r="2161" spans="3:5" x14ac:dyDescent="0.2">
      <c r="C2161" s="21"/>
      <c r="D2161" s="21"/>
      <c r="E2161" s="21"/>
    </row>
    <row r="2162" spans="3:5" x14ac:dyDescent="0.2">
      <c r="C2162" s="21"/>
      <c r="D2162" s="21"/>
      <c r="E2162" s="21"/>
    </row>
    <row r="2163" spans="3:5" x14ac:dyDescent="0.2">
      <c r="C2163" s="21"/>
      <c r="D2163" s="21"/>
      <c r="E2163" s="21"/>
    </row>
    <row r="2164" spans="3:5" x14ac:dyDescent="0.2">
      <c r="C2164" s="21"/>
      <c r="D2164" s="21"/>
      <c r="E2164" s="21"/>
    </row>
    <row r="2165" spans="3:5" x14ac:dyDescent="0.2">
      <c r="C2165" s="21"/>
      <c r="D2165" s="21"/>
      <c r="E2165" s="21"/>
    </row>
    <row r="2166" spans="3:5" x14ac:dyDescent="0.2">
      <c r="C2166" s="21"/>
      <c r="D2166" s="21"/>
      <c r="E2166" s="21"/>
    </row>
    <row r="2167" spans="3:5" x14ac:dyDescent="0.2">
      <c r="C2167" s="21"/>
      <c r="D2167" s="21"/>
      <c r="E2167" s="21"/>
    </row>
    <row r="2168" spans="3:5" x14ac:dyDescent="0.2">
      <c r="C2168" s="21"/>
      <c r="D2168" s="21"/>
      <c r="E2168" s="21"/>
    </row>
    <row r="2169" spans="3:5" x14ac:dyDescent="0.2">
      <c r="C2169" s="21"/>
      <c r="D2169" s="21"/>
      <c r="E2169" s="21"/>
    </row>
    <row r="2170" spans="3:5" x14ac:dyDescent="0.2">
      <c r="C2170" s="21"/>
      <c r="D2170" s="21"/>
      <c r="E2170" s="21"/>
    </row>
    <row r="2171" spans="3:5" x14ac:dyDescent="0.2">
      <c r="C2171" s="21"/>
      <c r="D2171" s="21"/>
      <c r="E2171" s="21"/>
    </row>
    <row r="2172" spans="3:5" x14ac:dyDescent="0.2">
      <c r="C2172" s="21"/>
      <c r="D2172" s="21"/>
      <c r="E2172" s="21"/>
    </row>
    <row r="2173" spans="3:5" x14ac:dyDescent="0.2">
      <c r="C2173" s="21"/>
      <c r="D2173" s="21"/>
      <c r="E2173" s="21"/>
    </row>
    <row r="2174" spans="3:5" x14ac:dyDescent="0.2">
      <c r="C2174" s="21"/>
      <c r="D2174" s="21"/>
      <c r="E2174" s="21"/>
    </row>
    <row r="2175" spans="3:5" x14ac:dyDescent="0.2">
      <c r="C2175" s="21"/>
      <c r="D2175" s="21"/>
      <c r="E2175" s="21"/>
    </row>
    <row r="2176" spans="3:5" x14ac:dyDescent="0.2">
      <c r="C2176" s="21"/>
      <c r="D2176" s="21"/>
      <c r="E2176" s="21"/>
    </row>
    <row r="2177" spans="3:5" x14ac:dyDescent="0.2">
      <c r="C2177" s="21"/>
      <c r="D2177" s="21"/>
      <c r="E2177" s="21"/>
    </row>
    <row r="2178" spans="3:5" x14ac:dyDescent="0.2">
      <c r="C2178" s="21"/>
      <c r="D2178" s="21"/>
      <c r="E2178" s="21"/>
    </row>
    <row r="2179" spans="3:5" x14ac:dyDescent="0.2">
      <c r="C2179" s="21"/>
      <c r="D2179" s="21"/>
      <c r="E2179" s="21"/>
    </row>
    <row r="2180" spans="3:5" x14ac:dyDescent="0.2">
      <c r="C2180" s="21"/>
      <c r="D2180" s="21"/>
      <c r="E2180" s="21"/>
    </row>
    <row r="2181" spans="3:5" x14ac:dyDescent="0.2">
      <c r="C2181" s="21"/>
      <c r="D2181" s="21"/>
      <c r="E2181" s="21"/>
    </row>
    <row r="2182" spans="3:5" x14ac:dyDescent="0.2">
      <c r="C2182" s="21"/>
      <c r="D2182" s="21"/>
      <c r="E2182" s="21"/>
    </row>
    <row r="2183" spans="3:5" x14ac:dyDescent="0.2">
      <c r="C2183" s="21"/>
      <c r="D2183" s="21"/>
      <c r="E2183" s="21"/>
    </row>
    <row r="2184" spans="3:5" x14ac:dyDescent="0.2">
      <c r="C2184" s="21"/>
      <c r="D2184" s="21"/>
      <c r="E2184" s="21"/>
    </row>
    <row r="2185" spans="3:5" x14ac:dyDescent="0.2">
      <c r="C2185" s="21"/>
      <c r="D2185" s="21"/>
      <c r="E2185" s="21"/>
    </row>
    <row r="2186" spans="3:5" x14ac:dyDescent="0.2">
      <c r="C2186" s="21"/>
      <c r="D2186" s="21"/>
      <c r="E2186" s="21"/>
    </row>
    <row r="2187" spans="3:5" x14ac:dyDescent="0.2">
      <c r="C2187" s="21"/>
      <c r="D2187" s="21"/>
      <c r="E2187" s="21"/>
    </row>
    <row r="2188" spans="3:5" x14ac:dyDescent="0.2">
      <c r="C2188" s="21"/>
      <c r="D2188" s="21"/>
      <c r="E2188" s="21"/>
    </row>
    <row r="2189" spans="3:5" x14ac:dyDescent="0.2">
      <c r="C2189" s="21"/>
      <c r="D2189" s="21"/>
      <c r="E2189" s="21"/>
    </row>
    <row r="2190" spans="3:5" x14ac:dyDescent="0.2">
      <c r="C2190" s="21"/>
      <c r="D2190" s="21"/>
      <c r="E2190" s="21"/>
    </row>
    <row r="2191" spans="3:5" x14ac:dyDescent="0.2">
      <c r="C2191" s="21"/>
      <c r="D2191" s="21"/>
      <c r="E2191" s="21"/>
    </row>
    <row r="2192" spans="3:5" x14ac:dyDescent="0.2">
      <c r="C2192" s="21"/>
      <c r="D2192" s="21"/>
      <c r="E2192" s="21"/>
    </row>
    <row r="2193" spans="3:5" x14ac:dyDescent="0.2">
      <c r="C2193" s="21"/>
      <c r="D2193" s="21"/>
      <c r="E2193" s="21"/>
    </row>
    <row r="2194" spans="3:5" x14ac:dyDescent="0.2">
      <c r="C2194" s="21"/>
      <c r="D2194" s="21"/>
      <c r="E2194" s="21"/>
    </row>
    <row r="2195" spans="3:5" x14ac:dyDescent="0.2">
      <c r="C2195" s="21"/>
      <c r="D2195" s="21"/>
      <c r="E2195" s="21"/>
    </row>
    <row r="2196" spans="3:5" x14ac:dyDescent="0.2">
      <c r="C2196" s="21"/>
      <c r="D2196" s="21"/>
      <c r="E2196" s="21"/>
    </row>
    <row r="2197" spans="3:5" x14ac:dyDescent="0.2">
      <c r="C2197" s="21"/>
      <c r="D2197" s="21"/>
      <c r="E2197" s="21"/>
    </row>
    <row r="2198" spans="3:5" x14ac:dyDescent="0.2">
      <c r="C2198" s="21"/>
      <c r="D2198" s="21"/>
      <c r="E2198" s="21"/>
    </row>
    <row r="2199" spans="3:5" x14ac:dyDescent="0.2">
      <c r="C2199" s="21"/>
      <c r="D2199" s="21"/>
      <c r="E2199" s="21"/>
    </row>
    <row r="2200" spans="3:5" x14ac:dyDescent="0.2">
      <c r="C2200" s="21"/>
      <c r="D2200" s="21"/>
      <c r="E2200" s="21"/>
    </row>
    <row r="2201" spans="3:5" x14ac:dyDescent="0.2">
      <c r="C2201" s="21"/>
      <c r="D2201" s="21"/>
      <c r="E2201" s="21"/>
    </row>
    <row r="2202" spans="3:5" x14ac:dyDescent="0.2">
      <c r="C2202" s="21"/>
      <c r="D2202" s="21"/>
      <c r="E2202" s="21"/>
    </row>
    <row r="2203" spans="3:5" x14ac:dyDescent="0.2">
      <c r="C2203" s="21"/>
      <c r="D2203" s="21"/>
      <c r="E2203" s="21"/>
    </row>
    <row r="2204" spans="3:5" x14ac:dyDescent="0.2">
      <c r="C2204" s="21"/>
      <c r="D2204" s="21"/>
      <c r="E2204" s="21"/>
    </row>
    <row r="2205" spans="3:5" x14ac:dyDescent="0.2">
      <c r="C2205" s="21"/>
      <c r="D2205" s="21"/>
      <c r="E2205" s="21"/>
    </row>
    <row r="2206" spans="3:5" x14ac:dyDescent="0.2">
      <c r="C2206" s="21"/>
      <c r="D2206" s="21"/>
      <c r="E2206" s="21"/>
    </row>
    <row r="2207" spans="3:5" x14ac:dyDescent="0.2">
      <c r="C2207" s="21"/>
      <c r="D2207" s="21"/>
      <c r="E2207" s="21"/>
    </row>
    <row r="2208" spans="3:5" x14ac:dyDescent="0.2">
      <c r="C2208" s="21"/>
      <c r="D2208" s="21"/>
      <c r="E2208" s="21"/>
    </row>
    <row r="2209" spans="3:5" x14ac:dyDescent="0.2">
      <c r="C2209" s="21"/>
      <c r="D2209" s="21"/>
      <c r="E2209" s="21"/>
    </row>
    <row r="2210" spans="3:5" x14ac:dyDescent="0.2">
      <c r="C2210" s="21"/>
      <c r="D2210" s="21"/>
      <c r="E2210" s="21"/>
    </row>
    <row r="2211" spans="3:5" x14ac:dyDescent="0.2">
      <c r="C2211" s="21"/>
      <c r="D2211" s="21"/>
      <c r="E2211" s="21"/>
    </row>
    <row r="2212" spans="3:5" x14ac:dyDescent="0.2">
      <c r="C2212" s="21"/>
      <c r="D2212" s="21"/>
      <c r="E2212" s="21"/>
    </row>
    <row r="2213" spans="3:5" x14ac:dyDescent="0.2">
      <c r="C2213" s="21"/>
      <c r="D2213" s="21"/>
      <c r="E2213" s="21"/>
    </row>
    <row r="2214" spans="3:5" x14ac:dyDescent="0.2">
      <c r="C2214" s="21"/>
      <c r="D2214" s="21"/>
      <c r="E2214" s="21"/>
    </row>
    <row r="2215" spans="3:5" x14ac:dyDescent="0.2">
      <c r="C2215" s="21"/>
      <c r="D2215" s="21"/>
      <c r="E2215" s="21"/>
    </row>
    <row r="2216" spans="3:5" x14ac:dyDescent="0.2">
      <c r="C2216" s="21"/>
      <c r="D2216" s="21"/>
      <c r="E2216" s="21"/>
    </row>
    <row r="2217" spans="3:5" x14ac:dyDescent="0.2">
      <c r="C2217" s="21"/>
      <c r="D2217" s="21"/>
      <c r="E2217" s="21"/>
    </row>
    <row r="2218" spans="3:5" x14ac:dyDescent="0.2">
      <c r="C2218" s="21"/>
      <c r="D2218" s="21"/>
      <c r="E2218" s="21"/>
    </row>
    <row r="2219" spans="3:5" x14ac:dyDescent="0.2">
      <c r="C2219" s="21"/>
      <c r="D2219" s="21"/>
      <c r="E2219" s="21"/>
    </row>
    <row r="2220" spans="3:5" x14ac:dyDescent="0.2">
      <c r="C2220" s="21"/>
      <c r="D2220" s="21"/>
      <c r="E2220" s="21"/>
    </row>
    <row r="2221" spans="3:5" x14ac:dyDescent="0.2">
      <c r="C2221" s="21"/>
      <c r="D2221" s="21"/>
      <c r="E2221" s="21"/>
    </row>
    <row r="2222" spans="3:5" x14ac:dyDescent="0.2">
      <c r="C2222" s="21"/>
      <c r="D2222" s="21"/>
      <c r="E2222" s="21"/>
    </row>
    <row r="2223" spans="3:5" x14ac:dyDescent="0.2">
      <c r="C2223" s="21"/>
      <c r="D2223" s="21"/>
      <c r="E2223" s="21"/>
    </row>
    <row r="2224" spans="3:5" x14ac:dyDescent="0.2">
      <c r="C2224" s="21"/>
      <c r="D2224" s="21"/>
      <c r="E2224" s="21"/>
    </row>
    <row r="2225" spans="3:5" x14ac:dyDescent="0.2">
      <c r="C2225" s="21"/>
      <c r="D2225" s="21"/>
      <c r="E2225" s="21"/>
    </row>
    <row r="2226" spans="3:5" x14ac:dyDescent="0.2">
      <c r="C2226" s="21"/>
      <c r="D2226" s="21"/>
      <c r="E2226" s="21"/>
    </row>
    <row r="2227" spans="3:5" x14ac:dyDescent="0.2">
      <c r="C2227" s="21"/>
      <c r="D2227" s="21"/>
      <c r="E2227" s="21"/>
    </row>
    <row r="2228" spans="3:5" x14ac:dyDescent="0.2">
      <c r="C2228" s="21"/>
      <c r="D2228" s="21"/>
      <c r="E2228" s="21"/>
    </row>
    <row r="2229" spans="3:5" x14ac:dyDescent="0.2">
      <c r="C2229" s="21"/>
      <c r="D2229" s="21"/>
      <c r="E2229" s="21"/>
    </row>
    <row r="2230" spans="3:5" x14ac:dyDescent="0.2">
      <c r="C2230" s="21"/>
      <c r="D2230" s="21"/>
      <c r="E2230" s="21"/>
    </row>
    <row r="2231" spans="3:5" x14ac:dyDescent="0.2">
      <c r="C2231" s="21"/>
      <c r="D2231" s="21"/>
      <c r="E2231" s="21"/>
    </row>
    <row r="2232" spans="3:5" x14ac:dyDescent="0.2">
      <c r="C2232" s="21"/>
      <c r="D2232" s="21"/>
      <c r="E2232" s="21"/>
    </row>
    <row r="2233" spans="3:5" x14ac:dyDescent="0.2">
      <c r="C2233" s="21"/>
      <c r="D2233" s="21"/>
      <c r="E2233" s="21"/>
    </row>
    <row r="2234" spans="3:5" x14ac:dyDescent="0.2">
      <c r="C2234" s="21"/>
      <c r="D2234" s="21"/>
      <c r="E2234" s="21"/>
    </row>
    <row r="2235" spans="3:5" x14ac:dyDescent="0.2">
      <c r="C2235" s="21"/>
      <c r="D2235" s="21"/>
      <c r="E2235" s="21"/>
    </row>
    <row r="2236" spans="3:5" x14ac:dyDescent="0.2">
      <c r="C2236" s="21"/>
      <c r="D2236" s="21"/>
      <c r="E2236" s="21"/>
    </row>
    <row r="2237" spans="3:5" x14ac:dyDescent="0.2">
      <c r="C2237" s="21"/>
      <c r="D2237" s="21"/>
      <c r="E2237" s="21"/>
    </row>
    <row r="2238" spans="3:5" x14ac:dyDescent="0.2">
      <c r="C2238" s="21"/>
      <c r="D2238" s="21"/>
      <c r="E2238" s="21"/>
    </row>
    <row r="2239" spans="3:5" x14ac:dyDescent="0.2">
      <c r="C2239" s="21"/>
      <c r="D2239" s="21"/>
      <c r="E2239" s="21"/>
    </row>
    <row r="2240" spans="3:5" x14ac:dyDescent="0.2">
      <c r="C2240" s="21"/>
      <c r="D2240" s="21"/>
      <c r="E2240" s="21"/>
    </row>
    <row r="2241" spans="3:5" x14ac:dyDescent="0.2">
      <c r="C2241" s="21"/>
      <c r="D2241" s="21"/>
      <c r="E2241" s="21"/>
    </row>
    <row r="2242" spans="3:5" x14ac:dyDescent="0.2">
      <c r="C2242" s="21"/>
      <c r="D2242" s="21"/>
      <c r="E2242" s="21"/>
    </row>
    <row r="2243" spans="3:5" x14ac:dyDescent="0.2">
      <c r="C2243" s="21"/>
      <c r="D2243" s="21"/>
      <c r="E2243" s="21"/>
    </row>
    <row r="2244" spans="3:5" x14ac:dyDescent="0.2">
      <c r="C2244" s="21"/>
      <c r="D2244" s="21"/>
      <c r="E2244" s="21"/>
    </row>
    <row r="2245" spans="3:5" x14ac:dyDescent="0.2">
      <c r="C2245" s="21"/>
      <c r="D2245" s="21"/>
      <c r="E2245" s="21"/>
    </row>
    <row r="2246" spans="3:5" x14ac:dyDescent="0.2">
      <c r="C2246" s="21"/>
      <c r="D2246" s="21"/>
      <c r="E2246" s="21"/>
    </row>
    <row r="2247" spans="3:5" x14ac:dyDescent="0.2">
      <c r="C2247" s="21"/>
      <c r="D2247" s="21"/>
      <c r="E2247" s="21"/>
    </row>
    <row r="2248" spans="3:5" x14ac:dyDescent="0.2">
      <c r="C2248" s="21"/>
      <c r="D2248" s="21"/>
      <c r="E2248" s="21"/>
    </row>
    <row r="2249" spans="3:5" x14ac:dyDescent="0.2">
      <c r="C2249" s="21"/>
      <c r="D2249" s="21"/>
      <c r="E2249" s="21"/>
    </row>
    <row r="2250" spans="3:5" x14ac:dyDescent="0.2">
      <c r="C2250" s="21"/>
      <c r="D2250" s="21"/>
      <c r="E2250" s="21"/>
    </row>
    <row r="2251" spans="3:5" x14ac:dyDescent="0.2">
      <c r="C2251" s="21"/>
      <c r="D2251" s="21"/>
      <c r="E2251" s="21"/>
    </row>
    <row r="2252" spans="3:5" x14ac:dyDescent="0.2">
      <c r="C2252" s="21"/>
      <c r="D2252" s="21"/>
      <c r="E2252" s="21"/>
    </row>
    <row r="2253" spans="3:5" x14ac:dyDescent="0.2">
      <c r="C2253" s="21"/>
      <c r="D2253" s="21"/>
      <c r="E2253" s="21"/>
    </row>
    <row r="2254" spans="3:5" x14ac:dyDescent="0.2">
      <c r="C2254" s="21"/>
      <c r="D2254" s="21"/>
      <c r="E2254" s="21"/>
    </row>
    <row r="2255" spans="3:5" x14ac:dyDescent="0.2">
      <c r="C2255" s="21"/>
      <c r="D2255" s="21"/>
      <c r="E2255" s="21"/>
    </row>
    <row r="2256" spans="3:5" x14ac:dyDescent="0.2">
      <c r="C2256" s="21"/>
      <c r="D2256" s="21"/>
      <c r="E2256" s="21"/>
    </row>
    <row r="2257" spans="3:5" x14ac:dyDescent="0.2">
      <c r="C2257" s="21"/>
      <c r="D2257" s="21"/>
      <c r="E2257" s="21"/>
    </row>
    <row r="2258" spans="3:5" x14ac:dyDescent="0.2">
      <c r="C2258" s="21"/>
      <c r="D2258" s="21"/>
      <c r="E2258" s="21"/>
    </row>
    <row r="2259" spans="3:5" x14ac:dyDescent="0.2">
      <c r="C2259" s="21"/>
      <c r="D2259" s="21"/>
      <c r="E2259" s="21"/>
    </row>
    <row r="2260" spans="3:5" x14ac:dyDescent="0.2">
      <c r="C2260" s="21"/>
      <c r="D2260" s="21"/>
      <c r="E2260" s="21"/>
    </row>
    <row r="2261" spans="3:5" x14ac:dyDescent="0.2">
      <c r="C2261" s="21"/>
      <c r="D2261" s="21"/>
      <c r="E2261" s="21"/>
    </row>
    <row r="2262" spans="3:5" x14ac:dyDescent="0.2">
      <c r="C2262" s="21"/>
      <c r="D2262" s="21"/>
      <c r="E2262" s="21"/>
    </row>
    <row r="2263" spans="3:5" x14ac:dyDescent="0.2">
      <c r="C2263" s="21"/>
      <c r="D2263" s="21"/>
      <c r="E2263" s="21"/>
    </row>
    <row r="2264" spans="3:5" x14ac:dyDescent="0.2">
      <c r="C2264" s="21"/>
      <c r="D2264" s="21"/>
      <c r="E2264" s="21"/>
    </row>
    <row r="2265" spans="3:5" x14ac:dyDescent="0.2">
      <c r="C2265" s="21"/>
      <c r="D2265" s="21"/>
      <c r="E2265" s="21"/>
    </row>
    <row r="2266" spans="3:5" x14ac:dyDescent="0.2">
      <c r="C2266" s="21"/>
      <c r="D2266" s="21"/>
      <c r="E2266" s="21"/>
    </row>
    <row r="2267" spans="3:5" x14ac:dyDescent="0.2">
      <c r="C2267" s="21"/>
      <c r="D2267" s="21"/>
      <c r="E2267" s="21"/>
    </row>
    <row r="2268" spans="3:5" x14ac:dyDescent="0.2">
      <c r="C2268" s="21"/>
      <c r="D2268" s="21"/>
      <c r="E2268" s="21"/>
    </row>
    <row r="2269" spans="3:5" x14ac:dyDescent="0.2">
      <c r="C2269" s="21"/>
      <c r="D2269" s="21"/>
      <c r="E2269" s="21"/>
    </row>
    <row r="2270" spans="3:5" x14ac:dyDescent="0.2">
      <c r="C2270" s="21"/>
      <c r="D2270" s="21"/>
      <c r="E2270" s="21"/>
    </row>
    <row r="2271" spans="3:5" x14ac:dyDescent="0.2">
      <c r="C2271" s="21"/>
      <c r="D2271" s="21"/>
      <c r="E2271" s="21"/>
    </row>
    <row r="2272" spans="3:5" x14ac:dyDescent="0.2">
      <c r="C2272" s="21"/>
      <c r="D2272" s="21"/>
      <c r="E2272" s="21"/>
    </row>
    <row r="2273" spans="3:5" x14ac:dyDescent="0.2">
      <c r="C2273" s="21"/>
      <c r="D2273" s="21"/>
      <c r="E2273" s="21"/>
    </row>
    <row r="2274" spans="3:5" x14ac:dyDescent="0.2">
      <c r="C2274" s="21"/>
      <c r="D2274" s="21"/>
      <c r="E2274" s="21"/>
    </row>
    <row r="2275" spans="3:5" x14ac:dyDescent="0.2">
      <c r="C2275" s="21"/>
      <c r="D2275" s="21"/>
      <c r="E2275" s="21"/>
    </row>
    <row r="2276" spans="3:5" x14ac:dyDescent="0.2">
      <c r="C2276" s="21"/>
      <c r="D2276" s="21"/>
      <c r="E2276" s="21"/>
    </row>
    <row r="2277" spans="3:5" x14ac:dyDescent="0.2">
      <c r="C2277" s="21"/>
      <c r="D2277" s="21"/>
      <c r="E2277" s="21"/>
    </row>
    <row r="2278" spans="3:5" x14ac:dyDescent="0.2">
      <c r="C2278" s="21"/>
      <c r="D2278" s="21"/>
      <c r="E2278" s="21"/>
    </row>
    <row r="2279" spans="3:5" x14ac:dyDescent="0.2">
      <c r="C2279" s="21"/>
      <c r="D2279" s="21"/>
      <c r="E2279" s="21"/>
    </row>
    <row r="2280" spans="3:5" x14ac:dyDescent="0.2">
      <c r="C2280" s="21"/>
      <c r="D2280" s="21"/>
      <c r="E2280" s="21"/>
    </row>
    <row r="2281" spans="3:5" x14ac:dyDescent="0.2">
      <c r="C2281" s="21"/>
      <c r="D2281" s="21"/>
      <c r="E2281" s="21"/>
    </row>
    <row r="2282" spans="3:5" x14ac:dyDescent="0.2">
      <c r="C2282" s="21"/>
      <c r="D2282" s="21"/>
      <c r="E2282" s="21"/>
    </row>
    <row r="2283" spans="3:5" x14ac:dyDescent="0.2">
      <c r="C2283" s="21"/>
      <c r="D2283" s="21"/>
      <c r="E2283" s="21"/>
    </row>
    <row r="2284" spans="3:5" x14ac:dyDescent="0.2">
      <c r="C2284" s="21"/>
      <c r="D2284" s="21"/>
      <c r="E2284" s="21"/>
    </row>
    <row r="2285" spans="3:5" x14ac:dyDescent="0.2">
      <c r="C2285" s="21"/>
      <c r="D2285" s="21"/>
      <c r="E2285" s="21"/>
    </row>
    <row r="2286" spans="3:5" x14ac:dyDescent="0.2">
      <c r="C2286" s="21"/>
      <c r="D2286" s="21"/>
      <c r="E2286" s="21"/>
    </row>
    <row r="2287" spans="3:5" x14ac:dyDescent="0.2">
      <c r="C2287" s="21"/>
      <c r="D2287" s="21"/>
      <c r="E2287" s="21"/>
    </row>
    <row r="2288" spans="3:5" x14ac:dyDescent="0.2">
      <c r="C2288" s="21"/>
      <c r="D2288" s="21"/>
      <c r="E2288" s="21"/>
    </row>
    <row r="2289" spans="3:5" x14ac:dyDescent="0.2">
      <c r="C2289" s="21"/>
      <c r="D2289" s="21"/>
      <c r="E2289" s="21"/>
    </row>
    <row r="2290" spans="3:5" x14ac:dyDescent="0.2">
      <c r="C2290" s="21"/>
      <c r="D2290" s="21"/>
      <c r="E2290" s="21"/>
    </row>
    <row r="2291" spans="3:5" x14ac:dyDescent="0.2">
      <c r="C2291" s="21"/>
      <c r="D2291" s="21"/>
      <c r="E2291" s="21"/>
    </row>
    <row r="2292" spans="3:5" x14ac:dyDescent="0.2">
      <c r="C2292" s="21"/>
      <c r="D2292" s="21"/>
      <c r="E2292" s="21"/>
    </row>
    <row r="2293" spans="3:5" x14ac:dyDescent="0.2">
      <c r="C2293" s="21"/>
      <c r="D2293" s="21"/>
      <c r="E2293" s="21"/>
    </row>
    <row r="2294" spans="3:5" x14ac:dyDescent="0.2">
      <c r="C2294" s="21"/>
      <c r="D2294" s="21"/>
      <c r="E2294" s="21"/>
    </row>
    <row r="2295" spans="3:5" x14ac:dyDescent="0.2">
      <c r="C2295" s="21"/>
      <c r="D2295" s="21"/>
      <c r="E2295" s="21"/>
    </row>
    <row r="2296" spans="3:5" x14ac:dyDescent="0.2">
      <c r="C2296" s="21"/>
      <c r="D2296" s="21"/>
      <c r="E2296" s="21"/>
    </row>
    <row r="2297" spans="3:5" x14ac:dyDescent="0.2">
      <c r="C2297" s="21"/>
      <c r="D2297" s="21"/>
      <c r="E2297" s="21"/>
    </row>
    <row r="2298" spans="3:5" x14ac:dyDescent="0.2">
      <c r="C2298" s="21"/>
      <c r="D2298" s="21"/>
      <c r="E2298" s="21"/>
    </row>
    <row r="2299" spans="3:5" x14ac:dyDescent="0.2">
      <c r="C2299" s="21"/>
      <c r="D2299" s="21"/>
      <c r="E2299" s="21"/>
    </row>
    <row r="2300" spans="3:5" x14ac:dyDescent="0.2">
      <c r="C2300" s="21"/>
      <c r="D2300" s="21"/>
      <c r="E2300" s="21"/>
    </row>
    <row r="2301" spans="3:5" x14ac:dyDescent="0.2">
      <c r="C2301" s="21"/>
      <c r="D2301" s="21"/>
      <c r="E2301" s="21"/>
    </row>
    <row r="2302" spans="3:5" x14ac:dyDescent="0.2">
      <c r="C2302" s="21"/>
      <c r="D2302" s="21"/>
      <c r="E2302" s="21"/>
    </row>
    <row r="2303" spans="3:5" x14ac:dyDescent="0.2">
      <c r="C2303" s="21"/>
      <c r="D2303" s="21"/>
      <c r="E2303" s="21"/>
    </row>
    <row r="2304" spans="3:5" x14ac:dyDescent="0.2">
      <c r="C2304" s="21"/>
      <c r="D2304" s="21"/>
      <c r="E2304" s="21"/>
    </row>
    <row r="2305" spans="3:5" x14ac:dyDescent="0.2">
      <c r="C2305" s="21"/>
      <c r="D2305" s="21"/>
      <c r="E2305" s="21"/>
    </row>
    <row r="2306" spans="3:5" x14ac:dyDescent="0.2">
      <c r="C2306" s="21"/>
      <c r="D2306" s="21"/>
      <c r="E2306" s="21"/>
    </row>
    <row r="2307" spans="3:5" x14ac:dyDescent="0.2">
      <c r="C2307" s="21"/>
      <c r="D2307" s="21"/>
      <c r="E2307" s="21"/>
    </row>
    <row r="2308" spans="3:5" x14ac:dyDescent="0.2">
      <c r="C2308" s="21"/>
      <c r="D2308" s="21"/>
      <c r="E2308" s="21"/>
    </row>
    <row r="2309" spans="3:5" x14ac:dyDescent="0.2">
      <c r="C2309" s="21"/>
      <c r="D2309" s="21"/>
      <c r="E2309" s="21"/>
    </row>
    <row r="2310" spans="3:5" x14ac:dyDescent="0.2">
      <c r="C2310" s="21"/>
      <c r="D2310" s="21"/>
      <c r="E2310" s="21"/>
    </row>
    <row r="2311" spans="3:5" x14ac:dyDescent="0.2">
      <c r="C2311" s="21"/>
      <c r="D2311" s="21"/>
      <c r="E2311" s="21"/>
    </row>
    <row r="2312" spans="3:5" x14ac:dyDescent="0.2">
      <c r="C2312" s="21"/>
      <c r="D2312" s="21"/>
      <c r="E2312" s="21"/>
    </row>
    <row r="2313" spans="3:5" x14ac:dyDescent="0.2">
      <c r="C2313" s="21"/>
      <c r="D2313" s="21"/>
      <c r="E2313" s="21"/>
    </row>
    <row r="2314" spans="3:5" x14ac:dyDescent="0.2">
      <c r="C2314" s="21"/>
      <c r="D2314" s="21"/>
      <c r="E2314" s="21"/>
    </row>
    <row r="2315" spans="3:5" x14ac:dyDescent="0.2">
      <c r="C2315" s="21"/>
      <c r="D2315" s="21"/>
      <c r="E2315" s="21"/>
    </row>
    <row r="2316" spans="3:5" x14ac:dyDescent="0.2">
      <c r="C2316" s="21"/>
      <c r="D2316" s="21"/>
      <c r="E2316" s="21"/>
    </row>
    <row r="2317" spans="3:5" x14ac:dyDescent="0.2">
      <c r="C2317" s="21"/>
      <c r="D2317" s="21"/>
      <c r="E2317" s="21"/>
    </row>
    <row r="2318" spans="3:5" x14ac:dyDescent="0.2">
      <c r="C2318" s="21"/>
      <c r="D2318" s="21"/>
      <c r="E2318" s="21"/>
    </row>
    <row r="2319" spans="3:5" x14ac:dyDescent="0.2">
      <c r="C2319" s="21"/>
      <c r="D2319" s="21"/>
      <c r="E2319" s="21"/>
    </row>
    <row r="2320" spans="3:5" x14ac:dyDescent="0.2">
      <c r="C2320" s="21"/>
      <c r="D2320" s="21"/>
      <c r="E2320" s="21"/>
    </row>
    <row r="2321" spans="3:5" x14ac:dyDescent="0.2">
      <c r="C2321" s="21"/>
      <c r="D2321" s="21"/>
      <c r="E2321" s="21"/>
    </row>
    <row r="2322" spans="3:5" x14ac:dyDescent="0.2">
      <c r="C2322" s="21"/>
      <c r="D2322" s="21"/>
      <c r="E2322" s="21"/>
    </row>
    <row r="2323" spans="3:5" x14ac:dyDescent="0.2">
      <c r="C2323" s="21"/>
      <c r="D2323" s="21"/>
      <c r="E2323" s="21"/>
    </row>
    <row r="2324" spans="3:5" x14ac:dyDescent="0.2">
      <c r="C2324" s="21"/>
      <c r="D2324" s="21"/>
      <c r="E2324" s="21"/>
    </row>
    <row r="2325" spans="3:5" x14ac:dyDescent="0.2">
      <c r="C2325" s="21"/>
      <c r="D2325" s="21"/>
      <c r="E2325" s="21"/>
    </row>
    <row r="2326" spans="3:5" x14ac:dyDescent="0.2">
      <c r="C2326" s="21"/>
      <c r="D2326" s="21"/>
      <c r="E2326" s="21"/>
    </row>
    <row r="2327" spans="3:5" x14ac:dyDescent="0.2">
      <c r="C2327" s="21"/>
      <c r="D2327" s="21"/>
      <c r="E2327" s="21"/>
    </row>
    <row r="2328" spans="3:5" x14ac:dyDescent="0.2">
      <c r="C2328" s="21"/>
      <c r="D2328" s="21"/>
      <c r="E2328" s="21"/>
    </row>
    <row r="2329" spans="3:5" x14ac:dyDescent="0.2">
      <c r="C2329" s="21"/>
      <c r="D2329" s="21"/>
      <c r="E2329" s="21"/>
    </row>
    <row r="2330" spans="3:5" x14ac:dyDescent="0.2">
      <c r="C2330" s="21"/>
      <c r="D2330" s="21"/>
      <c r="E2330" s="21"/>
    </row>
    <row r="2331" spans="3:5" x14ac:dyDescent="0.2">
      <c r="C2331" s="21"/>
      <c r="D2331" s="21"/>
      <c r="E2331" s="21"/>
    </row>
    <row r="2332" spans="3:5" x14ac:dyDescent="0.2">
      <c r="C2332" s="21"/>
      <c r="D2332" s="21"/>
      <c r="E2332" s="21"/>
    </row>
    <row r="2333" spans="3:5" x14ac:dyDescent="0.2">
      <c r="C2333" s="21"/>
      <c r="D2333" s="21"/>
      <c r="E2333" s="21"/>
    </row>
    <row r="2334" spans="3:5" x14ac:dyDescent="0.2">
      <c r="C2334" s="21"/>
      <c r="D2334" s="21"/>
      <c r="E2334" s="21"/>
    </row>
    <row r="2335" spans="3:5" x14ac:dyDescent="0.2">
      <c r="C2335" s="21"/>
      <c r="D2335" s="21"/>
      <c r="E2335" s="21"/>
    </row>
    <row r="2336" spans="3:5" x14ac:dyDescent="0.2">
      <c r="C2336" s="21"/>
      <c r="D2336" s="21"/>
      <c r="E2336" s="21"/>
    </row>
    <row r="2337" spans="3:5" x14ac:dyDescent="0.2">
      <c r="C2337" s="21"/>
      <c r="D2337" s="21"/>
      <c r="E2337" s="21"/>
    </row>
    <row r="2338" spans="3:5" x14ac:dyDescent="0.2">
      <c r="C2338" s="21"/>
      <c r="D2338" s="21"/>
      <c r="E2338" s="21"/>
    </row>
    <row r="2339" spans="3:5" x14ac:dyDescent="0.2">
      <c r="C2339" s="21"/>
      <c r="D2339" s="21"/>
      <c r="E2339" s="21"/>
    </row>
    <row r="2340" spans="3:5" x14ac:dyDescent="0.2">
      <c r="C2340" s="21"/>
      <c r="D2340" s="21"/>
      <c r="E2340" s="21"/>
    </row>
    <row r="2341" spans="3:5" x14ac:dyDescent="0.2">
      <c r="C2341" s="21"/>
      <c r="D2341" s="21"/>
      <c r="E2341" s="21"/>
    </row>
    <row r="2342" spans="3:5" x14ac:dyDescent="0.2">
      <c r="C2342" s="21"/>
      <c r="D2342" s="21"/>
      <c r="E2342" s="21"/>
    </row>
    <row r="2343" spans="3:5" x14ac:dyDescent="0.2">
      <c r="C2343" s="21"/>
      <c r="D2343" s="21"/>
      <c r="E2343" s="21"/>
    </row>
    <row r="2344" spans="3:5" x14ac:dyDescent="0.2">
      <c r="C2344" s="21"/>
      <c r="D2344" s="21"/>
      <c r="E2344" s="21"/>
    </row>
    <row r="2345" spans="3:5" x14ac:dyDescent="0.2">
      <c r="C2345" s="21"/>
      <c r="D2345" s="21"/>
      <c r="E2345" s="21"/>
    </row>
    <row r="2346" spans="3:5" x14ac:dyDescent="0.2">
      <c r="C2346" s="21"/>
      <c r="D2346" s="21"/>
      <c r="E2346" s="21"/>
    </row>
    <row r="2347" spans="3:5" x14ac:dyDescent="0.2">
      <c r="C2347" s="21"/>
      <c r="D2347" s="21"/>
      <c r="E2347" s="21"/>
    </row>
    <row r="2348" spans="3:5" x14ac:dyDescent="0.2">
      <c r="C2348" s="21"/>
      <c r="D2348" s="21"/>
      <c r="E2348" s="21"/>
    </row>
    <row r="2349" spans="3:5" x14ac:dyDescent="0.2">
      <c r="C2349" s="21"/>
      <c r="D2349" s="21"/>
      <c r="E2349" s="21"/>
    </row>
    <row r="2350" spans="3:5" x14ac:dyDescent="0.2">
      <c r="C2350" s="21"/>
      <c r="D2350" s="21"/>
      <c r="E2350" s="21"/>
    </row>
    <row r="2351" spans="3:5" x14ac:dyDescent="0.2">
      <c r="C2351" s="21"/>
      <c r="D2351" s="21"/>
      <c r="E2351" s="21"/>
    </row>
    <row r="2352" spans="3:5" x14ac:dyDescent="0.2">
      <c r="C2352" s="21"/>
      <c r="D2352" s="21"/>
      <c r="E2352" s="21"/>
    </row>
    <row r="2353" spans="3:5" x14ac:dyDescent="0.2">
      <c r="C2353" s="21"/>
      <c r="D2353" s="21"/>
      <c r="E2353" s="21"/>
    </row>
    <row r="2354" spans="3:5" x14ac:dyDescent="0.2">
      <c r="C2354" s="21"/>
      <c r="D2354" s="21"/>
      <c r="E2354" s="21"/>
    </row>
    <row r="2355" spans="3:5" x14ac:dyDescent="0.2">
      <c r="C2355" s="21"/>
      <c r="D2355" s="21"/>
      <c r="E2355" s="21"/>
    </row>
    <row r="2356" spans="3:5" x14ac:dyDescent="0.2">
      <c r="C2356" s="21"/>
      <c r="D2356" s="21"/>
      <c r="E2356" s="21"/>
    </row>
    <row r="2357" spans="3:5" x14ac:dyDescent="0.2">
      <c r="C2357" s="21"/>
      <c r="D2357" s="21"/>
      <c r="E2357" s="21"/>
    </row>
    <row r="2358" spans="3:5" x14ac:dyDescent="0.2">
      <c r="C2358" s="21"/>
      <c r="D2358" s="21"/>
      <c r="E2358" s="21"/>
    </row>
    <row r="2359" spans="3:5" x14ac:dyDescent="0.2">
      <c r="C2359" s="21"/>
      <c r="D2359" s="21"/>
      <c r="E2359" s="21"/>
    </row>
    <row r="2360" spans="3:5" x14ac:dyDescent="0.2">
      <c r="C2360" s="21"/>
      <c r="D2360" s="21"/>
      <c r="E2360" s="21"/>
    </row>
    <row r="2361" spans="3:5" x14ac:dyDescent="0.2">
      <c r="C2361" s="21"/>
      <c r="D2361" s="21"/>
      <c r="E2361" s="21"/>
    </row>
    <row r="2362" spans="3:5" x14ac:dyDescent="0.2">
      <c r="C2362" s="21"/>
      <c r="D2362" s="21"/>
      <c r="E2362" s="21"/>
    </row>
    <row r="2363" spans="3:5" x14ac:dyDescent="0.2">
      <c r="C2363" s="21"/>
      <c r="D2363" s="21"/>
      <c r="E2363" s="21"/>
    </row>
    <row r="2364" spans="3:5" x14ac:dyDescent="0.2">
      <c r="C2364" s="21"/>
      <c r="D2364" s="21"/>
      <c r="E2364" s="21"/>
    </row>
    <row r="2365" spans="3:5" x14ac:dyDescent="0.2">
      <c r="C2365" s="21"/>
      <c r="D2365" s="21"/>
      <c r="E2365" s="21"/>
    </row>
    <row r="2366" spans="3:5" x14ac:dyDescent="0.2">
      <c r="C2366" s="21"/>
      <c r="D2366" s="21"/>
      <c r="E2366" s="21"/>
    </row>
    <row r="2367" spans="3:5" x14ac:dyDescent="0.2">
      <c r="C2367" s="21"/>
      <c r="D2367" s="21"/>
      <c r="E2367" s="21"/>
    </row>
    <row r="2368" spans="3:5" x14ac:dyDescent="0.2">
      <c r="C2368" s="21"/>
      <c r="D2368" s="21"/>
      <c r="E2368" s="21"/>
    </row>
    <row r="2369" spans="3:5" x14ac:dyDescent="0.2">
      <c r="C2369" s="21"/>
      <c r="D2369" s="21"/>
      <c r="E2369" s="21"/>
    </row>
    <row r="2370" spans="3:5" x14ac:dyDescent="0.2">
      <c r="C2370" s="21"/>
      <c r="D2370" s="21"/>
      <c r="E2370" s="21"/>
    </row>
    <row r="2371" spans="3:5" x14ac:dyDescent="0.2">
      <c r="C2371" s="21"/>
      <c r="D2371" s="21"/>
      <c r="E2371" s="21"/>
    </row>
    <row r="2372" spans="3:5" x14ac:dyDescent="0.2">
      <c r="C2372" s="21"/>
      <c r="D2372" s="21"/>
      <c r="E2372" s="21"/>
    </row>
    <row r="2373" spans="3:5" x14ac:dyDescent="0.2">
      <c r="C2373" s="21"/>
      <c r="D2373" s="21"/>
      <c r="E2373" s="21"/>
    </row>
    <row r="2374" spans="3:5" x14ac:dyDescent="0.2">
      <c r="C2374" s="21"/>
      <c r="D2374" s="21"/>
      <c r="E2374" s="21"/>
    </row>
    <row r="2375" spans="3:5" x14ac:dyDescent="0.2">
      <c r="C2375" s="21"/>
      <c r="D2375" s="21"/>
      <c r="E2375" s="21"/>
    </row>
    <row r="2376" spans="3:5" x14ac:dyDescent="0.2">
      <c r="C2376" s="21"/>
      <c r="D2376" s="21"/>
      <c r="E2376" s="21"/>
    </row>
    <row r="2377" spans="3:5" x14ac:dyDescent="0.2">
      <c r="C2377" s="21"/>
      <c r="D2377" s="21"/>
      <c r="E2377" s="21"/>
    </row>
    <row r="2378" spans="3:5" x14ac:dyDescent="0.2">
      <c r="C2378" s="21"/>
      <c r="D2378" s="21"/>
      <c r="E2378" s="21"/>
    </row>
    <row r="2379" spans="3:5" x14ac:dyDescent="0.2">
      <c r="C2379" s="21"/>
      <c r="D2379" s="21"/>
      <c r="E2379" s="21"/>
    </row>
    <row r="2380" spans="3:5" x14ac:dyDescent="0.2">
      <c r="C2380" s="21"/>
      <c r="D2380" s="21"/>
      <c r="E2380" s="21"/>
    </row>
    <row r="2381" spans="3:5" x14ac:dyDescent="0.2">
      <c r="C2381" s="21"/>
      <c r="D2381" s="21"/>
      <c r="E2381" s="21"/>
    </row>
    <row r="2382" spans="3:5" x14ac:dyDescent="0.2">
      <c r="C2382" s="21"/>
      <c r="D2382" s="21"/>
      <c r="E2382" s="21"/>
    </row>
    <row r="2383" spans="3:5" x14ac:dyDescent="0.2">
      <c r="C2383" s="21"/>
      <c r="D2383" s="21"/>
      <c r="E2383" s="21"/>
    </row>
    <row r="2384" spans="3:5" x14ac:dyDescent="0.2">
      <c r="C2384" s="21"/>
      <c r="D2384" s="21"/>
      <c r="E2384" s="21"/>
    </row>
    <row r="2385" spans="3:5" x14ac:dyDescent="0.2">
      <c r="C2385" s="21"/>
      <c r="D2385" s="21"/>
      <c r="E2385" s="21"/>
    </row>
    <row r="2386" spans="3:5" x14ac:dyDescent="0.2">
      <c r="C2386" s="21"/>
      <c r="D2386" s="21"/>
      <c r="E2386" s="21"/>
    </row>
    <row r="2387" spans="3:5" x14ac:dyDescent="0.2">
      <c r="C2387" s="21"/>
      <c r="D2387" s="21"/>
      <c r="E2387" s="21"/>
    </row>
    <row r="2388" spans="3:5" x14ac:dyDescent="0.2">
      <c r="C2388" s="21"/>
      <c r="D2388" s="21"/>
      <c r="E2388" s="21"/>
    </row>
    <row r="2389" spans="3:5" x14ac:dyDescent="0.2">
      <c r="C2389" s="21"/>
      <c r="D2389" s="21"/>
      <c r="E2389" s="21"/>
    </row>
    <row r="2390" spans="3:5" x14ac:dyDescent="0.2">
      <c r="C2390" s="21"/>
      <c r="D2390" s="21"/>
      <c r="E2390" s="21"/>
    </row>
    <row r="2391" spans="3:5" x14ac:dyDescent="0.2">
      <c r="C2391" s="21"/>
      <c r="D2391" s="21"/>
      <c r="E2391" s="21"/>
    </row>
    <row r="2392" spans="3:5" x14ac:dyDescent="0.2">
      <c r="C2392" s="21"/>
      <c r="D2392" s="21"/>
      <c r="E2392" s="21"/>
    </row>
    <row r="2393" spans="3:5" x14ac:dyDescent="0.2">
      <c r="C2393" s="21"/>
      <c r="D2393" s="21"/>
      <c r="E2393" s="21"/>
    </row>
    <row r="2394" spans="3:5" x14ac:dyDescent="0.2">
      <c r="C2394" s="21"/>
      <c r="D2394" s="21"/>
      <c r="E2394" s="21"/>
    </row>
    <row r="2395" spans="3:5" x14ac:dyDescent="0.2">
      <c r="C2395" s="21"/>
      <c r="D2395" s="21"/>
      <c r="E2395" s="21"/>
    </row>
    <row r="2396" spans="3:5" x14ac:dyDescent="0.2">
      <c r="C2396" s="21"/>
      <c r="D2396" s="21"/>
      <c r="E2396" s="21"/>
    </row>
    <row r="2397" spans="3:5" x14ac:dyDescent="0.2">
      <c r="C2397" s="21"/>
      <c r="D2397" s="21"/>
      <c r="E2397" s="21"/>
    </row>
    <row r="2398" spans="3:5" x14ac:dyDescent="0.2">
      <c r="C2398" s="21"/>
      <c r="D2398" s="21"/>
      <c r="E2398" s="21"/>
    </row>
    <row r="2399" spans="3:5" x14ac:dyDescent="0.2">
      <c r="C2399" s="21"/>
      <c r="D2399" s="21"/>
      <c r="E2399" s="21"/>
    </row>
    <row r="2400" spans="3:5" x14ac:dyDescent="0.2">
      <c r="C2400" s="21"/>
      <c r="D2400" s="21"/>
      <c r="E2400" s="21"/>
    </row>
    <row r="2401" spans="3:5" x14ac:dyDescent="0.2">
      <c r="C2401" s="21"/>
      <c r="D2401" s="21"/>
      <c r="E2401" s="21"/>
    </row>
    <row r="2402" spans="3:5" x14ac:dyDescent="0.2">
      <c r="C2402" s="21"/>
      <c r="D2402" s="21"/>
      <c r="E2402" s="21"/>
    </row>
    <row r="2403" spans="3:5" x14ac:dyDescent="0.2">
      <c r="C2403" s="21"/>
      <c r="D2403" s="21"/>
      <c r="E2403" s="21"/>
    </row>
    <row r="2404" spans="3:5" x14ac:dyDescent="0.2">
      <c r="C2404" s="21"/>
      <c r="D2404" s="21"/>
      <c r="E2404" s="21"/>
    </row>
    <row r="2405" spans="3:5" x14ac:dyDescent="0.2">
      <c r="C2405" s="21"/>
      <c r="D2405" s="21"/>
      <c r="E2405" s="21"/>
    </row>
    <row r="2406" spans="3:5" x14ac:dyDescent="0.2">
      <c r="C2406" s="21"/>
      <c r="D2406" s="21"/>
      <c r="E2406" s="21"/>
    </row>
    <row r="2407" spans="3:5" x14ac:dyDescent="0.2">
      <c r="C2407" s="21"/>
      <c r="D2407" s="21"/>
      <c r="E2407" s="21"/>
    </row>
    <row r="2408" spans="3:5" x14ac:dyDescent="0.2">
      <c r="C2408" s="21"/>
      <c r="D2408" s="21"/>
      <c r="E2408" s="21"/>
    </row>
    <row r="2409" spans="3:5" x14ac:dyDescent="0.2">
      <c r="C2409" s="21"/>
      <c r="D2409" s="21"/>
      <c r="E2409" s="21"/>
    </row>
    <row r="2410" spans="3:5" x14ac:dyDescent="0.2">
      <c r="C2410" s="21"/>
      <c r="D2410" s="21"/>
      <c r="E2410" s="21"/>
    </row>
    <row r="2411" spans="3:5" x14ac:dyDescent="0.2">
      <c r="C2411" s="21"/>
      <c r="D2411" s="21"/>
      <c r="E2411" s="21"/>
    </row>
    <row r="2412" spans="3:5" x14ac:dyDescent="0.2">
      <c r="C2412" s="21"/>
      <c r="D2412" s="21"/>
      <c r="E2412" s="21"/>
    </row>
    <row r="2413" spans="3:5" x14ac:dyDescent="0.2">
      <c r="C2413" s="21"/>
      <c r="D2413" s="21"/>
      <c r="E2413" s="21"/>
    </row>
    <row r="2414" spans="3:5" x14ac:dyDescent="0.2">
      <c r="C2414" s="21"/>
      <c r="D2414" s="21"/>
      <c r="E2414" s="21"/>
    </row>
    <row r="2415" spans="3:5" x14ac:dyDescent="0.2">
      <c r="C2415" s="21"/>
      <c r="D2415" s="21"/>
      <c r="E2415" s="21"/>
    </row>
    <row r="2416" spans="3:5" x14ac:dyDescent="0.2">
      <c r="C2416" s="21"/>
      <c r="D2416" s="21"/>
      <c r="E2416" s="21"/>
    </row>
    <row r="2417" spans="3:5" x14ac:dyDescent="0.2">
      <c r="C2417" s="21"/>
      <c r="D2417" s="21"/>
      <c r="E2417" s="21"/>
    </row>
    <row r="2418" spans="3:5" x14ac:dyDescent="0.2">
      <c r="C2418" s="21"/>
      <c r="D2418" s="21"/>
      <c r="E2418" s="21"/>
    </row>
    <row r="2419" spans="3:5" x14ac:dyDescent="0.2">
      <c r="C2419" s="21"/>
      <c r="D2419" s="21"/>
      <c r="E2419" s="21"/>
    </row>
    <row r="2420" spans="3:5" x14ac:dyDescent="0.2">
      <c r="C2420" s="21"/>
      <c r="D2420" s="21"/>
      <c r="E2420" s="21"/>
    </row>
    <row r="2421" spans="3:5" x14ac:dyDescent="0.2">
      <c r="C2421" s="21"/>
      <c r="D2421" s="21"/>
      <c r="E2421" s="21"/>
    </row>
    <row r="2422" spans="3:5" x14ac:dyDescent="0.2">
      <c r="C2422" s="21"/>
      <c r="D2422" s="21"/>
      <c r="E2422" s="21"/>
    </row>
    <row r="2423" spans="3:5" x14ac:dyDescent="0.2">
      <c r="C2423" s="21"/>
      <c r="D2423" s="21"/>
      <c r="E2423" s="21"/>
    </row>
  </sheetData>
  <mergeCells count="4">
    <mergeCell ref="FP1:FP2"/>
    <mergeCell ref="FQ1:FQ2"/>
    <mergeCell ref="DS1:DS2"/>
    <mergeCell ref="EW1:EW2"/>
  </mergeCells>
  <pageMargins left="0.59055118110236227" right="0.39370078740157483" top="1.1811023622047245" bottom="0.59055118110236227" header="0.51181102362204722" footer="0.51181102362204722"/>
  <pageSetup paperSize="9" scale="61" orientation="portrait" r:id="rId1"/>
  <headerFooter alignWithMargins="0">
    <oddHeader xml:space="preserve">&amp;C&amp;"Times New Roman,Félkövér"&amp;12 Budapest VIII. kerületi Önkormányzat 2019. évi költségvetés
 bevételi és kiadási előirányzatai címrendenként
&amp;R&amp;"Times New Roman,Félkövér"2. melléklet a 
......önkormányzati rendelethez
ezer Ft-ban&amp;"MS Sans Serif,Normál"
</oddHeader>
    <oddFooter>&amp;R
&amp;P</oddFooter>
  </headerFooter>
  <colBreaks count="4" manualBreakCount="4">
    <brk id="125" max="68" man="1"/>
    <brk id="140" max="68" man="1"/>
    <brk id="154" max="68" man="1"/>
    <brk id="166" max="6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S2422"/>
  <sheetViews>
    <sheetView zoomScaleNormal="100" workbookViewId="0">
      <pane xSplit="1" ySplit="2" topLeftCell="FD31" activePane="bottomRight" state="frozen"/>
      <selection activeCell="DU75" sqref="DU75"/>
      <selection pane="topRight" activeCell="DU75" sqref="DU75"/>
      <selection pane="bottomLeft" activeCell="DU75" sqref="DU75"/>
      <selection pane="bottomRight" activeCell="FN48" sqref="FN48"/>
    </sheetView>
  </sheetViews>
  <sheetFormatPr defaultColWidth="10.7109375" defaultRowHeight="12.75" x14ac:dyDescent="0.2"/>
  <cols>
    <col min="1" max="1" width="55.7109375" style="20" customWidth="1"/>
    <col min="2" max="2" width="11.42578125" style="20" hidden="1" customWidth="1"/>
    <col min="3" max="3" width="13.28515625" style="27" customWidth="1"/>
    <col min="4" max="5" width="13.28515625" style="27" hidden="1" customWidth="1"/>
    <col min="6" max="6" width="11.42578125" style="21" customWidth="1"/>
    <col min="7" max="8" width="11.42578125" style="21" hidden="1" customWidth="1"/>
    <col min="9" max="9" width="13.28515625" style="21" customWidth="1"/>
    <col min="10" max="11" width="13.28515625" style="21" hidden="1" customWidth="1"/>
    <col min="12" max="12" width="13.28515625" style="21" customWidth="1"/>
    <col min="13" max="14" width="13.28515625" style="21" hidden="1" customWidth="1"/>
    <col min="15" max="15" width="13.28515625" style="21" customWidth="1"/>
    <col min="16" max="17" width="13.28515625" style="21" hidden="1" customWidth="1"/>
    <col min="18" max="18" width="13.28515625" style="21" customWidth="1"/>
    <col min="19" max="20" width="13.28515625" style="21" hidden="1" customWidth="1"/>
    <col min="21" max="21" width="13.28515625" style="21" customWidth="1"/>
    <col min="22" max="23" width="13.28515625" style="21" hidden="1" customWidth="1"/>
    <col min="24" max="24" width="13.28515625" style="21" customWidth="1"/>
    <col min="25" max="26" width="13.28515625" style="21" hidden="1" customWidth="1"/>
    <col min="27" max="27" width="13.28515625" style="21" customWidth="1"/>
    <col min="28" max="29" width="13.28515625" style="21" hidden="1" customWidth="1"/>
    <col min="30" max="30" width="13.28515625" style="21" customWidth="1"/>
    <col min="31" max="32" width="13.28515625" style="21" hidden="1" customWidth="1"/>
    <col min="33" max="33" width="13.28515625" style="21" customWidth="1"/>
    <col min="34" max="35" width="13.28515625" style="21" hidden="1" customWidth="1"/>
    <col min="36" max="36" width="13.28515625" style="21" customWidth="1"/>
    <col min="37" max="38" width="13.28515625" style="21" hidden="1" customWidth="1"/>
    <col min="39" max="39" width="13.28515625" style="21" customWidth="1"/>
    <col min="40" max="41" width="13.28515625" style="21" hidden="1" customWidth="1"/>
    <col min="42" max="42" width="13.28515625" style="21" customWidth="1"/>
    <col min="43" max="44" width="13.28515625" style="21" hidden="1" customWidth="1"/>
    <col min="45" max="45" width="13.28515625" style="21" customWidth="1"/>
    <col min="46" max="47" width="13.28515625" style="21" hidden="1" customWidth="1"/>
    <col min="48" max="48" width="13.28515625" style="21" customWidth="1"/>
    <col min="49" max="50" width="13.28515625" style="21" hidden="1" customWidth="1"/>
    <col min="51" max="51" width="13.28515625" style="21" customWidth="1"/>
    <col min="52" max="53" width="13.28515625" style="21" hidden="1" customWidth="1"/>
    <col min="54" max="54" width="13.28515625" style="21" customWidth="1"/>
    <col min="55" max="56" width="13.28515625" style="21" hidden="1" customWidth="1"/>
    <col min="57" max="57" width="13.28515625" style="21" customWidth="1"/>
    <col min="58" max="59" width="13.28515625" style="21" hidden="1" customWidth="1"/>
    <col min="60" max="60" width="13.28515625" style="21" customWidth="1"/>
    <col min="61" max="62" width="13.28515625" style="21" hidden="1" customWidth="1"/>
    <col min="63" max="63" width="13.28515625" style="21" customWidth="1"/>
    <col min="64" max="65" width="13.28515625" style="21" hidden="1" customWidth="1"/>
    <col min="66" max="66" width="13.28515625" style="21" customWidth="1"/>
    <col min="67" max="68" width="13.28515625" style="21" hidden="1" customWidth="1"/>
    <col min="69" max="69" width="13.28515625" style="21" customWidth="1"/>
    <col min="70" max="71" width="13.28515625" style="21" hidden="1" customWidth="1"/>
    <col min="72" max="72" width="13.28515625" style="21" customWidth="1"/>
    <col min="73" max="74" width="13.28515625" style="21" hidden="1" customWidth="1"/>
    <col min="75" max="75" width="13.28515625" style="21" customWidth="1"/>
    <col min="76" max="77" width="13.28515625" style="21" hidden="1" customWidth="1"/>
    <col min="78" max="78" width="13.28515625" style="21" customWidth="1"/>
    <col min="79" max="80" width="13.28515625" style="21" hidden="1" customWidth="1"/>
    <col min="81" max="81" width="13.28515625" style="21" customWidth="1"/>
    <col min="82" max="83" width="13.28515625" style="21" hidden="1" customWidth="1"/>
    <col min="84" max="84" width="13.28515625" style="21" customWidth="1"/>
    <col min="85" max="86" width="13.28515625" style="21" hidden="1" customWidth="1"/>
    <col min="87" max="87" width="13.28515625" style="21" customWidth="1"/>
    <col min="88" max="89" width="13.28515625" style="21" hidden="1" customWidth="1"/>
    <col min="90" max="90" width="13.28515625" style="21" customWidth="1"/>
    <col min="91" max="92" width="13.28515625" style="21" hidden="1" customWidth="1"/>
    <col min="93" max="93" width="13.28515625" style="21" customWidth="1"/>
    <col min="94" max="95" width="13.28515625" style="21" hidden="1" customWidth="1"/>
    <col min="96" max="96" width="13.28515625" style="21" customWidth="1"/>
    <col min="97" max="98" width="13.28515625" style="21" hidden="1" customWidth="1"/>
    <col min="99" max="99" width="13.28515625" style="21" customWidth="1"/>
    <col min="100" max="101" width="13.28515625" style="21" hidden="1" customWidth="1"/>
    <col min="102" max="102" width="13.28515625" style="21" customWidth="1"/>
    <col min="103" max="104" width="13.28515625" style="21" hidden="1" customWidth="1"/>
    <col min="105" max="105" width="13.28515625" style="21" customWidth="1"/>
    <col min="106" max="107" width="13.28515625" style="21" hidden="1" customWidth="1"/>
    <col min="108" max="108" width="13.28515625" style="21" customWidth="1"/>
    <col min="109" max="110" width="13.28515625" style="21" hidden="1" customWidth="1"/>
    <col min="111" max="111" width="13.28515625" style="21" customWidth="1"/>
    <col min="112" max="113" width="13.28515625" style="21" hidden="1" customWidth="1"/>
    <col min="114" max="114" width="13.28515625" style="21" customWidth="1"/>
    <col min="115" max="116" width="13.28515625" style="21" hidden="1" customWidth="1"/>
    <col min="117" max="117" width="13.28515625" style="21" customWidth="1"/>
    <col min="118" max="119" width="13.28515625" style="21" hidden="1" customWidth="1"/>
    <col min="120" max="120" width="13.28515625" style="21" customWidth="1"/>
    <col min="121" max="122" width="13.28515625" style="21" hidden="1" customWidth="1"/>
    <col min="123" max="123" width="13.28515625" style="130" customWidth="1"/>
    <col min="124" max="125" width="13.28515625" style="22" hidden="1" customWidth="1"/>
    <col min="126" max="126" width="13.28515625" style="21" customWidth="1"/>
    <col min="127" max="128" width="13.28515625" style="21" hidden="1" customWidth="1"/>
    <col min="129" max="129" width="13.28515625" style="21" customWidth="1"/>
    <col min="130" max="131" width="13.28515625" style="21" hidden="1" customWidth="1"/>
    <col min="132" max="132" width="13.28515625" style="21" customWidth="1"/>
    <col min="133" max="134" width="13.28515625" style="21" hidden="1" customWidth="1"/>
    <col min="135" max="135" width="13.28515625" style="21" customWidth="1"/>
    <col min="136" max="137" width="13.28515625" style="21" hidden="1" customWidth="1"/>
    <col min="138" max="138" width="13.28515625" style="21" customWidth="1"/>
    <col min="139" max="140" width="13.28515625" style="21" hidden="1" customWidth="1"/>
    <col min="141" max="141" width="13.28515625" style="21" customWidth="1"/>
    <col min="142" max="143" width="13.28515625" style="21" hidden="1" customWidth="1"/>
    <col min="144" max="144" width="13.28515625" style="21" customWidth="1"/>
    <col min="145" max="146" width="13.28515625" style="21" hidden="1" customWidth="1"/>
    <col min="147" max="147" width="13.28515625" style="21" customWidth="1"/>
    <col min="148" max="149" width="13.28515625" style="21" hidden="1" customWidth="1"/>
    <col min="150" max="150" width="13.28515625" style="21" customWidth="1"/>
    <col min="151" max="152" width="13.28515625" style="21" hidden="1" customWidth="1"/>
    <col min="153" max="153" width="14.140625" style="130" customWidth="1"/>
    <col min="154" max="154" width="14.140625" style="130" hidden="1" customWidth="1"/>
    <col min="155" max="167" width="13.28515625" style="21" customWidth="1"/>
    <col min="168" max="171" width="13.28515625" style="22" customWidth="1"/>
    <col min="172" max="172" width="15.7109375" style="22" customWidth="1"/>
    <col min="173" max="173" width="16.42578125" style="22" customWidth="1"/>
    <col min="174" max="177" width="14.7109375" style="9" customWidth="1"/>
    <col min="178" max="16384" width="10.7109375" style="9"/>
  </cols>
  <sheetData>
    <row r="1" spans="1:174" s="1" customFormat="1" ht="14.25" x14ac:dyDescent="0.2">
      <c r="A1" s="144" t="s">
        <v>857</v>
      </c>
      <c r="B1" s="145"/>
      <c r="C1" s="748">
        <v>11101</v>
      </c>
      <c r="D1" s="748"/>
      <c r="E1" s="748"/>
      <c r="F1" s="748">
        <v>11102</v>
      </c>
      <c r="G1" s="748"/>
      <c r="H1" s="748"/>
      <c r="I1" s="748">
        <v>11103</v>
      </c>
      <c r="J1" s="748"/>
      <c r="K1" s="748"/>
      <c r="L1" s="146">
        <v>11104</v>
      </c>
      <c r="M1" s="748"/>
      <c r="N1" s="748"/>
      <c r="O1" s="748">
        <v>11105</v>
      </c>
      <c r="P1" s="748"/>
      <c r="Q1" s="748"/>
      <c r="R1" s="146" t="s">
        <v>1</v>
      </c>
      <c r="S1" s="748"/>
      <c r="T1" s="748"/>
      <c r="U1" s="748" t="s">
        <v>2</v>
      </c>
      <c r="V1" s="748"/>
      <c r="W1" s="748"/>
      <c r="X1" s="748" t="s">
        <v>3</v>
      </c>
      <c r="Y1" s="748"/>
      <c r="Z1" s="748"/>
      <c r="AA1" s="748" t="s">
        <v>4</v>
      </c>
      <c r="AB1" s="748"/>
      <c r="AC1" s="748"/>
      <c r="AD1" s="748" t="s">
        <v>5</v>
      </c>
      <c r="AE1" s="748"/>
      <c r="AF1" s="748"/>
      <c r="AG1" s="748">
        <v>11201</v>
      </c>
      <c r="AH1" s="748"/>
      <c r="AI1" s="748"/>
      <c r="AJ1" s="146">
        <v>11301</v>
      </c>
      <c r="AK1" s="748"/>
      <c r="AL1" s="748"/>
      <c r="AM1" s="748">
        <v>11303</v>
      </c>
      <c r="AN1" s="748"/>
      <c r="AO1" s="748"/>
      <c r="AP1" s="748">
        <v>11401</v>
      </c>
      <c r="AQ1" s="748"/>
      <c r="AR1" s="748"/>
      <c r="AS1" s="748">
        <v>11402</v>
      </c>
      <c r="AT1" s="748"/>
      <c r="AU1" s="748"/>
      <c r="AV1" s="748" t="s">
        <v>6</v>
      </c>
      <c r="AW1" s="748"/>
      <c r="AX1" s="748"/>
      <c r="AY1" s="748" t="s">
        <v>7</v>
      </c>
      <c r="AZ1" s="748"/>
      <c r="BA1" s="748"/>
      <c r="BB1" s="748">
        <v>11405</v>
      </c>
      <c r="BC1" s="748"/>
      <c r="BD1" s="748"/>
      <c r="BE1" s="146">
        <v>11406</v>
      </c>
      <c r="BF1" s="748"/>
      <c r="BG1" s="748"/>
      <c r="BH1" s="748">
        <v>11407</v>
      </c>
      <c r="BI1" s="748"/>
      <c r="BJ1" s="748"/>
      <c r="BK1" s="748">
        <v>11501</v>
      </c>
      <c r="BL1" s="748"/>
      <c r="BM1" s="748"/>
      <c r="BN1" s="748">
        <v>11502</v>
      </c>
      <c r="BO1" s="748"/>
      <c r="BP1" s="748"/>
      <c r="BQ1" s="748">
        <v>11601</v>
      </c>
      <c r="BR1" s="748"/>
      <c r="BS1" s="748"/>
      <c r="BT1" s="748" t="s">
        <v>8</v>
      </c>
      <c r="BU1" s="748"/>
      <c r="BV1" s="748"/>
      <c r="BW1" s="146" t="s">
        <v>9</v>
      </c>
      <c r="BX1" s="748"/>
      <c r="BY1" s="748"/>
      <c r="BZ1" s="748" t="s">
        <v>10</v>
      </c>
      <c r="CA1" s="748"/>
      <c r="CB1" s="748"/>
      <c r="CC1" s="748" t="s">
        <v>11</v>
      </c>
      <c r="CD1" s="748"/>
      <c r="CE1" s="748"/>
      <c r="CF1" s="748">
        <v>11602</v>
      </c>
      <c r="CG1" s="748"/>
      <c r="CH1" s="748"/>
      <c r="CI1" s="748">
        <v>11603</v>
      </c>
      <c r="CJ1" s="748"/>
      <c r="CK1" s="748"/>
      <c r="CL1" s="748">
        <v>11604</v>
      </c>
      <c r="CM1" s="748"/>
      <c r="CN1" s="748"/>
      <c r="CO1" s="146">
        <v>11605</v>
      </c>
      <c r="CP1" s="146"/>
      <c r="CQ1" s="146"/>
      <c r="CR1" s="146">
        <v>11701</v>
      </c>
      <c r="CS1" s="748"/>
      <c r="CT1" s="748"/>
      <c r="CU1" s="748">
        <v>11702</v>
      </c>
      <c r="CV1" s="748"/>
      <c r="CW1" s="748"/>
      <c r="CX1" s="748">
        <v>11703</v>
      </c>
      <c r="CY1" s="748"/>
      <c r="CZ1" s="748"/>
      <c r="DA1" s="748">
        <v>11704</v>
      </c>
      <c r="DB1" s="748"/>
      <c r="DC1" s="748"/>
      <c r="DD1" s="748">
        <v>11705</v>
      </c>
      <c r="DE1" s="748"/>
      <c r="DF1" s="748"/>
      <c r="DG1" s="146" t="s">
        <v>12</v>
      </c>
      <c r="DH1" s="748"/>
      <c r="DI1" s="748"/>
      <c r="DJ1" s="748" t="s">
        <v>13</v>
      </c>
      <c r="DK1" s="748"/>
      <c r="DL1" s="748"/>
      <c r="DM1" s="748">
        <v>11803</v>
      </c>
      <c r="DN1" s="748"/>
      <c r="DO1" s="748"/>
      <c r="DP1" s="146">
        <v>11805</v>
      </c>
      <c r="DQ1" s="146"/>
      <c r="DR1" s="146"/>
      <c r="DS1" s="894" t="s">
        <v>389</v>
      </c>
      <c r="DT1" s="147"/>
      <c r="DU1" s="147"/>
      <c r="DV1" s="146">
        <v>12102</v>
      </c>
      <c r="DW1" s="146"/>
      <c r="DX1" s="146"/>
      <c r="DY1" s="146">
        <v>12103</v>
      </c>
      <c r="DZ1" s="146"/>
      <c r="EA1" s="146"/>
      <c r="EB1" s="146">
        <v>12104</v>
      </c>
      <c r="EC1" s="748"/>
      <c r="ED1" s="748"/>
      <c r="EE1" s="748" t="s">
        <v>14</v>
      </c>
      <c r="EF1" s="748"/>
      <c r="EG1" s="748"/>
      <c r="EH1" s="748" t="s">
        <v>15</v>
      </c>
      <c r="EI1" s="748"/>
      <c r="EJ1" s="748"/>
      <c r="EK1" s="146" t="s">
        <v>16</v>
      </c>
      <c r="EL1" s="748"/>
      <c r="EM1" s="748"/>
      <c r="EN1" s="748" t="s">
        <v>17</v>
      </c>
      <c r="EO1" s="748"/>
      <c r="EP1" s="748"/>
      <c r="EQ1" s="146">
        <v>12202</v>
      </c>
      <c r="ER1" s="146"/>
      <c r="ES1" s="146"/>
      <c r="ET1" s="146">
        <v>12203</v>
      </c>
      <c r="EU1" s="146"/>
      <c r="EV1" s="146"/>
      <c r="EW1" s="894" t="s">
        <v>73</v>
      </c>
      <c r="EX1" s="148"/>
      <c r="EY1" s="748">
        <v>40101</v>
      </c>
      <c r="EZ1" s="748" t="s">
        <v>18</v>
      </c>
      <c r="FA1" s="748" t="s">
        <v>19</v>
      </c>
      <c r="FB1" s="146" t="s">
        <v>20</v>
      </c>
      <c r="FC1" s="748">
        <v>40103</v>
      </c>
      <c r="FD1" s="748" t="s">
        <v>21</v>
      </c>
      <c r="FE1" s="748" t="s">
        <v>22</v>
      </c>
      <c r="FF1" s="748">
        <v>40105</v>
      </c>
      <c r="FG1" s="748">
        <v>40106</v>
      </c>
      <c r="FH1" s="146">
        <v>40107</v>
      </c>
      <c r="FI1" s="748">
        <v>40108</v>
      </c>
      <c r="FJ1" s="748">
        <v>40109</v>
      </c>
      <c r="FK1" s="748">
        <v>40110</v>
      </c>
      <c r="FL1" s="748">
        <v>40100</v>
      </c>
      <c r="FM1" s="748" t="s">
        <v>23</v>
      </c>
      <c r="FN1" s="750">
        <v>50100</v>
      </c>
      <c r="FO1" s="149" t="s">
        <v>24</v>
      </c>
      <c r="FP1" s="896" t="s">
        <v>89</v>
      </c>
      <c r="FQ1" s="898" t="s">
        <v>90</v>
      </c>
    </row>
    <row r="2" spans="1:174" s="3" customFormat="1" ht="76.5" x14ac:dyDescent="0.2">
      <c r="A2" s="755" t="s">
        <v>26</v>
      </c>
      <c r="B2" s="132"/>
      <c r="C2" s="749" t="s">
        <v>388</v>
      </c>
      <c r="D2" s="749"/>
      <c r="E2" s="749"/>
      <c r="F2" s="749" t="s">
        <v>28</v>
      </c>
      <c r="G2" s="749"/>
      <c r="H2" s="749"/>
      <c r="I2" s="749" t="s">
        <v>29</v>
      </c>
      <c r="J2" s="749"/>
      <c r="K2" s="749"/>
      <c r="L2" s="96" t="s">
        <v>30</v>
      </c>
      <c r="M2" s="749"/>
      <c r="N2" s="749"/>
      <c r="O2" s="749" t="s">
        <v>31</v>
      </c>
      <c r="P2" s="749"/>
      <c r="Q2" s="749"/>
      <c r="R2" s="96" t="s">
        <v>32</v>
      </c>
      <c r="S2" s="749"/>
      <c r="T2" s="749"/>
      <c r="U2" s="749" t="s">
        <v>33</v>
      </c>
      <c r="V2" s="749"/>
      <c r="W2" s="749"/>
      <c r="X2" s="749" t="s">
        <v>34</v>
      </c>
      <c r="Y2" s="749"/>
      <c r="Z2" s="749"/>
      <c r="AA2" s="749" t="s">
        <v>35</v>
      </c>
      <c r="AB2" s="749"/>
      <c r="AC2" s="749"/>
      <c r="AD2" s="749" t="s">
        <v>36</v>
      </c>
      <c r="AE2" s="749"/>
      <c r="AF2" s="749"/>
      <c r="AG2" s="749" t="s">
        <v>37</v>
      </c>
      <c r="AH2" s="749"/>
      <c r="AI2" s="749"/>
      <c r="AJ2" s="96" t="s">
        <v>38</v>
      </c>
      <c r="AK2" s="749"/>
      <c r="AL2" s="749"/>
      <c r="AM2" s="749" t="s">
        <v>39</v>
      </c>
      <c r="AN2" s="749"/>
      <c r="AO2" s="749"/>
      <c r="AP2" s="749" t="s">
        <v>40</v>
      </c>
      <c r="AQ2" s="749"/>
      <c r="AR2" s="749"/>
      <c r="AS2" s="749" t="s">
        <v>661</v>
      </c>
      <c r="AT2" s="749"/>
      <c r="AU2" s="749"/>
      <c r="AV2" s="749" t="s">
        <v>41</v>
      </c>
      <c r="AW2" s="749"/>
      <c r="AX2" s="749"/>
      <c r="AY2" s="749" t="s">
        <v>42</v>
      </c>
      <c r="AZ2" s="749"/>
      <c r="BA2" s="749"/>
      <c r="BB2" s="749" t="s">
        <v>43</v>
      </c>
      <c r="BC2" s="749"/>
      <c r="BD2" s="749"/>
      <c r="BE2" s="96" t="s">
        <v>44</v>
      </c>
      <c r="BF2" s="749"/>
      <c r="BG2" s="749"/>
      <c r="BH2" s="749" t="s">
        <v>45</v>
      </c>
      <c r="BI2" s="749"/>
      <c r="BJ2" s="749"/>
      <c r="BK2" s="749" t="s">
        <v>46</v>
      </c>
      <c r="BL2" s="749"/>
      <c r="BM2" s="749"/>
      <c r="BN2" s="749" t="s">
        <v>47</v>
      </c>
      <c r="BO2" s="749"/>
      <c r="BP2" s="749"/>
      <c r="BQ2" s="749" t="s">
        <v>48</v>
      </c>
      <c r="BR2" s="749"/>
      <c r="BS2" s="749"/>
      <c r="BT2" s="749" t="s">
        <v>49</v>
      </c>
      <c r="BU2" s="749"/>
      <c r="BV2" s="749"/>
      <c r="BW2" s="96" t="s">
        <v>50</v>
      </c>
      <c r="BX2" s="749"/>
      <c r="BY2" s="749"/>
      <c r="BZ2" s="749" t="s">
        <v>51</v>
      </c>
      <c r="CA2" s="749"/>
      <c r="CB2" s="749"/>
      <c r="CC2" s="749" t="s">
        <v>50</v>
      </c>
      <c r="CD2" s="749"/>
      <c r="CE2" s="749"/>
      <c r="CF2" s="97" t="s">
        <v>52</v>
      </c>
      <c r="CG2" s="97"/>
      <c r="CH2" s="97"/>
      <c r="CI2" s="749" t="s">
        <v>53</v>
      </c>
      <c r="CJ2" s="749"/>
      <c r="CK2" s="749"/>
      <c r="CL2" s="749" t="s">
        <v>54</v>
      </c>
      <c r="CM2" s="749"/>
      <c r="CN2" s="749"/>
      <c r="CO2" s="96" t="s">
        <v>1043</v>
      </c>
      <c r="CP2" s="96"/>
      <c r="CQ2" s="96"/>
      <c r="CR2" s="96" t="s">
        <v>56</v>
      </c>
      <c r="CS2" s="749"/>
      <c r="CT2" s="749"/>
      <c r="CU2" s="749" t="s">
        <v>57</v>
      </c>
      <c r="CV2" s="749"/>
      <c r="CW2" s="749"/>
      <c r="CX2" s="749" t="s">
        <v>284</v>
      </c>
      <c r="CY2" s="749"/>
      <c r="CZ2" s="749"/>
      <c r="DA2" s="749" t="s">
        <v>58</v>
      </c>
      <c r="DB2" s="749"/>
      <c r="DC2" s="749"/>
      <c r="DD2" s="749" t="s">
        <v>59</v>
      </c>
      <c r="DE2" s="749"/>
      <c r="DF2" s="749"/>
      <c r="DG2" s="96" t="s">
        <v>60</v>
      </c>
      <c r="DH2" s="749"/>
      <c r="DI2" s="749"/>
      <c r="DJ2" s="749" t="s">
        <v>61</v>
      </c>
      <c r="DK2" s="749"/>
      <c r="DL2" s="749"/>
      <c r="DM2" s="749" t="s">
        <v>62</v>
      </c>
      <c r="DN2" s="749"/>
      <c r="DO2" s="749"/>
      <c r="DP2" s="98" t="s">
        <v>63</v>
      </c>
      <c r="DQ2" s="98"/>
      <c r="DR2" s="98"/>
      <c r="DS2" s="895"/>
      <c r="DT2" s="131"/>
      <c r="DU2" s="131"/>
      <c r="DV2" s="96" t="s">
        <v>64</v>
      </c>
      <c r="DW2" s="96"/>
      <c r="DX2" s="96"/>
      <c r="DY2" s="96" t="s">
        <v>65</v>
      </c>
      <c r="DZ2" s="96"/>
      <c r="EA2" s="96"/>
      <c r="EB2" s="96" t="s">
        <v>66</v>
      </c>
      <c r="EC2" s="749"/>
      <c r="ED2" s="749"/>
      <c r="EE2" s="749" t="s">
        <v>67</v>
      </c>
      <c r="EF2" s="749"/>
      <c r="EG2" s="749"/>
      <c r="EH2" s="749" t="s">
        <v>68</v>
      </c>
      <c r="EI2" s="749"/>
      <c r="EJ2" s="749"/>
      <c r="EK2" s="96" t="s">
        <v>69</v>
      </c>
      <c r="EL2" s="749"/>
      <c r="EM2" s="749"/>
      <c r="EN2" s="749" t="s">
        <v>70</v>
      </c>
      <c r="EO2" s="749"/>
      <c r="EP2" s="749"/>
      <c r="EQ2" s="96" t="s">
        <v>71</v>
      </c>
      <c r="ER2" s="749"/>
      <c r="ES2" s="749"/>
      <c r="ET2" s="749" t="s">
        <v>72</v>
      </c>
      <c r="EU2" s="749"/>
      <c r="EV2" s="749"/>
      <c r="EW2" s="895"/>
      <c r="EX2" s="139"/>
      <c r="EY2" s="749" t="s">
        <v>74</v>
      </c>
      <c r="EZ2" s="749" t="s">
        <v>75</v>
      </c>
      <c r="FA2" s="749" t="s">
        <v>76</v>
      </c>
      <c r="FB2" s="96" t="s">
        <v>77</v>
      </c>
      <c r="FC2" s="749" t="s">
        <v>78</v>
      </c>
      <c r="FD2" s="749" t="s">
        <v>79</v>
      </c>
      <c r="FE2" s="749" t="s">
        <v>80</v>
      </c>
      <c r="FF2" s="749" t="s">
        <v>81</v>
      </c>
      <c r="FG2" s="749" t="s">
        <v>82</v>
      </c>
      <c r="FH2" s="96" t="s">
        <v>83</v>
      </c>
      <c r="FI2" s="749" t="s">
        <v>84</v>
      </c>
      <c r="FJ2" s="749" t="s">
        <v>85</v>
      </c>
      <c r="FK2" s="749" t="s">
        <v>638</v>
      </c>
      <c r="FL2" s="98" t="s">
        <v>86</v>
      </c>
      <c r="FM2" s="98" t="s">
        <v>87</v>
      </c>
      <c r="FN2" s="98" t="s">
        <v>88</v>
      </c>
      <c r="FO2" s="753" t="s">
        <v>384</v>
      </c>
      <c r="FP2" s="897"/>
      <c r="FQ2" s="899"/>
      <c r="FR2" s="2"/>
    </row>
    <row r="3" spans="1:174" s="3" customFormat="1" ht="15.75" x14ac:dyDescent="0.2">
      <c r="A3" s="755"/>
      <c r="B3" s="132"/>
      <c r="C3" s="749"/>
      <c r="D3" s="749"/>
      <c r="E3" s="749"/>
      <c r="F3" s="749"/>
      <c r="G3" s="749"/>
      <c r="H3" s="749"/>
      <c r="I3" s="749"/>
      <c r="J3" s="749"/>
      <c r="K3" s="749"/>
      <c r="L3" s="96"/>
      <c r="M3" s="749"/>
      <c r="N3" s="749"/>
      <c r="O3" s="749"/>
      <c r="P3" s="749"/>
      <c r="Q3" s="749"/>
      <c r="R3" s="96"/>
      <c r="S3" s="749"/>
      <c r="T3" s="749"/>
      <c r="U3" s="749"/>
      <c r="V3" s="749"/>
      <c r="W3" s="749"/>
      <c r="X3" s="749"/>
      <c r="Y3" s="749"/>
      <c r="Z3" s="749"/>
      <c r="AA3" s="749"/>
      <c r="AB3" s="749"/>
      <c r="AC3" s="749"/>
      <c r="AD3" s="749"/>
      <c r="AE3" s="749"/>
      <c r="AF3" s="749"/>
      <c r="AG3" s="749"/>
      <c r="AH3" s="749"/>
      <c r="AI3" s="749"/>
      <c r="AJ3" s="96"/>
      <c r="AK3" s="749"/>
      <c r="AL3" s="749"/>
      <c r="AM3" s="749"/>
      <c r="AN3" s="749"/>
      <c r="AO3" s="749"/>
      <c r="AP3" s="749"/>
      <c r="AQ3" s="749"/>
      <c r="AR3" s="749"/>
      <c r="AS3" s="749"/>
      <c r="AT3" s="749"/>
      <c r="AU3" s="749"/>
      <c r="AV3" s="749"/>
      <c r="AW3" s="749"/>
      <c r="AX3" s="749"/>
      <c r="AY3" s="749"/>
      <c r="AZ3" s="749"/>
      <c r="BA3" s="749"/>
      <c r="BB3" s="749"/>
      <c r="BC3" s="749"/>
      <c r="BD3" s="749"/>
      <c r="BE3" s="96"/>
      <c r="BF3" s="749"/>
      <c r="BG3" s="749"/>
      <c r="BH3" s="749"/>
      <c r="BI3" s="749"/>
      <c r="BJ3" s="749"/>
      <c r="BK3" s="749"/>
      <c r="BL3" s="749"/>
      <c r="BM3" s="749"/>
      <c r="BN3" s="749"/>
      <c r="BO3" s="749"/>
      <c r="BP3" s="749"/>
      <c r="BQ3" s="749"/>
      <c r="BR3" s="749"/>
      <c r="BS3" s="749"/>
      <c r="BT3" s="749"/>
      <c r="BU3" s="749"/>
      <c r="BV3" s="749"/>
      <c r="BW3" s="96"/>
      <c r="BX3" s="749"/>
      <c r="BY3" s="749"/>
      <c r="BZ3" s="749"/>
      <c r="CA3" s="749"/>
      <c r="CB3" s="749"/>
      <c r="CC3" s="749"/>
      <c r="CD3" s="749"/>
      <c r="CE3" s="749"/>
      <c r="CF3" s="97"/>
      <c r="CG3" s="97"/>
      <c r="CH3" s="97"/>
      <c r="CI3" s="749"/>
      <c r="CJ3" s="749"/>
      <c r="CK3" s="749"/>
      <c r="CL3" s="749"/>
      <c r="CM3" s="749"/>
      <c r="CN3" s="749"/>
      <c r="CO3" s="96"/>
      <c r="CP3" s="96"/>
      <c r="CQ3" s="96"/>
      <c r="CR3" s="96"/>
      <c r="CS3" s="749"/>
      <c r="CT3" s="749"/>
      <c r="CU3" s="749"/>
      <c r="CV3" s="749"/>
      <c r="CW3" s="749"/>
      <c r="CX3" s="749"/>
      <c r="CY3" s="749"/>
      <c r="CZ3" s="749"/>
      <c r="DA3" s="749"/>
      <c r="DB3" s="749"/>
      <c r="DC3" s="749"/>
      <c r="DD3" s="749"/>
      <c r="DE3" s="749"/>
      <c r="DF3" s="749"/>
      <c r="DG3" s="96"/>
      <c r="DH3" s="749"/>
      <c r="DI3" s="749"/>
      <c r="DJ3" s="749"/>
      <c r="DK3" s="749"/>
      <c r="DL3" s="749"/>
      <c r="DM3" s="749"/>
      <c r="DN3" s="749"/>
      <c r="DO3" s="749"/>
      <c r="DP3" s="98"/>
      <c r="DQ3" s="98"/>
      <c r="DR3" s="98"/>
      <c r="DS3" s="752"/>
      <c r="DT3" s="131"/>
      <c r="DU3" s="131"/>
      <c r="DV3" s="96"/>
      <c r="DW3" s="96"/>
      <c r="DX3" s="96"/>
      <c r="DY3" s="96"/>
      <c r="DZ3" s="96"/>
      <c r="EA3" s="96"/>
      <c r="EB3" s="96"/>
      <c r="EC3" s="749"/>
      <c r="ED3" s="749"/>
      <c r="EE3" s="749"/>
      <c r="EF3" s="749"/>
      <c r="EG3" s="749"/>
      <c r="EH3" s="749"/>
      <c r="EI3" s="749"/>
      <c r="EJ3" s="749"/>
      <c r="EK3" s="96"/>
      <c r="EL3" s="749"/>
      <c r="EM3" s="749"/>
      <c r="EN3" s="749"/>
      <c r="EO3" s="749"/>
      <c r="EP3" s="749"/>
      <c r="EQ3" s="96"/>
      <c r="ER3" s="749"/>
      <c r="ES3" s="749"/>
      <c r="ET3" s="749"/>
      <c r="EU3" s="749"/>
      <c r="EV3" s="749"/>
      <c r="EW3" s="752"/>
      <c r="EX3" s="139"/>
      <c r="EY3" s="749"/>
      <c r="EZ3" s="749"/>
      <c r="FA3" s="749"/>
      <c r="FB3" s="96"/>
      <c r="FC3" s="749"/>
      <c r="FD3" s="749"/>
      <c r="FE3" s="749"/>
      <c r="FF3" s="749"/>
      <c r="FG3" s="749"/>
      <c r="FH3" s="96"/>
      <c r="FI3" s="749"/>
      <c r="FJ3" s="749"/>
      <c r="FK3" s="749"/>
      <c r="FL3" s="98"/>
      <c r="FM3" s="98"/>
      <c r="FN3" s="98"/>
      <c r="FO3" s="753"/>
      <c r="FP3" s="753"/>
      <c r="FQ3" s="754"/>
      <c r="FR3" s="2"/>
    </row>
    <row r="4" spans="1:174" s="3" customFormat="1" ht="15.75" x14ac:dyDescent="0.2">
      <c r="A4" s="755"/>
      <c r="B4" s="132"/>
      <c r="C4" s="749"/>
      <c r="D4" s="749"/>
      <c r="E4" s="749"/>
      <c r="F4" s="749"/>
      <c r="G4" s="749"/>
      <c r="H4" s="749"/>
      <c r="I4" s="749"/>
      <c r="J4" s="749"/>
      <c r="K4" s="749"/>
      <c r="L4" s="96"/>
      <c r="M4" s="749"/>
      <c r="N4" s="749"/>
      <c r="O4" s="749"/>
      <c r="P4" s="749"/>
      <c r="Q4" s="749"/>
      <c r="R4" s="96"/>
      <c r="S4" s="749"/>
      <c r="T4" s="749"/>
      <c r="U4" s="749"/>
      <c r="V4" s="749"/>
      <c r="W4" s="749"/>
      <c r="X4" s="749"/>
      <c r="Y4" s="749"/>
      <c r="Z4" s="749"/>
      <c r="AA4" s="749"/>
      <c r="AB4" s="749"/>
      <c r="AC4" s="749"/>
      <c r="AD4" s="749"/>
      <c r="AE4" s="749"/>
      <c r="AF4" s="749"/>
      <c r="AG4" s="749"/>
      <c r="AH4" s="749"/>
      <c r="AI4" s="749"/>
      <c r="AJ4" s="96"/>
      <c r="AK4" s="749"/>
      <c r="AL4" s="749"/>
      <c r="AM4" s="749"/>
      <c r="AN4" s="749"/>
      <c r="AO4" s="749"/>
      <c r="AP4" s="749"/>
      <c r="AQ4" s="749"/>
      <c r="AR4" s="749"/>
      <c r="AS4" s="749"/>
      <c r="AT4" s="749"/>
      <c r="AU4" s="749"/>
      <c r="AV4" s="749"/>
      <c r="AW4" s="749"/>
      <c r="AX4" s="749"/>
      <c r="AY4" s="749"/>
      <c r="AZ4" s="749"/>
      <c r="BA4" s="749"/>
      <c r="BB4" s="749"/>
      <c r="BC4" s="749"/>
      <c r="BD4" s="749"/>
      <c r="BE4" s="96"/>
      <c r="BF4" s="749"/>
      <c r="BG4" s="749"/>
      <c r="BH4" s="749"/>
      <c r="BI4" s="749"/>
      <c r="BJ4" s="749"/>
      <c r="BK4" s="749"/>
      <c r="BL4" s="749"/>
      <c r="BM4" s="749"/>
      <c r="BN4" s="749"/>
      <c r="BO4" s="749"/>
      <c r="BP4" s="749"/>
      <c r="BQ4" s="749"/>
      <c r="BR4" s="749"/>
      <c r="BS4" s="749"/>
      <c r="BT4" s="749"/>
      <c r="BU4" s="749"/>
      <c r="BV4" s="749"/>
      <c r="BW4" s="96"/>
      <c r="BX4" s="749"/>
      <c r="BY4" s="749"/>
      <c r="BZ4" s="749"/>
      <c r="CA4" s="749"/>
      <c r="CB4" s="749"/>
      <c r="CC4" s="749"/>
      <c r="CD4" s="749"/>
      <c r="CE4" s="749"/>
      <c r="CF4" s="97"/>
      <c r="CG4" s="97"/>
      <c r="CH4" s="97"/>
      <c r="CI4" s="749"/>
      <c r="CJ4" s="749"/>
      <c r="CK4" s="749"/>
      <c r="CL4" s="749"/>
      <c r="CM4" s="749"/>
      <c r="CN4" s="749"/>
      <c r="CO4" s="96"/>
      <c r="CP4" s="96"/>
      <c r="CQ4" s="96"/>
      <c r="CR4" s="96"/>
      <c r="CS4" s="749"/>
      <c r="CT4" s="749"/>
      <c r="CU4" s="749"/>
      <c r="CV4" s="749"/>
      <c r="CW4" s="749"/>
      <c r="CX4" s="749"/>
      <c r="CY4" s="749"/>
      <c r="CZ4" s="749"/>
      <c r="DA4" s="749"/>
      <c r="DB4" s="749"/>
      <c r="DC4" s="749"/>
      <c r="DD4" s="749"/>
      <c r="DE4" s="749"/>
      <c r="DF4" s="749"/>
      <c r="DG4" s="96"/>
      <c r="DH4" s="749"/>
      <c r="DI4" s="749"/>
      <c r="DJ4" s="749"/>
      <c r="DK4" s="749"/>
      <c r="DL4" s="749"/>
      <c r="DM4" s="749"/>
      <c r="DN4" s="749"/>
      <c r="DO4" s="749"/>
      <c r="DP4" s="98"/>
      <c r="DQ4" s="98"/>
      <c r="DR4" s="98"/>
      <c r="DS4" s="752"/>
      <c r="DT4" s="131"/>
      <c r="DU4" s="131"/>
      <c r="DV4" s="96"/>
      <c r="DW4" s="96"/>
      <c r="DX4" s="96"/>
      <c r="DY4" s="96"/>
      <c r="DZ4" s="96"/>
      <c r="EA4" s="96"/>
      <c r="EB4" s="96"/>
      <c r="EC4" s="749"/>
      <c r="ED4" s="749"/>
      <c r="EE4" s="749"/>
      <c r="EF4" s="749"/>
      <c r="EG4" s="749"/>
      <c r="EH4" s="749"/>
      <c r="EI4" s="749"/>
      <c r="EJ4" s="749"/>
      <c r="EK4" s="96"/>
      <c r="EL4" s="749"/>
      <c r="EM4" s="749"/>
      <c r="EN4" s="749"/>
      <c r="EO4" s="749"/>
      <c r="EP4" s="749"/>
      <c r="EQ4" s="96"/>
      <c r="ER4" s="749"/>
      <c r="ES4" s="749"/>
      <c r="ET4" s="749"/>
      <c r="EU4" s="749"/>
      <c r="EV4" s="749"/>
      <c r="EW4" s="752"/>
      <c r="EX4" s="139"/>
      <c r="EY4" s="749"/>
      <c r="EZ4" s="749"/>
      <c r="FA4" s="749"/>
      <c r="FB4" s="96"/>
      <c r="FC4" s="749"/>
      <c r="FD4" s="749"/>
      <c r="FE4" s="749"/>
      <c r="FF4" s="749"/>
      <c r="FG4" s="749"/>
      <c r="FH4" s="96"/>
      <c r="FI4" s="749"/>
      <c r="FJ4" s="749"/>
      <c r="FK4" s="749"/>
      <c r="FL4" s="98"/>
      <c r="FM4" s="98"/>
      <c r="FN4" s="98"/>
      <c r="FO4" s="753"/>
      <c r="FP4" s="753"/>
      <c r="FQ4" s="754"/>
      <c r="FR4" s="2"/>
    </row>
    <row r="5" spans="1:174" s="3" customFormat="1" ht="16.5" thickBot="1" x14ac:dyDescent="0.25">
      <c r="A5" s="755"/>
      <c r="B5" s="132"/>
      <c r="C5" s="749"/>
      <c r="D5" s="749"/>
      <c r="E5" s="749"/>
      <c r="F5" s="749"/>
      <c r="G5" s="749"/>
      <c r="H5" s="749"/>
      <c r="I5" s="749"/>
      <c r="J5" s="749"/>
      <c r="K5" s="749"/>
      <c r="L5" s="96"/>
      <c r="M5" s="749"/>
      <c r="N5" s="749"/>
      <c r="O5" s="749"/>
      <c r="P5" s="749"/>
      <c r="Q5" s="749"/>
      <c r="R5" s="96"/>
      <c r="S5" s="749"/>
      <c r="T5" s="749"/>
      <c r="U5" s="749"/>
      <c r="V5" s="749"/>
      <c r="W5" s="749"/>
      <c r="X5" s="749"/>
      <c r="Y5" s="749"/>
      <c r="Z5" s="749"/>
      <c r="AA5" s="749"/>
      <c r="AB5" s="749"/>
      <c r="AC5" s="749"/>
      <c r="AD5" s="749"/>
      <c r="AE5" s="749"/>
      <c r="AF5" s="749"/>
      <c r="AG5" s="749"/>
      <c r="AH5" s="749"/>
      <c r="AI5" s="749"/>
      <c r="AJ5" s="96"/>
      <c r="AK5" s="749"/>
      <c r="AL5" s="749"/>
      <c r="AM5" s="749"/>
      <c r="AN5" s="749"/>
      <c r="AO5" s="749"/>
      <c r="AP5" s="749"/>
      <c r="AQ5" s="749"/>
      <c r="AR5" s="749"/>
      <c r="AS5" s="749"/>
      <c r="AT5" s="749"/>
      <c r="AU5" s="749"/>
      <c r="AV5" s="749"/>
      <c r="AW5" s="749"/>
      <c r="AX5" s="749"/>
      <c r="AY5" s="749"/>
      <c r="AZ5" s="749"/>
      <c r="BA5" s="749"/>
      <c r="BB5" s="749"/>
      <c r="BC5" s="749"/>
      <c r="BD5" s="749"/>
      <c r="BE5" s="96"/>
      <c r="BF5" s="749"/>
      <c r="BG5" s="749"/>
      <c r="BH5" s="749"/>
      <c r="BI5" s="749"/>
      <c r="BJ5" s="749"/>
      <c r="BK5" s="749"/>
      <c r="BL5" s="749"/>
      <c r="BM5" s="749"/>
      <c r="BN5" s="749"/>
      <c r="BO5" s="749"/>
      <c r="BP5" s="749"/>
      <c r="BQ5" s="749"/>
      <c r="BR5" s="749"/>
      <c r="BS5" s="749"/>
      <c r="BT5" s="749"/>
      <c r="BU5" s="749"/>
      <c r="BV5" s="749"/>
      <c r="BW5" s="96"/>
      <c r="BX5" s="749"/>
      <c r="BY5" s="749"/>
      <c r="BZ5" s="749"/>
      <c r="CA5" s="749"/>
      <c r="CB5" s="749"/>
      <c r="CC5" s="749"/>
      <c r="CD5" s="749"/>
      <c r="CE5" s="749"/>
      <c r="CF5" s="97"/>
      <c r="CG5" s="97"/>
      <c r="CH5" s="97"/>
      <c r="CI5" s="749"/>
      <c r="CJ5" s="749"/>
      <c r="CK5" s="749"/>
      <c r="CL5" s="749"/>
      <c r="CM5" s="749"/>
      <c r="CN5" s="749"/>
      <c r="CO5" s="96"/>
      <c r="CP5" s="96"/>
      <c r="CQ5" s="96"/>
      <c r="CR5" s="96"/>
      <c r="CS5" s="749"/>
      <c r="CT5" s="749"/>
      <c r="CU5" s="749"/>
      <c r="CV5" s="749"/>
      <c r="CW5" s="749"/>
      <c r="CX5" s="749"/>
      <c r="CY5" s="749"/>
      <c r="CZ5" s="749"/>
      <c r="DA5" s="749"/>
      <c r="DB5" s="749"/>
      <c r="DC5" s="749"/>
      <c r="DD5" s="749"/>
      <c r="DE5" s="749"/>
      <c r="DF5" s="749"/>
      <c r="DG5" s="96"/>
      <c r="DH5" s="749"/>
      <c r="DI5" s="749"/>
      <c r="DJ5" s="749"/>
      <c r="DK5" s="749"/>
      <c r="DL5" s="749"/>
      <c r="DM5" s="749"/>
      <c r="DN5" s="749"/>
      <c r="DO5" s="749"/>
      <c r="DP5" s="98"/>
      <c r="DQ5" s="98"/>
      <c r="DR5" s="98"/>
      <c r="DS5" s="752"/>
      <c r="DT5" s="131"/>
      <c r="DU5" s="131"/>
      <c r="DV5" s="96"/>
      <c r="DW5" s="96"/>
      <c r="DX5" s="96"/>
      <c r="DY5" s="96"/>
      <c r="DZ5" s="96"/>
      <c r="EA5" s="96"/>
      <c r="EB5" s="96"/>
      <c r="EC5" s="749"/>
      <c r="ED5" s="749"/>
      <c r="EE5" s="749"/>
      <c r="EF5" s="749"/>
      <c r="EG5" s="749"/>
      <c r="EH5" s="749"/>
      <c r="EI5" s="749"/>
      <c r="EJ5" s="749"/>
      <c r="EK5" s="96"/>
      <c r="EL5" s="749"/>
      <c r="EM5" s="749"/>
      <c r="EN5" s="749"/>
      <c r="EO5" s="749"/>
      <c r="EP5" s="749"/>
      <c r="EQ5" s="96"/>
      <c r="ER5" s="749"/>
      <c r="ES5" s="749"/>
      <c r="ET5" s="749"/>
      <c r="EU5" s="749"/>
      <c r="EV5" s="749"/>
      <c r="EW5" s="752"/>
      <c r="EX5" s="139"/>
      <c r="EY5" s="749"/>
      <c r="EZ5" s="749"/>
      <c r="FA5" s="749"/>
      <c r="FB5" s="96"/>
      <c r="FC5" s="749"/>
      <c r="FD5" s="749"/>
      <c r="FE5" s="749"/>
      <c r="FF5" s="749"/>
      <c r="FG5" s="749"/>
      <c r="FH5" s="96"/>
      <c r="FI5" s="749"/>
      <c r="FJ5" s="749"/>
      <c r="FK5" s="749"/>
      <c r="FL5" s="98"/>
      <c r="FM5" s="98"/>
      <c r="FN5" s="98"/>
      <c r="FO5" s="753"/>
      <c r="FP5" s="753"/>
      <c r="FQ5" s="754"/>
      <c r="FR5" s="2"/>
    </row>
    <row r="6" spans="1:174" s="3" customFormat="1" ht="16.5" thickBot="1" x14ac:dyDescent="0.25">
      <c r="A6" s="150" t="s">
        <v>462</v>
      </c>
      <c r="B6" s="33"/>
      <c r="C6" s="87">
        <f>C26+C53</f>
        <v>0</v>
      </c>
      <c r="D6" s="87"/>
      <c r="E6" s="87"/>
      <c r="F6" s="87">
        <f t="shared" ref="F6:FN6" si="0">F26+F53</f>
        <v>0</v>
      </c>
      <c r="G6" s="87"/>
      <c r="H6" s="87"/>
      <c r="I6" s="87">
        <f t="shared" si="0"/>
        <v>0</v>
      </c>
      <c r="J6" s="87"/>
      <c r="K6" s="87"/>
      <c r="L6" s="87">
        <f t="shared" si="0"/>
        <v>0</v>
      </c>
      <c r="M6" s="87"/>
      <c r="N6" s="87"/>
      <c r="O6" s="87">
        <f t="shared" si="0"/>
        <v>0</v>
      </c>
      <c r="P6" s="87"/>
      <c r="Q6" s="87"/>
      <c r="R6" s="87">
        <f t="shared" si="0"/>
        <v>0</v>
      </c>
      <c r="S6" s="87"/>
      <c r="T6" s="87"/>
      <c r="U6" s="87">
        <f t="shared" si="0"/>
        <v>0</v>
      </c>
      <c r="V6" s="87"/>
      <c r="W6" s="87"/>
      <c r="X6" s="87">
        <f t="shared" si="0"/>
        <v>0</v>
      </c>
      <c r="Y6" s="87"/>
      <c r="Z6" s="87"/>
      <c r="AA6" s="87">
        <f t="shared" si="0"/>
        <v>305021</v>
      </c>
      <c r="AB6" s="87"/>
      <c r="AC6" s="87"/>
      <c r="AD6" s="87">
        <f t="shared" si="0"/>
        <v>0</v>
      </c>
      <c r="AE6" s="87"/>
      <c r="AF6" s="87"/>
      <c r="AG6" s="87">
        <f t="shared" si="0"/>
        <v>0</v>
      </c>
      <c r="AH6" s="87"/>
      <c r="AI6" s="87"/>
      <c r="AJ6" s="87">
        <f t="shared" si="0"/>
        <v>0</v>
      </c>
      <c r="AK6" s="87"/>
      <c r="AL6" s="87"/>
      <c r="AM6" s="87">
        <f t="shared" si="0"/>
        <v>0</v>
      </c>
      <c r="AN6" s="87"/>
      <c r="AO6" s="87"/>
      <c r="AP6" s="87">
        <f t="shared" si="0"/>
        <v>0</v>
      </c>
      <c r="AQ6" s="87"/>
      <c r="AR6" s="87"/>
      <c r="AS6" s="87">
        <f>AS26+AS53</f>
        <v>0</v>
      </c>
      <c r="AT6" s="87"/>
      <c r="AU6" s="87"/>
      <c r="AV6" s="87">
        <f t="shared" si="0"/>
        <v>0</v>
      </c>
      <c r="AW6" s="87"/>
      <c r="AX6" s="87"/>
      <c r="AY6" s="87">
        <f t="shared" si="0"/>
        <v>0</v>
      </c>
      <c r="AZ6" s="87"/>
      <c r="BA6" s="87"/>
      <c r="BB6" s="87">
        <f t="shared" si="0"/>
        <v>0</v>
      </c>
      <c r="BC6" s="87"/>
      <c r="BD6" s="87"/>
      <c r="BE6" s="87">
        <f t="shared" si="0"/>
        <v>0</v>
      </c>
      <c r="BF6" s="87"/>
      <c r="BG6" s="87"/>
      <c r="BH6" s="87">
        <f t="shared" si="0"/>
        <v>0</v>
      </c>
      <c r="BI6" s="87"/>
      <c r="BJ6" s="87"/>
      <c r="BK6" s="87">
        <f t="shared" si="0"/>
        <v>0</v>
      </c>
      <c r="BL6" s="87"/>
      <c r="BM6" s="87"/>
      <c r="BN6" s="87">
        <f t="shared" si="0"/>
        <v>0</v>
      </c>
      <c r="BO6" s="87"/>
      <c r="BP6" s="87"/>
      <c r="BQ6" s="87">
        <f t="shared" si="0"/>
        <v>0</v>
      </c>
      <c r="BR6" s="87"/>
      <c r="BS6" s="87"/>
      <c r="BT6" s="87">
        <f t="shared" si="0"/>
        <v>0</v>
      </c>
      <c r="BU6" s="87"/>
      <c r="BV6" s="87"/>
      <c r="BW6" s="87">
        <f t="shared" si="0"/>
        <v>0</v>
      </c>
      <c r="BX6" s="87"/>
      <c r="BY6" s="87"/>
      <c r="BZ6" s="87">
        <f t="shared" si="0"/>
        <v>0</v>
      </c>
      <c r="CA6" s="87"/>
      <c r="CB6" s="87"/>
      <c r="CC6" s="87">
        <f t="shared" si="0"/>
        <v>0</v>
      </c>
      <c r="CD6" s="87"/>
      <c r="CE6" s="87"/>
      <c r="CF6" s="87">
        <f t="shared" si="0"/>
        <v>0</v>
      </c>
      <c r="CG6" s="87"/>
      <c r="CH6" s="87"/>
      <c r="CI6" s="87">
        <f t="shared" si="0"/>
        <v>0</v>
      </c>
      <c r="CJ6" s="87"/>
      <c r="CK6" s="87"/>
      <c r="CL6" s="87">
        <f t="shared" si="0"/>
        <v>0</v>
      </c>
      <c r="CM6" s="87"/>
      <c r="CN6" s="87"/>
      <c r="CO6" s="87">
        <f t="shared" si="0"/>
        <v>0</v>
      </c>
      <c r="CP6" s="87"/>
      <c r="CQ6" s="87"/>
      <c r="CR6" s="87">
        <f t="shared" si="0"/>
        <v>0</v>
      </c>
      <c r="CS6" s="87"/>
      <c r="CT6" s="87"/>
      <c r="CU6" s="87">
        <f t="shared" si="0"/>
        <v>0</v>
      </c>
      <c r="CV6" s="87"/>
      <c r="CW6" s="87"/>
      <c r="CX6" s="87">
        <f t="shared" si="0"/>
        <v>0</v>
      </c>
      <c r="CY6" s="87"/>
      <c r="CZ6" s="87"/>
      <c r="DA6" s="87">
        <f t="shared" si="0"/>
        <v>0</v>
      </c>
      <c r="DB6" s="87"/>
      <c r="DC6" s="87"/>
      <c r="DD6" s="87">
        <f t="shared" si="0"/>
        <v>0</v>
      </c>
      <c r="DE6" s="87"/>
      <c r="DF6" s="87"/>
      <c r="DG6" s="87">
        <f t="shared" si="0"/>
        <v>0</v>
      </c>
      <c r="DH6" s="87"/>
      <c r="DI6" s="87"/>
      <c r="DJ6" s="87">
        <f t="shared" si="0"/>
        <v>0</v>
      </c>
      <c r="DK6" s="87"/>
      <c r="DL6" s="87"/>
      <c r="DM6" s="87">
        <f t="shared" si="0"/>
        <v>0</v>
      </c>
      <c r="DN6" s="87"/>
      <c r="DO6" s="87"/>
      <c r="DP6" s="87">
        <f t="shared" si="0"/>
        <v>0</v>
      </c>
      <c r="DQ6" s="87"/>
      <c r="DR6" s="87"/>
      <c r="DS6" s="133">
        <f t="shared" si="0"/>
        <v>305021</v>
      </c>
      <c r="DT6" s="87"/>
      <c r="DU6" s="87"/>
      <c r="DV6" s="87">
        <f t="shared" ref="DV6" si="1">DV26+DV53</f>
        <v>17608</v>
      </c>
      <c r="DW6" s="87"/>
      <c r="DX6" s="87"/>
      <c r="DY6" s="87">
        <f t="shared" ref="DY6:EB6" si="2">DY26+DY53</f>
        <v>5811</v>
      </c>
      <c r="DZ6" s="87"/>
      <c r="EA6" s="87"/>
      <c r="EB6" s="87">
        <f t="shared" si="2"/>
        <v>5832</v>
      </c>
      <c r="EC6" s="87"/>
      <c r="ED6" s="87"/>
      <c r="EE6" s="87">
        <f t="shared" ref="EE6:EH6" si="3">EE26+EE53</f>
        <v>1500</v>
      </c>
      <c r="EF6" s="87"/>
      <c r="EG6" s="87"/>
      <c r="EH6" s="87">
        <f t="shared" si="3"/>
        <v>500</v>
      </c>
      <c r="EI6" s="87"/>
      <c r="EJ6" s="87"/>
      <c r="EK6" s="87">
        <f t="shared" si="0"/>
        <v>0</v>
      </c>
      <c r="EL6" s="87"/>
      <c r="EM6" s="87"/>
      <c r="EN6" s="87">
        <f t="shared" si="0"/>
        <v>0</v>
      </c>
      <c r="EO6" s="87"/>
      <c r="EP6" s="87"/>
      <c r="EQ6" s="87">
        <f t="shared" si="0"/>
        <v>276970</v>
      </c>
      <c r="ER6" s="87"/>
      <c r="ES6" s="87"/>
      <c r="ET6" s="87">
        <f t="shared" si="0"/>
        <v>0</v>
      </c>
      <c r="EU6" s="87"/>
      <c r="EV6" s="87"/>
      <c r="EW6" s="133">
        <f t="shared" si="0"/>
        <v>308221</v>
      </c>
      <c r="EX6" s="133"/>
      <c r="EY6" s="87">
        <f t="shared" si="0"/>
        <v>0</v>
      </c>
      <c r="EZ6" s="87">
        <f t="shared" si="0"/>
        <v>0</v>
      </c>
      <c r="FA6" s="87">
        <f t="shared" si="0"/>
        <v>0</v>
      </c>
      <c r="FB6" s="87">
        <f t="shared" si="0"/>
        <v>0</v>
      </c>
      <c r="FC6" s="87">
        <f t="shared" si="0"/>
        <v>0</v>
      </c>
      <c r="FD6" s="87">
        <f t="shared" si="0"/>
        <v>0</v>
      </c>
      <c r="FE6" s="87">
        <f t="shared" si="0"/>
        <v>0</v>
      </c>
      <c r="FF6" s="87">
        <f t="shared" si="0"/>
        <v>0</v>
      </c>
      <c r="FG6" s="87">
        <f t="shared" si="0"/>
        <v>0</v>
      </c>
      <c r="FH6" s="87">
        <f t="shared" si="0"/>
        <v>0</v>
      </c>
      <c r="FI6" s="87">
        <f t="shared" si="0"/>
        <v>0</v>
      </c>
      <c r="FJ6" s="87">
        <f t="shared" si="0"/>
        <v>0</v>
      </c>
      <c r="FK6" s="87">
        <f>FK26+FK53</f>
        <v>0</v>
      </c>
      <c r="FL6" s="87">
        <f t="shared" si="0"/>
        <v>0</v>
      </c>
      <c r="FM6" s="87">
        <f>FM26+FM53</f>
        <v>0</v>
      </c>
      <c r="FN6" s="87">
        <f t="shared" si="0"/>
        <v>0</v>
      </c>
      <c r="FO6" s="87">
        <f>FO26+FO53</f>
        <v>0</v>
      </c>
      <c r="FP6" s="87">
        <f>FP26+FP53</f>
        <v>0</v>
      </c>
      <c r="FQ6" s="171">
        <f>FQ26+FQ53</f>
        <v>613242</v>
      </c>
    </row>
    <row r="7" spans="1:174" x14ac:dyDescent="0.2">
      <c r="A7" s="151" t="s">
        <v>463</v>
      </c>
      <c r="B7" s="32"/>
      <c r="C7" s="35">
        <f>C8+C9+C10+C11+C12</f>
        <v>0</v>
      </c>
      <c r="D7" s="35"/>
      <c r="E7" s="35"/>
      <c r="F7" s="35">
        <f t="shared" ref="F7:FN7" si="4">F8+F9+F10+F11+F12</f>
        <v>0</v>
      </c>
      <c r="G7" s="35"/>
      <c r="H7" s="35"/>
      <c r="I7" s="35">
        <f t="shared" si="4"/>
        <v>0</v>
      </c>
      <c r="J7" s="35"/>
      <c r="K7" s="35"/>
      <c r="L7" s="35">
        <f t="shared" si="4"/>
        <v>0</v>
      </c>
      <c r="M7" s="35"/>
      <c r="N7" s="35"/>
      <c r="O7" s="35">
        <f t="shared" si="4"/>
        <v>0</v>
      </c>
      <c r="P7" s="35"/>
      <c r="Q7" s="35"/>
      <c r="R7" s="35">
        <f t="shared" si="4"/>
        <v>0</v>
      </c>
      <c r="S7" s="35"/>
      <c r="T7" s="35"/>
      <c r="U7" s="35">
        <f t="shared" si="4"/>
        <v>0</v>
      </c>
      <c r="V7" s="35"/>
      <c r="W7" s="35"/>
      <c r="X7" s="35">
        <f t="shared" si="4"/>
        <v>0</v>
      </c>
      <c r="Y7" s="35"/>
      <c r="Z7" s="35"/>
      <c r="AA7" s="35">
        <f t="shared" si="4"/>
        <v>0</v>
      </c>
      <c r="AB7" s="35"/>
      <c r="AC7" s="35"/>
      <c r="AD7" s="35">
        <f t="shared" si="4"/>
        <v>0</v>
      </c>
      <c r="AE7" s="35"/>
      <c r="AF7" s="35"/>
      <c r="AG7" s="35">
        <f t="shared" si="4"/>
        <v>0</v>
      </c>
      <c r="AH7" s="35"/>
      <c r="AI7" s="35"/>
      <c r="AJ7" s="35">
        <f t="shared" si="4"/>
        <v>0</v>
      </c>
      <c r="AK7" s="35"/>
      <c r="AL7" s="35"/>
      <c r="AM7" s="35">
        <f t="shared" si="4"/>
        <v>0</v>
      </c>
      <c r="AN7" s="35"/>
      <c r="AO7" s="35"/>
      <c r="AP7" s="35">
        <f t="shared" si="4"/>
        <v>0</v>
      </c>
      <c r="AQ7" s="35"/>
      <c r="AR7" s="35"/>
      <c r="AS7" s="35">
        <f>AS8+AS9+AS10+AS11+AS12</f>
        <v>0</v>
      </c>
      <c r="AT7" s="35"/>
      <c r="AU7" s="35"/>
      <c r="AV7" s="35">
        <f t="shared" si="4"/>
        <v>0</v>
      </c>
      <c r="AW7" s="35"/>
      <c r="AX7" s="35"/>
      <c r="AY7" s="35">
        <f t="shared" si="4"/>
        <v>0</v>
      </c>
      <c r="AZ7" s="35"/>
      <c r="BA7" s="35"/>
      <c r="BB7" s="35">
        <f t="shared" si="4"/>
        <v>0</v>
      </c>
      <c r="BC7" s="35"/>
      <c r="BD7" s="35"/>
      <c r="BE7" s="35">
        <f t="shared" si="4"/>
        <v>0</v>
      </c>
      <c r="BF7" s="35"/>
      <c r="BG7" s="35"/>
      <c r="BH7" s="35">
        <f t="shared" si="4"/>
        <v>0</v>
      </c>
      <c r="BI7" s="35"/>
      <c r="BJ7" s="35"/>
      <c r="BK7" s="35">
        <f t="shared" si="4"/>
        <v>0</v>
      </c>
      <c r="BL7" s="35"/>
      <c r="BM7" s="35"/>
      <c r="BN7" s="35">
        <f t="shared" si="4"/>
        <v>0</v>
      </c>
      <c r="BO7" s="35"/>
      <c r="BP7" s="35"/>
      <c r="BQ7" s="35">
        <f t="shared" si="4"/>
        <v>0</v>
      </c>
      <c r="BR7" s="35"/>
      <c r="BS7" s="35"/>
      <c r="BT7" s="35">
        <f t="shared" si="4"/>
        <v>0</v>
      </c>
      <c r="BU7" s="35"/>
      <c r="BV7" s="35"/>
      <c r="BW7" s="35">
        <f t="shared" si="4"/>
        <v>0</v>
      </c>
      <c r="BX7" s="35"/>
      <c r="BY7" s="35"/>
      <c r="BZ7" s="35">
        <f t="shared" si="4"/>
        <v>0</v>
      </c>
      <c r="CA7" s="35"/>
      <c r="CB7" s="35"/>
      <c r="CC7" s="35">
        <f t="shared" si="4"/>
        <v>0</v>
      </c>
      <c r="CD7" s="35"/>
      <c r="CE7" s="35"/>
      <c r="CF7" s="35">
        <f t="shared" si="4"/>
        <v>0</v>
      </c>
      <c r="CG7" s="35"/>
      <c r="CH7" s="35"/>
      <c r="CI7" s="35">
        <f t="shared" si="4"/>
        <v>0</v>
      </c>
      <c r="CJ7" s="35"/>
      <c r="CK7" s="35"/>
      <c r="CL7" s="35">
        <f t="shared" si="4"/>
        <v>0</v>
      </c>
      <c r="CM7" s="35"/>
      <c r="CN7" s="35"/>
      <c r="CO7" s="35">
        <f t="shared" si="4"/>
        <v>0</v>
      </c>
      <c r="CP7" s="35"/>
      <c r="CQ7" s="35"/>
      <c r="CR7" s="35">
        <f t="shared" si="4"/>
        <v>0</v>
      </c>
      <c r="CS7" s="35"/>
      <c r="CT7" s="35"/>
      <c r="CU7" s="35">
        <f t="shared" si="4"/>
        <v>0</v>
      </c>
      <c r="CV7" s="35"/>
      <c r="CW7" s="35"/>
      <c r="CX7" s="35">
        <f t="shared" si="4"/>
        <v>0</v>
      </c>
      <c r="CY7" s="35"/>
      <c r="CZ7" s="35"/>
      <c r="DA7" s="35">
        <f t="shared" si="4"/>
        <v>0</v>
      </c>
      <c r="DB7" s="35"/>
      <c r="DC7" s="35"/>
      <c r="DD7" s="35">
        <f t="shared" si="4"/>
        <v>0</v>
      </c>
      <c r="DE7" s="35"/>
      <c r="DF7" s="35"/>
      <c r="DG7" s="35">
        <f t="shared" si="4"/>
        <v>0</v>
      </c>
      <c r="DH7" s="35"/>
      <c r="DI7" s="35"/>
      <c r="DJ7" s="35">
        <f t="shared" si="4"/>
        <v>0</v>
      </c>
      <c r="DK7" s="35"/>
      <c r="DL7" s="35"/>
      <c r="DM7" s="35">
        <f t="shared" si="4"/>
        <v>0</v>
      </c>
      <c r="DN7" s="35"/>
      <c r="DO7" s="35"/>
      <c r="DP7" s="35">
        <f t="shared" si="4"/>
        <v>0</v>
      </c>
      <c r="DQ7" s="35"/>
      <c r="DR7" s="35"/>
      <c r="DS7" s="134">
        <f t="shared" si="4"/>
        <v>0</v>
      </c>
      <c r="DT7" s="35"/>
      <c r="DU7" s="35"/>
      <c r="DV7" s="35">
        <f t="shared" ref="DV7" si="5">DV8+DV9+DV10+DV11+DV12</f>
        <v>17608</v>
      </c>
      <c r="DW7" s="35"/>
      <c r="DX7" s="35"/>
      <c r="DY7" s="35">
        <f t="shared" ref="DY7:EB7" si="6">DY8+DY9+DY10+DY11+DY12</f>
        <v>5811</v>
      </c>
      <c r="DZ7" s="35"/>
      <c r="EA7" s="35"/>
      <c r="EB7" s="35">
        <f t="shared" si="6"/>
        <v>5832</v>
      </c>
      <c r="EC7" s="35"/>
      <c r="ED7" s="35"/>
      <c r="EE7" s="35">
        <f t="shared" ref="EE7:EH7" si="7">EE8+EE9+EE10+EE11+EE12</f>
        <v>1500</v>
      </c>
      <c r="EF7" s="35"/>
      <c r="EG7" s="35"/>
      <c r="EH7" s="35">
        <f t="shared" si="7"/>
        <v>500</v>
      </c>
      <c r="EI7" s="35"/>
      <c r="EJ7" s="35"/>
      <c r="EK7" s="35">
        <f t="shared" si="4"/>
        <v>0</v>
      </c>
      <c r="EL7" s="35"/>
      <c r="EM7" s="35"/>
      <c r="EN7" s="35">
        <f t="shared" si="4"/>
        <v>0</v>
      </c>
      <c r="EO7" s="35"/>
      <c r="EP7" s="35"/>
      <c r="EQ7" s="35">
        <f t="shared" si="4"/>
        <v>276970</v>
      </c>
      <c r="ER7" s="35"/>
      <c r="ES7" s="35"/>
      <c r="ET7" s="35">
        <f t="shared" si="4"/>
        <v>0</v>
      </c>
      <c r="EU7" s="35"/>
      <c r="EV7" s="35"/>
      <c r="EW7" s="134">
        <f t="shared" si="4"/>
        <v>308221</v>
      </c>
      <c r="EX7" s="134"/>
      <c r="EY7" s="35">
        <f t="shared" si="4"/>
        <v>0</v>
      </c>
      <c r="EZ7" s="35">
        <f t="shared" si="4"/>
        <v>0</v>
      </c>
      <c r="FA7" s="35">
        <f t="shared" si="4"/>
        <v>0</v>
      </c>
      <c r="FB7" s="35">
        <f t="shared" si="4"/>
        <v>0</v>
      </c>
      <c r="FC7" s="35">
        <f t="shared" si="4"/>
        <v>0</v>
      </c>
      <c r="FD7" s="35">
        <f t="shared" si="4"/>
        <v>0</v>
      </c>
      <c r="FE7" s="35">
        <f t="shared" si="4"/>
        <v>0</v>
      </c>
      <c r="FF7" s="35">
        <f t="shared" si="4"/>
        <v>0</v>
      </c>
      <c r="FG7" s="35">
        <f t="shared" si="4"/>
        <v>0</v>
      </c>
      <c r="FH7" s="35">
        <f t="shared" si="4"/>
        <v>0</v>
      </c>
      <c r="FI7" s="35">
        <f t="shared" si="4"/>
        <v>0</v>
      </c>
      <c r="FJ7" s="35">
        <f t="shared" si="4"/>
        <v>0</v>
      </c>
      <c r="FK7" s="35">
        <f>FK8+FK9+FK10+FK11+FK12</f>
        <v>0</v>
      </c>
      <c r="FL7" s="35">
        <f t="shared" si="4"/>
        <v>0</v>
      </c>
      <c r="FM7" s="35">
        <f t="shared" si="4"/>
        <v>0</v>
      </c>
      <c r="FN7" s="35">
        <f t="shared" si="4"/>
        <v>0</v>
      </c>
      <c r="FO7" s="35">
        <f>FO8+FO9+FO10+FO11+FO12</f>
        <v>0</v>
      </c>
      <c r="FP7" s="35">
        <f>FP8+FP9+FP10+FP11+FP12</f>
        <v>0</v>
      </c>
      <c r="FQ7" s="152">
        <f>FQ8+FQ9+FQ10+FQ11+FQ12</f>
        <v>308221</v>
      </c>
    </row>
    <row r="8" spans="1:174" x14ac:dyDescent="0.2">
      <c r="A8" s="153" t="s">
        <v>464</v>
      </c>
      <c r="B8" s="10"/>
      <c r="C8" s="7"/>
      <c r="D8" s="7"/>
      <c r="E8" s="7"/>
      <c r="F8" s="7"/>
      <c r="G8" s="7"/>
      <c r="H8" s="7"/>
      <c r="I8" s="7"/>
      <c r="J8" s="7"/>
      <c r="K8" s="7"/>
      <c r="L8" s="7"/>
      <c r="M8" s="7"/>
      <c r="N8" s="7"/>
      <c r="O8" s="7"/>
      <c r="P8" s="7"/>
      <c r="Q8" s="7"/>
      <c r="R8" s="7"/>
      <c r="S8" s="7"/>
      <c r="T8" s="7"/>
      <c r="U8" s="7"/>
      <c r="V8" s="7"/>
      <c r="W8" s="7"/>
      <c r="X8" s="7"/>
      <c r="Y8" s="7"/>
      <c r="Z8" s="7"/>
      <c r="AA8" s="7">
        <f>SUM([1]Önkormányzat!$AW$31)</f>
        <v>0</v>
      </c>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135">
        <f>SUM(C8:DP8)</f>
        <v>0</v>
      </c>
      <c r="DT8" s="8"/>
      <c r="DU8" s="8"/>
      <c r="DV8" s="7">
        <f>SUM([1]Hivatal!$E$59)</f>
        <v>5400</v>
      </c>
      <c r="DW8" s="7"/>
      <c r="DX8" s="7"/>
      <c r="DY8" s="7">
        <f>SUM([1]Hivatal!$J$59)</f>
        <v>1200</v>
      </c>
      <c r="DZ8" s="7"/>
      <c r="EA8" s="7"/>
      <c r="EB8" s="7">
        <f>SUM([1]Hivatal!$O$59)</f>
        <v>0</v>
      </c>
      <c r="EC8" s="7"/>
      <c r="ED8" s="7"/>
      <c r="EE8" s="7">
        <f>SUM([1]Hivatal!$X$59)</f>
        <v>0</v>
      </c>
      <c r="EF8" s="7"/>
      <c r="EG8" s="7"/>
      <c r="EH8" s="7">
        <f>SUM([1]Hivatal!$AB$59)</f>
        <v>0</v>
      </c>
      <c r="EI8" s="7"/>
      <c r="EJ8" s="7"/>
      <c r="EK8" s="7"/>
      <c r="EL8" s="7"/>
      <c r="EM8" s="7"/>
      <c r="EN8" s="7"/>
      <c r="EO8" s="7"/>
      <c r="EP8" s="7"/>
      <c r="EQ8" s="7">
        <f>SUM([1]Hivatal!$AT$59)</f>
        <v>229219</v>
      </c>
      <c r="ER8" s="7"/>
      <c r="ES8" s="7"/>
      <c r="ET8" s="7"/>
      <c r="EU8" s="7"/>
      <c r="EV8" s="7"/>
      <c r="EW8" s="135">
        <f>SUM(DV8:ET8)</f>
        <v>235819</v>
      </c>
      <c r="EX8" s="135"/>
      <c r="EY8" s="7"/>
      <c r="EZ8" s="7"/>
      <c r="FA8" s="7"/>
      <c r="FB8" s="7"/>
      <c r="FC8" s="7"/>
      <c r="FD8" s="7"/>
      <c r="FE8" s="7"/>
      <c r="FF8" s="7"/>
      <c r="FG8" s="7"/>
      <c r="FH8" s="7"/>
      <c r="FI8" s="7"/>
      <c r="FJ8" s="7"/>
      <c r="FK8" s="7"/>
      <c r="FL8" s="8">
        <f>SUM(EY8:FK8)</f>
        <v>0</v>
      </c>
      <c r="FM8" s="8"/>
      <c r="FN8" s="8"/>
      <c r="FO8" s="8"/>
      <c r="FP8" s="11">
        <f>FL8+FM8+FN8+FO8</f>
        <v>0</v>
      </c>
      <c r="FQ8" s="154">
        <f>DS8+EW8+FP8</f>
        <v>235819</v>
      </c>
    </row>
    <row r="9" spans="1:174" x14ac:dyDescent="0.2">
      <c r="A9" s="153" t="s">
        <v>465</v>
      </c>
      <c r="B9" s="10"/>
      <c r="C9" s="7"/>
      <c r="D9" s="7"/>
      <c r="E9" s="7"/>
      <c r="F9" s="7"/>
      <c r="G9" s="7"/>
      <c r="H9" s="7"/>
      <c r="I9" s="7"/>
      <c r="J9" s="7"/>
      <c r="K9" s="7"/>
      <c r="L9" s="7"/>
      <c r="M9" s="7"/>
      <c r="N9" s="7"/>
      <c r="O9" s="7"/>
      <c r="P9" s="7"/>
      <c r="Q9" s="7"/>
      <c r="R9" s="7"/>
      <c r="S9" s="7"/>
      <c r="T9" s="7"/>
      <c r="U9" s="7"/>
      <c r="V9" s="7"/>
      <c r="W9" s="7"/>
      <c r="X9" s="7"/>
      <c r="Y9" s="7"/>
      <c r="Z9" s="7"/>
      <c r="AA9" s="7">
        <f>SUM([1]Önkormányzat!$AW$36)</f>
        <v>0</v>
      </c>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135">
        <f>SUM(C9:DP9)</f>
        <v>0</v>
      </c>
      <c r="DT9" s="8"/>
      <c r="DU9" s="8"/>
      <c r="DV9" s="7">
        <f>SUM([1]Hivatal!$E$67)</f>
        <v>948</v>
      </c>
      <c r="DW9" s="7"/>
      <c r="DX9" s="7"/>
      <c r="DY9" s="7">
        <f>SUM([1]Hivatal!$J$67)</f>
        <v>211</v>
      </c>
      <c r="DZ9" s="7"/>
      <c r="EA9" s="7"/>
      <c r="EB9" s="7">
        <f>SUM([1]Hivatal!$O$67)</f>
        <v>0</v>
      </c>
      <c r="EC9" s="7"/>
      <c r="ED9" s="7"/>
      <c r="EE9" s="7">
        <f>SUM([1]Hivatal!$X$67)</f>
        <v>0</v>
      </c>
      <c r="EF9" s="7"/>
      <c r="EG9" s="7"/>
      <c r="EH9" s="7">
        <f>SUM([1]Hivatal!$AB$67)</f>
        <v>0</v>
      </c>
      <c r="EI9" s="7"/>
      <c r="EJ9" s="7"/>
      <c r="EK9" s="7"/>
      <c r="EL9" s="7"/>
      <c r="EM9" s="7"/>
      <c r="EN9" s="7"/>
      <c r="EO9" s="7"/>
      <c r="EP9" s="7"/>
      <c r="EQ9" s="7">
        <f>SUM([1]Hivatal!$AT$67)</f>
        <v>45328</v>
      </c>
      <c r="ER9" s="7"/>
      <c r="ES9" s="7"/>
      <c r="ET9" s="7"/>
      <c r="EU9" s="7"/>
      <c r="EV9" s="7"/>
      <c r="EW9" s="135">
        <f>SUM(DV9:ET9)</f>
        <v>46487</v>
      </c>
      <c r="EX9" s="135"/>
      <c r="EY9" s="7"/>
      <c r="EZ9" s="7"/>
      <c r="FA9" s="7"/>
      <c r="FB9" s="7"/>
      <c r="FC9" s="7"/>
      <c r="FD9" s="7"/>
      <c r="FE9" s="7"/>
      <c r="FF9" s="7"/>
      <c r="FG9" s="7"/>
      <c r="FH9" s="7"/>
      <c r="FI9" s="7"/>
      <c r="FJ9" s="7"/>
      <c r="FK9" s="7"/>
      <c r="FL9" s="8">
        <f t="shared" ref="FL9:FL25" si="8">SUM(EY9:FK9)</f>
        <v>0</v>
      </c>
      <c r="FM9" s="8"/>
      <c r="FN9" s="8"/>
      <c r="FO9" s="8"/>
      <c r="FP9" s="11">
        <f t="shared" ref="FP9:FP25" si="9">FL9+FM9+FN9+FO9</f>
        <v>0</v>
      </c>
      <c r="FQ9" s="154">
        <f t="shared" ref="FQ9:FQ25" si="10">DS9+EW9+FP9</f>
        <v>46487</v>
      </c>
    </row>
    <row r="10" spans="1:174" x14ac:dyDescent="0.2">
      <c r="A10" s="153" t="s">
        <v>466</v>
      </c>
      <c r="B10" s="10"/>
      <c r="C10" s="7"/>
      <c r="D10" s="7"/>
      <c r="E10" s="7"/>
      <c r="F10" s="7"/>
      <c r="G10" s="7"/>
      <c r="H10" s="7"/>
      <c r="I10" s="7"/>
      <c r="J10" s="7"/>
      <c r="K10" s="7"/>
      <c r="L10" s="7"/>
      <c r="M10" s="7"/>
      <c r="N10" s="7"/>
      <c r="O10" s="7"/>
      <c r="P10" s="7"/>
      <c r="Q10" s="7"/>
      <c r="R10" s="7"/>
      <c r="S10" s="7"/>
      <c r="T10" s="7"/>
      <c r="U10" s="7"/>
      <c r="V10" s="7"/>
      <c r="W10" s="7"/>
      <c r="X10" s="7"/>
      <c r="Y10" s="7"/>
      <c r="Z10" s="7"/>
      <c r="AA10" s="7">
        <f>SUM([1]Önkormányzat!$AW$92)</f>
        <v>0</v>
      </c>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135">
        <f>SUM(C10:DP10)</f>
        <v>0</v>
      </c>
      <c r="DT10" s="8"/>
      <c r="DU10" s="8"/>
      <c r="DV10" s="7">
        <f>SUM([1]Hivatal!$E$154)</f>
        <v>11260</v>
      </c>
      <c r="DW10" s="7"/>
      <c r="DX10" s="7"/>
      <c r="DY10" s="7">
        <f>SUM([1]Hivatal!$J$154)</f>
        <v>4400</v>
      </c>
      <c r="DZ10" s="7"/>
      <c r="EA10" s="7"/>
      <c r="EB10" s="7">
        <f>SUM([1]Hivatal!$O$154)</f>
        <v>5832</v>
      </c>
      <c r="EC10" s="7"/>
      <c r="ED10" s="7"/>
      <c r="EE10" s="7">
        <f>SUM([1]Hivatal!$X$154)</f>
        <v>1500</v>
      </c>
      <c r="EF10" s="7"/>
      <c r="EG10" s="7"/>
      <c r="EH10" s="7">
        <f>SUM([1]Hivatal!$AB$154)</f>
        <v>500</v>
      </c>
      <c r="EI10" s="7"/>
      <c r="EJ10" s="7"/>
      <c r="EK10" s="7"/>
      <c r="EL10" s="7"/>
      <c r="EM10" s="7"/>
      <c r="EN10" s="7"/>
      <c r="EO10" s="7"/>
      <c r="EP10" s="7"/>
      <c r="EQ10" s="7">
        <f>SUM([1]Hivatal!$AT$154)</f>
        <v>2423</v>
      </c>
      <c r="ER10" s="7"/>
      <c r="ES10" s="7"/>
      <c r="ET10" s="7"/>
      <c r="EU10" s="7"/>
      <c r="EV10" s="7"/>
      <c r="EW10" s="135">
        <f>SUM(DV10:ET10)</f>
        <v>25915</v>
      </c>
      <c r="EX10" s="135"/>
      <c r="EY10" s="7"/>
      <c r="EZ10" s="7"/>
      <c r="FA10" s="7"/>
      <c r="FB10" s="7"/>
      <c r="FC10" s="7"/>
      <c r="FD10" s="7"/>
      <c r="FE10" s="7"/>
      <c r="FF10" s="7"/>
      <c r="FG10" s="7"/>
      <c r="FH10" s="7"/>
      <c r="FI10" s="7"/>
      <c r="FJ10" s="7"/>
      <c r="FK10" s="7"/>
      <c r="FL10" s="8">
        <f t="shared" si="8"/>
        <v>0</v>
      </c>
      <c r="FM10" s="8"/>
      <c r="FN10" s="8"/>
      <c r="FO10" s="8"/>
      <c r="FP10" s="11">
        <f t="shared" si="9"/>
        <v>0</v>
      </c>
      <c r="FQ10" s="154">
        <f t="shared" si="10"/>
        <v>25915</v>
      </c>
    </row>
    <row r="11" spans="1:174" x14ac:dyDescent="0.2">
      <c r="A11" s="153" t="s">
        <v>467</v>
      </c>
      <c r="B11" s="10"/>
      <c r="C11" s="7"/>
      <c r="D11" s="7"/>
      <c r="E11" s="7"/>
      <c r="F11" s="7"/>
      <c r="G11" s="7"/>
      <c r="H11" s="7"/>
      <c r="I11" s="7"/>
      <c r="J11" s="7"/>
      <c r="K11" s="7"/>
      <c r="L11" s="7"/>
      <c r="M11" s="7"/>
      <c r="N11" s="7"/>
      <c r="O11" s="7"/>
      <c r="P11" s="7"/>
      <c r="Q11" s="7"/>
      <c r="R11" s="7"/>
      <c r="S11" s="7"/>
      <c r="T11" s="7"/>
      <c r="U11" s="7"/>
      <c r="V11" s="7"/>
      <c r="W11" s="7"/>
      <c r="X11" s="7"/>
      <c r="Y11" s="7"/>
      <c r="Z11" s="7"/>
      <c r="AA11" s="7">
        <f>SUM([1]Önkormányzat!$AW$109)</f>
        <v>0</v>
      </c>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135">
        <f>SUM(C11:DP11)</f>
        <v>0</v>
      </c>
      <c r="DT11" s="8"/>
      <c r="DU11" s="8"/>
      <c r="DV11" s="7">
        <f>SUM([1]Hivatal!$E$161)</f>
        <v>0</v>
      </c>
      <c r="DW11" s="7"/>
      <c r="DX11" s="7"/>
      <c r="DY11" s="7">
        <f>SUM([1]Hivatal!$J$161)</f>
        <v>0</v>
      </c>
      <c r="DZ11" s="7"/>
      <c r="EA11" s="7"/>
      <c r="EB11" s="7">
        <f>SUM([1]Hivatal!$O$161)</f>
        <v>0</v>
      </c>
      <c r="EC11" s="7"/>
      <c r="ED11" s="7"/>
      <c r="EE11" s="7">
        <f>SUM([1]Hivatal!$X$161)</f>
        <v>0</v>
      </c>
      <c r="EF11" s="7"/>
      <c r="EG11" s="7"/>
      <c r="EH11" s="7">
        <f>SUM([1]Hivatal!$AB$161)</f>
        <v>0</v>
      </c>
      <c r="EI11" s="7"/>
      <c r="EJ11" s="7"/>
      <c r="EK11" s="7"/>
      <c r="EL11" s="7"/>
      <c r="EM11" s="7"/>
      <c r="EN11" s="7"/>
      <c r="EO11" s="7"/>
      <c r="EP11" s="7"/>
      <c r="EQ11" s="7">
        <f>SUM([1]Hivatal!$AT$161)</f>
        <v>0</v>
      </c>
      <c r="ER11" s="7"/>
      <c r="ES11" s="7"/>
      <c r="ET11" s="7"/>
      <c r="EU11" s="7"/>
      <c r="EV11" s="7"/>
      <c r="EW11" s="135">
        <f>SUM(DV11:ET11)</f>
        <v>0</v>
      </c>
      <c r="EX11" s="135"/>
      <c r="EY11" s="7"/>
      <c r="EZ11" s="7"/>
      <c r="FA11" s="7"/>
      <c r="FB11" s="7"/>
      <c r="FC11" s="7"/>
      <c r="FD11" s="7"/>
      <c r="FE11" s="7"/>
      <c r="FF11" s="7"/>
      <c r="FG11" s="7"/>
      <c r="FH11" s="7"/>
      <c r="FI11" s="7"/>
      <c r="FJ11" s="7"/>
      <c r="FK11" s="7"/>
      <c r="FL11" s="8">
        <f t="shared" si="8"/>
        <v>0</v>
      </c>
      <c r="FM11" s="8"/>
      <c r="FN11" s="8"/>
      <c r="FO11" s="8"/>
      <c r="FP11" s="11">
        <f t="shared" si="9"/>
        <v>0</v>
      </c>
      <c r="FQ11" s="154">
        <f t="shared" si="10"/>
        <v>0</v>
      </c>
    </row>
    <row r="12" spans="1:174" s="13" customFormat="1" x14ac:dyDescent="0.2">
      <c r="A12" s="155" t="s">
        <v>468</v>
      </c>
      <c r="B12" s="12"/>
      <c r="C12" s="6">
        <f>C13+C14+C15+C16+C17</f>
        <v>0</v>
      </c>
      <c r="D12" s="6"/>
      <c r="E12" s="6"/>
      <c r="F12" s="6">
        <f t="shared" ref="F12:FN12" si="11">F13+F14+F15+F16+F17</f>
        <v>0</v>
      </c>
      <c r="G12" s="6"/>
      <c r="H12" s="6"/>
      <c r="I12" s="6">
        <f t="shared" si="11"/>
        <v>0</v>
      </c>
      <c r="J12" s="6"/>
      <c r="K12" s="6"/>
      <c r="L12" s="6">
        <f t="shared" si="11"/>
        <v>0</v>
      </c>
      <c r="M12" s="6"/>
      <c r="N12" s="6"/>
      <c r="O12" s="6">
        <f t="shared" si="11"/>
        <v>0</v>
      </c>
      <c r="P12" s="6"/>
      <c r="Q12" s="6"/>
      <c r="R12" s="6">
        <f t="shared" si="11"/>
        <v>0</v>
      </c>
      <c r="S12" s="6"/>
      <c r="T12" s="6"/>
      <c r="U12" s="6">
        <f t="shared" si="11"/>
        <v>0</v>
      </c>
      <c r="V12" s="6"/>
      <c r="W12" s="6"/>
      <c r="X12" s="6">
        <f t="shared" si="11"/>
        <v>0</v>
      </c>
      <c r="Y12" s="6"/>
      <c r="Z12" s="6"/>
      <c r="AA12" s="6">
        <f t="shared" si="11"/>
        <v>0</v>
      </c>
      <c r="AB12" s="6"/>
      <c r="AC12" s="6"/>
      <c r="AD12" s="6">
        <f t="shared" si="11"/>
        <v>0</v>
      </c>
      <c r="AE12" s="6"/>
      <c r="AF12" s="6"/>
      <c r="AG12" s="6">
        <f t="shared" si="11"/>
        <v>0</v>
      </c>
      <c r="AH12" s="6"/>
      <c r="AI12" s="6"/>
      <c r="AJ12" s="6">
        <f t="shared" si="11"/>
        <v>0</v>
      </c>
      <c r="AK12" s="6"/>
      <c r="AL12" s="6"/>
      <c r="AM12" s="6">
        <f t="shared" si="11"/>
        <v>0</v>
      </c>
      <c r="AN12" s="6"/>
      <c r="AO12" s="6"/>
      <c r="AP12" s="6">
        <f t="shared" si="11"/>
        <v>0</v>
      </c>
      <c r="AQ12" s="6"/>
      <c r="AR12" s="6"/>
      <c r="AS12" s="6">
        <f>AS13+AS14+AS15+AS16+AS17</f>
        <v>0</v>
      </c>
      <c r="AT12" s="6"/>
      <c r="AU12" s="6"/>
      <c r="AV12" s="6">
        <f t="shared" si="11"/>
        <v>0</v>
      </c>
      <c r="AW12" s="6"/>
      <c r="AX12" s="6"/>
      <c r="AY12" s="6">
        <f t="shared" si="11"/>
        <v>0</v>
      </c>
      <c r="AZ12" s="6"/>
      <c r="BA12" s="6"/>
      <c r="BB12" s="6">
        <f t="shared" si="11"/>
        <v>0</v>
      </c>
      <c r="BC12" s="6"/>
      <c r="BD12" s="6"/>
      <c r="BE12" s="6">
        <f t="shared" si="11"/>
        <v>0</v>
      </c>
      <c r="BF12" s="6"/>
      <c r="BG12" s="6"/>
      <c r="BH12" s="6">
        <f t="shared" si="11"/>
        <v>0</v>
      </c>
      <c r="BI12" s="6"/>
      <c r="BJ12" s="6"/>
      <c r="BK12" s="6">
        <f t="shared" si="11"/>
        <v>0</v>
      </c>
      <c r="BL12" s="6"/>
      <c r="BM12" s="6"/>
      <c r="BN12" s="6">
        <f t="shared" si="11"/>
        <v>0</v>
      </c>
      <c r="BO12" s="6"/>
      <c r="BP12" s="6"/>
      <c r="BQ12" s="6">
        <f t="shared" si="11"/>
        <v>0</v>
      </c>
      <c r="BR12" s="6"/>
      <c r="BS12" s="6"/>
      <c r="BT12" s="6">
        <f t="shared" si="11"/>
        <v>0</v>
      </c>
      <c r="BU12" s="6"/>
      <c r="BV12" s="6"/>
      <c r="BW12" s="6">
        <f t="shared" si="11"/>
        <v>0</v>
      </c>
      <c r="BX12" s="6"/>
      <c r="BY12" s="6"/>
      <c r="BZ12" s="6">
        <f t="shared" si="11"/>
        <v>0</v>
      </c>
      <c r="CA12" s="6"/>
      <c r="CB12" s="6"/>
      <c r="CC12" s="6">
        <f t="shared" si="11"/>
        <v>0</v>
      </c>
      <c r="CD12" s="6"/>
      <c r="CE12" s="6"/>
      <c r="CF12" s="6">
        <f t="shared" si="11"/>
        <v>0</v>
      </c>
      <c r="CG12" s="6"/>
      <c r="CH12" s="6"/>
      <c r="CI12" s="6">
        <f t="shared" si="11"/>
        <v>0</v>
      </c>
      <c r="CJ12" s="6"/>
      <c r="CK12" s="6"/>
      <c r="CL12" s="6">
        <f t="shared" si="11"/>
        <v>0</v>
      </c>
      <c r="CM12" s="6"/>
      <c r="CN12" s="6"/>
      <c r="CO12" s="6">
        <f t="shared" si="11"/>
        <v>0</v>
      </c>
      <c r="CP12" s="6"/>
      <c r="CQ12" s="6"/>
      <c r="CR12" s="6">
        <f t="shared" si="11"/>
        <v>0</v>
      </c>
      <c r="CS12" s="6"/>
      <c r="CT12" s="6"/>
      <c r="CU12" s="6">
        <f t="shared" si="11"/>
        <v>0</v>
      </c>
      <c r="CV12" s="6"/>
      <c r="CW12" s="6"/>
      <c r="CX12" s="6">
        <f t="shared" si="11"/>
        <v>0</v>
      </c>
      <c r="CY12" s="6"/>
      <c r="CZ12" s="6"/>
      <c r="DA12" s="6">
        <f t="shared" si="11"/>
        <v>0</v>
      </c>
      <c r="DB12" s="6"/>
      <c r="DC12" s="6"/>
      <c r="DD12" s="6">
        <f t="shared" si="11"/>
        <v>0</v>
      </c>
      <c r="DE12" s="6"/>
      <c r="DF12" s="6"/>
      <c r="DG12" s="6">
        <f t="shared" si="11"/>
        <v>0</v>
      </c>
      <c r="DH12" s="6"/>
      <c r="DI12" s="6"/>
      <c r="DJ12" s="6">
        <f t="shared" si="11"/>
        <v>0</v>
      </c>
      <c r="DK12" s="6"/>
      <c r="DL12" s="6"/>
      <c r="DM12" s="6">
        <f t="shared" si="11"/>
        <v>0</v>
      </c>
      <c r="DN12" s="6"/>
      <c r="DO12" s="6"/>
      <c r="DP12" s="6">
        <f t="shared" si="11"/>
        <v>0</v>
      </c>
      <c r="DQ12" s="6"/>
      <c r="DR12" s="6"/>
      <c r="DS12" s="136">
        <f t="shared" si="11"/>
        <v>0</v>
      </c>
      <c r="DT12" s="6"/>
      <c r="DU12" s="6"/>
      <c r="DV12" s="6">
        <f t="shared" ref="DV12" si="12">DV13+DV14+DV15+DV16+DV17</f>
        <v>0</v>
      </c>
      <c r="DW12" s="6"/>
      <c r="DX12" s="6"/>
      <c r="DY12" s="6">
        <f t="shared" ref="DY12:EB12" si="13">DY13+DY14+DY15+DY16+DY17</f>
        <v>0</v>
      </c>
      <c r="DZ12" s="6"/>
      <c r="EA12" s="6"/>
      <c r="EB12" s="6">
        <f t="shared" si="13"/>
        <v>0</v>
      </c>
      <c r="EC12" s="6"/>
      <c r="ED12" s="6"/>
      <c r="EE12" s="6">
        <f t="shared" ref="EE12:EH12" si="14">EE13+EE14+EE15+EE16+EE17</f>
        <v>0</v>
      </c>
      <c r="EF12" s="6"/>
      <c r="EG12" s="6"/>
      <c r="EH12" s="6">
        <f t="shared" si="14"/>
        <v>0</v>
      </c>
      <c r="EI12" s="6"/>
      <c r="EJ12" s="6"/>
      <c r="EK12" s="6">
        <f t="shared" si="11"/>
        <v>0</v>
      </c>
      <c r="EL12" s="6"/>
      <c r="EM12" s="6"/>
      <c r="EN12" s="6">
        <f t="shared" si="11"/>
        <v>0</v>
      </c>
      <c r="EO12" s="6"/>
      <c r="EP12" s="6"/>
      <c r="EQ12" s="6">
        <f t="shared" si="11"/>
        <v>0</v>
      </c>
      <c r="ER12" s="6"/>
      <c r="ES12" s="6"/>
      <c r="ET12" s="6">
        <f t="shared" si="11"/>
        <v>0</v>
      </c>
      <c r="EU12" s="6"/>
      <c r="EV12" s="6"/>
      <c r="EW12" s="136">
        <f t="shared" si="11"/>
        <v>0</v>
      </c>
      <c r="EX12" s="136"/>
      <c r="EY12" s="6">
        <f t="shared" si="11"/>
        <v>0</v>
      </c>
      <c r="EZ12" s="6">
        <f t="shared" si="11"/>
        <v>0</v>
      </c>
      <c r="FA12" s="6">
        <f t="shared" si="11"/>
        <v>0</v>
      </c>
      <c r="FB12" s="6">
        <f t="shared" si="11"/>
        <v>0</v>
      </c>
      <c r="FC12" s="6">
        <f t="shared" si="11"/>
        <v>0</v>
      </c>
      <c r="FD12" s="6">
        <f t="shared" si="11"/>
        <v>0</v>
      </c>
      <c r="FE12" s="6">
        <f t="shared" si="11"/>
        <v>0</v>
      </c>
      <c r="FF12" s="6">
        <f t="shared" si="11"/>
        <v>0</v>
      </c>
      <c r="FG12" s="6">
        <f t="shared" si="11"/>
        <v>0</v>
      </c>
      <c r="FH12" s="6">
        <f t="shared" si="11"/>
        <v>0</v>
      </c>
      <c r="FI12" s="6">
        <f t="shared" si="11"/>
        <v>0</v>
      </c>
      <c r="FJ12" s="6">
        <f t="shared" si="11"/>
        <v>0</v>
      </c>
      <c r="FK12" s="6">
        <f>FK13+FK14+FK15+FK16+FK17</f>
        <v>0</v>
      </c>
      <c r="FL12" s="6">
        <f t="shared" si="11"/>
        <v>0</v>
      </c>
      <c r="FM12" s="6">
        <f t="shared" si="11"/>
        <v>0</v>
      </c>
      <c r="FN12" s="6">
        <f t="shared" si="11"/>
        <v>0</v>
      </c>
      <c r="FO12" s="6">
        <f>FO13+FO14+FO15+FO16+FO17</f>
        <v>0</v>
      </c>
      <c r="FP12" s="6">
        <f>FP13+FP14+FP15+FP16+FP17</f>
        <v>0</v>
      </c>
      <c r="FQ12" s="156">
        <f>FQ13+FQ14+FQ15+FQ16+FQ17</f>
        <v>0</v>
      </c>
    </row>
    <row r="13" spans="1:174" x14ac:dyDescent="0.2">
      <c r="A13" s="153" t="s">
        <v>469</v>
      </c>
      <c r="B13" s="10"/>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135">
        <f>SUM(C13:DP13)</f>
        <v>0</v>
      </c>
      <c r="DT13" s="8"/>
      <c r="DU13" s="8"/>
      <c r="DV13" s="7">
        <f>SUM([1]Hivatal!$E$168)</f>
        <v>0</v>
      </c>
      <c r="DW13" s="7"/>
      <c r="DX13" s="7"/>
      <c r="DY13" s="7">
        <f>SUM([1]Hivatal!$J$168)</f>
        <v>0</v>
      </c>
      <c r="DZ13" s="7"/>
      <c r="EA13" s="7"/>
      <c r="EB13" s="7">
        <f>SUM([1]Hivatal!$O$168)</f>
        <v>0</v>
      </c>
      <c r="EC13" s="7"/>
      <c r="ED13" s="7"/>
      <c r="EE13" s="7">
        <f>SUM([1]Hivatal!$X$168)</f>
        <v>0</v>
      </c>
      <c r="EF13" s="7"/>
      <c r="EG13" s="7"/>
      <c r="EH13" s="7">
        <f>SUM([1]Hivatal!$AB$168)</f>
        <v>0</v>
      </c>
      <c r="EI13" s="7"/>
      <c r="EJ13" s="7"/>
      <c r="EK13" s="7"/>
      <c r="EL13" s="7"/>
      <c r="EM13" s="7"/>
      <c r="EN13" s="7"/>
      <c r="EO13" s="7"/>
      <c r="EP13" s="7"/>
      <c r="EQ13" s="7">
        <f>SUM([1]Hivatal!$AT$168)</f>
        <v>0</v>
      </c>
      <c r="ER13" s="7"/>
      <c r="ES13" s="7"/>
      <c r="ET13" s="7"/>
      <c r="EU13" s="7"/>
      <c r="EV13" s="7"/>
      <c r="EW13" s="135">
        <f>SUM(DV13:ET13)</f>
        <v>0</v>
      </c>
      <c r="EX13" s="135"/>
      <c r="EY13" s="7"/>
      <c r="EZ13" s="7"/>
      <c r="FA13" s="7"/>
      <c r="FB13" s="7"/>
      <c r="FC13" s="7"/>
      <c r="FD13" s="7"/>
      <c r="FE13" s="7"/>
      <c r="FF13" s="7"/>
      <c r="FG13" s="7"/>
      <c r="FH13" s="7"/>
      <c r="FI13" s="7"/>
      <c r="FJ13" s="7"/>
      <c r="FK13" s="7"/>
      <c r="FL13" s="8">
        <f t="shared" si="8"/>
        <v>0</v>
      </c>
      <c r="FM13" s="8"/>
      <c r="FN13" s="8"/>
      <c r="FO13" s="8"/>
      <c r="FP13" s="11">
        <f t="shared" si="9"/>
        <v>0</v>
      </c>
      <c r="FQ13" s="154">
        <f t="shared" si="10"/>
        <v>0</v>
      </c>
    </row>
    <row r="14" spans="1:174" x14ac:dyDescent="0.2">
      <c r="A14" s="153" t="s">
        <v>470</v>
      </c>
      <c r="B14" s="10"/>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135">
        <f>SUM(C14:DP14)</f>
        <v>0</v>
      </c>
      <c r="DT14" s="8"/>
      <c r="DU14" s="8"/>
      <c r="DV14" s="7">
        <f>SUM([1]Hivatal!$E$175)</f>
        <v>0</v>
      </c>
      <c r="DW14" s="7"/>
      <c r="DX14" s="7"/>
      <c r="DY14" s="7">
        <f>SUM([1]Hivatal!$J$175)</f>
        <v>0</v>
      </c>
      <c r="DZ14" s="7"/>
      <c r="EA14" s="7"/>
      <c r="EB14" s="7">
        <f>SUM([1]Hivatal!$O$175)</f>
        <v>0</v>
      </c>
      <c r="EC14" s="7"/>
      <c r="ED14" s="7"/>
      <c r="EE14" s="7">
        <f>SUM([1]Hivatal!$X$175)</f>
        <v>0</v>
      </c>
      <c r="EF14" s="7"/>
      <c r="EG14" s="7"/>
      <c r="EH14" s="7">
        <f>SUM([1]Hivatal!$AB$175)</f>
        <v>0</v>
      </c>
      <c r="EI14" s="7"/>
      <c r="EJ14" s="7"/>
      <c r="EK14" s="7"/>
      <c r="EL14" s="7"/>
      <c r="EM14" s="7"/>
      <c r="EN14" s="7"/>
      <c r="EO14" s="7"/>
      <c r="EP14" s="7"/>
      <c r="EQ14" s="7">
        <f>SUM([1]Hivatal!$AT$175)</f>
        <v>0</v>
      </c>
      <c r="ER14" s="7"/>
      <c r="ES14" s="7"/>
      <c r="ET14" s="7"/>
      <c r="EU14" s="7"/>
      <c r="EV14" s="7"/>
      <c r="EW14" s="135">
        <f>SUM(DV14:ET14)</f>
        <v>0</v>
      </c>
      <c r="EX14" s="135"/>
      <c r="EY14" s="7"/>
      <c r="EZ14" s="7"/>
      <c r="FA14" s="7"/>
      <c r="FB14" s="7"/>
      <c r="FC14" s="7"/>
      <c r="FD14" s="7"/>
      <c r="FE14" s="7"/>
      <c r="FF14" s="7"/>
      <c r="FG14" s="7"/>
      <c r="FH14" s="7"/>
      <c r="FI14" s="7"/>
      <c r="FJ14" s="7"/>
      <c r="FK14" s="7"/>
      <c r="FL14" s="8">
        <f t="shared" si="8"/>
        <v>0</v>
      </c>
      <c r="FM14" s="8"/>
      <c r="FN14" s="8"/>
      <c r="FO14" s="8"/>
      <c r="FP14" s="11">
        <f t="shared" si="9"/>
        <v>0</v>
      </c>
      <c r="FQ14" s="154">
        <f t="shared" si="10"/>
        <v>0</v>
      </c>
    </row>
    <row r="15" spans="1:174" x14ac:dyDescent="0.2">
      <c r="A15" s="153" t="s">
        <v>471</v>
      </c>
      <c r="B15" s="10"/>
      <c r="C15" s="7"/>
      <c r="D15" s="7"/>
      <c r="E15" s="7"/>
      <c r="F15" s="7"/>
      <c r="G15" s="7"/>
      <c r="H15" s="7"/>
      <c r="I15" s="7"/>
      <c r="J15" s="7"/>
      <c r="K15" s="7"/>
      <c r="L15" s="7"/>
      <c r="M15" s="7"/>
      <c r="N15" s="7"/>
      <c r="O15" s="7"/>
      <c r="P15" s="7"/>
      <c r="Q15" s="7"/>
      <c r="R15" s="7"/>
      <c r="S15" s="7"/>
      <c r="T15" s="7"/>
      <c r="U15" s="7"/>
      <c r="V15" s="7"/>
      <c r="W15" s="7"/>
      <c r="X15" s="7"/>
      <c r="Y15" s="7"/>
      <c r="Z15" s="7"/>
      <c r="AA15" s="7">
        <f>SUM([1]Önkormányzat!$AW$116)</f>
        <v>0</v>
      </c>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135">
        <f>SUM(C15:DP15)</f>
        <v>0</v>
      </c>
      <c r="DT15" s="8"/>
      <c r="DU15" s="8"/>
      <c r="DV15" s="7">
        <f>SUM([1]Hivatal!$E$182)</f>
        <v>0</v>
      </c>
      <c r="DW15" s="7"/>
      <c r="DX15" s="7"/>
      <c r="DY15" s="7">
        <f>SUM([1]Hivatal!$J$182)</f>
        <v>0</v>
      </c>
      <c r="DZ15" s="7"/>
      <c r="EA15" s="7"/>
      <c r="EB15" s="7">
        <f>SUM([1]Hivatal!$O$182)</f>
        <v>0</v>
      </c>
      <c r="EC15" s="7"/>
      <c r="ED15" s="7"/>
      <c r="EE15" s="7">
        <f>SUM([1]Hivatal!$X$182)</f>
        <v>0</v>
      </c>
      <c r="EF15" s="7"/>
      <c r="EG15" s="7"/>
      <c r="EH15" s="7">
        <f>SUM([1]Hivatal!$AB$182)</f>
        <v>0</v>
      </c>
      <c r="EI15" s="7"/>
      <c r="EJ15" s="7"/>
      <c r="EK15" s="7"/>
      <c r="EL15" s="7"/>
      <c r="EM15" s="7"/>
      <c r="EN15" s="7"/>
      <c r="EO15" s="7"/>
      <c r="EP15" s="7"/>
      <c r="EQ15" s="7">
        <f>SUM([1]Hivatal!$AT$182)</f>
        <v>0</v>
      </c>
      <c r="ER15" s="7"/>
      <c r="ES15" s="7"/>
      <c r="ET15" s="7"/>
      <c r="EU15" s="7"/>
      <c r="EV15" s="7"/>
      <c r="EW15" s="135">
        <f>SUM(DV15:ET15)</f>
        <v>0</v>
      </c>
      <c r="EX15" s="135"/>
      <c r="EY15" s="7"/>
      <c r="EZ15" s="7"/>
      <c r="FA15" s="7"/>
      <c r="FB15" s="7"/>
      <c r="FC15" s="7"/>
      <c r="FD15" s="7"/>
      <c r="FE15" s="7"/>
      <c r="FF15" s="7"/>
      <c r="FG15" s="7"/>
      <c r="FH15" s="7"/>
      <c r="FI15" s="7"/>
      <c r="FJ15" s="7"/>
      <c r="FK15" s="7"/>
      <c r="FL15" s="8">
        <f t="shared" si="8"/>
        <v>0</v>
      </c>
      <c r="FM15" s="8"/>
      <c r="FN15" s="8"/>
      <c r="FO15" s="8"/>
      <c r="FP15" s="11">
        <f t="shared" si="9"/>
        <v>0</v>
      </c>
      <c r="FQ15" s="154">
        <f t="shared" si="10"/>
        <v>0</v>
      </c>
    </row>
    <row r="16" spans="1:174" x14ac:dyDescent="0.2">
      <c r="A16" s="153" t="s">
        <v>472</v>
      </c>
      <c r="B16" s="10"/>
      <c r="C16" s="7"/>
      <c r="D16" s="7"/>
      <c r="E16" s="7"/>
      <c r="F16" s="7"/>
      <c r="G16" s="7"/>
      <c r="H16" s="7"/>
      <c r="I16" s="7"/>
      <c r="J16" s="7"/>
      <c r="K16" s="7"/>
      <c r="L16" s="7"/>
      <c r="M16" s="7"/>
      <c r="N16" s="7"/>
      <c r="O16" s="7"/>
      <c r="P16" s="7"/>
      <c r="Q16" s="7"/>
      <c r="R16" s="7"/>
      <c r="S16" s="7"/>
      <c r="T16" s="7"/>
      <c r="U16" s="7"/>
      <c r="V16" s="7"/>
      <c r="W16" s="7"/>
      <c r="X16" s="7"/>
      <c r="Y16" s="7"/>
      <c r="Z16" s="7"/>
      <c r="AA16" s="7">
        <f>SUM([1]Önkormányzat!$AW$126)</f>
        <v>0</v>
      </c>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135">
        <f>SUM(C16:DP16)</f>
        <v>0</v>
      </c>
      <c r="DT16" s="8"/>
      <c r="DU16" s="8"/>
      <c r="DV16" s="7">
        <f>SUM([1]Hivatal!$E$189)</f>
        <v>0</v>
      </c>
      <c r="DW16" s="7"/>
      <c r="DX16" s="7"/>
      <c r="DY16" s="7">
        <f>SUM([1]Hivatal!$J$189)</f>
        <v>0</v>
      </c>
      <c r="DZ16" s="7"/>
      <c r="EA16" s="7"/>
      <c r="EB16" s="7">
        <f>SUM([1]Hivatal!$O$189)</f>
        <v>0</v>
      </c>
      <c r="EC16" s="7"/>
      <c r="ED16" s="7"/>
      <c r="EE16" s="7">
        <f>SUM([1]Hivatal!$X$189)</f>
        <v>0</v>
      </c>
      <c r="EF16" s="7"/>
      <c r="EG16" s="7"/>
      <c r="EH16" s="7">
        <f>SUM([1]Hivatal!$AB$189)</f>
        <v>0</v>
      </c>
      <c r="EI16" s="7"/>
      <c r="EJ16" s="7"/>
      <c r="EK16" s="7"/>
      <c r="EL16" s="7"/>
      <c r="EM16" s="7"/>
      <c r="EN16" s="7"/>
      <c r="EO16" s="7"/>
      <c r="EP16" s="7"/>
      <c r="EQ16" s="7">
        <f>SUM([1]Hivatal!$AT$189)</f>
        <v>0</v>
      </c>
      <c r="ER16" s="7"/>
      <c r="ES16" s="7"/>
      <c r="ET16" s="7"/>
      <c r="EU16" s="7"/>
      <c r="EV16" s="7"/>
      <c r="EW16" s="135">
        <f>SUM(DV16:ET16)</f>
        <v>0</v>
      </c>
      <c r="EX16" s="135"/>
      <c r="EY16" s="7"/>
      <c r="EZ16" s="7"/>
      <c r="FA16" s="7"/>
      <c r="FB16" s="7"/>
      <c r="FC16" s="7"/>
      <c r="FD16" s="7"/>
      <c r="FE16" s="7"/>
      <c r="FF16" s="7"/>
      <c r="FG16" s="7"/>
      <c r="FH16" s="7"/>
      <c r="FI16" s="7"/>
      <c r="FJ16" s="7"/>
      <c r="FK16" s="7"/>
      <c r="FL16" s="8">
        <f t="shared" si="8"/>
        <v>0</v>
      </c>
      <c r="FM16" s="8"/>
      <c r="FN16" s="8"/>
      <c r="FO16" s="8"/>
      <c r="FP16" s="11">
        <f t="shared" si="9"/>
        <v>0</v>
      </c>
      <c r="FQ16" s="154">
        <f t="shared" si="10"/>
        <v>0</v>
      </c>
    </row>
    <row r="17" spans="1:175" x14ac:dyDescent="0.2">
      <c r="A17" s="153" t="s">
        <v>473</v>
      </c>
      <c r="B17" s="10"/>
      <c r="C17" s="7"/>
      <c r="D17" s="7"/>
      <c r="E17" s="7"/>
      <c r="F17" s="7"/>
      <c r="G17" s="7"/>
      <c r="H17" s="7"/>
      <c r="I17" s="7"/>
      <c r="J17" s="7"/>
      <c r="K17" s="7"/>
      <c r="L17" s="7"/>
      <c r="M17" s="7"/>
      <c r="N17" s="7"/>
      <c r="O17" s="7"/>
      <c r="P17" s="7"/>
      <c r="Q17" s="7"/>
      <c r="R17" s="7"/>
      <c r="S17" s="7"/>
      <c r="T17" s="7"/>
      <c r="U17" s="7"/>
      <c r="V17" s="7"/>
      <c r="W17" s="7"/>
      <c r="X17" s="7"/>
      <c r="Y17" s="7"/>
      <c r="Z17" s="7"/>
      <c r="AA17" s="7">
        <f>SUM([1]Önkormányzat!$AW$139)</f>
        <v>0</v>
      </c>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135">
        <f>SUM(C17:DP17)</f>
        <v>0</v>
      </c>
      <c r="DT17" s="8"/>
      <c r="DU17" s="8"/>
      <c r="DV17" s="7">
        <f>SUM([1]Hivatal!$E$194)</f>
        <v>0</v>
      </c>
      <c r="DW17" s="7"/>
      <c r="DX17" s="7"/>
      <c r="DY17" s="7">
        <f>SUM([1]Hivatal!$J$194)</f>
        <v>0</v>
      </c>
      <c r="DZ17" s="7"/>
      <c r="EA17" s="7"/>
      <c r="EB17" s="7">
        <f>SUM([1]Hivatal!$O$194)</f>
        <v>0</v>
      </c>
      <c r="EC17" s="7"/>
      <c r="ED17" s="7"/>
      <c r="EE17" s="7">
        <f>SUM([1]Hivatal!$X$194)</f>
        <v>0</v>
      </c>
      <c r="EF17" s="7"/>
      <c r="EG17" s="7"/>
      <c r="EH17" s="7">
        <f>SUM([1]Hivatal!$AB$194)</f>
        <v>0</v>
      </c>
      <c r="EI17" s="7"/>
      <c r="EJ17" s="7"/>
      <c r="EK17" s="7"/>
      <c r="EL17" s="7"/>
      <c r="EM17" s="7"/>
      <c r="EN17" s="7"/>
      <c r="EO17" s="7"/>
      <c r="EP17" s="7"/>
      <c r="EQ17" s="7">
        <f>SUM([1]Hivatal!$AT$194)</f>
        <v>0</v>
      </c>
      <c r="ER17" s="7"/>
      <c r="ES17" s="7"/>
      <c r="ET17" s="7"/>
      <c r="EU17" s="7"/>
      <c r="EV17" s="7"/>
      <c r="EW17" s="135">
        <f>SUM(DV17:ET17)</f>
        <v>0</v>
      </c>
      <c r="EX17" s="135"/>
      <c r="EY17" s="7"/>
      <c r="EZ17" s="7"/>
      <c r="FA17" s="7"/>
      <c r="FB17" s="7"/>
      <c r="FC17" s="7"/>
      <c r="FD17" s="7"/>
      <c r="FE17" s="7"/>
      <c r="FF17" s="7"/>
      <c r="FG17" s="7"/>
      <c r="FH17" s="7"/>
      <c r="FI17" s="7"/>
      <c r="FJ17" s="7"/>
      <c r="FK17" s="7"/>
      <c r="FL17" s="8">
        <f t="shared" si="8"/>
        <v>0</v>
      </c>
      <c r="FM17" s="8"/>
      <c r="FN17" s="8"/>
      <c r="FO17" s="8"/>
      <c r="FP17" s="11">
        <f t="shared" si="9"/>
        <v>0</v>
      </c>
      <c r="FQ17" s="154">
        <f t="shared" si="10"/>
        <v>0</v>
      </c>
    </row>
    <row r="18" spans="1:175" s="13" customFormat="1" x14ac:dyDescent="0.2">
      <c r="A18" s="155" t="s">
        <v>474</v>
      </c>
      <c r="B18" s="12"/>
      <c r="C18" s="6">
        <f>C19+C20+C21</f>
        <v>0</v>
      </c>
      <c r="D18" s="6"/>
      <c r="E18" s="6"/>
      <c r="F18" s="6">
        <f t="shared" ref="F18:FN18" si="15">F19+F20+F21</f>
        <v>0</v>
      </c>
      <c r="G18" s="6"/>
      <c r="H18" s="6"/>
      <c r="I18" s="6">
        <f t="shared" si="15"/>
        <v>0</v>
      </c>
      <c r="J18" s="6"/>
      <c r="K18" s="6"/>
      <c r="L18" s="6">
        <f t="shared" si="15"/>
        <v>0</v>
      </c>
      <c r="M18" s="6"/>
      <c r="N18" s="6"/>
      <c r="O18" s="6">
        <f t="shared" si="15"/>
        <v>0</v>
      </c>
      <c r="P18" s="6"/>
      <c r="Q18" s="6"/>
      <c r="R18" s="6">
        <f t="shared" si="15"/>
        <v>0</v>
      </c>
      <c r="S18" s="6"/>
      <c r="T18" s="6"/>
      <c r="U18" s="6">
        <f t="shared" si="15"/>
        <v>0</v>
      </c>
      <c r="V18" s="6"/>
      <c r="W18" s="6"/>
      <c r="X18" s="6">
        <f t="shared" si="15"/>
        <v>0</v>
      </c>
      <c r="Y18" s="6"/>
      <c r="Z18" s="6"/>
      <c r="AA18" s="6">
        <f t="shared" si="15"/>
        <v>0</v>
      </c>
      <c r="AB18" s="6"/>
      <c r="AC18" s="6"/>
      <c r="AD18" s="6">
        <f t="shared" si="15"/>
        <v>0</v>
      </c>
      <c r="AE18" s="6"/>
      <c r="AF18" s="6"/>
      <c r="AG18" s="6">
        <f t="shared" si="15"/>
        <v>0</v>
      </c>
      <c r="AH18" s="6"/>
      <c r="AI18" s="6"/>
      <c r="AJ18" s="6">
        <f t="shared" si="15"/>
        <v>0</v>
      </c>
      <c r="AK18" s="6"/>
      <c r="AL18" s="6"/>
      <c r="AM18" s="6">
        <f t="shared" si="15"/>
        <v>0</v>
      </c>
      <c r="AN18" s="6"/>
      <c r="AO18" s="6"/>
      <c r="AP18" s="6">
        <f t="shared" si="15"/>
        <v>0</v>
      </c>
      <c r="AQ18" s="6"/>
      <c r="AR18" s="6"/>
      <c r="AS18" s="6">
        <f>AS19+AS20+AS21</f>
        <v>0</v>
      </c>
      <c r="AT18" s="6"/>
      <c r="AU18" s="6"/>
      <c r="AV18" s="6">
        <f t="shared" si="15"/>
        <v>0</v>
      </c>
      <c r="AW18" s="6"/>
      <c r="AX18" s="6"/>
      <c r="AY18" s="6">
        <f t="shared" si="15"/>
        <v>0</v>
      </c>
      <c r="AZ18" s="6"/>
      <c r="BA18" s="6"/>
      <c r="BB18" s="6">
        <f t="shared" si="15"/>
        <v>0</v>
      </c>
      <c r="BC18" s="6"/>
      <c r="BD18" s="6"/>
      <c r="BE18" s="6">
        <f t="shared" si="15"/>
        <v>0</v>
      </c>
      <c r="BF18" s="6"/>
      <c r="BG18" s="6"/>
      <c r="BH18" s="6">
        <f t="shared" si="15"/>
        <v>0</v>
      </c>
      <c r="BI18" s="6"/>
      <c r="BJ18" s="6"/>
      <c r="BK18" s="6">
        <f t="shared" si="15"/>
        <v>0</v>
      </c>
      <c r="BL18" s="6"/>
      <c r="BM18" s="6"/>
      <c r="BN18" s="6">
        <f t="shared" si="15"/>
        <v>0</v>
      </c>
      <c r="BO18" s="6"/>
      <c r="BP18" s="6"/>
      <c r="BQ18" s="6">
        <f t="shared" si="15"/>
        <v>0</v>
      </c>
      <c r="BR18" s="6"/>
      <c r="BS18" s="6"/>
      <c r="BT18" s="6">
        <f t="shared" si="15"/>
        <v>0</v>
      </c>
      <c r="BU18" s="6"/>
      <c r="BV18" s="6"/>
      <c r="BW18" s="6">
        <f t="shared" si="15"/>
        <v>0</v>
      </c>
      <c r="BX18" s="6"/>
      <c r="BY18" s="6"/>
      <c r="BZ18" s="6">
        <f t="shared" si="15"/>
        <v>0</v>
      </c>
      <c r="CA18" s="6"/>
      <c r="CB18" s="6"/>
      <c r="CC18" s="6">
        <f t="shared" si="15"/>
        <v>0</v>
      </c>
      <c r="CD18" s="6"/>
      <c r="CE18" s="6"/>
      <c r="CF18" s="6">
        <f t="shared" si="15"/>
        <v>0</v>
      </c>
      <c r="CG18" s="6"/>
      <c r="CH18" s="6"/>
      <c r="CI18" s="6">
        <f t="shared" si="15"/>
        <v>0</v>
      </c>
      <c r="CJ18" s="6"/>
      <c r="CK18" s="6"/>
      <c r="CL18" s="6">
        <f t="shared" si="15"/>
        <v>0</v>
      </c>
      <c r="CM18" s="6"/>
      <c r="CN18" s="6"/>
      <c r="CO18" s="6">
        <f t="shared" si="15"/>
        <v>0</v>
      </c>
      <c r="CP18" s="6"/>
      <c r="CQ18" s="6"/>
      <c r="CR18" s="6">
        <f t="shared" si="15"/>
        <v>0</v>
      </c>
      <c r="CS18" s="6"/>
      <c r="CT18" s="6"/>
      <c r="CU18" s="6">
        <f t="shared" si="15"/>
        <v>0</v>
      </c>
      <c r="CV18" s="6"/>
      <c r="CW18" s="6"/>
      <c r="CX18" s="6">
        <f t="shared" si="15"/>
        <v>0</v>
      </c>
      <c r="CY18" s="6"/>
      <c r="CZ18" s="6"/>
      <c r="DA18" s="6">
        <f t="shared" si="15"/>
        <v>0</v>
      </c>
      <c r="DB18" s="6"/>
      <c r="DC18" s="6"/>
      <c r="DD18" s="6">
        <f t="shared" si="15"/>
        <v>0</v>
      </c>
      <c r="DE18" s="6"/>
      <c r="DF18" s="6"/>
      <c r="DG18" s="6">
        <f t="shared" si="15"/>
        <v>0</v>
      </c>
      <c r="DH18" s="6"/>
      <c r="DI18" s="6"/>
      <c r="DJ18" s="6">
        <f t="shared" si="15"/>
        <v>0</v>
      </c>
      <c r="DK18" s="6"/>
      <c r="DL18" s="6"/>
      <c r="DM18" s="6">
        <f t="shared" si="15"/>
        <v>0</v>
      </c>
      <c r="DN18" s="6"/>
      <c r="DO18" s="6"/>
      <c r="DP18" s="6">
        <f t="shared" si="15"/>
        <v>0</v>
      </c>
      <c r="DQ18" s="6"/>
      <c r="DR18" s="6"/>
      <c r="DS18" s="136">
        <f t="shared" si="15"/>
        <v>0</v>
      </c>
      <c r="DT18" s="6"/>
      <c r="DU18" s="6"/>
      <c r="DV18" s="6">
        <f t="shared" ref="DV18" si="16">DV19+DV20+DV21</f>
        <v>0</v>
      </c>
      <c r="DW18" s="6"/>
      <c r="DX18" s="6"/>
      <c r="DY18" s="6">
        <f t="shared" ref="DY18:EB18" si="17">DY19+DY20+DY21</f>
        <v>0</v>
      </c>
      <c r="DZ18" s="6"/>
      <c r="EA18" s="6"/>
      <c r="EB18" s="6">
        <f t="shared" si="17"/>
        <v>0</v>
      </c>
      <c r="EC18" s="6"/>
      <c r="ED18" s="6"/>
      <c r="EE18" s="6">
        <f t="shared" ref="EE18:EH18" si="18">EE19+EE20+EE21</f>
        <v>0</v>
      </c>
      <c r="EF18" s="6"/>
      <c r="EG18" s="6"/>
      <c r="EH18" s="6">
        <f t="shared" si="18"/>
        <v>0</v>
      </c>
      <c r="EI18" s="6"/>
      <c r="EJ18" s="6"/>
      <c r="EK18" s="6">
        <f t="shared" si="15"/>
        <v>0</v>
      </c>
      <c r="EL18" s="6"/>
      <c r="EM18" s="6"/>
      <c r="EN18" s="6">
        <f t="shared" si="15"/>
        <v>0</v>
      </c>
      <c r="EO18" s="6"/>
      <c r="EP18" s="6"/>
      <c r="EQ18" s="6">
        <f t="shared" si="15"/>
        <v>0</v>
      </c>
      <c r="ER18" s="6"/>
      <c r="ES18" s="6"/>
      <c r="ET18" s="6">
        <f t="shared" si="15"/>
        <v>0</v>
      </c>
      <c r="EU18" s="6"/>
      <c r="EV18" s="6"/>
      <c r="EW18" s="136">
        <f t="shared" si="15"/>
        <v>0</v>
      </c>
      <c r="EX18" s="136"/>
      <c r="EY18" s="6">
        <f t="shared" si="15"/>
        <v>0</v>
      </c>
      <c r="EZ18" s="6">
        <f t="shared" si="15"/>
        <v>0</v>
      </c>
      <c r="FA18" s="6">
        <f t="shared" si="15"/>
        <v>0</v>
      </c>
      <c r="FB18" s="6">
        <f t="shared" si="15"/>
        <v>0</v>
      </c>
      <c r="FC18" s="6">
        <f t="shared" si="15"/>
        <v>0</v>
      </c>
      <c r="FD18" s="6">
        <f t="shared" si="15"/>
        <v>0</v>
      </c>
      <c r="FE18" s="6">
        <f t="shared" si="15"/>
        <v>0</v>
      </c>
      <c r="FF18" s="6">
        <f t="shared" si="15"/>
        <v>0</v>
      </c>
      <c r="FG18" s="6">
        <f t="shared" si="15"/>
        <v>0</v>
      </c>
      <c r="FH18" s="6">
        <f t="shared" si="15"/>
        <v>0</v>
      </c>
      <c r="FI18" s="6">
        <f t="shared" si="15"/>
        <v>0</v>
      </c>
      <c r="FJ18" s="6">
        <f t="shared" si="15"/>
        <v>0</v>
      </c>
      <c r="FK18" s="6">
        <f>FK19+FK20+FK21</f>
        <v>0</v>
      </c>
      <c r="FL18" s="6">
        <f t="shared" si="15"/>
        <v>0</v>
      </c>
      <c r="FM18" s="6">
        <f t="shared" si="15"/>
        <v>0</v>
      </c>
      <c r="FN18" s="6">
        <f t="shared" si="15"/>
        <v>0</v>
      </c>
      <c r="FO18" s="6">
        <f>FO19+FO20+FO21</f>
        <v>0</v>
      </c>
      <c r="FP18" s="6">
        <f>FP19+FP20+FP21</f>
        <v>0</v>
      </c>
      <c r="FQ18" s="156">
        <f>FQ19+FQ20+FQ21</f>
        <v>0</v>
      </c>
    </row>
    <row r="19" spans="1:175" x14ac:dyDescent="0.2">
      <c r="A19" s="153" t="s">
        <v>475</v>
      </c>
      <c r="B19" s="10"/>
      <c r="C19" s="7"/>
      <c r="D19" s="7"/>
      <c r="E19" s="7"/>
      <c r="F19" s="7"/>
      <c r="G19" s="7"/>
      <c r="H19" s="7"/>
      <c r="I19" s="7"/>
      <c r="J19" s="7"/>
      <c r="K19" s="7"/>
      <c r="L19" s="7"/>
      <c r="M19" s="7"/>
      <c r="N19" s="7"/>
      <c r="O19" s="7"/>
      <c r="P19" s="7"/>
      <c r="Q19" s="7"/>
      <c r="R19" s="7"/>
      <c r="S19" s="7"/>
      <c r="T19" s="7"/>
      <c r="U19" s="7"/>
      <c r="V19" s="7"/>
      <c r="W19" s="7"/>
      <c r="X19" s="7"/>
      <c r="Y19" s="7"/>
      <c r="Z19" s="7"/>
      <c r="AA19" s="7">
        <f>SUM([1]Önkormányzat!$AW$183)</f>
        <v>0</v>
      </c>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135">
        <f>SUM(C19:DP19)</f>
        <v>0</v>
      </c>
      <c r="DT19" s="8"/>
      <c r="DU19" s="8"/>
      <c r="DV19" s="7">
        <f>SUM([1]Hivatal!$E$232)</f>
        <v>0</v>
      </c>
      <c r="DW19" s="7"/>
      <c r="DX19" s="7"/>
      <c r="DY19" s="7">
        <f>SUM([1]Hivatal!$J$232)</f>
        <v>0</v>
      </c>
      <c r="DZ19" s="7"/>
      <c r="EA19" s="7"/>
      <c r="EB19" s="7">
        <f>SUM([1]Hivatal!$O$232)</f>
        <v>0</v>
      </c>
      <c r="EC19" s="7"/>
      <c r="ED19" s="7"/>
      <c r="EE19" s="7">
        <f>SUM([1]Hivatal!$X$232)</f>
        <v>0</v>
      </c>
      <c r="EF19" s="7"/>
      <c r="EG19" s="7"/>
      <c r="EH19" s="7">
        <f>SUM([1]Hivatal!$AB$232)</f>
        <v>0</v>
      </c>
      <c r="EI19" s="7"/>
      <c r="EJ19" s="7"/>
      <c r="EK19" s="7"/>
      <c r="EL19" s="7"/>
      <c r="EM19" s="7"/>
      <c r="EN19" s="7"/>
      <c r="EO19" s="7"/>
      <c r="EP19" s="7"/>
      <c r="EQ19" s="7">
        <f>SUM([1]Hivatal!$AT$232)</f>
        <v>0</v>
      </c>
      <c r="ER19" s="7"/>
      <c r="ES19" s="7"/>
      <c r="ET19" s="7"/>
      <c r="EU19" s="7"/>
      <c r="EV19" s="7"/>
      <c r="EW19" s="135">
        <f>SUM(DV19:ET19)</f>
        <v>0</v>
      </c>
      <c r="EX19" s="135"/>
      <c r="EY19" s="7"/>
      <c r="EZ19" s="7"/>
      <c r="FA19" s="7"/>
      <c r="FB19" s="7"/>
      <c r="FC19" s="7"/>
      <c r="FD19" s="7"/>
      <c r="FE19" s="7"/>
      <c r="FF19" s="7"/>
      <c r="FG19" s="7"/>
      <c r="FH19" s="7"/>
      <c r="FI19" s="7"/>
      <c r="FJ19" s="7"/>
      <c r="FK19" s="7"/>
      <c r="FL19" s="8">
        <f t="shared" si="8"/>
        <v>0</v>
      </c>
      <c r="FM19" s="8"/>
      <c r="FN19" s="8"/>
      <c r="FO19" s="8"/>
      <c r="FP19" s="11">
        <f t="shared" si="9"/>
        <v>0</v>
      </c>
      <c r="FQ19" s="154">
        <f t="shared" si="10"/>
        <v>0</v>
      </c>
    </row>
    <row r="20" spans="1:175" x14ac:dyDescent="0.2">
      <c r="A20" s="153" t="s">
        <v>476</v>
      </c>
      <c r="B20" s="10"/>
      <c r="C20" s="7"/>
      <c r="D20" s="7"/>
      <c r="E20" s="7"/>
      <c r="F20" s="7"/>
      <c r="G20" s="7"/>
      <c r="H20" s="7"/>
      <c r="I20" s="7"/>
      <c r="J20" s="7"/>
      <c r="K20" s="7"/>
      <c r="L20" s="7"/>
      <c r="M20" s="7"/>
      <c r="N20" s="7"/>
      <c r="O20" s="7"/>
      <c r="P20" s="7"/>
      <c r="Q20" s="7"/>
      <c r="R20" s="7"/>
      <c r="S20" s="7"/>
      <c r="T20" s="7"/>
      <c r="U20" s="7"/>
      <c r="V20" s="7"/>
      <c r="W20" s="7"/>
      <c r="X20" s="7"/>
      <c r="Y20" s="7"/>
      <c r="Z20" s="7"/>
      <c r="AA20" s="7">
        <f>SUM([1]Önkormányzat!$AW$202)</f>
        <v>0</v>
      </c>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135">
        <f>SUM(C20:DP20)</f>
        <v>0</v>
      </c>
      <c r="DT20" s="8"/>
      <c r="DU20" s="8"/>
      <c r="DV20" s="7">
        <f>SUM([1]Hivatal!$E$239)</f>
        <v>0</v>
      </c>
      <c r="DW20" s="7"/>
      <c r="DX20" s="7"/>
      <c r="DY20" s="7">
        <f>SUM([1]Hivatal!$J$239)</f>
        <v>0</v>
      </c>
      <c r="DZ20" s="7"/>
      <c r="EA20" s="7"/>
      <c r="EB20" s="7">
        <f>SUM([1]Hivatal!$O$239)</f>
        <v>0</v>
      </c>
      <c r="EC20" s="7"/>
      <c r="ED20" s="7"/>
      <c r="EE20" s="7">
        <f>SUM([1]Hivatal!$X$239)</f>
        <v>0</v>
      </c>
      <c r="EF20" s="7"/>
      <c r="EG20" s="7"/>
      <c r="EH20" s="7">
        <f>SUM([1]Hivatal!$AB$239)</f>
        <v>0</v>
      </c>
      <c r="EI20" s="7"/>
      <c r="EJ20" s="7"/>
      <c r="EK20" s="7"/>
      <c r="EL20" s="7"/>
      <c r="EM20" s="7"/>
      <c r="EN20" s="7"/>
      <c r="EO20" s="7"/>
      <c r="EP20" s="7"/>
      <c r="EQ20" s="7">
        <f>SUM([1]Hivatal!$AT$239)</f>
        <v>0</v>
      </c>
      <c r="ER20" s="7"/>
      <c r="ES20" s="7"/>
      <c r="ET20" s="7"/>
      <c r="EU20" s="7"/>
      <c r="EV20" s="7"/>
      <c r="EW20" s="135">
        <f>SUM(DV20:ET20)</f>
        <v>0</v>
      </c>
      <c r="EX20" s="135"/>
      <c r="EY20" s="7"/>
      <c r="EZ20" s="7"/>
      <c r="FA20" s="7"/>
      <c r="FB20" s="7"/>
      <c r="FC20" s="7"/>
      <c r="FD20" s="7"/>
      <c r="FE20" s="7"/>
      <c r="FF20" s="7"/>
      <c r="FG20" s="7"/>
      <c r="FH20" s="7"/>
      <c r="FI20" s="7"/>
      <c r="FJ20" s="7"/>
      <c r="FK20" s="7"/>
      <c r="FL20" s="8">
        <f t="shared" si="8"/>
        <v>0</v>
      </c>
      <c r="FM20" s="8"/>
      <c r="FN20" s="8"/>
      <c r="FO20" s="8"/>
      <c r="FP20" s="11">
        <f t="shared" si="9"/>
        <v>0</v>
      </c>
      <c r="FQ20" s="154">
        <f t="shared" si="10"/>
        <v>0</v>
      </c>
    </row>
    <row r="21" spans="1:175" s="13" customFormat="1" x14ac:dyDescent="0.2">
      <c r="A21" s="155" t="s">
        <v>477</v>
      </c>
      <c r="B21" s="12"/>
      <c r="C21" s="6">
        <f>C22+C23+C24+C25</f>
        <v>0</v>
      </c>
      <c r="D21" s="6"/>
      <c r="E21" s="6"/>
      <c r="F21" s="6">
        <f t="shared" ref="F21:FN21" si="19">F22+F23+F24+F25</f>
        <v>0</v>
      </c>
      <c r="G21" s="6"/>
      <c r="H21" s="6"/>
      <c r="I21" s="6">
        <f t="shared" si="19"/>
        <v>0</v>
      </c>
      <c r="J21" s="6"/>
      <c r="K21" s="6"/>
      <c r="L21" s="6">
        <f t="shared" si="19"/>
        <v>0</v>
      </c>
      <c r="M21" s="6"/>
      <c r="N21" s="6"/>
      <c r="O21" s="6">
        <f t="shared" si="19"/>
        <v>0</v>
      </c>
      <c r="P21" s="6"/>
      <c r="Q21" s="6"/>
      <c r="R21" s="6">
        <f t="shared" si="19"/>
        <v>0</v>
      </c>
      <c r="S21" s="6"/>
      <c r="T21" s="6"/>
      <c r="U21" s="6">
        <f t="shared" si="19"/>
        <v>0</v>
      </c>
      <c r="V21" s="6"/>
      <c r="W21" s="6"/>
      <c r="X21" s="6">
        <f t="shared" si="19"/>
        <v>0</v>
      </c>
      <c r="Y21" s="6"/>
      <c r="Z21" s="6"/>
      <c r="AA21" s="6">
        <f t="shared" si="19"/>
        <v>0</v>
      </c>
      <c r="AB21" s="6"/>
      <c r="AC21" s="6"/>
      <c r="AD21" s="6">
        <f t="shared" si="19"/>
        <v>0</v>
      </c>
      <c r="AE21" s="6"/>
      <c r="AF21" s="6"/>
      <c r="AG21" s="6">
        <f t="shared" si="19"/>
        <v>0</v>
      </c>
      <c r="AH21" s="6"/>
      <c r="AI21" s="6"/>
      <c r="AJ21" s="6">
        <f t="shared" si="19"/>
        <v>0</v>
      </c>
      <c r="AK21" s="6"/>
      <c r="AL21" s="6"/>
      <c r="AM21" s="6">
        <f t="shared" si="19"/>
        <v>0</v>
      </c>
      <c r="AN21" s="6"/>
      <c r="AO21" s="6"/>
      <c r="AP21" s="6">
        <f t="shared" si="19"/>
        <v>0</v>
      </c>
      <c r="AQ21" s="6"/>
      <c r="AR21" s="6"/>
      <c r="AS21" s="6">
        <f>AS22+AS23+AS24+AS25</f>
        <v>0</v>
      </c>
      <c r="AT21" s="6"/>
      <c r="AU21" s="6"/>
      <c r="AV21" s="6">
        <f t="shared" si="19"/>
        <v>0</v>
      </c>
      <c r="AW21" s="6"/>
      <c r="AX21" s="6"/>
      <c r="AY21" s="6">
        <f t="shared" si="19"/>
        <v>0</v>
      </c>
      <c r="AZ21" s="6"/>
      <c r="BA21" s="6"/>
      <c r="BB21" s="6">
        <f t="shared" si="19"/>
        <v>0</v>
      </c>
      <c r="BC21" s="6"/>
      <c r="BD21" s="6"/>
      <c r="BE21" s="6">
        <f t="shared" si="19"/>
        <v>0</v>
      </c>
      <c r="BF21" s="6"/>
      <c r="BG21" s="6"/>
      <c r="BH21" s="6">
        <f t="shared" si="19"/>
        <v>0</v>
      </c>
      <c r="BI21" s="6"/>
      <c r="BJ21" s="6"/>
      <c r="BK21" s="6">
        <f t="shared" si="19"/>
        <v>0</v>
      </c>
      <c r="BL21" s="6"/>
      <c r="BM21" s="6"/>
      <c r="BN21" s="6">
        <f t="shared" si="19"/>
        <v>0</v>
      </c>
      <c r="BO21" s="6"/>
      <c r="BP21" s="6"/>
      <c r="BQ21" s="6">
        <f t="shared" si="19"/>
        <v>0</v>
      </c>
      <c r="BR21" s="6"/>
      <c r="BS21" s="6"/>
      <c r="BT21" s="6">
        <f t="shared" si="19"/>
        <v>0</v>
      </c>
      <c r="BU21" s="6"/>
      <c r="BV21" s="6"/>
      <c r="BW21" s="6">
        <f t="shared" si="19"/>
        <v>0</v>
      </c>
      <c r="BX21" s="6"/>
      <c r="BY21" s="6"/>
      <c r="BZ21" s="6">
        <f t="shared" si="19"/>
        <v>0</v>
      </c>
      <c r="CA21" s="6"/>
      <c r="CB21" s="6"/>
      <c r="CC21" s="6">
        <f t="shared" si="19"/>
        <v>0</v>
      </c>
      <c r="CD21" s="6"/>
      <c r="CE21" s="6"/>
      <c r="CF21" s="6">
        <f t="shared" si="19"/>
        <v>0</v>
      </c>
      <c r="CG21" s="6"/>
      <c r="CH21" s="6"/>
      <c r="CI21" s="6">
        <f t="shared" si="19"/>
        <v>0</v>
      </c>
      <c r="CJ21" s="6"/>
      <c r="CK21" s="6"/>
      <c r="CL21" s="6">
        <f t="shared" si="19"/>
        <v>0</v>
      </c>
      <c r="CM21" s="6"/>
      <c r="CN21" s="6"/>
      <c r="CO21" s="6">
        <f t="shared" si="19"/>
        <v>0</v>
      </c>
      <c r="CP21" s="6"/>
      <c r="CQ21" s="6"/>
      <c r="CR21" s="6">
        <f t="shared" si="19"/>
        <v>0</v>
      </c>
      <c r="CS21" s="6"/>
      <c r="CT21" s="6"/>
      <c r="CU21" s="6">
        <f t="shared" si="19"/>
        <v>0</v>
      </c>
      <c r="CV21" s="6"/>
      <c r="CW21" s="6"/>
      <c r="CX21" s="6">
        <f t="shared" si="19"/>
        <v>0</v>
      </c>
      <c r="CY21" s="6"/>
      <c r="CZ21" s="6"/>
      <c r="DA21" s="6">
        <f t="shared" si="19"/>
        <v>0</v>
      </c>
      <c r="DB21" s="6"/>
      <c r="DC21" s="6"/>
      <c r="DD21" s="6">
        <f t="shared" si="19"/>
        <v>0</v>
      </c>
      <c r="DE21" s="6"/>
      <c r="DF21" s="6"/>
      <c r="DG21" s="6">
        <f t="shared" si="19"/>
        <v>0</v>
      </c>
      <c r="DH21" s="6"/>
      <c r="DI21" s="6"/>
      <c r="DJ21" s="6">
        <f t="shared" si="19"/>
        <v>0</v>
      </c>
      <c r="DK21" s="6"/>
      <c r="DL21" s="6"/>
      <c r="DM21" s="6">
        <f t="shared" si="19"/>
        <v>0</v>
      </c>
      <c r="DN21" s="6"/>
      <c r="DO21" s="6"/>
      <c r="DP21" s="6">
        <f t="shared" si="19"/>
        <v>0</v>
      </c>
      <c r="DQ21" s="6"/>
      <c r="DR21" s="6"/>
      <c r="DS21" s="136">
        <f t="shared" si="19"/>
        <v>0</v>
      </c>
      <c r="DT21" s="6"/>
      <c r="DU21" s="6"/>
      <c r="DV21" s="6">
        <f t="shared" ref="DV21" si="20">DV22+DV23+DV24+DV25</f>
        <v>0</v>
      </c>
      <c r="DW21" s="6"/>
      <c r="DX21" s="6"/>
      <c r="DY21" s="6">
        <f t="shared" ref="DY21:EB21" si="21">DY22+DY23+DY24+DY25</f>
        <v>0</v>
      </c>
      <c r="DZ21" s="6"/>
      <c r="EA21" s="6"/>
      <c r="EB21" s="6">
        <f t="shared" si="21"/>
        <v>0</v>
      </c>
      <c r="EC21" s="6"/>
      <c r="ED21" s="6"/>
      <c r="EE21" s="6">
        <f t="shared" ref="EE21:EH21" si="22">EE22+EE23+EE24+EE25</f>
        <v>0</v>
      </c>
      <c r="EF21" s="6"/>
      <c r="EG21" s="6"/>
      <c r="EH21" s="6">
        <f t="shared" si="22"/>
        <v>0</v>
      </c>
      <c r="EI21" s="6"/>
      <c r="EJ21" s="6"/>
      <c r="EK21" s="6">
        <f t="shared" si="19"/>
        <v>0</v>
      </c>
      <c r="EL21" s="6"/>
      <c r="EM21" s="6"/>
      <c r="EN21" s="6">
        <f t="shared" si="19"/>
        <v>0</v>
      </c>
      <c r="EO21" s="6"/>
      <c r="EP21" s="6"/>
      <c r="EQ21" s="6">
        <f t="shared" si="19"/>
        <v>0</v>
      </c>
      <c r="ER21" s="6"/>
      <c r="ES21" s="6"/>
      <c r="ET21" s="6">
        <f t="shared" si="19"/>
        <v>0</v>
      </c>
      <c r="EU21" s="6"/>
      <c r="EV21" s="6"/>
      <c r="EW21" s="136">
        <f t="shared" si="19"/>
        <v>0</v>
      </c>
      <c r="EX21" s="136"/>
      <c r="EY21" s="6">
        <f t="shared" si="19"/>
        <v>0</v>
      </c>
      <c r="EZ21" s="6">
        <f t="shared" si="19"/>
        <v>0</v>
      </c>
      <c r="FA21" s="6">
        <f t="shared" si="19"/>
        <v>0</v>
      </c>
      <c r="FB21" s="6">
        <f t="shared" si="19"/>
        <v>0</v>
      </c>
      <c r="FC21" s="6">
        <f t="shared" si="19"/>
        <v>0</v>
      </c>
      <c r="FD21" s="6">
        <f t="shared" si="19"/>
        <v>0</v>
      </c>
      <c r="FE21" s="6">
        <f t="shared" si="19"/>
        <v>0</v>
      </c>
      <c r="FF21" s="6">
        <f t="shared" si="19"/>
        <v>0</v>
      </c>
      <c r="FG21" s="6">
        <f t="shared" si="19"/>
        <v>0</v>
      </c>
      <c r="FH21" s="6">
        <f t="shared" si="19"/>
        <v>0</v>
      </c>
      <c r="FI21" s="6">
        <f t="shared" si="19"/>
        <v>0</v>
      </c>
      <c r="FJ21" s="6">
        <f t="shared" si="19"/>
        <v>0</v>
      </c>
      <c r="FK21" s="6">
        <f>FK22+FK23+FK24+FK25</f>
        <v>0</v>
      </c>
      <c r="FL21" s="6">
        <f t="shared" si="19"/>
        <v>0</v>
      </c>
      <c r="FM21" s="6">
        <f t="shared" si="19"/>
        <v>0</v>
      </c>
      <c r="FN21" s="6">
        <f t="shared" si="19"/>
        <v>0</v>
      </c>
      <c r="FO21" s="6">
        <f>FO22+FO23+FO24+FO25</f>
        <v>0</v>
      </c>
      <c r="FP21" s="6">
        <f>FP22+FP23+FP24+FP25</f>
        <v>0</v>
      </c>
      <c r="FQ21" s="156">
        <f>FQ22+FQ23+FQ24+FQ25</f>
        <v>0</v>
      </c>
    </row>
    <row r="22" spans="1:175" x14ac:dyDescent="0.2">
      <c r="A22" s="153" t="s">
        <v>478</v>
      </c>
      <c r="B22" s="10"/>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135">
        <f>SUM(C22:DP22)</f>
        <v>0</v>
      </c>
      <c r="DT22" s="8"/>
      <c r="DU22" s="8"/>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135">
        <f>SUM(DV22:ET22)</f>
        <v>0</v>
      </c>
      <c r="EX22" s="135"/>
      <c r="EY22" s="7"/>
      <c r="EZ22" s="7"/>
      <c r="FA22" s="7"/>
      <c r="FB22" s="7"/>
      <c r="FC22" s="7"/>
      <c r="FD22" s="7"/>
      <c r="FE22" s="7"/>
      <c r="FF22" s="7"/>
      <c r="FG22" s="7"/>
      <c r="FH22" s="7"/>
      <c r="FI22" s="7"/>
      <c r="FJ22" s="7"/>
      <c r="FK22" s="7"/>
      <c r="FL22" s="8">
        <f t="shared" si="8"/>
        <v>0</v>
      </c>
      <c r="FM22" s="8"/>
      <c r="FN22" s="8"/>
      <c r="FO22" s="8"/>
      <c r="FP22" s="11">
        <f t="shared" si="9"/>
        <v>0</v>
      </c>
      <c r="FQ22" s="154">
        <f t="shared" si="10"/>
        <v>0</v>
      </c>
    </row>
    <row r="23" spans="1:175" x14ac:dyDescent="0.2">
      <c r="A23" s="153" t="s">
        <v>479</v>
      </c>
      <c r="B23" s="10"/>
      <c r="C23" s="7"/>
      <c r="D23" s="7"/>
      <c r="E23" s="7"/>
      <c r="F23" s="7"/>
      <c r="G23" s="7"/>
      <c r="H23" s="7"/>
      <c r="I23" s="7"/>
      <c r="J23" s="7"/>
      <c r="K23" s="7"/>
      <c r="L23" s="7"/>
      <c r="M23" s="7"/>
      <c r="N23" s="7"/>
      <c r="O23" s="7"/>
      <c r="P23" s="7"/>
      <c r="Q23" s="7"/>
      <c r="R23" s="7"/>
      <c r="S23" s="7"/>
      <c r="T23" s="7"/>
      <c r="U23" s="7"/>
      <c r="V23" s="7"/>
      <c r="W23" s="7"/>
      <c r="X23" s="7"/>
      <c r="Y23" s="7"/>
      <c r="Z23" s="7"/>
      <c r="AA23" s="7">
        <f>SUM([1]Önkormányzat!$AW$215)</f>
        <v>0</v>
      </c>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135">
        <f>SUM(C23:DP23)</f>
        <v>0</v>
      </c>
      <c r="DT23" s="8"/>
      <c r="DU23" s="8"/>
      <c r="DV23" s="7">
        <f>SUM([1]Hivatal!$E$245)</f>
        <v>0</v>
      </c>
      <c r="DW23" s="7"/>
      <c r="DX23" s="7"/>
      <c r="DY23" s="7">
        <f>SUM([1]Hivatal!$J$245)</f>
        <v>0</v>
      </c>
      <c r="DZ23" s="7"/>
      <c r="EA23" s="7"/>
      <c r="EB23" s="7">
        <f>SUM([1]Hivatal!$O$245)</f>
        <v>0</v>
      </c>
      <c r="EC23" s="7"/>
      <c r="ED23" s="7"/>
      <c r="EE23" s="7">
        <f>SUM([1]Hivatal!$X$245)</f>
        <v>0</v>
      </c>
      <c r="EF23" s="7"/>
      <c r="EG23" s="7"/>
      <c r="EH23" s="7">
        <f>SUM([1]Hivatal!$AB$245)</f>
        <v>0</v>
      </c>
      <c r="EI23" s="7"/>
      <c r="EJ23" s="7"/>
      <c r="EK23" s="7"/>
      <c r="EL23" s="7"/>
      <c r="EM23" s="7"/>
      <c r="EN23" s="7"/>
      <c r="EO23" s="7"/>
      <c r="EP23" s="7"/>
      <c r="EQ23" s="7">
        <f>SUM([1]Hivatal!$AT$245)</f>
        <v>0</v>
      </c>
      <c r="ER23" s="7"/>
      <c r="ES23" s="7"/>
      <c r="ET23" s="7"/>
      <c r="EU23" s="7"/>
      <c r="EV23" s="7"/>
      <c r="EW23" s="135">
        <f>SUM(DV23:ET23)</f>
        <v>0</v>
      </c>
      <c r="EX23" s="135"/>
      <c r="EY23" s="7"/>
      <c r="EZ23" s="7"/>
      <c r="FA23" s="7"/>
      <c r="FB23" s="7"/>
      <c r="FC23" s="7"/>
      <c r="FD23" s="7"/>
      <c r="FE23" s="7"/>
      <c r="FF23" s="7"/>
      <c r="FG23" s="7"/>
      <c r="FH23" s="7"/>
      <c r="FI23" s="7"/>
      <c r="FJ23" s="7"/>
      <c r="FK23" s="7"/>
      <c r="FL23" s="8">
        <f t="shared" si="8"/>
        <v>0</v>
      </c>
      <c r="FM23" s="8"/>
      <c r="FN23" s="8"/>
      <c r="FO23" s="8"/>
      <c r="FP23" s="11">
        <f t="shared" si="9"/>
        <v>0</v>
      </c>
      <c r="FQ23" s="154">
        <f t="shared" si="10"/>
        <v>0</v>
      </c>
    </row>
    <row r="24" spans="1:175" x14ac:dyDescent="0.2">
      <c r="A24" s="153" t="s">
        <v>480</v>
      </c>
      <c r="B24" s="10"/>
      <c r="C24" s="7"/>
      <c r="D24" s="7"/>
      <c r="E24" s="7"/>
      <c r="F24" s="7"/>
      <c r="G24" s="7"/>
      <c r="H24" s="7"/>
      <c r="I24" s="7"/>
      <c r="J24" s="7"/>
      <c r="K24" s="7"/>
      <c r="L24" s="7"/>
      <c r="M24" s="7"/>
      <c r="N24" s="7"/>
      <c r="O24" s="7"/>
      <c r="P24" s="7"/>
      <c r="Q24" s="7"/>
      <c r="R24" s="7"/>
      <c r="S24" s="7"/>
      <c r="T24" s="7"/>
      <c r="U24" s="7"/>
      <c r="V24" s="7"/>
      <c r="W24" s="7"/>
      <c r="X24" s="7"/>
      <c r="Y24" s="7"/>
      <c r="Z24" s="7"/>
      <c r="AA24" s="7">
        <f>SUM([1]Önkormányzat!$AW$226)</f>
        <v>0</v>
      </c>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135">
        <f>SUM(C24:DP24)</f>
        <v>0</v>
      </c>
      <c r="DT24" s="8"/>
      <c r="DU24" s="8"/>
      <c r="DV24" s="7">
        <f>SUM([1]Hivatal!$E$250)</f>
        <v>0</v>
      </c>
      <c r="DW24" s="7"/>
      <c r="DX24" s="7"/>
      <c r="DY24" s="7">
        <f>SUM([1]Hivatal!$J$250)</f>
        <v>0</v>
      </c>
      <c r="DZ24" s="7"/>
      <c r="EA24" s="7"/>
      <c r="EB24" s="7">
        <f>SUM([1]Hivatal!$O$250)</f>
        <v>0</v>
      </c>
      <c r="EC24" s="7"/>
      <c r="ED24" s="7"/>
      <c r="EE24" s="7">
        <f>SUM([1]Hivatal!$X$250)</f>
        <v>0</v>
      </c>
      <c r="EF24" s="7"/>
      <c r="EG24" s="7"/>
      <c r="EH24" s="7">
        <f>SUM([1]Hivatal!$AB$250)</f>
        <v>0</v>
      </c>
      <c r="EI24" s="7"/>
      <c r="EJ24" s="7"/>
      <c r="EK24" s="7"/>
      <c r="EL24" s="7"/>
      <c r="EM24" s="7"/>
      <c r="EN24" s="7"/>
      <c r="EO24" s="7"/>
      <c r="EP24" s="7"/>
      <c r="EQ24" s="7">
        <f>SUM([1]Hivatal!$AT$250)</f>
        <v>0</v>
      </c>
      <c r="ER24" s="7"/>
      <c r="ES24" s="7"/>
      <c r="ET24" s="7"/>
      <c r="EU24" s="7"/>
      <c r="EV24" s="7"/>
      <c r="EW24" s="135">
        <f>SUM(DV24:ET24)</f>
        <v>0</v>
      </c>
      <c r="EX24" s="135"/>
      <c r="EY24" s="7"/>
      <c r="EZ24" s="7"/>
      <c r="FA24" s="7"/>
      <c r="FB24" s="7"/>
      <c r="FC24" s="7"/>
      <c r="FD24" s="7"/>
      <c r="FE24" s="7"/>
      <c r="FF24" s="7"/>
      <c r="FG24" s="7"/>
      <c r="FH24" s="7"/>
      <c r="FI24" s="7"/>
      <c r="FJ24" s="7"/>
      <c r="FK24" s="7"/>
      <c r="FL24" s="8">
        <f t="shared" si="8"/>
        <v>0</v>
      </c>
      <c r="FM24" s="8"/>
      <c r="FN24" s="8"/>
      <c r="FO24" s="8"/>
      <c r="FP24" s="11">
        <f t="shared" si="9"/>
        <v>0</v>
      </c>
      <c r="FQ24" s="154">
        <f t="shared" si="10"/>
        <v>0</v>
      </c>
    </row>
    <row r="25" spans="1:175" x14ac:dyDescent="0.2">
      <c r="A25" s="153" t="s">
        <v>481</v>
      </c>
      <c r="B25" s="10"/>
      <c r="C25" s="7"/>
      <c r="D25" s="7"/>
      <c r="E25" s="7"/>
      <c r="F25" s="7"/>
      <c r="G25" s="7"/>
      <c r="H25" s="7"/>
      <c r="I25" s="7"/>
      <c r="J25" s="7"/>
      <c r="K25" s="7"/>
      <c r="L25" s="7"/>
      <c r="M25" s="7"/>
      <c r="N25" s="7"/>
      <c r="O25" s="7"/>
      <c r="P25" s="7"/>
      <c r="Q25" s="7"/>
      <c r="R25" s="7"/>
      <c r="S25" s="7"/>
      <c r="T25" s="7"/>
      <c r="U25" s="7"/>
      <c r="V25" s="7"/>
      <c r="W25" s="7"/>
      <c r="X25" s="7"/>
      <c r="Y25" s="7"/>
      <c r="Z25" s="7"/>
      <c r="AA25" s="7">
        <f>SUM([1]Önkormányzat!$AW$231)</f>
        <v>0</v>
      </c>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135">
        <f>SUM(C25:DP25)</f>
        <v>0</v>
      </c>
      <c r="DT25" s="8"/>
      <c r="DU25" s="8"/>
      <c r="DV25" s="7">
        <f>SUM([1]Hivatal!$E$255)</f>
        <v>0</v>
      </c>
      <c r="DW25" s="7"/>
      <c r="DX25" s="7"/>
      <c r="DY25" s="7">
        <f>SUM([1]Hivatal!$J$255)</f>
        <v>0</v>
      </c>
      <c r="DZ25" s="7"/>
      <c r="EA25" s="7"/>
      <c r="EB25" s="7">
        <f>SUM([1]Hivatal!$O$255)</f>
        <v>0</v>
      </c>
      <c r="EC25" s="7"/>
      <c r="ED25" s="7"/>
      <c r="EE25" s="7">
        <f>SUM([1]Hivatal!$X$255)</f>
        <v>0</v>
      </c>
      <c r="EF25" s="7"/>
      <c r="EG25" s="7"/>
      <c r="EH25" s="7">
        <f>SUM([1]Hivatal!$AB$255)</f>
        <v>0</v>
      </c>
      <c r="EI25" s="7"/>
      <c r="EJ25" s="7"/>
      <c r="EK25" s="7"/>
      <c r="EL25" s="7"/>
      <c r="EM25" s="7"/>
      <c r="EN25" s="7"/>
      <c r="EO25" s="7"/>
      <c r="EP25" s="7"/>
      <c r="EQ25" s="7">
        <f>SUM([1]Hivatal!$AT$255)</f>
        <v>0</v>
      </c>
      <c r="ER25" s="7"/>
      <c r="ES25" s="7"/>
      <c r="ET25" s="7"/>
      <c r="EU25" s="7"/>
      <c r="EV25" s="7"/>
      <c r="EW25" s="135">
        <f>SUM(DV25:ET25)</f>
        <v>0</v>
      </c>
      <c r="EX25" s="135"/>
      <c r="EY25" s="7"/>
      <c r="EZ25" s="7"/>
      <c r="FA25" s="7"/>
      <c r="FB25" s="7"/>
      <c r="FC25" s="7"/>
      <c r="FD25" s="7"/>
      <c r="FE25" s="7"/>
      <c r="FF25" s="7"/>
      <c r="FG25" s="7"/>
      <c r="FH25" s="7"/>
      <c r="FI25" s="7"/>
      <c r="FJ25" s="7"/>
      <c r="FK25" s="7"/>
      <c r="FL25" s="8">
        <f t="shared" si="8"/>
        <v>0</v>
      </c>
      <c r="FM25" s="8"/>
      <c r="FN25" s="8"/>
      <c r="FO25" s="8"/>
      <c r="FP25" s="11">
        <f t="shared" si="9"/>
        <v>0</v>
      </c>
      <c r="FQ25" s="154">
        <f t="shared" si="10"/>
        <v>0</v>
      </c>
    </row>
    <row r="26" spans="1:175" s="13" customFormat="1" ht="13.5" thickBot="1" x14ac:dyDescent="0.25">
      <c r="A26" s="157" t="s">
        <v>482</v>
      </c>
      <c r="B26" s="34"/>
      <c r="C26" s="36">
        <f>C7+C18</f>
        <v>0</v>
      </c>
      <c r="D26" s="36"/>
      <c r="E26" s="36"/>
      <c r="F26" s="36">
        <f t="shared" ref="F26:FN26" si="23">F7+F18</f>
        <v>0</v>
      </c>
      <c r="G26" s="36"/>
      <c r="H26" s="36"/>
      <c r="I26" s="36">
        <f t="shared" si="23"/>
        <v>0</v>
      </c>
      <c r="J26" s="36"/>
      <c r="K26" s="36"/>
      <c r="L26" s="36">
        <f t="shared" si="23"/>
        <v>0</v>
      </c>
      <c r="M26" s="36"/>
      <c r="N26" s="36"/>
      <c r="O26" s="36">
        <f t="shared" si="23"/>
        <v>0</v>
      </c>
      <c r="P26" s="36"/>
      <c r="Q26" s="36"/>
      <c r="R26" s="36">
        <f t="shared" si="23"/>
        <v>0</v>
      </c>
      <c r="S26" s="36"/>
      <c r="T26" s="36"/>
      <c r="U26" s="36">
        <f t="shared" si="23"/>
        <v>0</v>
      </c>
      <c r="V26" s="36"/>
      <c r="W26" s="36"/>
      <c r="X26" s="36">
        <f t="shared" si="23"/>
        <v>0</v>
      </c>
      <c r="Y26" s="36"/>
      <c r="Z26" s="36"/>
      <c r="AA26" s="36">
        <f t="shared" si="23"/>
        <v>0</v>
      </c>
      <c r="AB26" s="36"/>
      <c r="AC26" s="36"/>
      <c r="AD26" s="36">
        <f t="shared" si="23"/>
        <v>0</v>
      </c>
      <c r="AE26" s="36"/>
      <c r="AF26" s="36"/>
      <c r="AG26" s="36">
        <f t="shared" si="23"/>
        <v>0</v>
      </c>
      <c r="AH26" s="36"/>
      <c r="AI26" s="36"/>
      <c r="AJ26" s="36">
        <f t="shared" si="23"/>
        <v>0</v>
      </c>
      <c r="AK26" s="36"/>
      <c r="AL26" s="36"/>
      <c r="AM26" s="36">
        <f t="shared" si="23"/>
        <v>0</v>
      </c>
      <c r="AN26" s="36"/>
      <c r="AO26" s="36"/>
      <c r="AP26" s="36">
        <f t="shared" si="23"/>
        <v>0</v>
      </c>
      <c r="AQ26" s="36"/>
      <c r="AR26" s="36"/>
      <c r="AS26" s="36">
        <f>AS7+AS18</f>
        <v>0</v>
      </c>
      <c r="AT26" s="36"/>
      <c r="AU26" s="36"/>
      <c r="AV26" s="36">
        <f t="shared" si="23"/>
        <v>0</v>
      </c>
      <c r="AW26" s="36"/>
      <c r="AX26" s="36"/>
      <c r="AY26" s="36">
        <f t="shared" si="23"/>
        <v>0</v>
      </c>
      <c r="AZ26" s="36"/>
      <c r="BA26" s="36"/>
      <c r="BB26" s="36">
        <f t="shared" si="23"/>
        <v>0</v>
      </c>
      <c r="BC26" s="36"/>
      <c r="BD26" s="36"/>
      <c r="BE26" s="36">
        <f t="shared" si="23"/>
        <v>0</v>
      </c>
      <c r="BF26" s="36"/>
      <c r="BG26" s="36"/>
      <c r="BH26" s="36">
        <f t="shared" si="23"/>
        <v>0</v>
      </c>
      <c r="BI26" s="36"/>
      <c r="BJ26" s="36"/>
      <c r="BK26" s="36">
        <f t="shared" si="23"/>
        <v>0</v>
      </c>
      <c r="BL26" s="36"/>
      <c r="BM26" s="36"/>
      <c r="BN26" s="36">
        <f t="shared" si="23"/>
        <v>0</v>
      </c>
      <c r="BO26" s="36"/>
      <c r="BP26" s="36"/>
      <c r="BQ26" s="36">
        <f t="shared" si="23"/>
        <v>0</v>
      </c>
      <c r="BR26" s="36"/>
      <c r="BS26" s="36"/>
      <c r="BT26" s="36">
        <f t="shared" si="23"/>
        <v>0</v>
      </c>
      <c r="BU26" s="36"/>
      <c r="BV26" s="36"/>
      <c r="BW26" s="36">
        <f t="shared" si="23"/>
        <v>0</v>
      </c>
      <c r="BX26" s="36"/>
      <c r="BY26" s="36"/>
      <c r="BZ26" s="36">
        <f t="shared" si="23"/>
        <v>0</v>
      </c>
      <c r="CA26" s="36"/>
      <c r="CB26" s="36"/>
      <c r="CC26" s="36">
        <f t="shared" si="23"/>
        <v>0</v>
      </c>
      <c r="CD26" s="36"/>
      <c r="CE26" s="36"/>
      <c r="CF26" s="36">
        <f t="shared" si="23"/>
        <v>0</v>
      </c>
      <c r="CG26" s="36"/>
      <c r="CH26" s="36"/>
      <c r="CI26" s="36">
        <f t="shared" si="23"/>
        <v>0</v>
      </c>
      <c r="CJ26" s="36"/>
      <c r="CK26" s="36"/>
      <c r="CL26" s="36">
        <f t="shared" si="23"/>
        <v>0</v>
      </c>
      <c r="CM26" s="36"/>
      <c r="CN26" s="36"/>
      <c r="CO26" s="36">
        <f t="shared" si="23"/>
        <v>0</v>
      </c>
      <c r="CP26" s="36"/>
      <c r="CQ26" s="36"/>
      <c r="CR26" s="36">
        <f t="shared" si="23"/>
        <v>0</v>
      </c>
      <c r="CS26" s="36"/>
      <c r="CT26" s="36"/>
      <c r="CU26" s="36">
        <f t="shared" si="23"/>
        <v>0</v>
      </c>
      <c r="CV26" s="36"/>
      <c r="CW26" s="36"/>
      <c r="CX26" s="36">
        <f t="shared" si="23"/>
        <v>0</v>
      </c>
      <c r="CY26" s="36"/>
      <c r="CZ26" s="36"/>
      <c r="DA26" s="36">
        <f t="shared" si="23"/>
        <v>0</v>
      </c>
      <c r="DB26" s="36"/>
      <c r="DC26" s="36"/>
      <c r="DD26" s="36">
        <f t="shared" si="23"/>
        <v>0</v>
      </c>
      <c r="DE26" s="36"/>
      <c r="DF26" s="36"/>
      <c r="DG26" s="36">
        <f t="shared" si="23"/>
        <v>0</v>
      </c>
      <c r="DH26" s="36"/>
      <c r="DI26" s="36"/>
      <c r="DJ26" s="36">
        <f t="shared" si="23"/>
        <v>0</v>
      </c>
      <c r="DK26" s="36"/>
      <c r="DL26" s="36"/>
      <c r="DM26" s="36">
        <f t="shared" si="23"/>
        <v>0</v>
      </c>
      <c r="DN26" s="36"/>
      <c r="DO26" s="36"/>
      <c r="DP26" s="36">
        <f t="shared" si="23"/>
        <v>0</v>
      </c>
      <c r="DQ26" s="36"/>
      <c r="DR26" s="36"/>
      <c r="DS26" s="137">
        <f t="shared" si="23"/>
        <v>0</v>
      </c>
      <c r="DT26" s="36"/>
      <c r="DU26" s="36"/>
      <c r="DV26" s="36">
        <f t="shared" ref="DV26" si="24">DV7+DV18</f>
        <v>17608</v>
      </c>
      <c r="DW26" s="36"/>
      <c r="DX26" s="36"/>
      <c r="DY26" s="36">
        <f t="shared" ref="DY26:EB26" si="25">DY7+DY18</f>
        <v>5811</v>
      </c>
      <c r="DZ26" s="36"/>
      <c r="EA26" s="36"/>
      <c r="EB26" s="36">
        <f t="shared" si="25"/>
        <v>5832</v>
      </c>
      <c r="EC26" s="36"/>
      <c r="ED26" s="36"/>
      <c r="EE26" s="36">
        <f t="shared" ref="EE26:EH26" si="26">EE7+EE18</f>
        <v>1500</v>
      </c>
      <c r="EF26" s="36"/>
      <c r="EG26" s="36"/>
      <c r="EH26" s="36">
        <f t="shared" si="26"/>
        <v>500</v>
      </c>
      <c r="EI26" s="36"/>
      <c r="EJ26" s="36"/>
      <c r="EK26" s="36">
        <f t="shared" si="23"/>
        <v>0</v>
      </c>
      <c r="EL26" s="36"/>
      <c r="EM26" s="36"/>
      <c r="EN26" s="36">
        <f t="shared" si="23"/>
        <v>0</v>
      </c>
      <c r="EO26" s="36"/>
      <c r="EP26" s="36"/>
      <c r="EQ26" s="36">
        <f t="shared" si="23"/>
        <v>276970</v>
      </c>
      <c r="ER26" s="36"/>
      <c r="ES26" s="36"/>
      <c r="ET26" s="36">
        <f t="shared" si="23"/>
        <v>0</v>
      </c>
      <c r="EU26" s="36"/>
      <c r="EV26" s="36"/>
      <c r="EW26" s="137">
        <f t="shared" si="23"/>
        <v>308221</v>
      </c>
      <c r="EX26" s="137"/>
      <c r="EY26" s="36">
        <f t="shared" si="23"/>
        <v>0</v>
      </c>
      <c r="EZ26" s="36">
        <f t="shared" si="23"/>
        <v>0</v>
      </c>
      <c r="FA26" s="36">
        <f t="shared" si="23"/>
        <v>0</v>
      </c>
      <c r="FB26" s="36">
        <f t="shared" si="23"/>
        <v>0</v>
      </c>
      <c r="FC26" s="36">
        <f t="shared" si="23"/>
        <v>0</v>
      </c>
      <c r="FD26" s="36">
        <f t="shared" si="23"/>
        <v>0</v>
      </c>
      <c r="FE26" s="36">
        <f t="shared" si="23"/>
        <v>0</v>
      </c>
      <c r="FF26" s="36">
        <f t="shared" si="23"/>
        <v>0</v>
      </c>
      <c r="FG26" s="36">
        <f t="shared" si="23"/>
        <v>0</v>
      </c>
      <c r="FH26" s="36">
        <f t="shared" si="23"/>
        <v>0</v>
      </c>
      <c r="FI26" s="36">
        <f t="shared" si="23"/>
        <v>0</v>
      </c>
      <c r="FJ26" s="36">
        <f t="shared" si="23"/>
        <v>0</v>
      </c>
      <c r="FK26" s="36">
        <f>FK7+FK18</f>
        <v>0</v>
      </c>
      <c r="FL26" s="36">
        <f t="shared" si="23"/>
        <v>0</v>
      </c>
      <c r="FM26" s="36">
        <f t="shared" si="23"/>
        <v>0</v>
      </c>
      <c r="FN26" s="36">
        <f t="shared" si="23"/>
        <v>0</v>
      </c>
      <c r="FO26" s="36">
        <f>FO7+FO18</f>
        <v>0</v>
      </c>
      <c r="FP26" s="36">
        <f>FP7+FP18</f>
        <v>0</v>
      </c>
      <c r="FQ26" s="158">
        <f>FQ7+FQ18</f>
        <v>308221</v>
      </c>
    </row>
    <row r="27" spans="1:175" s="13" customFormat="1" ht="16.5" thickBot="1" x14ac:dyDescent="0.25">
      <c r="A27" s="150" t="s">
        <v>642</v>
      </c>
      <c r="B27" s="33"/>
      <c r="C27" s="37">
        <f>C52+C61</f>
        <v>0</v>
      </c>
      <c r="D27" s="37"/>
      <c r="E27" s="37"/>
      <c r="F27" s="37">
        <f t="shared" ref="F27:FN27" si="27">F52+F61</f>
        <v>0</v>
      </c>
      <c r="G27" s="37"/>
      <c r="H27" s="37"/>
      <c r="I27" s="37">
        <f t="shared" si="27"/>
        <v>0</v>
      </c>
      <c r="J27" s="37"/>
      <c r="K27" s="37"/>
      <c r="L27" s="37">
        <f t="shared" si="27"/>
        <v>0</v>
      </c>
      <c r="M27" s="37"/>
      <c r="N27" s="37"/>
      <c r="O27" s="37">
        <f t="shared" si="27"/>
        <v>0</v>
      </c>
      <c r="P27" s="37"/>
      <c r="Q27" s="37"/>
      <c r="R27" s="37">
        <f t="shared" si="27"/>
        <v>0</v>
      </c>
      <c r="S27" s="37"/>
      <c r="T27" s="37"/>
      <c r="U27" s="37">
        <f t="shared" si="27"/>
        <v>0</v>
      </c>
      <c r="V27" s="37"/>
      <c r="W27" s="37"/>
      <c r="X27" s="37">
        <f t="shared" si="27"/>
        <v>0</v>
      </c>
      <c r="Y27" s="37"/>
      <c r="Z27" s="37"/>
      <c r="AA27" s="37">
        <f t="shared" si="27"/>
        <v>0</v>
      </c>
      <c r="AB27" s="37"/>
      <c r="AC27" s="37"/>
      <c r="AD27" s="37">
        <f t="shared" si="27"/>
        <v>0</v>
      </c>
      <c r="AE27" s="37"/>
      <c r="AF27" s="37"/>
      <c r="AG27" s="37">
        <f t="shared" si="27"/>
        <v>0</v>
      </c>
      <c r="AH27" s="37"/>
      <c r="AI27" s="37"/>
      <c r="AJ27" s="37">
        <f t="shared" si="27"/>
        <v>0</v>
      </c>
      <c r="AK27" s="37"/>
      <c r="AL27" s="37"/>
      <c r="AM27" s="37">
        <f t="shared" si="27"/>
        <v>0</v>
      </c>
      <c r="AN27" s="37"/>
      <c r="AO27" s="37"/>
      <c r="AP27" s="37">
        <f t="shared" si="27"/>
        <v>0</v>
      </c>
      <c r="AQ27" s="37"/>
      <c r="AR27" s="37"/>
      <c r="AS27" s="37">
        <f>AS52+AS61</f>
        <v>0</v>
      </c>
      <c r="AT27" s="37"/>
      <c r="AU27" s="37"/>
      <c r="AV27" s="37">
        <f t="shared" si="27"/>
        <v>0</v>
      </c>
      <c r="AW27" s="37"/>
      <c r="AX27" s="37"/>
      <c r="AY27" s="37">
        <f t="shared" si="27"/>
        <v>0</v>
      </c>
      <c r="AZ27" s="37"/>
      <c r="BA27" s="37"/>
      <c r="BB27" s="37">
        <f t="shared" si="27"/>
        <v>0</v>
      </c>
      <c r="BC27" s="37"/>
      <c r="BD27" s="37"/>
      <c r="BE27" s="37">
        <f t="shared" si="27"/>
        <v>0</v>
      </c>
      <c r="BF27" s="37"/>
      <c r="BG27" s="37"/>
      <c r="BH27" s="37">
        <f t="shared" si="27"/>
        <v>0</v>
      </c>
      <c r="BI27" s="37"/>
      <c r="BJ27" s="37"/>
      <c r="BK27" s="37">
        <f t="shared" si="27"/>
        <v>0</v>
      </c>
      <c r="BL27" s="37"/>
      <c r="BM27" s="37"/>
      <c r="BN27" s="37">
        <f t="shared" si="27"/>
        <v>0</v>
      </c>
      <c r="BO27" s="37"/>
      <c r="BP27" s="37"/>
      <c r="BQ27" s="37">
        <f t="shared" si="27"/>
        <v>0</v>
      </c>
      <c r="BR27" s="37"/>
      <c r="BS27" s="37"/>
      <c r="BT27" s="37">
        <f t="shared" si="27"/>
        <v>0</v>
      </c>
      <c r="BU27" s="37"/>
      <c r="BV27" s="37"/>
      <c r="BW27" s="37">
        <f t="shared" si="27"/>
        <v>0</v>
      </c>
      <c r="BX27" s="37"/>
      <c r="BY27" s="37"/>
      <c r="BZ27" s="37">
        <f t="shared" si="27"/>
        <v>0</v>
      </c>
      <c r="CA27" s="37"/>
      <c r="CB27" s="37"/>
      <c r="CC27" s="37">
        <f t="shared" si="27"/>
        <v>0</v>
      </c>
      <c r="CD27" s="37"/>
      <c r="CE27" s="37"/>
      <c r="CF27" s="37">
        <f t="shared" si="27"/>
        <v>0</v>
      </c>
      <c r="CG27" s="37"/>
      <c r="CH27" s="37"/>
      <c r="CI27" s="37">
        <f t="shared" si="27"/>
        <v>0</v>
      </c>
      <c r="CJ27" s="37"/>
      <c r="CK27" s="37"/>
      <c r="CL27" s="37">
        <f t="shared" si="27"/>
        <v>0</v>
      </c>
      <c r="CM27" s="37"/>
      <c r="CN27" s="37"/>
      <c r="CO27" s="37">
        <f t="shared" si="27"/>
        <v>0</v>
      </c>
      <c r="CP27" s="37"/>
      <c r="CQ27" s="37"/>
      <c r="CR27" s="37">
        <f t="shared" si="27"/>
        <v>0</v>
      </c>
      <c r="CS27" s="37"/>
      <c r="CT27" s="37"/>
      <c r="CU27" s="37">
        <f t="shared" si="27"/>
        <v>0</v>
      </c>
      <c r="CV27" s="37"/>
      <c r="CW27" s="37"/>
      <c r="CX27" s="37">
        <f t="shared" si="27"/>
        <v>0</v>
      </c>
      <c r="CY27" s="37"/>
      <c r="CZ27" s="37"/>
      <c r="DA27" s="37">
        <f t="shared" si="27"/>
        <v>0</v>
      </c>
      <c r="DB27" s="37"/>
      <c r="DC27" s="37"/>
      <c r="DD27" s="37">
        <f t="shared" si="27"/>
        <v>0</v>
      </c>
      <c r="DE27" s="37"/>
      <c r="DF27" s="37"/>
      <c r="DG27" s="37">
        <f t="shared" si="27"/>
        <v>0</v>
      </c>
      <c r="DH27" s="37"/>
      <c r="DI27" s="37"/>
      <c r="DJ27" s="37">
        <f t="shared" si="27"/>
        <v>0</v>
      </c>
      <c r="DK27" s="37"/>
      <c r="DL27" s="37"/>
      <c r="DM27" s="37">
        <f t="shared" si="27"/>
        <v>0</v>
      </c>
      <c r="DN27" s="37"/>
      <c r="DO27" s="37"/>
      <c r="DP27" s="37">
        <f t="shared" si="27"/>
        <v>0</v>
      </c>
      <c r="DQ27" s="37"/>
      <c r="DR27" s="37"/>
      <c r="DS27" s="138">
        <f t="shared" si="27"/>
        <v>0</v>
      </c>
      <c r="DT27" s="37"/>
      <c r="DU27" s="37"/>
      <c r="DV27" s="37">
        <f t="shared" ref="DV27" si="28">DV52+DV61</f>
        <v>17608</v>
      </c>
      <c r="DW27" s="37"/>
      <c r="DX27" s="37"/>
      <c r="DY27" s="37">
        <f t="shared" ref="DY27:EB27" si="29">DY52+DY61</f>
        <v>5811</v>
      </c>
      <c r="DZ27" s="37"/>
      <c r="EA27" s="37"/>
      <c r="EB27" s="37">
        <f t="shared" si="29"/>
        <v>5832</v>
      </c>
      <c r="EC27" s="37"/>
      <c r="ED27" s="37"/>
      <c r="EE27" s="37">
        <f t="shared" ref="EE27:EH27" si="30">EE52+EE61</f>
        <v>1500</v>
      </c>
      <c r="EF27" s="37"/>
      <c r="EG27" s="37"/>
      <c r="EH27" s="37">
        <f t="shared" si="30"/>
        <v>500</v>
      </c>
      <c r="EI27" s="37"/>
      <c r="EJ27" s="37"/>
      <c r="EK27" s="37">
        <f t="shared" si="27"/>
        <v>0</v>
      </c>
      <c r="EL27" s="37"/>
      <c r="EM27" s="37"/>
      <c r="EN27" s="37">
        <f t="shared" si="27"/>
        <v>0</v>
      </c>
      <c r="EO27" s="37"/>
      <c r="EP27" s="37"/>
      <c r="EQ27" s="37">
        <f t="shared" si="27"/>
        <v>276970</v>
      </c>
      <c r="ER27" s="37"/>
      <c r="ES27" s="37"/>
      <c r="ET27" s="37">
        <f t="shared" si="27"/>
        <v>0</v>
      </c>
      <c r="EU27" s="37"/>
      <c r="EV27" s="37"/>
      <c r="EW27" s="138">
        <f t="shared" si="27"/>
        <v>308221</v>
      </c>
      <c r="EX27" s="138"/>
      <c r="EY27" s="37">
        <f t="shared" si="27"/>
        <v>0</v>
      </c>
      <c r="EZ27" s="37">
        <f t="shared" si="27"/>
        <v>0</v>
      </c>
      <c r="FA27" s="37">
        <f t="shared" si="27"/>
        <v>0</v>
      </c>
      <c r="FB27" s="37">
        <f t="shared" si="27"/>
        <v>0</v>
      </c>
      <c r="FC27" s="37">
        <f t="shared" si="27"/>
        <v>0</v>
      </c>
      <c r="FD27" s="37">
        <f t="shared" si="27"/>
        <v>0</v>
      </c>
      <c r="FE27" s="37">
        <f t="shared" si="27"/>
        <v>0</v>
      </c>
      <c r="FF27" s="37">
        <f t="shared" si="27"/>
        <v>0</v>
      </c>
      <c r="FG27" s="37">
        <f t="shared" si="27"/>
        <v>0</v>
      </c>
      <c r="FH27" s="37">
        <f t="shared" si="27"/>
        <v>0</v>
      </c>
      <c r="FI27" s="37">
        <f t="shared" si="27"/>
        <v>0</v>
      </c>
      <c r="FJ27" s="37">
        <f t="shared" si="27"/>
        <v>0</v>
      </c>
      <c r="FK27" s="37">
        <f>FK52+FK61</f>
        <v>0</v>
      </c>
      <c r="FL27" s="37">
        <f t="shared" si="27"/>
        <v>0</v>
      </c>
      <c r="FM27" s="37">
        <f t="shared" si="27"/>
        <v>0</v>
      </c>
      <c r="FN27" s="37">
        <f t="shared" si="27"/>
        <v>0</v>
      </c>
      <c r="FO27" s="37">
        <f>FO52+FO61</f>
        <v>0</v>
      </c>
      <c r="FP27" s="37">
        <f>FP52+FP61</f>
        <v>0</v>
      </c>
      <c r="FQ27" s="159">
        <f>FQ52+FQ61</f>
        <v>308221</v>
      </c>
    </row>
    <row r="28" spans="1:175" s="13" customFormat="1" x14ac:dyDescent="0.2">
      <c r="A28" s="151" t="s">
        <v>483</v>
      </c>
      <c r="B28" s="32"/>
      <c r="C28" s="35">
        <f>C29+C35+C36+C37</f>
        <v>0</v>
      </c>
      <c r="D28" s="35"/>
      <c r="E28" s="35"/>
      <c r="F28" s="35">
        <f t="shared" ref="F28:FN28" si="31">F29+F35+F36+F37</f>
        <v>0</v>
      </c>
      <c r="G28" s="35"/>
      <c r="H28" s="35"/>
      <c r="I28" s="35">
        <f t="shared" si="31"/>
        <v>0</v>
      </c>
      <c r="J28" s="35"/>
      <c r="K28" s="35"/>
      <c r="L28" s="35">
        <f t="shared" si="31"/>
        <v>0</v>
      </c>
      <c r="M28" s="35"/>
      <c r="N28" s="35"/>
      <c r="O28" s="35">
        <f t="shared" si="31"/>
        <v>0</v>
      </c>
      <c r="P28" s="35"/>
      <c r="Q28" s="35"/>
      <c r="R28" s="35">
        <f t="shared" si="31"/>
        <v>0</v>
      </c>
      <c r="S28" s="35"/>
      <c r="T28" s="35"/>
      <c r="U28" s="35">
        <f t="shared" si="31"/>
        <v>0</v>
      </c>
      <c r="V28" s="35"/>
      <c r="W28" s="35"/>
      <c r="X28" s="35">
        <f t="shared" si="31"/>
        <v>0</v>
      </c>
      <c r="Y28" s="35"/>
      <c r="Z28" s="35"/>
      <c r="AA28" s="35">
        <f t="shared" si="31"/>
        <v>0</v>
      </c>
      <c r="AB28" s="35"/>
      <c r="AC28" s="35"/>
      <c r="AD28" s="35">
        <f t="shared" si="31"/>
        <v>0</v>
      </c>
      <c r="AE28" s="35"/>
      <c r="AF28" s="35"/>
      <c r="AG28" s="35">
        <f t="shared" si="31"/>
        <v>0</v>
      </c>
      <c r="AH28" s="35"/>
      <c r="AI28" s="35"/>
      <c r="AJ28" s="35">
        <f t="shared" si="31"/>
        <v>0</v>
      </c>
      <c r="AK28" s="35"/>
      <c r="AL28" s="35"/>
      <c r="AM28" s="35">
        <f t="shared" si="31"/>
        <v>0</v>
      </c>
      <c r="AN28" s="35"/>
      <c r="AO28" s="35"/>
      <c r="AP28" s="35">
        <f t="shared" si="31"/>
        <v>0</v>
      </c>
      <c r="AQ28" s="35"/>
      <c r="AR28" s="35"/>
      <c r="AS28" s="35">
        <f>AS29+AS35+AS36+AS37</f>
        <v>0</v>
      </c>
      <c r="AT28" s="35"/>
      <c r="AU28" s="35"/>
      <c r="AV28" s="35">
        <f t="shared" si="31"/>
        <v>0</v>
      </c>
      <c r="AW28" s="35"/>
      <c r="AX28" s="35"/>
      <c r="AY28" s="35">
        <f t="shared" si="31"/>
        <v>0</v>
      </c>
      <c r="AZ28" s="35"/>
      <c r="BA28" s="35"/>
      <c r="BB28" s="35">
        <f t="shared" si="31"/>
        <v>0</v>
      </c>
      <c r="BC28" s="35"/>
      <c r="BD28" s="35"/>
      <c r="BE28" s="35">
        <f t="shared" si="31"/>
        <v>0</v>
      </c>
      <c r="BF28" s="35"/>
      <c r="BG28" s="35"/>
      <c r="BH28" s="35">
        <f t="shared" si="31"/>
        <v>0</v>
      </c>
      <c r="BI28" s="35"/>
      <c r="BJ28" s="35"/>
      <c r="BK28" s="35">
        <f t="shared" si="31"/>
        <v>0</v>
      </c>
      <c r="BL28" s="35"/>
      <c r="BM28" s="35"/>
      <c r="BN28" s="35">
        <f t="shared" si="31"/>
        <v>0</v>
      </c>
      <c r="BO28" s="35"/>
      <c r="BP28" s="35"/>
      <c r="BQ28" s="35">
        <f t="shared" si="31"/>
        <v>0</v>
      </c>
      <c r="BR28" s="35"/>
      <c r="BS28" s="35"/>
      <c r="BT28" s="35">
        <f t="shared" si="31"/>
        <v>0</v>
      </c>
      <c r="BU28" s="35"/>
      <c r="BV28" s="35"/>
      <c r="BW28" s="35">
        <f t="shared" si="31"/>
        <v>0</v>
      </c>
      <c r="BX28" s="35"/>
      <c r="BY28" s="35"/>
      <c r="BZ28" s="35">
        <f t="shared" si="31"/>
        <v>0</v>
      </c>
      <c r="CA28" s="35"/>
      <c r="CB28" s="35"/>
      <c r="CC28" s="35">
        <f t="shared" si="31"/>
        <v>0</v>
      </c>
      <c r="CD28" s="35"/>
      <c r="CE28" s="35"/>
      <c r="CF28" s="35">
        <f t="shared" si="31"/>
        <v>0</v>
      </c>
      <c r="CG28" s="35"/>
      <c r="CH28" s="35"/>
      <c r="CI28" s="35">
        <f t="shared" si="31"/>
        <v>0</v>
      </c>
      <c r="CJ28" s="35"/>
      <c r="CK28" s="35"/>
      <c r="CL28" s="35">
        <f t="shared" si="31"/>
        <v>0</v>
      </c>
      <c r="CM28" s="35"/>
      <c r="CN28" s="35"/>
      <c r="CO28" s="35">
        <f t="shared" si="31"/>
        <v>0</v>
      </c>
      <c r="CP28" s="35"/>
      <c r="CQ28" s="35"/>
      <c r="CR28" s="35">
        <f t="shared" si="31"/>
        <v>0</v>
      </c>
      <c r="CS28" s="35"/>
      <c r="CT28" s="35"/>
      <c r="CU28" s="35">
        <f t="shared" si="31"/>
        <v>0</v>
      </c>
      <c r="CV28" s="35"/>
      <c r="CW28" s="35"/>
      <c r="CX28" s="35">
        <f t="shared" si="31"/>
        <v>0</v>
      </c>
      <c r="CY28" s="35"/>
      <c r="CZ28" s="35"/>
      <c r="DA28" s="35">
        <f t="shared" si="31"/>
        <v>0</v>
      </c>
      <c r="DB28" s="35"/>
      <c r="DC28" s="35"/>
      <c r="DD28" s="35">
        <f t="shared" si="31"/>
        <v>0</v>
      </c>
      <c r="DE28" s="35"/>
      <c r="DF28" s="35"/>
      <c r="DG28" s="35">
        <f t="shared" si="31"/>
        <v>0</v>
      </c>
      <c r="DH28" s="35"/>
      <c r="DI28" s="35"/>
      <c r="DJ28" s="35">
        <f t="shared" si="31"/>
        <v>0</v>
      </c>
      <c r="DK28" s="35"/>
      <c r="DL28" s="35"/>
      <c r="DM28" s="35">
        <f t="shared" si="31"/>
        <v>0</v>
      </c>
      <c r="DN28" s="35"/>
      <c r="DO28" s="35"/>
      <c r="DP28" s="35">
        <f t="shared" si="31"/>
        <v>0</v>
      </c>
      <c r="DQ28" s="35"/>
      <c r="DR28" s="35"/>
      <c r="DS28" s="134">
        <f t="shared" si="31"/>
        <v>0</v>
      </c>
      <c r="DT28" s="35"/>
      <c r="DU28" s="35"/>
      <c r="DV28" s="35">
        <f t="shared" ref="DV28" si="32">DV29+DV35+DV36+DV37</f>
        <v>1000</v>
      </c>
      <c r="DW28" s="35"/>
      <c r="DX28" s="35"/>
      <c r="DY28" s="35">
        <f t="shared" ref="DY28:EB28" si="33">DY29+DY35+DY36+DY37</f>
        <v>600</v>
      </c>
      <c r="DZ28" s="35"/>
      <c r="EA28" s="35"/>
      <c r="EB28" s="35">
        <f t="shared" si="33"/>
        <v>1600</v>
      </c>
      <c r="EC28" s="35"/>
      <c r="ED28" s="35"/>
      <c r="EE28" s="35">
        <f t="shared" ref="EE28:EH28" si="34">EE29+EE35+EE36+EE37</f>
        <v>0</v>
      </c>
      <c r="EF28" s="35"/>
      <c r="EG28" s="35"/>
      <c r="EH28" s="35">
        <f t="shared" si="34"/>
        <v>0</v>
      </c>
      <c r="EI28" s="35"/>
      <c r="EJ28" s="35"/>
      <c r="EK28" s="35">
        <f t="shared" si="31"/>
        <v>0</v>
      </c>
      <c r="EL28" s="35"/>
      <c r="EM28" s="35"/>
      <c r="EN28" s="35">
        <f t="shared" si="31"/>
        <v>0</v>
      </c>
      <c r="EO28" s="35"/>
      <c r="EP28" s="35"/>
      <c r="EQ28" s="35">
        <f t="shared" si="31"/>
        <v>0</v>
      </c>
      <c r="ER28" s="35"/>
      <c r="ES28" s="35"/>
      <c r="ET28" s="35">
        <f t="shared" si="31"/>
        <v>0</v>
      </c>
      <c r="EU28" s="35"/>
      <c r="EV28" s="35"/>
      <c r="EW28" s="134">
        <f t="shared" si="31"/>
        <v>3200</v>
      </c>
      <c r="EX28" s="134"/>
      <c r="EY28" s="35">
        <f t="shared" si="31"/>
        <v>0</v>
      </c>
      <c r="EZ28" s="35">
        <f t="shared" si="31"/>
        <v>0</v>
      </c>
      <c r="FA28" s="35">
        <f t="shared" si="31"/>
        <v>0</v>
      </c>
      <c r="FB28" s="35">
        <f t="shared" si="31"/>
        <v>0</v>
      </c>
      <c r="FC28" s="35">
        <f t="shared" si="31"/>
        <v>0</v>
      </c>
      <c r="FD28" s="35">
        <f t="shared" si="31"/>
        <v>0</v>
      </c>
      <c r="FE28" s="35">
        <f t="shared" si="31"/>
        <v>0</v>
      </c>
      <c r="FF28" s="35">
        <f t="shared" si="31"/>
        <v>0</v>
      </c>
      <c r="FG28" s="35">
        <f t="shared" si="31"/>
        <v>0</v>
      </c>
      <c r="FH28" s="35">
        <f t="shared" si="31"/>
        <v>0</v>
      </c>
      <c r="FI28" s="35">
        <f t="shared" si="31"/>
        <v>0</v>
      </c>
      <c r="FJ28" s="35">
        <f t="shared" si="31"/>
        <v>0</v>
      </c>
      <c r="FK28" s="35">
        <f>FK29+FK35+FK36+FK37</f>
        <v>0</v>
      </c>
      <c r="FL28" s="35">
        <f t="shared" si="31"/>
        <v>0</v>
      </c>
      <c r="FM28" s="35">
        <f t="shared" si="31"/>
        <v>0</v>
      </c>
      <c r="FN28" s="35">
        <f t="shared" si="31"/>
        <v>0</v>
      </c>
      <c r="FO28" s="35">
        <f>FO29+FO35+FO36+FO37</f>
        <v>0</v>
      </c>
      <c r="FP28" s="35">
        <f>FP29+FP35+FP36+FP37</f>
        <v>0</v>
      </c>
      <c r="FQ28" s="152">
        <f>FQ29+FQ35+FQ36+FQ37</f>
        <v>3200</v>
      </c>
    </row>
    <row r="29" spans="1:175" s="13" customFormat="1" ht="25.5" x14ac:dyDescent="0.2">
      <c r="A29" s="162" t="s">
        <v>484</v>
      </c>
      <c r="B29" s="5"/>
      <c r="C29" s="6">
        <f>C30+C31+C32+C33+C34</f>
        <v>0</v>
      </c>
      <c r="D29" s="6"/>
      <c r="E29" s="6"/>
      <c r="F29" s="6">
        <f t="shared" ref="F29:FN29" si="35">F30+F31+F32+F33+F34</f>
        <v>0</v>
      </c>
      <c r="G29" s="6"/>
      <c r="H29" s="6"/>
      <c r="I29" s="6">
        <f t="shared" si="35"/>
        <v>0</v>
      </c>
      <c r="J29" s="6"/>
      <c r="K29" s="6"/>
      <c r="L29" s="6">
        <f t="shared" si="35"/>
        <v>0</v>
      </c>
      <c r="M29" s="6"/>
      <c r="N29" s="6"/>
      <c r="O29" s="6">
        <f t="shared" si="35"/>
        <v>0</v>
      </c>
      <c r="P29" s="6"/>
      <c r="Q29" s="6"/>
      <c r="R29" s="6">
        <f t="shared" si="35"/>
        <v>0</v>
      </c>
      <c r="S29" s="6"/>
      <c r="T29" s="6"/>
      <c r="U29" s="6">
        <f t="shared" si="35"/>
        <v>0</v>
      </c>
      <c r="V29" s="6"/>
      <c r="W29" s="6"/>
      <c r="X29" s="6">
        <f t="shared" si="35"/>
        <v>0</v>
      </c>
      <c r="Y29" s="6"/>
      <c r="Z29" s="6"/>
      <c r="AA29" s="6">
        <f t="shared" si="35"/>
        <v>0</v>
      </c>
      <c r="AB29" s="6"/>
      <c r="AC29" s="6"/>
      <c r="AD29" s="6">
        <f t="shared" si="35"/>
        <v>0</v>
      </c>
      <c r="AE29" s="6"/>
      <c r="AF29" s="6"/>
      <c r="AG29" s="6">
        <f t="shared" si="35"/>
        <v>0</v>
      </c>
      <c r="AH29" s="6"/>
      <c r="AI29" s="6"/>
      <c r="AJ29" s="6">
        <f t="shared" si="35"/>
        <v>0</v>
      </c>
      <c r="AK29" s="6"/>
      <c r="AL29" s="6"/>
      <c r="AM29" s="6">
        <f t="shared" si="35"/>
        <v>0</v>
      </c>
      <c r="AN29" s="6"/>
      <c r="AO29" s="6"/>
      <c r="AP29" s="6">
        <f t="shared" si="35"/>
        <v>0</v>
      </c>
      <c r="AQ29" s="6"/>
      <c r="AR29" s="6"/>
      <c r="AS29" s="6">
        <f>AS30+AS31+AS32+AS33+AS34</f>
        <v>0</v>
      </c>
      <c r="AT29" s="6"/>
      <c r="AU29" s="6"/>
      <c r="AV29" s="6">
        <f t="shared" si="35"/>
        <v>0</v>
      </c>
      <c r="AW29" s="6"/>
      <c r="AX29" s="6"/>
      <c r="AY29" s="6">
        <f t="shared" si="35"/>
        <v>0</v>
      </c>
      <c r="AZ29" s="6"/>
      <c r="BA29" s="6"/>
      <c r="BB29" s="6">
        <f t="shared" si="35"/>
        <v>0</v>
      </c>
      <c r="BC29" s="6"/>
      <c r="BD29" s="6"/>
      <c r="BE29" s="6">
        <f t="shared" si="35"/>
        <v>0</v>
      </c>
      <c r="BF29" s="6"/>
      <c r="BG29" s="6"/>
      <c r="BH29" s="6">
        <f t="shared" si="35"/>
        <v>0</v>
      </c>
      <c r="BI29" s="6"/>
      <c r="BJ29" s="6"/>
      <c r="BK29" s="6">
        <f t="shared" si="35"/>
        <v>0</v>
      </c>
      <c r="BL29" s="6"/>
      <c r="BM29" s="6"/>
      <c r="BN29" s="6">
        <f t="shared" si="35"/>
        <v>0</v>
      </c>
      <c r="BO29" s="6"/>
      <c r="BP29" s="6"/>
      <c r="BQ29" s="6">
        <f t="shared" si="35"/>
        <v>0</v>
      </c>
      <c r="BR29" s="6"/>
      <c r="BS29" s="6"/>
      <c r="BT29" s="6">
        <f t="shared" si="35"/>
        <v>0</v>
      </c>
      <c r="BU29" s="6"/>
      <c r="BV29" s="6"/>
      <c r="BW29" s="6">
        <f t="shared" si="35"/>
        <v>0</v>
      </c>
      <c r="BX29" s="6"/>
      <c r="BY29" s="6"/>
      <c r="BZ29" s="6">
        <f t="shared" si="35"/>
        <v>0</v>
      </c>
      <c r="CA29" s="6"/>
      <c r="CB29" s="6"/>
      <c r="CC29" s="6">
        <f t="shared" si="35"/>
        <v>0</v>
      </c>
      <c r="CD29" s="6"/>
      <c r="CE29" s="6"/>
      <c r="CF29" s="6">
        <f t="shared" si="35"/>
        <v>0</v>
      </c>
      <c r="CG29" s="6"/>
      <c r="CH29" s="6"/>
      <c r="CI29" s="6">
        <f t="shared" si="35"/>
        <v>0</v>
      </c>
      <c r="CJ29" s="6"/>
      <c r="CK29" s="6"/>
      <c r="CL29" s="6">
        <f t="shared" si="35"/>
        <v>0</v>
      </c>
      <c r="CM29" s="6"/>
      <c r="CN29" s="6"/>
      <c r="CO29" s="6">
        <f t="shared" si="35"/>
        <v>0</v>
      </c>
      <c r="CP29" s="6"/>
      <c r="CQ29" s="6"/>
      <c r="CR29" s="6">
        <f t="shared" si="35"/>
        <v>0</v>
      </c>
      <c r="CS29" s="6"/>
      <c r="CT29" s="6"/>
      <c r="CU29" s="6">
        <f t="shared" si="35"/>
        <v>0</v>
      </c>
      <c r="CV29" s="6"/>
      <c r="CW29" s="6"/>
      <c r="CX29" s="6">
        <f t="shared" si="35"/>
        <v>0</v>
      </c>
      <c r="CY29" s="6"/>
      <c r="CZ29" s="6"/>
      <c r="DA29" s="6">
        <f t="shared" si="35"/>
        <v>0</v>
      </c>
      <c r="DB29" s="6"/>
      <c r="DC29" s="6"/>
      <c r="DD29" s="6">
        <f t="shared" si="35"/>
        <v>0</v>
      </c>
      <c r="DE29" s="6"/>
      <c r="DF29" s="6"/>
      <c r="DG29" s="6">
        <f t="shared" si="35"/>
        <v>0</v>
      </c>
      <c r="DH29" s="6"/>
      <c r="DI29" s="6"/>
      <c r="DJ29" s="6">
        <f t="shared" si="35"/>
        <v>0</v>
      </c>
      <c r="DK29" s="6"/>
      <c r="DL29" s="6"/>
      <c r="DM29" s="6">
        <f t="shared" si="35"/>
        <v>0</v>
      </c>
      <c r="DN29" s="6"/>
      <c r="DO29" s="6"/>
      <c r="DP29" s="6">
        <f t="shared" si="35"/>
        <v>0</v>
      </c>
      <c r="DQ29" s="6"/>
      <c r="DR29" s="6"/>
      <c r="DS29" s="136">
        <f t="shared" si="35"/>
        <v>0</v>
      </c>
      <c r="DT29" s="6"/>
      <c r="DU29" s="6"/>
      <c r="DV29" s="6">
        <f t="shared" ref="DV29" si="36">DV30+DV31+DV32+DV33+DV34</f>
        <v>0</v>
      </c>
      <c r="DW29" s="6"/>
      <c r="DX29" s="6"/>
      <c r="DY29" s="6">
        <f t="shared" ref="DY29:EB29" si="37">DY30+DY31+DY32+DY33+DY34</f>
        <v>0</v>
      </c>
      <c r="DZ29" s="6"/>
      <c r="EA29" s="6"/>
      <c r="EB29" s="6">
        <f t="shared" si="37"/>
        <v>0</v>
      </c>
      <c r="EC29" s="6"/>
      <c r="ED29" s="6"/>
      <c r="EE29" s="6">
        <f t="shared" ref="EE29:EH29" si="38">EE30+EE31+EE32+EE33+EE34</f>
        <v>0</v>
      </c>
      <c r="EF29" s="6"/>
      <c r="EG29" s="6"/>
      <c r="EH29" s="6">
        <f t="shared" si="38"/>
        <v>0</v>
      </c>
      <c r="EI29" s="6"/>
      <c r="EJ29" s="6"/>
      <c r="EK29" s="6">
        <f t="shared" si="35"/>
        <v>0</v>
      </c>
      <c r="EL29" s="6"/>
      <c r="EM29" s="6"/>
      <c r="EN29" s="6">
        <f t="shared" si="35"/>
        <v>0</v>
      </c>
      <c r="EO29" s="6"/>
      <c r="EP29" s="6"/>
      <c r="EQ29" s="6">
        <f t="shared" si="35"/>
        <v>0</v>
      </c>
      <c r="ER29" s="6"/>
      <c r="ES29" s="6"/>
      <c r="ET29" s="6">
        <f t="shared" si="35"/>
        <v>0</v>
      </c>
      <c r="EU29" s="6"/>
      <c r="EV29" s="6"/>
      <c r="EW29" s="136">
        <f t="shared" si="35"/>
        <v>0</v>
      </c>
      <c r="EX29" s="136"/>
      <c r="EY29" s="6">
        <f t="shared" si="35"/>
        <v>0</v>
      </c>
      <c r="EZ29" s="6">
        <f t="shared" si="35"/>
        <v>0</v>
      </c>
      <c r="FA29" s="6">
        <f t="shared" si="35"/>
        <v>0</v>
      </c>
      <c r="FB29" s="6">
        <f t="shared" si="35"/>
        <v>0</v>
      </c>
      <c r="FC29" s="6">
        <f t="shared" si="35"/>
        <v>0</v>
      </c>
      <c r="FD29" s="6">
        <f t="shared" si="35"/>
        <v>0</v>
      </c>
      <c r="FE29" s="6">
        <f t="shared" si="35"/>
        <v>0</v>
      </c>
      <c r="FF29" s="6">
        <f t="shared" si="35"/>
        <v>0</v>
      </c>
      <c r="FG29" s="6">
        <f t="shared" si="35"/>
        <v>0</v>
      </c>
      <c r="FH29" s="6">
        <f t="shared" si="35"/>
        <v>0</v>
      </c>
      <c r="FI29" s="6">
        <f t="shared" si="35"/>
        <v>0</v>
      </c>
      <c r="FJ29" s="6">
        <f t="shared" si="35"/>
        <v>0</v>
      </c>
      <c r="FK29" s="6">
        <f>FK30+FK31+FK32+FK33+FK34</f>
        <v>0</v>
      </c>
      <c r="FL29" s="6">
        <f t="shared" si="35"/>
        <v>0</v>
      </c>
      <c r="FM29" s="6">
        <f t="shared" si="35"/>
        <v>0</v>
      </c>
      <c r="FN29" s="6">
        <f t="shared" si="35"/>
        <v>0</v>
      </c>
      <c r="FO29" s="6">
        <f>FO30+FO31+FO32+FO33+FO34</f>
        <v>0</v>
      </c>
      <c r="FP29" s="6">
        <f>FP30+FP31+FP32+FP33+FP34</f>
        <v>0</v>
      </c>
      <c r="FQ29" s="156">
        <f>FQ30+FQ31+FQ32+FQ33+FQ34</f>
        <v>0</v>
      </c>
    </row>
    <row r="30" spans="1:175" x14ac:dyDescent="0.2">
      <c r="A30" s="161" t="s">
        <v>485</v>
      </c>
      <c r="B30" s="16"/>
      <c r="C30" s="7"/>
      <c r="D30" s="7"/>
      <c r="E30" s="7"/>
      <c r="F30" s="7"/>
      <c r="G30" s="7"/>
      <c r="H30" s="7"/>
      <c r="I30" s="7"/>
      <c r="J30" s="7"/>
      <c r="K30" s="7"/>
      <c r="L30" s="7"/>
      <c r="M30" s="7"/>
      <c r="N30" s="7"/>
      <c r="O30" s="7"/>
      <c r="P30" s="7"/>
      <c r="Q30" s="7"/>
      <c r="R30" s="7"/>
      <c r="S30" s="7"/>
      <c r="T30" s="7"/>
      <c r="U30" s="7"/>
      <c r="V30" s="7"/>
      <c r="W30" s="7"/>
      <c r="X30" s="7"/>
      <c r="Y30" s="7"/>
      <c r="Z30" s="7"/>
      <c r="AA30" s="7">
        <f>SUM([1]Önkormányzat!$AW$251)</f>
        <v>0</v>
      </c>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135">
        <f t="shared" ref="DS30:DS36" si="39">SUM(C30:DP30)</f>
        <v>0</v>
      </c>
      <c r="DT30" s="8"/>
      <c r="DU30" s="8"/>
      <c r="DV30" s="7">
        <f>SUM([1]Hivatal!$E$273)</f>
        <v>0</v>
      </c>
      <c r="DW30" s="7"/>
      <c r="DX30" s="7"/>
      <c r="DY30" s="7">
        <f>SUM([1]Hivatal!$J$273)</f>
        <v>0</v>
      </c>
      <c r="DZ30" s="7"/>
      <c r="EA30" s="7"/>
      <c r="EB30" s="7">
        <f>SUM([1]Hivatal!$O$273)</f>
        <v>0</v>
      </c>
      <c r="EC30" s="7"/>
      <c r="ED30" s="7"/>
      <c r="EE30" s="7">
        <f>SUM([1]Hivatal!$X$273)</f>
        <v>0</v>
      </c>
      <c r="EF30" s="7"/>
      <c r="EG30" s="7"/>
      <c r="EH30" s="7">
        <f>SUM([1]Hivatal!$AB$273)</f>
        <v>0</v>
      </c>
      <c r="EI30" s="7"/>
      <c r="EJ30" s="7"/>
      <c r="EK30" s="7"/>
      <c r="EL30" s="7"/>
      <c r="EM30" s="7"/>
      <c r="EN30" s="7"/>
      <c r="EO30" s="7"/>
      <c r="EP30" s="7"/>
      <c r="EQ30" s="7">
        <f>SUM([1]Hivatal!$AT$273)</f>
        <v>0</v>
      </c>
      <c r="ER30" s="7"/>
      <c r="ES30" s="7"/>
      <c r="ET30" s="7"/>
      <c r="EU30" s="7"/>
      <c r="EV30" s="7"/>
      <c r="EW30" s="135">
        <f t="shared" ref="EW30:EW36" si="40">SUM(DV30:ET30)</f>
        <v>0</v>
      </c>
      <c r="EX30" s="135"/>
      <c r="EY30" s="7"/>
      <c r="EZ30" s="7"/>
      <c r="FA30" s="7"/>
      <c r="FB30" s="7"/>
      <c r="FC30" s="7"/>
      <c r="FD30" s="7"/>
      <c r="FE30" s="7"/>
      <c r="FF30" s="7"/>
      <c r="FG30" s="7"/>
      <c r="FH30" s="7"/>
      <c r="FI30" s="7"/>
      <c r="FJ30" s="7"/>
      <c r="FK30" s="7"/>
      <c r="FL30" s="8">
        <f t="shared" ref="FL30:FL36" si="41">SUM(EY30:FK30)</f>
        <v>0</v>
      </c>
      <c r="FM30" s="8"/>
      <c r="FN30" s="8"/>
      <c r="FO30" s="8"/>
      <c r="FP30" s="11">
        <f t="shared" ref="FP30:FP36" si="42">FL30+FM30+FN30+FO30</f>
        <v>0</v>
      </c>
      <c r="FQ30" s="154">
        <f t="shared" ref="FQ30:FQ36" si="43">DS30+EW30+FP30</f>
        <v>0</v>
      </c>
      <c r="FR30" s="17"/>
      <c r="FS30" s="17"/>
    </row>
    <row r="31" spans="1:175" x14ac:dyDescent="0.2">
      <c r="A31" s="161" t="s">
        <v>486</v>
      </c>
      <c r="B31" s="16"/>
      <c r="C31" s="7"/>
      <c r="D31" s="7"/>
      <c r="E31" s="7"/>
      <c r="F31" s="7"/>
      <c r="G31" s="7"/>
      <c r="H31" s="7"/>
      <c r="I31" s="7"/>
      <c r="J31" s="7"/>
      <c r="K31" s="7"/>
      <c r="L31" s="7"/>
      <c r="M31" s="7"/>
      <c r="N31" s="7"/>
      <c r="O31" s="7"/>
      <c r="P31" s="7"/>
      <c r="Q31" s="7"/>
      <c r="R31" s="7"/>
      <c r="S31" s="7"/>
      <c r="T31" s="7"/>
      <c r="U31" s="7"/>
      <c r="V31" s="7"/>
      <c r="W31" s="7"/>
      <c r="X31" s="7"/>
      <c r="Y31" s="7"/>
      <c r="Z31" s="7"/>
      <c r="AA31" s="7">
        <f>SUM([1]Önkormányzat!$AW$256)</f>
        <v>0</v>
      </c>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135">
        <f t="shared" si="39"/>
        <v>0</v>
      </c>
      <c r="DT31" s="8"/>
      <c r="DU31" s="8"/>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135">
        <f t="shared" si="40"/>
        <v>0</v>
      </c>
      <c r="EX31" s="135"/>
      <c r="EY31" s="7"/>
      <c r="EZ31" s="7"/>
      <c r="FA31" s="7"/>
      <c r="FB31" s="7"/>
      <c r="FC31" s="7"/>
      <c r="FD31" s="7"/>
      <c r="FE31" s="7"/>
      <c r="FF31" s="7"/>
      <c r="FG31" s="7"/>
      <c r="FH31" s="7"/>
      <c r="FI31" s="7"/>
      <c r="FJ31" s="7"/>
      <c r="FK31" s="7"/>
      <c r="FL31" s="8">
        <f t="shared" si="41"/>
        <v>0</v>
      </c>
      <c r="FM31" s="8"/>
      <c r="FN31" s="8"/>
      <c r="FO31" s="8"/>
      <c r="FP31" s="11">
        <f t="shared" si="42"/>
        <v>0</v>
      </c>
      <c r="FQ31" s="154">
        <f t="shared" si="43"/>
        <v>0</v>
      </c>
    </row>
    <row r="32" spans="1:175" x14ac:dyDescent="0.2">
      <c r="A32" s="161" t="s">
        <v>487</v>
      </c>
      <c r="B32" s="1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135">
        <f t="shared" si="39"/>
        <v>0</v>
      </c>
      <c r="DT32" s="8"/>
      <c r="DU32" s="8"/>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135">
        <f t="shared" si="40"/>
        <v>0</v>
      </c>
      <c r="EX32" s="135"/>
      <c r="EY32" s="7"/>
      <c r="EZ32" s="7"/>
      <c r="FA32" s="7"/>
      <c r="FB32" s="7"/>
      <c r="FC32" s="7"/>
      <c r="FD32" s="7"/>
      <c r="FE32" s="7"/>
      <c r="FF32" s="7"/>
      <c r="FG32" s="7"/>
      <c r="FH32" s="7"/>
      <c r="FI32" s="7"/>
      <c r="FJ32" s="7"/>
      <c r="FK32" s="7"/>
      <c r="FL32" s="8">
        <f t="shared" si="41"/>
        <v>0</v>
      </c>
      <c r="FM32" s="8"/>
      <c r="FN32" s="8"/>
      <c r="FO32" s="8"/>
      <c r="FP32" s="11">
        <f t="shared" si="42"/>
        <v>0</v>
      </c>
      <c r="FQ32" s="154">
        <f t="shared" si="43"/>
        <v>0</v>
      </c>
    </row>
    <row r="33" spans="1:173" x14ac:dyDescent="0.2">
      <c r="A33" s="161" t="s">
        <v>488</v>
      </c>
      <c r="B33" s="1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135">
        <f t="shared" si="39"/>
        <v>0</v>
      </c>
      <c r="DT33" s="8"/>
      <c r="DU33" s="8"/>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135">
        <f t="shared" si="40"/>
        <v>0</v>
      </c>
      <c r="EX33" s="135"/>
      <c r="EY33" s="7"/>
      <c r="EZ33" s="7"/>
      <c r="FA33" s="7"/>
      <c r="FB33" s="7"/>
      <c r="FC33" s="7"/>
      <c r="FD33" s="7"/>
      <c r="FE33" s="7"/>
      <c r="FF33" s="7"/>
      <c r="FG33" s="7"/>
      <c r="FH33" s="7"/>
      <c r="FI33" s="7"/>
      <c r="FJ33" s="7"/>
      <c r="FK33" s="7"/>
      <c r="FL33" s="8">
        <f t="shared" si="41"/>
        <v>0</v>
      </c>
      <c r="FM33" s="8"/>
      <c r="FN33" s="8"/>
      <c r="FO33" s="8"/>
      <c r="FP33" s="11">
        <f t="shared" si="42"/>
        <v>0</v>
      </c>
      <c r="FQ33" s="154">
        <f t="shared" si="43"/>
        <v>0</v>
      </c>
    </row>
    <row r="34" spans="1:173" x14ac:dyDescent="0.2">
      <c r="A34" s="161" t="s">
        <v>489</v>
      </c>
      <c r="B34" s="16"/>
      <c r="C34" s="7"/>
      <c r="D34" s="7"/>
      <c r="E34" s="7"/>
      <c r="F34" s="7"/>
      <c r="G34" s="7"/>
      <c r="H34" s="7"/>
      <c r="I34" s="7"/>
      <c r="J34" s="7"/>
      <c r="K34" s="7"/>
      <c r="L34" s="7"/>
      <c r="M34" s="7"/>
      <c r="N34" s="7"/>
      <c r="O34" s="7"/>
      <c r="P34" s="7"/>
      <c r="Q34" s="7"/>
      <c r="R34" s="7"/>
      <c r="S34" s="7"/>
      <c r="T34" s="7"/>
      <c r="U34" s="7"/>
      <c r="V34" s="7"/>
      <c r="W34" s="7"/>
      <c r="X34" s="7"/>
      <c r="Y34" s="7"/>
      <c r="Z34" s="7"/>
      <c r="AA34" s="7">
        <f>SUM([1]Önkormányzat!$AW$263)</f>
        <v>0</v>
      </c>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135">
        <f t="shared" si="39"/>
        <v>0</v>
      </c>
      <c r="DT34" s="8"/>
      <c r="DU34" s="8"/>
      <c r="DV34" s="7">
        <f>SUM([1]Hivatal!$E$278)</f>
        <v>0</v>
      </c>
      <c r="DW34" s="7"/>
      <c r="DX34" s="7"/>
      <c r="DY34" s="7">
        <f>SUM([1]Hivatal!$J$278)</f>
        <v>0</v>
      </c>
      <c r="DZ34" s="7"/>
      <c r="EA34" s="7"/>
      <c r="EB34" s="7">
        <f>SUM([1]Hivatal!$O$278)</f>
        <v>0</v>
      </c>
      <c r="EC34" s="7"/>
      <c r="ED34" s="7"/>
      <c r="EE34" s="7">
        <f>SUM([1]Hivatal!$X$278)</f>
        <v>0</v>
      </c>
      <c r="EF34" s="7"/>
      <c r="EG34" s="7"/>
      <c r="EH34" s="7">
        <f>SUM([1]Hivatal!$AB$278)</f>
        <v>0</v>
      </c>
      <c r="EI34" s="7"/>
      <c r="EJ34" s="7"/>
      <c r="EK34" s="7"/>
      <c r="EL34" s="7"/>
      <c r="EM34" s="7"/>
      <c r="EN34" s="7"/>
      <c r="EO34" s="7"/>
      <c r="EP34" s="7"/>
      <c r="EQ34" s="7">
        <f>SUM([1]Hivatal!$AT$278)</f>
        <v>0</v>
      </c>
      <c r="ER34" s="7"/>
      <c r="ES34" s="7"/>
      <c r="ET34" s="7"/>
      <c r="EU34" s="7"/>
      <c r="EV34" s="7"/>
      <c r="EW34" s="135">
        <f t="shared" si="40"/>
        <v>0</v>
      </c>
      <c r="EX34" s="135"/>
      <c r="EY34" s="7"/>
      <c r="EZ34" s="7"/>
      <c r="FA34" s="7"/>
      <c r="FB34" s="7"/>
      <c r="FC34" s="7"/>
      <c r="FD34" s="7"/>
      <c r="FE34" s="7"/>
      <c r="FF34" s="7"/>
      <c r="FG34" s="7"/>
      <c r="FH34" s="7"/>
      <c r="FI34" s="7"/>
      <c r="FJ34" s="7"/>
      <c r="FK34" s="7"/>
      <c r="FL34" s="8">
        <f t="shared" si="41"/>
        <v>0</v>
      </c>
      <c r="FM34" s="8"/>
      <c r="FN34" s="8"/>
      <c r="FO34" s="8"/>
      <c r="FP34" s="11">
        <f t="shared" si="42"/>
        <v>0</v>
      </c>
      <c r="FQ34" s="154">
        <f t="shared" si="43"/>
        <v>0</v>
      </c>
    </row>
    <row r="35" spans="1:173" x14ac:dyDescent="0.2">
      <c r="A35" s="161" t="s">
        <v>490</v>
      </c>
      <c r="B35" s="16"/>
      <c r="C35" s="7"/>
      <c r="D35" s="7"/>
      <c r="E35" s="7"/>
      <c r="F35" s="7"/>
      <c r="G35" s="7"/>
      <c r="H35" s="7"/>
      <c r="I35" s="7"/>
      <c r="J35" s="7"/>
      <c r="K35" s="7"/>
      <c r="L35" s="7"/>
      <c r="M35" s="7"/>
      <c r="N35" s="7"/>
      <c r="O35" s="7"/>
      <c r="P35" s="7"/>
      <c r="Q35" s="7"/>
      <c r="R35" s="7"/>
      <c r="S35" s="7"/>
      <c r="T35" s="7"/>
      <c r="U35" s="7"/>
      <c r="V35" s="7"/>
      <c r="W35" s="7"/>
      <c r="X35" s="7"/>
      <c r="Y35" s="7"/>
      <c r="Z35" s="7"/>
      <c r="AA35" s="7">
        <f>SUM([1]Önkormányzat!$AW$274)</f>
        <v>0</v>
      </c>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135">
        <f t="shared" si="39"/>
        <v>0</v>
      </c>
      <c r="DT35" s="8"/>
      <c r="DU35" s="8"/>
      <c r="DV35" s="7">
        <f>SUM([1]Hivatal!$E$285)</f>
        <v>1000</v>
      </c>
      <c r="DW35" s="7"/>
      <c r="DX35" s="7"/>
      <c r="DY35" s="7">
        <f>SUM([1]Hivatal!$J$285)</f>
        <v>600</v>
      </c>
      <c r="DZ35" s="7"/>
      <c r="EA35" s="7"/>
      <c r="EB35" s="7">
        <f>SUM([1]Hivatal!$O$285)</f>
        <v>0</v>
      </c>
      <c r="EC35" s="7"/>
      <c r="ED35" s="7"/>
      <c r="EE35" s="7">
        <f>SUM([1]Hivatal!$X$285)</f>
        <v>0</v>
      </c>
      <c r="EF35" s="7"/>
      <c r="EG35" s="7"/>
      <c r="EH35" s="7">
        <f>SUM([1]Hivatal!$AB$285)</f>
        <v>0</v>
      </c>
      <c r="EI35" s="7"/>
      <c r="EJ35" s="7"/>
      <c r="EK35" s="7"/>
      <c r="EL35" s="7"/>
      <c r="EM35" s="7"/>
      <c r="EN35" s="7"/>
      <c r="EO35" s="7"/>
      <c r="EP35" s="7"/>
      <c r="EQ35" s="7">
        <f>SUM([1]Hivatal!$AT$285)</f>
        <v>0</v>
      </c>
      <c r="ER35" s="7"/>
      <c r="ES35" s="7"/>
      <c r="ET35" s="7"/>
      <c r="EU35" s="7"/>
      <c r="EV35" s="7"/>
      <c r="EW35" s="135">
        <f t="shared" si="40"/>
        <v>1600</v>
      </c>
      <c r="EX35" s="135"/>
      <c r="EY35" s="7"/>
      <c r="EZ35" s="7"/>
      <c r="FA35" s="7"/>
      <c r="FB35" s="7"/>
      <c r="FC35" s="7"/>
      <c r="FD35" s="7"/>
      <c r="FE35" s="7"/>
      <c r="FF35" s="7"/>
      <c r="FG35" s="7"/>
      <c r="FH35" s="7"/>
      <c r="FI35" s="7"/>
      <c r="FJ35" s="7"/>
      <c r="FK35" s="7"/>
      <c r="FL35" s="8">
        <f t="shared" si="41"/>
        <v>0</v>
      </c>
      <c r="FM35" s="8"/>
      <c r="FN35" s="8"/>
      <c r="FO35" s="8"/>
      <c r="FP35" s="11">
        <f t="shared" si="42"/>
        <v>0</v>
      </c>
      <c r="FQ35" s="154">
        <f t="shared" si="43"/>
        <v>1600</v>
      </c>
    </row>
    <row r="36" spans="1:173" x14ac:dyDescent="0.2">
      <c r="A36" s="161" t="s">
        <v>491</v>
      </c>
      <c r="B36" s="16"/>
      <c r="C36" s="7"/>
      <c r="D36" s="7"/>
      <c r="E36" s="7"/>
      <c r="F36" s="7"/>
      <c r="G36" s="7"/>
      <c r="H36" s="7"/>
      <c r="I36" s="7"/>
      <c r="J36" s="7"/>
      <c r="K36" s="7"/>
      <c r="L36" s="7"/>
      <c r="M36" s="7"/>
      <c r="N36" s="7"/>
      <c r="O36" s="7"/>
      <c r="P36" s="7"/>
      <c r="Q36" s="7"/>
      <c r="R36" s="7"/>
      <c r="S36" s="7"/>
      <c r="T36" s="7"/>
      <c r="U36" s="7"/>
      <c r="V36" s="7"/>
      <c r="W36" s="7"/>
      <c r="X36" s="7"/>
      <c r="Y36" s="7"/>
      <c r="Z36" s="7"/>
      <c r="AA36" s="7">
        <f>SUM([1]Önkormányzat!$AW$312)</f>
        <v>0</v>
      </c>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135">
        <f t="shared" si="39"/>
        <v>0</v>
      </c>
      <c r="DT36" s="8"/>
      <c r="DU36" s="8"/>
      <c r="DV36" s="7">
        <f>SUM([1]Hivatal!$E$292)</f>
        <v>0</v>
      </c>
      <c r="DW36" s="7"/>
      <c r="DX36" s="7"/>
      <c r="DY36" s="7">
        <f>SUM([1]Hivatal!$J$292)</f>
        <v>0</v>
      </c>
      <c r="DZ36" s="7"/>
      <c r="EA36" s="7"/>
      <c r="EB36" s="7">
        <f>SUM([1]Hivatal!$O$292)</f>
        <v>1600</v>
      </c>
      <c r="EC36" s="7"/>
      <c r="ED36" s="7"/>
      <c r="EE36" s="7">
        <f>SUM([1]Hivatal!$X$292)</f>
        <v>0</v>
      </c>
      <c r="EF36" s="7"/>
      <c r="EG36" s="7"/>
      <c r="EH36" s="7">
        <f>SUM([1]Hivatal!$AB$292)</f>
        <v>0</v>
      </c>
      <c r="EI36" s="7"/>
      <c r="EJ36" s="7"/>
      <c r="EK36" s="7"/>
      <c r="EL36" s="7"/>
      <c r="EM36" s="7"/>
      <c r="EN36" s="7"/>
      <c r="EO36" s="7"/>
      <c r="EP36" s="7"/>
      <c r="EQ36" s="7">
        <f>SUM([1]Hivatal!$AT$292)</f>
        <v>0</v>
      </c>
      <c r="ER36" s="7"/>
      <c r="ES36" s="7"/>
      <c r="ET36" s="7"/>
      <c r="EU36" s="7"/>
      <c r="EV36" s="7"/>
      <c r="EW36" s="135">
        <f t="shared" si="40"/>
        <v>1600</v>
      </c>
      <c r="EX36" s="135"/>
      <c r="EY36" s="7"/>
      <c r="EZ36" s="7"/>
      <c r="FA36" s="7"/>
      <c r="FB36" s="7"/>
      <c r="FC36" s="7"/>
      <c r="FD36" s="7"/>
      <c r="FE36" s="7"/>
      <c r="FF36" s="7"/>
      <c r="FG36" s="7"/>
      <c r="FH36" s="7"/>
      <c r="FI36" s="7"/>
      <c r="FJ36" s="7"/>
      <c r="FK36" s="7"/>
      <c r="FL36" s="8">
        <f t="shared" si="41"/>
        <v>0</v>
      </c>
      <c r="FM36" s="8"/>
      <c r="FN36" s="8"/>
      <c r="FO36" s="8"/>
      <c r="FP36" s="11">
        <f t="shared" si="42"/>
        <v>0</v>
      </c>
      <c r="FQ36" s="154">
        <f t="shared" si="43"/>
        <v>1600</v>
      </c>
    </row>
    <row r="37" spans="1:173" s="13" customFormat="1" x14ac:dyDescent="0.2">
      <c r="A37" s="162" t="s">
        <v>492</v>
      </c>
      <c r="B37" s="5"/>
      <c r="C37" s="6">
        <f>C38+C39</f>
        <v>0</v>
      </c>
      <c r="D37" s="6"/>
      <c r="E37" s="6"/>
      <c r="F37" s="6">
        <f t="shared" ref="F37:FN37" si="44">F38+F39</f>
        <v>0</v>
      </c>
      <c r="G37" s="6"/>
      <c r="H37" s="6"/>
      <c r="I37" s="6">
        <f t="shared" si="44"/>
        <v>0</v>
      </c>
      <c r="J37" s="6"/>
      <c r="K37" s="6"/>
      <c r="L37" s="6">
        <f t="shared" si="44"/>
        <v>0</v>
      </c>
      <c r="M37" s="6"/>
      <c r="N37" s="6"/>
      <c r="O37" s="6">
        <f t="shared" si="44"/>
        <v>0</v>
      </c>
      <c r="P37" s="6"/>
      <c r="Q37" s="6"/>
      <c r="R37" s="6">
        <f t="shared" si="44"/>
        <v>0</v>
      </c>
      <c r="S37" s="6"/>
      <c r="T37" s="6"/>
      <c r="U37" s="6">
        <f t="shared" si="44"/>
        <v>0</v>
      </c>
      <c r="V37" s="6"/>
      <c r="W37" s="6"/>
      <c r="X37" s="6">
        <f t="shared" si="44"/>
        <v>0</v>
      </c>
      <c r="Y37" s="6"/>
      <c r="Z37" s="6"/>
      <c r="AA37" s="6">
        <f t="shared" si="44"/>
        <v>0</v>
      </c>
      <c r="AB37" s="6"/>
      <c r="AC37" s="6"/>
      <c r="AD37" s="6">
        <f t="shared" si="44"/>
        <v>0</v>
      </c>
      <c r="AE37" s="6"/>
      <c r="AF37" s="6"/>
      <c r="AG37" s="6">
        <f t="shared" si="44"/>
        <v>0</v>
      </c>
      <c r="AH37" s="6"/>
      <c r="AI37" s="6"/>
      <c r="AJ37" s="6">
        <f t="shared" si="44"/>
        <v>0</v>
      </c>
      <c r="AK37" s="6"/>
      <c r="AL37" s="6"/>
      <c r="AM37" s="6">
        <f t="shared" si="44"/>
        <v>0</v>
      </c>
      <c r="AN37" s="6"/>
      <c r="AO37" s="6"/>
      <c r="AP37" s="6">
        <f t="shared" si="44"/>
        <v>0</v>
      </c>
      <c r="AQ37" s="6"/>
      <c r="AR37" s="6"/>
      <c r="AS37" s="6">
        <f>AS38+AS39</f>
        <v>0</v>
      </c>
      <c r="AT37" s="6"/>
      <c r="AU37" s="6"/>
      <c r="AV37" s="6">
        <f t="shared" si="44"/>
        <v>0</v>
      </c>
      <c r="AW37" s="6"/>
      <c r="AX37" s="6"/>
      <c r="AY37" s="6">
        <f t="shared" si="44"/>
        <v>0</v>
      </c>
      <c r="AZ37" s="6"/>
      <c r="BA37" s="6"/>
      <c r="BB37" s="6">
        <f t="shared" si="44"/>
        <v>0</v>
      </c>
      <c r="BC37" s="6"/>
      <c r="BD37" s="6"/>
      <c r="BE37" s="6">
        <f t="shared" si="44"/>
        <v>0</v>
      </c>
      <c r="BF37" s="6"/>
      <c r="BG37" s="6"/>
      <c r="BH37" s="6">
        <f t="shared" si="44"/>
        <v>0</v>
      </c>
      <c r="BI37" s="6"/>
      <c r="BJ37" s="6"/>
      <c r="BK37" s="6">
        <f t="shared" si="44"/>
        <v>0</v>
      </c>
      <c r="BL37" s="6"/>
      <c r="BM37" s="6"/>
      <c r="BN37" s="6">
        <f t="shared" si="44"/>
        <v>0</v>
      </c>
      <c r="BO37" s="6"/>
      <c r="BP37" s="6"/>
      <c r="BQ37" s="6">
        <f t="shared" si="44"/>
        <v>0</v>
      </c>
      <c r="BR37" s="6"/>
      <c r="BS37" s="6"/>
      <c r="BT37" s="6">
        <f t="shared" si="44"/>
        <v>0</v>
      </c>
      <c r="BU37" s="6"/>
      <c r="BV37" s="6"/>
      <c r="BW37" s="6">
        <f t="shared" si="44"/>
        <v>0</v>
      </c>
      <c r="BX37" s="6"/>
      <c r="BY37" s="6"/>
      <c r="BZ37" s="6">
        <f t="shared" si="44"/>
        <v>0</v>
      </c>
      <c r="CA37" s="6"/>
      <c r="CB37" s="6"/>
      <c r="CC37" s="6">
        <f t="shared" si="44"/>
        <v>0</v>
      </c>
      <c r="CD37" s="6"/>
      <c r="CE37" s="6"/>
      <c r="CF37" s="6">
        <f t="shared" si="44"/>
        <v>0</v>
      </c>
      <c r="CG37" s="6"/>
      <c r="CH37" s="6"/>
      <c r="CI37" s="6">
        <f t="shared" si="44"/>
        <v>0</v>
      </c>
      <c r="CJ37" s="6"/>
      <c r="CK37" s="6"/>
      <c r="CL37" s="6">
        <f t="shared" si="44"/>
        <v>0</v>
      </c>
      <c r="CM37" s="6"/>
      <c r="CN37" s="6"/>
      <c r="CO37" s="6">
        <f t="shared" si="44"/>
        <v>0</v>
      </c>
      <c r="CP37" s="6"/>
      <c r="CQ37" s="6"/>
      <c r="CR37" s="6">
        <f t="shared" si="44"/>
        <v>0</v>
      </c>
      <c r="CS37" s="6"/>
      <c r="CT37" s="6"/>
      <c r="CU37" s="6">
        <f t="shared" si="44"/>
        <v>0</v>
      </c>
      <c r="CV37" s="6"/>
      <c r="CW37" s="6"/>
      <c r="CX37" s="6">
        <f t="shared" si="44"/>
        <v>0</v>
      </c>
      <c r="CY37" s="6"/>
      <c r="CZ37" s="6"/>
      <c r="DA37" s="6">
        <f t="shared" si="44"/>
        <v>0</v>
      </c>
      <c r="DB37" s="6"/>
      <c r="DC37" s="6"/>
      <c r="DD37" s="6">
        <f t="shared" si="44"/>
        <v>0</v>
      </c>
      <c r="DE37" s="6"/>
      <c r="DF37" s="6"/>
      <c r="DG37" s="6">
        <f t="shared" si="44"/>
        <v>0</v>
      </c>
      <c r="DH37" s="6"/>
      <c r="DI37" s="6"/>
      <c r="DJ37" s="6">
        <f t="shared" si="44"/>
        <v>0</v>
      </c>
      <c r="DK37" s="6"/>
      <c r="DL37" s="6"/>
      <c r="DM37" s="6">
        <f t="shared" si="44"/>
        <v>0</v>
      </c>
      <c r="DN37" s="6"/>
      <c r="DO37" s="6"/>
      <c r="DP37" s="6">
        <f t="shared" si="44"/>
        <v>0</v>
      </c>
      <c r="DQ37" s="6"/>
      <c r="DR37" s="6"/>
      <c r="DS37" s="136">
        <f t="shared" si="44"/>
        <v>0</v>
      </c>
      <c r="DT37" s="6"/>
      <c r="DU37" s="6"/>
      <c r="DV37" s="6">
        <f t="shared" ref="DV37" si="45">DV38+DV39</f>
        <v>0</v>
      </c>
      <c r="DW37" s="6"/>
      <c r="DX37" s="6"/>
      <c r="DY37" s="6">
        <f t="shared" ref="DY37:EB37" si="46">DY38+DY39</f>
        <v>0</v>
      </c>
      <c r="DZ37" s="6"/>
      <c r="EA37" s="6"/>
      <c r="EB37" s="6">
        <f t="shared" si="46"/>
        <v>0</v>
      </c>
      <c r="EC37" s="6"/>
      <c r="ED37" s="6"/>
      <c r="EE37" s="6">
        <f t="shared" ref="EE37:EH37" si="47">EE38+EE39</f>
        <v>0</v>
      </c>
      <c r="EF37" s="6"/>
      <c r="EG37" s="6"/>
      <c r="EH37" s="6">
        <f t="shared" si="47"/>
        <v>0</v>
      </c>
      <c r="EI37" s="6"/>
      <c r="EJ37" s="6"/>
      <c r="EK37" s="6">
        <f t="shared" si="44"/>
        <v>0</v>
      </c>
      <c r="EL37" s="6"/>
      <c r="EM37" s="6"/>
      <c r="EN37" s="6">
        <f t="shared" si="44"/>
        <v>0</v>
      </c>
      <c r="EO37" s="6"/>
      <c r="EP37" s="6"/>
      <c r="EQ37" s="6">
        <f t="shared" si="44"/>
        <v>0</v>
      </c>
      <c r="ER37" s="6"/>
      <c r="ES37" s="6"/>
      <c r="ET37" s="6">
        <f t="shared" si="44"/>
        <v>0</v>
      </c>
      <c r="EU37" s="6"/>
      <c r="EV37" s="6"/>
      <c r="EW37" s="136">
        <f t="shared" si="44"/>
        <v>0</v>
      </c>
      <c r="EX37" s="136"/>
      <c r="EY37" s="6">
        <f t="shared" si="44"/>
        <v>0</v>
      </c>
      <c r="EZ37" s="6">
        <f t="shared" si="44"/>
        <v>0</v>
      </c>
      <c r="FA37" s="6">
        <f t="shared" si="44"/>
        <v>0</v>
      </c>
      <c r="FB37" s="6">
        <f t="shared" si="44"/>
        <v>0</v>
      </c>
      <c r="FC37" s="6">
        <f t="shared" si="44"/>
        <v>0</v>
      </c>
      <c r="FD37" s="6">
        <f t="shared" si="44"/>
        <v>0</v>
      </c>
      <c r="FE37" s="6">
        <f t="shared" si="44"/>
        <v>0</v>
      </c>
      <c r="FF37" s="6">
        <f t="shared" si="44"/>
        <v>0</v>
      </c>
      <c r="FG37" s="6">
        <f t="shared" si="44"/>
        <v>0</v>
      </c>
      <c r="FH37" s="6">
        <f t="shared" si="44"/>
        <v>0</v>
      </c>
      <c r="FI37" s="6">
        <f t="shared" si="44"/>
        <v>0</v>
      </c>
      <c r="FJ37" s="6">
        <f t="shared" si="44"/>
        <v>0</v>
      </c>
      <c r="FK37" s="6">
        <f>FK38+FK39</f>
        <v>0</v>
      </c>
      <c r="FL37" s="6">
        <f t="shared" si="44"/>
        <v>0</v>
      </c>
      <c r="FM37" s="6">
        <f t="shared" si="44"/>
        <v>0</v>
      </c>
      <c r="FN37" s="6">
        <f t="shared" si="44"/>
        <v>0</v>
      </c>
      <c r="FO37" s="6">
        <f>FO38+FO39</f>
        <v>0</v>
      </c>
      <c r="FP37" s="6">
        <f>FP38+FP39</f>
        <v>0</v>
      </c>
      <c r="FQ37" s="156">
        <f>FQ38+FQ39</f>
        <v>0</v>
      </c>
    </row>
    <row r="38" spans="1:173" x14ac:dyDescent="0.2">
      <c r="A38" s="161" t="s">
        <v>493</v>
      </c>
      <c r="B38" s="1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135">
        <f>SUM(C38:DP38)</f>
        <v>0</v>
      </c>
      <c r="DT38" s="8"/>
      <c r="DU38" s="8"/>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135">
        <f>SUM(DV38:ET38)</f>
        <v>0</v>
      </c>
      <c r="EX38" s="135"/>
      <c r="EY38" s="7"/>
      <c r="EZ38" s="7"/>
      <c r="FA38" s="7"/>
      <c r="FB38" s="7"/>
      <c r="FC38" s="7"/>
      <c r="FD38" s="7"/>
      <c r="FE38" s="7"/>
      <c r="FF38" s="7"/>
      <c r="FG38" s="7"/>
      <c r="FH38" s="7"/>
      <c r="FI38" s="7"/>
      <c r="FJ38" s="7"/>
      <c r="FK38" s="7"/>
      <c r="FL38" s="8">
        <f>SUM(EY38:FK38)</f>
        <v>0</v>
      </c>
      <c r="FM38" s="8"/>
      <c r="FN38" s="8"/>
      <c r="FO38" s="8"/>
      <c r="FP38" s="11">
        <f>FL38+FM38+FN38+FO38</f>
        <v>0</v>
      </c>
      <c r="FQ38" s="154">
        <f>DS38+EW38+FP38</f>
        <v>0</v>
      </c>
    </row>
    <row r="39" spans="1:173" x14ac:dyDescent="0.2">
      <c r="A39" s="161" t="s">
        <v>494</v>
      </c>
      <c r="B39" s="16"/>
      <c r="C39" s="7"/>
      <c r="D39" s="7"/>
      <c r="E39" s="7"/>
      <c r="F39" s="7"/>
      <c r="G39" s="7"/>
      <c r="H39" s="7"/>
      <c r="I39" s="7"/>
      <c r="J39" s="7"/>
      <c r="K39" s="7"/>
      <c r="L39" s="7"/>
      <c r="M39" s="7"/>
      <c r="N39" s="7"/>
      <c r="O39" s="7"/>
      <c r="P39" s="7"/>
      <c r="Q39" s="7"/>
      <c r="R39" s="7"/>
      <c r="S39" s="7"/>
      <c r="T39" s="7"/>
      <c r="U39" s="7"/>
      <c r="V39" s="7"/>
      <c r="W39" s="7"/>
      <c r="X39" s="7"/>
      <c r="Y39" s="7"/>
      <c r="Z39" s="7"/>
      <c r="AA39" s="7">
        <f>SUM([1]Önkormányzat!$AW$317)</f>
        <v>0</v>
      </c>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135">
        <f>SUM(C39:DP39)</f>
        <v>0</v>
      </c>
      <c r="DT39" s="8"/>
      <c r="DU39" s="8"/>
      <c r="DV39" s="7">
        <f>SUM([1]Hivatal!$E$299)</f>
        <v>0</v>
      </c>
      <c r="DW39" s="7"/>
      <c r="DX39" s="7"/>
      <c r="DY39" s="7">
        <f>SUM([1]Hivatal!$J$299)</f>
        <v>0</v>
      </c>
      <c r="DZ39" s="7"/>
      <c r="EA39" s="7"/>
      <c r="EB39" s="7">
        <f>SUM([1]Hivatal!$O$299)</f>
        <v>0</v>
      </c>
      <c r="EC39" s="7"/>
      <c r="ED39" s="7"/>
      <c r="EE39" s="7">
        <f>SUM([1]Hivatal!$X$299)</f>
        <v>0</v>
      </c>
      <c r="EF39" s="7"/>
      <c r="EG39" s="7"/>
      <c r="EH39" s="7">
        <f>SUM([1]Hivatal!$AB$299)</f>
        <v>0</v>
      </c>
      <c r="EI39" s="7"/>
      <c r="EJ39" s="7"/>
      <c r="EK39" s="7"/>
      <c r="EL39" s="7"/>
      <c r="EM39" s="7"/>
      <c r="EN39" s="7"/>
      <c r="EO39" s="7"/>
      <c r="EP39" s="7"/>
      <c r="EQ39" s="7">
        <f>SUM([1]Hivatal!$AT$299)</f>
        <v>0</v>
      </c>
      <c r="ER39" s="7"/>
      <c r="ES39" s="7"/>
      <c r="ET39" s="7"/>
      <c r="EU39" s="7"/>
      <c r="EV39" s="7"/>
      <c r="EW39" s="135">
        <f>SUM(DV39:ET39)</f>
        <v>0</v>
      </c>
      <c r="EX39" s="135"/>
      <c r="EY39" s="7"/>
      <c r="EZ39" s="7"/>
      <c r="FA39" s="7"/>
      <c r="FB39" s="7"/>
      <c r="FC39" s="7"/>
      <c r="FD39" s="7"/>
      <c r="FE39" s="7"/>
      <c r="FF39" s="7"/>
      <c r="FG39" s="7"/>
      <c r="FH39" s="7"/>
      <c r="FI39" s="7"/>
      <c r="FJ39" s="7"/>
      <c r="FK39" s="7"/>
      <c r="FL39" s="8">
        <f>SUM(EY39:FK39)</f>
        <v>0</v>
      </c>
      <c r="FM39" s="8"/>
      <c r="FN39" s="8"/>
      <c r="FO39" s="8"/>
      <c r="FP39" s="11">
        <f>FL39+FM39+FN39+FO39</f>
        <v>0</v>
      </c>
      <c r="FQ39" s="154">
        <f>DS39+EW39+FP39</f>
        <v>0</v>
      </c>
    </row>
    <row r="40" spans="1:173" s="13" customFormat="1" x14ac:dyDescent="0.2">
      <c r="A40" s="162" t="s">
        <v>495</v>
      </c>
      <c r="B40" s="5"/>
      <c r="C40" s="6">
        <f>C41+C46+C47+C48+C49</f>
        <v>0</v>
      </c>
      <c r="D40" s="6"/>
      <c r="E40" s="6"/>
      <c r="F40" s="6">
        <f t="shared" ref="F40:FN40" si="48">F41+F46+F47+F48+F49</f>
        <v>0</v>
      </c>
      <c r="G40" s="6"/>
      <c r="H40" s="6"/>
      <c r="I40" s="6">
        <f t="shared" si="48"/>
        <v>0</v>
      </c>
      <c r="J40" s="6"/>
      <c r="K40" s="6"/>
      <c r="L40" s="6">
        <f t="shared" si="48"/>
        <v>0</v>
      </c>
      <c r="M40" s="6"/>
      <c r="N40" s="6"/>
      <c r="O40" s="6">
        <f t="shared" si="48"/>
        <v>0</v>
      </c>
      <c r="P40" s="6"/>
      <c r="Q40" s="6"/>
      <c r="R40" s="6">
        <f t="shared" si="48"/>
        <v>0</v>
      </c>
      <c r="S40" s="6"/>
      <c r="T40" s="6"/>
      <c r="U40" s="6">
        <f t="shared" si="48"/>
        <v>0</v>
      </c>
      <c r="V40" s="6"/>
      <c r="W40" s="6"/>
      <c r="X40" s="6">
        <f t="shared" si="48"/>
        <v>0</v>
      </c>
      <c r="Y40" s="6"/>
      <c r="Z40" s="6"/>
      <c r="AA40" s="6">
        <f t="shared" si="48"/>
        <v>0</v>
      </c>
      <c r="AB40" s="6"/>
      <c r="AC40" s="6"/>
      <c r="AD40" s="6">
        <f t="shared" si="48"/>
        <v>0</v>
      </c>
      <c r="AE40" s="6"/>
      <c r="AF40" s="6"/>
      <c r="AG40" s="6">
        <f t="shared" si="48"/>
        <v>0</v>
      </c>
      <c r="AH40" s="6"/>
      <c r="AI40" s="6"/>
      <c r="AJ40" s="6">
        <f t="shared" si="48"/>
        <v>0</v>
      </c>
      <c r="AK40" s="6"/>
      <c r="AL40" s="6"/>
      <c r="AM40" s="6">
        <f t="shared" si="48"/>
        <v>0</v>
      </c>
      <c r="AN40" s="6"/>
      <c r="AO40" s="6"/>
      <c r="AP40" s="6">
        <f t="shared" si="48"/>
        <v>0</v>
      </c>
      <c r="AQ40" s="6"/>
      <c r="AR40" s="6"/>
      <c r="AS40" s="6">
        <f>AS41+AS46+AS47+AS48+AS49</f>
        <v>0</v>
      </c>
      <c r="AT40" s="6"/>
      <c r="AU40" s="6"/>
      <c r="AV40" s="6">
        <f t="shared" si="48"/>
        <v>0</v>
      </c>
      <c r="AW40" s="6"/>
      <c r="AX40" s="6"/>
      <c r="AY40" s="6">
        <f t="shared" si="48"/>
        <v>0</v>
      </c>
      <c r="AZ40" s="6"/>
      <c r="BA40" s="6"/>
      <c r="BB40" s="6">
        <f t="shared" si="48"/>
        <v>0</v>
      </c>
      <c r="BC40" s="6"/>
      <c r="BD40" s="6"/>
      <c r="BE40" s="6">
        <f t="shared" si="48"/>
        <v>0</v>
      </c>
      <c r="BF40" s="6"/>
      <c r="BG40" s="6"/>
      <c r="BH40" s="6">
        <f t="shared" si="48"/>
        <v>0</v>
      </c>
      <c r="BI40" s="6"/>
      <c r="BJ40" s="6"/>
      <c r="BK40" s="6">
        <f t="shared" si="48"/>
        <v>0</v>
      </c>
      <c r="BL40" s="6"/>
      <c r="BM40" s="6"/>
      <c r="BN40" s="6">
        <f t="shared" si="48"/>
        <v>0</v>
      </c>
      <c r="BO40" s="6"/>
      <c r="BP40" s="6"/>
      <c r="BQ40" s="6">
        <f t="shared" si="48"/>
        <v>0</v>
      </c>
      <c r="BR40" s="6"/>
      <c r="BS40" s="6"/>
      <c r="BT40" s="6">
        <f t="shared" si="48"/>
        <v>0</v>
      </c>
      <c r="BU40" s="6"/>
      <c r="BV40" s="6"/>
      <c r="BW40" s="6">
        <f t="shared" si="48"/>
        <v>0</v>
      </c>
      <c r="BX40" s="6"/>
      <c r="BY40" s="6"/>
      <c r="BZ40" s="6">
        <f t="shared" si="48"/>
        <v>0</v>
      </c>
      <c r="CA40" s="6"/>
      <c r="CB40" s="6"/>
      <c r="CC40" s="6">
        <f t="shared" si="48"/>
        <v>0</v>
      </c>
      <c r="CD40" s="6"/>
      <c r="CE40" s="6"/>
      <c r="CF40" s="6">
        <f t="shared" si="48"/>
        <v>0</v>
      </c>
      <c r="CG40" s="6"/>
      <c r="CH40" s="6"/>
      <c r="CI40" s="6">
        <f t="shared" si="48"/>
        <v>0</v>
      </c>
      <c r="CJ40" s="6"/>
      <c r="CK40" s="6"/>
      <c r="CL40" s="6">
        <f t="shared" si="48"/>
        <v>0</v>
      </c>
      <c r="CM40" s="6"/>
      <c r="CN40" s="6"/>
      <c r="CO40" s="6">
        <f t="shared" si="48"/>
        <v>0</v>
      </c>
      <c r="CP40" s="6"/>
      <c r="CQ40" s="6"/>
      <c r="CR40" s="6">
        <f t="shared" si="48"/>
        <v>0</v>
      </c>
      <c r="CS40" s="6"/>
      <c r="CT40" s="6"/>
      <c r="CU40" s="6">
        <f t="shared" si="48"/>
        <v>0</v>
      </c>
      <c r="CV40" s="6"/>
      <c r="CW40" s="6"/>
      <c r="CX40" s="6">
        <f t="shared" si="48"/>
        <v>0</v>
      </c>
      <c r="CY40" s="6"/>
      <c r="CZ40" s="6"/>
      <c r="DA40" s="6">
        <f t="shared" si="48"/>
        <v>0</v>
      </c>
      <c r="DB40" s="6"/>
      <c r="DC40" s="6"/>
      <c r="DD40" s="6">
        <f t="shared" si="48"/>
        <v>0</v>
      </c>
      <c r="DE40" s="6"/>
      <c r="DF40" s="6"/>
      <c r="DG40" s="6">
        <f t="shared" si="48"/>
        <v>0</v>
      </c>
      <c r="DH40" s="6"/>
      <c r="DI40" s="6"/>
      <c r="DJ40" s="6">
        <f t="shared" si="48"/>
        <v>0</v>
      </c>
      <c r="DK40" s="6"/>
      <c r="DL40" s="6"/>
      <c r="DM40" s="6">
        <f t="shared" si="48"/>
        <v>0</v>
      </c>
      <c r="DN40" s="6"/>
      <c r="DO40" s="6"/>
      <c r="DP40" s="6">
        <f t="shared" si="48"/>
        <v>0</v>
      </c>
      <c r="DQ40" s="6"/>
      <c r="DR40" s="6"/>
      <c r="DS40" s="136">
        <f t="shared" si="48"/>
        <v>0</v>
      </c>
      <c r="DT40" s="6"/>
      <c r="DU40" s="6"/>
      <c r="DV40" s="6">
        <f t="shared" ref="DV40" si="49">DV41+DV46+DV47+DV48+DV49</f>
        <v>0</v>
      </c>
      <c r="DW40" s="6"/>
      <c r="DX40" s="6"/>
      <c r="DY40" s="6">
        <f t="shared" ref="DY40:EB40" si="50">DY41+DY46+DY47+DY48+DY49</f>
        <v>0</v>
      </c>
      <c r="DZ40" s="6"/>
      <c r="EA40" s="6"/>
      <c r="EB40" s="6">
        <f t="shared" si="50"/>
        <v>0</v>
      </c>
      <c r="EC40" s="6"/>
      <c r="ED40" s="6"/>
      <c r="EE40" s="6">
        <f t="shared" ref="EE40:EH40" si="51">EE41+EE46+EE47+EE48+EE49</f>
        <v>0</v>
      </c>
      <c r="EF40" s="6"/>
      <c r="EG40" s="6"/>
      <c r="EH40" s="6">
        <f t="shared" si="51"/>
        <v>0</v>
      </c>
      <c r="EI40" s="6"/>
      <c r="EJ40" s="6"/>
      <c r="EK40" s="6">
        <f t="shared" si="48"/>
        <v>0</v>
      </c>
      <c r="EL40" s="6"/>
      <c r="EM40" s="6"/>
      <c r="EN40" s="6">
        <f t="shared" si="48"/>
        <v>0</v>
      </c>
      <c r="EO40" s="6"/>
      <c r="EP40" s="6"/>
      <c r="EQ40" s="6">
        <f t="shared" si="48"/>
        <v>0</v>
      </c>
      <c r="ER40" s="6"/>
      <c r="ES40" s="6"/>
      <c r="ET40" s="6">
        <f t="shared" si="48"/>
        <v>0</v>
      </c>
      <c r="EU40" s="6"/>
      <c r="EV40" s="6"/>
      <c r="EW40" s="136">
        <f t="shared" si="48"/>
        <v>0</v>
      </c>
      <c r="EX40" s="136"/>
      <c r="EY40" s="6">
        <f t="shared" si="48"/>
        <v>0</v>
      </c>
      <c r="EZ40" s="6">
        <f t="shared" si="48"/>
        <v>0</v>
      </c>
      <c r="FA40" s="6">
        <f t="shared" si="48"/>
        <v>0</v>
      </c>
      <c r="FB40" s="6">
        <f t="shared" si="48"/>
        <v>0</v>
      </c>
      <c r="FC40" s="6">
        <f t="shared" si="48"/>
        <v>0</v>
      </c>
      <c r="FD40" s="6">
        <f t="shared" si="48"/>
        <v>0</v>
      </c>
      <c r="FE40" s="6">
        <f t="shared" si="48"/>
        <v>0</v>
      </c>
      <c r="FF40" s="6">
        <f t="shared" si="48"/>
        <v>0</v>
      </c>
      <c r="FG40" s="6">
        <f t="shared" si="48"/>
        <v>0</v>
      </c>
      <c r="FH40" s="6">
        <f t="shared" si="48"/>
        <v>0</v>
      </c>
      <c r="FI40" s="6">
        <f t="shared" si="48"/>
        <v>0</v>
      </c>
      <c r="FJ40" s="6">
        <f t="shared" si="48"/>
        <v>0</v>
      </c>
      <c r="FK40" s="6">
        <f>FK41+FK46+FK47+FK48+FK49</f>
        <v>0</v>
      </c>
      <c r="FL40" s="6">
        <f t="shared" si="48"/>
        <v>0</v>
      </c>
      <c r="FM40" s="6">
        <f t="shared" si="48"/>
        <v>0</v>
      </c>
      <c r="FN40" s="6">
        <f t="shared" si="48"/>
        <v>0</v>
      </c>
      <c r="FO40" s="6">
        <f>FO41+FO46+FO47+FO48+FO49</f>
        <v>0</v>
      </c>
      <c r="FP40" s="6">
        <f>FP41+FP46+FP47+FP48+FP49</f>
        <v>0</v>
      </c>
      <c r="FQ40" s="156">
        <f>FQ41+FQ46+FQ47+FQ48+FQ49</f>
        <v>0</v>
      </c>
    </row>
    <row r="41" spans="1:173" s="13" customFormat="1" x14ac:dyDescent="0.2">
      <c r="A41" s="162" t="s">
        <v>496</v>
      </c>
      <c r="B41" s="5"/>
      <c r="C41" s="6">
        <f>C42+C43+C44+C45</f>
        <v>0</v>
      </c>
      <c r="D41" s="6"/>
      <c r="E41" s="6"/>
      <c r="F41" s="6">
        <f t="shared" ref="F41:FN41" si="52">F42+F43+F44+F45</f>
        <v>0</v>
      </c>
      <c r="G41" s="6"/>
      <c r="H41" s="6"/>
      <c r="I41" s="6">
        <f t="shared" si="52"/>
        <v>0</v>
      </c>
      <c r="J41" s="6"/>
      <c r="K41" s="6"/>
      <c r="L41" s="6">
        <f t="shared" si="52"/>
        <v>0</v>
      </c>
      <c r="M41" s="6"/>
      <c r="N41" s="6"/>
      <c r="O41" s="6">
        <f t="shared" si="52"/>
        <v>0</v>
      </c>
      <c r="P41" s="6"/>
      <c r="Q41" s="6"/>
      <c r="R41" s="6">
        <f t="shared" si="52"/>
        <v>0</v>
      </c>
      <c r="S41" s="6"/>
      <c r="T41" s="6"/>
      <c r="U41" s="6">
        <f t="shared" si="52"/>
        <v>0</v>
      </c>
      <c r="V41" s="6"/>
      <c r="W41" s="6"/>
      <c r="X41" s="6">
        <f t="shared" si="52"/>
        <v>0</v>
      </c>
      <c r="Y41" s="6"/>
      <c r="Z41" s="6"/>
      <c r="AA41" s="6">
        <f t="shared" si="52"/>
        <v>0</v>
      </c>
      <c r="AB41" s="6"/>
      <c r="AC41" s="6"/>
      <c r="AD41" s="6">
        <f t="shared" si="52"/>
        <v>0</v>
      </c>
      <c r="AE41" s="6"/>
      <c r="AF41" s="6"/>
      <c r="AG41" s="6">
        <f t="shared" si="52"/>
        <v>0</v>
      </c>
      <c r="AH41" s="6"/>
      <c r="AI41" s="6"/>
      <c r="AJ41" s="6">
        <f t="shared" si="52"/>
        <v>0</v>
      </c>
      <c r="AK41" s="6"/>
      <c r="AL41" s="6"/>
      <c r="AM41" s="6">
        <f t="shared" si="52"/>
        <v>0</v>
      </c>
      <c r="AN41" s="6"/>
      <c r="AO41" s="6"/>
      <c r="AP41" s="6">
        <f t="shared" si="52"/>
        <v>0</v>
      </c>
      <c r="AQ41" s="6"/>
      <c r="AR41" s="6"/>
      <c r="AS41" s="6">
        <f>AS42+AS43+AS44+AS45</f>
        <v>0</v>
      </c>
      <c r="AT41" s="6"/>
      <c r="AU41" s="6"/>
      <c r="AV41" s="6">
        <f t="shared" si="52"/>
        <v>0</v>
      </c>
      <c r="AW41" s="6"/>
      <c r="AX41" s="6"/>
      <c r="AY41" s="6">
        <f t="shared" si="52"/>
        <v>0</v>
      </c>
      <c r="AZ41" s="6"/>
      <c r="BA41" s="6"/>
      <c r="BB41" s="6">
        <f t="shared" si="52"/>
        <v>0</v>
      </c>
      <c r="BC41" s="6"/>
      <c r="BD41" s="6"/>
      <c r="BE41" s="6">
        <f t="shared" si="52"/>
        <v>0</v>
      </c>
      <c r="BF41" s="6"/>
      <c r="BG41" s="6"/>
      <c r="BH41" s="6">
        <f t="shared" si="52"/>
        <v>0</v>
      </c>
      <c r="BI41" s="6"/>
      <c r="BJ41" s="6"/>
      <c r="BK41" s="6">
        <f t="shared" si="52"/>
        <v>0</v>
      </c>
      <c r="BL41" s="6"/>
      <c r="BM41" s="6"/>
      <c r="BN41" s="6">
        <f t="shared" si="52"/>
        <v>0</v>
      </c>
      <c r="BO41" s="6"/>
      <c r="BP41" s="6"/>
      <c r="BQ41" s="6">
        <f t="shared" si="52"/>
        <v>0</v>
      </c>
      <c r="BR41" s="6"/>
      <c r="BS41" s="6"/>
      <c r="BT41" s="6">
        <f t="shared" si="52"/>
        <v>0</v>
      </c>
      <c r="BU41" s="6"/>
      <c r="BV41" s="6"/>
      <c r="BW41" s="6">
        <f t="shared" si="52"/>
        <v>0</v>
      </c>
      <c r="BX41" s="6"/>
      <c r="BY41" s="6"/>
      <c r="BZ41" s="6">
        <f t="shared" si="52"/>
        <v>0</v>
      </c>
      <c r="CA41" s="6"/>
      <c r="CB41" s="6"/>
      <c r="CC41" s="6">
        <f t="shared" si="52"/>
        <v>0</v>
      </c>
      <c r="CD41" s="6"/>
      <c r="CE41" s="6"/>
      <c r="CF41" s="6">
        <f t="shared" si="52"/>
        <v>0</v>
      </c>
      <c r="CG41" s="6"/>
      <c r="CH41" s="6"/>
      <c r="CI41" s="6">
        <f t="shared" si="52"/>
        <v>0</v>
      </c>
      <c r="CJ41" s="6"/>
      <c r="CK41" s="6"/>
      <c r="CL41" s="6">
        <f t="shared" si="52"/>
        <v>0</v>
      </c>
      <c r="CM41" s="6"/>
      <c r="CN41" s="6"/>
      <c r="CO41" s="6">
        <f t="shared" si="52"/>
        <v>0</v>
      </c>
      <c r="CP41" s="6"/>
      <c r="CQ41" s="6"/>
      <c r="CR41" s="6">
        <f t="shared" si="52"/>
        <v>0</v>
      </c>
      <c r="CS41" s="6"/>
      <c r="CT41" s="6"/>
      <c r="CU41" s="6">
        <f t="shared" si="52"/>
        <v>0</v>
      </c>
      <c r="CV41" s="6"/>
      <c r="CW41" s="6"/>
      <c r="CX41" s="6">
        <f t="shared" si="52"/>
        <v>0</v>
      </c>
      <c r="CY41" s="6"/>
      <c r="CZ41" s="6"/>
      <c r="DA41" s="6">
        <f t="shared" si="52"/>
        <v>0</v>
      </c>
      <c r="DB41" s="6"/>
      <c r="DC41" s="6"/>
      <c r="DD41" s="6">
        <f t="shared" si="52"/>
        <v>0</v>
      </c>
      <c r="DE41" s="6"/>
      <c r="DF41" s="6"/>
      <c r="DG41" s="6">
        <f t="shared" si="52"/>
        <v>0</v>
      </c>
      <c r="DH41" s="6"/>
      <c r="DI41" s="6"/>
      <c r="DJ41" s="6">
        <f t="shared" si="52"/>
        <v>0</v>
      </c>
      <c r="DK41" s="6"/>
      <c r="DL41" s="6"/>
      <c r="DM41" s="6">
        <f t="shared" si="52"/>
        <v>0</v>
      </c>
      <c r="DN41" s="6"/>
      <c r="DO41" s="6"/>
      <c r="DP41" s="6">
        <f t="shared" si="52"/>
        <v>0</v>
      </c>
      <c r="DQ41" s="6"/>
      <c r="DR41" s="6"/>
      <c r="DS41" s="136">
        <f t="shared" si="52"/>
        <v>0</v>
      </c>
      <c r="DT41" s="6"/>
      <c r="DU41" s="6"/>
      <c r="DV41" s="6">
        <f t="shared" ref="DV41" si="53">DV42+DV43+DV44+DV45</f>
        <v>0</v>
      </c>
      <c r="DW41" s="6"/>
      <c r="DX41" s="6"/>
      <c r="DY41" s="6">
        <f t="shared" ref="DY41:EB41" si="54">DY42+DY43+DY44+DY45</f>
        <v>0</v>
      </c>
      <c r="DZ41" s="6"/>
      <c r="EA41" s="6"/>
      <c r="EB41" s="6">
        <f t="shared" si="54"/>
        <v>0</v>
      </c>
      <c r="EC41" s="6"/>
      <c r="ED41" s="6"/>
      <c r="EE41" s="6">
        <f t="shared" ref="EE41:EH41" si="55">EE42+EE43+EE44+EE45</f>
        <v>0</v>
      </c>
      <c r="EF41" s="6"/>
      <c r="EG41" s="6"/>
      <c r="EH41" s="6">
        <f t="shared" si="55"/>
        <v>0</v>
      </c>
      <c r="EI41" s="6"/>
      <c r="EJ41" s="6"/>
      <c r="EK41" s="6">
        <f t="shared" si="52"/>
        <v>0</v>
      </c>
      <c r="EL41" s="6"/>
      <c r="EM41" s="6"/>
      <c r="EN41" s="6">
        <f t="shared" si="52"/>
        <v>0</v>
      </c>
      <c r="EO41" s="6"/>
      <c r="EP41" s="6"/>
      <c r="EQ41" s="6">
        <f t="shared" si="52"/>
        <v>0</v>
      </c>
      <c r="ER41" s="6"/>
      <c r="ES41" s="6"/>
      <c r="ET41" s="6">
        <f t="shared" si="52"/>
        <v>0</v>
      </c>
      <c r="EU41" s="6"/>
      <c r="EV41" s="6"/>
      <c r="EW41" s="136">
        <f t="shared" si="52"/>
        <v>0</v>
      </c>
      <c r="EX41" s="136"/>
      <c r="EY41" s="6">
        <f t="shared" si="52"/>
        <v>0</v>
      </c>
      <c r="EZ41" s="6">
        <f t="shared" si="52"/>
        <v>0</v>
      </c>
      <c r="FA41" s="6">
        <f t="shared" si="52"/>
        <v>0</v>
      </c>
      <c r="FB41" s="6">
        <f t="shared" si="52"/>
        <v>0</v>
      </c>
      <c r="FC41" s="6">
        <f t="shared" si="52"/>
        <v>0</v>
      </c>
      <c r="FD41" s="6">
        <f t="shared" si="52"/>
        <v>0</v>
      </c>
      <c r="FE41" s="6">
        <f t="shared" si="52"/>
        <v>0</v>
      </c>
      <c r="FF41" s="6">
        <f t="shared" si="52"/>
        <v>0</v>
      </c>
      <c r="FG41" s="6">
        <f t="shared" si="52"/>
        <v>0</v>
      </c>
      <c r="FH41" s="6">
        <f t="shared" si="52"/>
        <v>0</v>
      </c>
      <c r="FI41" s="6">
        <f t="shared" si="52"/>
        <v>0</v>
      </c>
      <c r="FJ41" s="6">
        <f t="shared" si="52"/>
        <v>0</v>
      </c>
      <c r="FK41" s="6">
        <f>FK42+FK43+FK44+FK45</f>
        <v>0</v>
      </c>
      <c r="FL41" s="6">
        <f t="shared" si="52"/>
        <v>0</v>
      </c>
      <c r="FM41" s="6">
        <f t="shared" si="52"/>
        <v>0</v>
      </c>
      <c r="FN41" s="6">
        <f t="shared" si="52"/>
        <v>0</v>
      </c>
      <c r="FO41" s="6">
        <f>FO42+FO43+FO44+FO45</f>
        <v>0</v>
      </c>
      <c r="FP41" s="6">
        <f>FP42+FP43+FP44+FP45</f>
        <v>0</v>
      </c>
      <c r="FQ41" s="156">
        <f>FQ42+FQ43+FQ44+FQ45</f>
        <v>0</v>
      </c>
    </row>
    <row r="42" spans="1:173" x14ac:dyDescent="0.2">
      <c r="A42" s="161" t="s">
        <v>497</v>
      </c>
      <c r="B42" s="16"/>
      <c r="C42" s="7"/>
      <c r="D42" s="7"/>
      <c r="E42" s="7"/>
      <c r="F42" s="7"/>
      <c r="G42" s="7"/>
      <c r="H42" s="7"/>
      <c r="I42" s="7"/>
      <c r="J42" s="7"/>
      <c r="K42" s="7"/>
      <c r="L42" s="7"/>
      <c r="M42" s="7"/>
      <c r="N42" s="7"/>
      <c r="O42" s="7"/>
      <c r="P42" s="7"/>
      <c r="Q42" s="7"/>
      <c r="R42" s="7"/>
      <c r="S42" s="7"/>
      <c r="T42" s="7"/>
      <c r="U42" s="7"/>
      <c r="V42" s="7"/>
      <c r="W42" s="7"/>
      <c r="X42" s="7"/>
      <c r="Y42" s="7"/>
      <c r="Z42" s="7"/>
      <c r="AA42" s="7">
        <f>SUM([1]Önkormányzat!$AW$340)</f>
        <v>0</v>
      </c>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135">
        <f t="shared" ref="DS42:DS48" si="56">SUM(C42:DP42)</f>
        <v>0</v>
      </c>
      <c r="DT42" s="8"/>
      <c r="DU42" s="8"/>
      <c r="DV42" s="7">
        <f>SUM([1]Hivatal!$E$317)</f>
        <v>0</v>
      </c>
      <c r="DW42" s="7"/>
      <c r="DX42" s="7"/>
      <c r="DY42" s="7">
        <f>SUM([1]Hivatal!$J$317)</f>
        <v>0</v>
      </c>
      <c r="DZ42" s="7"/>
      <c r="EA42" s="7"/>
      <c r="EB42" s="7">
        <f>SUM([1]Hivatal!$O$317)</f>
        <v>0</v>
      </c>
      <c r="EC42" s="7"/>
      <c r="ED42" s="7"/>
      <c r="EE42" s="7">
        <f>SUM([1]Hivatal!$X$317)</f>
        <v>0</v>
      </c>
      <c r="EF42" s="7"/>
      <c r="EG42" s="7"/>
      <c r="EH42" s="7">
        <f>SUM([1]Hivatal!$AB$317)</f>
        <v>0</v>
      </c>
      <c r="EI42" s="7"/>
      <c r="EJ42" s="7"/>
      <c r="EK42" s="7"/>
      <c r="EL42" s="7"/>
      <c r="EM42" s="7"/>
      <c r="EN42" s="7"/>
      <c r="EO42" s="7"/>
      <c r="EP42" s="7"/>
      <c r="EQ42" s="7">
        <f>SUM([1]Hivatal!$AT$317)</f>
        <v>0</v>
      </c>
      <c r="ER42" s="7"/>
      <c r="ES42" s="7"/>
      <c r="ET42" s="7"/>
      <c r="EU42" s="7"/>
      <c r="EV42" s="7"/>
      <c r="EW42" s="135">
        <f t="shared" ref="EW42:EW48" si="57">SUM(DV42:ET42)</f>
        <v>0</v>
      </c>
      <c r="EX42" s="135"/>
      <c r="EY42" s="7"/>
      <c r="EZ42" s="7"/>
      <c r="FA42" s="7"/>
      <c r="FB42" s="7"/>
      <c r="FC42" s="7"/>
      <c r="FD42" s="7"/>
      <c r="FE42" s="7"/>
      <c r="FF42" s="7"/>
      <c r="FG42" s="7"/>
      <c r="FH42" s="7"/>
      <c r="FI42" s="7"/>
      <c r="FJ42" s="7"/>
      <c r="FK42" s="7"/>
      <c r="FL42" s="8">
        <f t="shared" ref="FL42:FL48" si="58">SUM(EY42:FK42)</f>
        <v>0</v>
      </c>
      <c r="FM42" s="8"/>
      <c r="FN42" s="8"/>
      <c r="FO42" s="8"/>
      <c r="FP42" s="11">
        <f t="shared" ref="FP42:FP48" si="59">FL42+FM42+FN42+FO42</f>
        <v>0</v>
      </c>
      <c r="FQ42" s="154">
        <f t="shared" ref="FQ42:FQ48" si="60">DS42+EW42+FP42</f>
        <v>0</v>
      </c>
    </row>
    <row r="43" spans="1:173" ht="25.5" x14ac:dyDescent="0.2">
      <c r="A43" s="161" t="s">
        <v>498</v>
      </c>
      <c r="B43" s="1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135">
        <f t="shared" si="56"/>
        <v>0</v>
      </c>
      <c r="DT43" s="8"/>
      <c r="DU43" s="8"/>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135">
        <f t="shared" si="57"/>
        <v>0</v>
      </c>
      <c r="EX43" s="135"/>
      <c r="EY43" s="7"/>
      <c r="EZ43" s="7"/>
      <c r="FA43" s="7"/>
      <c r="FB43" s="7"/>
      <c r="FC43" s="7"/>
      <c r="FD43" s="7"/>
      <c r="FE43" s="7"/>
      <c r="FF43" s="7"/>
      <c r="FG43" s="7"/>
      <c r="FH43" s="7"/>
      <c r="FI43" s="7"/>
      <c r="FJ43" s="7"/>
      <c r="FK43" s="7"/>
      <c r="FL43" s="8">
        <f t="shared" si="58"/>
        <v>0</v>
      </c>
      <c r="FM43" s="8"/>
      <c r="FN43" s="8"/>
      <c r="FO43" s="8"/>
      <c r="FP43" s="11">
        <f t="shared" si="59"/>
        <v>0</v>
      </c>
      <c r="FQ43" s="154">
        <f t="shared" si="60"/>
        <v>0</v>
      </c>
    </row>
    <row r="44" spans="1:173" x14ac:dyDescent="0.2">
      <c r="A44" s="161" t="s">
        <v>499</v>
      </c>
      <c r="B44" s="1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135">
        <f t="shared" si="56"/>
        <v>0</v>
      </c>
      <c r="DT44" s="8"/>
      <c r="DU44" s="8"/>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135">
        <f t="shared" si="57"/>
        <v>0</v>
      </c>
      <c r="EX44" s="135"/>
      <c r="EY44" s="7"/>
      <c r="EZ44" s="7"/>
      <c r="FA44" s="7"/>
      <c r="FB44" s="7"/>
      <c r="FC44" s="7"/>
      <c r="FD44" s="7"/>
      <c r="FE44" s="7"/>
      <c r="FF44" s="7"/>
      <c r="FG44" s="7"/>
      <c r="FH44" s="7"/>
      <c r="FI44" s="7"/>
      <c r="FJ44" s="7"/>
      <c r="FK44" s="7"/>
      <c r="FL44" s="8">
        <f t="shared" si="58"/>
        <v>0</v>
      </c>
      <c r="FM44" s="8"/>
      <c r="FN44" s="8"/>
      <c r="FO44" s="8"/>
      <c r="FP44" s="11">
        <f t="shared" si="59"/>
        <v>0</v>
      </c>
      <c r="FQ44" s="154">
        <f t="shared" si="60"/>
        <v>0</v>
      </c>
    </row>
    <row r="45" spans="1:173" x14ac:dyDescent="0.2">
      <c r="A45" s="161" t="s">
        <v>500</v>
      </c>
      <c r="B45" s="16"/>
      <c r="C45" s="7"/>
      <c r="D45" s="7"/>
      <c r="E45" s="7"/>
      <c r="F45" s="7"/>
      <c r="G45" s="7"/>
      <c r="H45" s="7"/>
      <c r="I45" s="7"/>
      <c r="J45" s="7"/>
      <c r="K45" s="7"/>
      <c r="L45" s="7"/>
      <c r="M45" s="7"/>
      <c r="N45" s="7"/>
      <c r="O45" s="7"/>
      <c r="P45" s="7"/>
      <c r="Q45" s="7"/>
      <c r="R45" s="7"/>
      <c r="S45" s="7"/>
      <c r="T45" s="7"/>
      <c r="U45" s="7"/>
      <c r="V45" s="7"/>
      <c r="W45" s="7"/>
      <c r="X45" s="7"/>
      <c r="Y45" s="7"/>
      <c r="Z45" s="7"/>
      <c r="AA45" s="7">
        <f>SUM([1]Önkormányzat!$AW$346)</f>
        <v>0</v>
      </c>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135">
        <f t="shared" si="56"/>
        <v>0</v>
      </c>
      <c r="DT45" s="8"/>
      <c r="DU45" s="8"/>
      <c r="DV45" s="7">
        <f>SUM([1]Hivatal!$E$322)</f>
        <v>0</v>
      </c>
      <c r="DW45" s="7"/>
      <c r="DX45" s="7"/>
      <c r="DY45" s="7">
        <f>SUM([1]Hivatal!$J$322)</f>
        <v>0</v>
      </c>
      <c r="DZ45" s="7"/>
      <c r="EA45" s="7"/>
      <c r="EB45" s="7">
        <f>SUM([1]Hivatal!$O$322)</f>
        <v>0</v>
      </c>
      <c r="EC45" s="7"/>
      <c r="ED45" s="7"/>
      <c r="EE45" s="7">
        <f>SUM([1]Hivatal!$X$322)</f>
        <v>0</v>
      </c>
      <c r="EF45" s="7"/>
      <c r="EG45" s="7"/>
      <c r="EH45" s="7">
        <f>SUM([1]Hivatal!$AB$322)</f>
        <v>0</v>
      </c>
      <c r="EI45" s="7"/>
      <c r="EJ45" s="7"/>
      <c r="EK45" s="7"/>
      <c r="EL45" s="7"/>
      <c r="EM45" s="7"/>
      <c r="EN45" s="7"/>
      <c r="EO45" s="7"/>
      <c r="EP45" s="7"/>
      <c r="EQ45" s="7">
        <f>SUM([1]Hivatal!$AT$322)</f>
        <v>0</v>
      </c>
      <c r="ER45" s="7"/>
      <c r="ES45" s="7"/>
      <c r="ET45" s="7"/>
      <c r="EU45" s="7"/>
      <c r="EV45" s="7"/>
      <c r="EW45" s="135">
        <f t="shared" si="57"/>
        <v>0</v>
      </c>
      <c r="EX45" s="135"/>
      <c r="EY45" s="7"/>
      <c r="EZ45" s="7"/>
      <c r="FA45" s="7"/>
      <c r="FB45" s="7"/>
      <c r="FC45" s="7"/>
      <c r="FD45" s="7"/>
      <c r="FE45" s="7"/>
      <c r="FF45" s="7"/>
      <c r="FG45" s="7"/>
      <c r="FH45" s="7"/>
      <c r="FI45" s="7"/>
      <c r="FJ45" s="7"/>
      <c r="FK45" s="7"/>
      <c r="FL45" s="8">
        <f t="shared" si="58"/>
        <v>0</v>
      </c>
      <c r="FM45" s="8"/>
      <c r="FN45" s="8"/>
      <c r="FO45" s="8"/>
      <c r="FP45" s="11">
        <f t="shared" si="59"/>
        <v>0</v>
      </c>
      <c r="FQ45" s="154">
        <f t="shared" si="60"/>
        <v>0</v>
      </c>
    </row>
    <row r="46" spans="1:173" x14ac:dyDescent="0.2">
      <c r="A46" s="161" t="s">
        <v>501</v>
      </c>
      <c r="B46" s="16"/>
      <c r="C46" s="7"/>
      <c r="D46" s="7"/>
      <c r="E46" s="7"/>
      <c r="F46" s="7"/>
      <c r="G46" s="7"/>
      <c r="H46" s="7"/>
      <c r="I46" s="7"/>
      <c r="J46" s="7"/>
      <c r="K46" s="7"/>
      <c r="L46" s="7"/>
      <c r="M46" s="7"/>
      <c r="N46" s="7"/>
      <c r="O46" s="7"/>
      <c r="P46" s="7"/>
      <c r="Q46" s="7"/>
      <c r="R46" s="7"/>
      <c r="S46" s="7"/>
      <c r="T46" s="7"/>
      <c r="U46" s="7"/>
      <c r="V46" s="7"/>
      <c r="W46" s="7"/>
      <c r="X46" s="7"/>
      <c r="Y46" s="7"/>
      <c r="Z46" s="7"/>
      <c r="AA46" s="7">
        <f>SUM([1]Önkormányzat!$AW$368)</f>
        <v>0</v>
      </c>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135">
        <f t="shared" si="56"/>
        <v>0</v>
      </c>
      <c r="DT46" s="8"/>
      <c r="DU46" s="8"/>
      <c r="DV46" s="7">
        <f>SUM([1]Hivatal!$E$327)</f>
        <v>0</v>
      </c>
      <c r="DW46" s="7"/>
      <c r="DX46" s="7"/>
      <c r="DY46" s="7">
        <f>SUM([1]Hivatal!$J$327)</f>
        <v>0</v>
      </c>
      <c r="DZ46" s="7"/>
      <c r="EA46" s="7"/>
      <c r="EB46" s="7">
        <f>SUM([1]Hivatal!$O$327)</f>
        <v>0</v>
      </c>
      <c r="EC46" s="7"/>
      <c r="ED46" s="7"/>
      <c r="EE46" s="7">
        <f>SUM([1]Hivatal!$X$327)</f>
        <v>0</v>
      </c>
      <c r="EF46" s="7"/>
      <c r="EG46" s="7"/>
      <c r="EH46" s="7">
        <f>SUM([1]Hivatal!$AB$327)</f>
        <v>0</v>
      </c>
      <c r="EI46" s="7"/>
      <c r="EJ46" s="7"/>
      <c r="EK46" s="7"/>
      <c r="EL46" s="7"/>
      <c r="EM46" s="7"/>
      <c r="EN46" s="7"/>
      <c r="EO46" s="7"/>
      <c r="EP46" s="7"/>
      <c r="EQ46" s="7">
        <f>SUM([1]Hivatal!$AT$327)</f>
        <v>0</v>
      </c>
      <c r="ER46" s="7"/>
      <c r="ES46" s="7"/>
      <c r="ET46" s="7"/>
      <c r="EU46" s="7"/>
      <c r="EV46" s="7"/>
      <c r="EW46" s="135">
        <f t="shared" si="57"/>
        <v>0</v>
      </c>
      <c r="EX46" s="135"/>
      <c r="EY46" s="7"/>
      <c r="EZ46" s="7"/>
      <c r="FA46" s="7"/>
      <c r="FB46" s="7"/>
      <c r="FC46" s="7"/>
      <c r="FD46" s="7"/>
      <c r="FE46" s="7"/>
      <c r="FF46" s="7"/>
      <c r="FG46" s="7"/>
      <c r="FH46" s="7"/>
      <c r="FI46" s="7"/>
      <c r="FJ46" s="7"/>
      <c r="FK46" s="7"/>
      <c r="FL46" s="8">
        <f t="shared" si="58"/>
        <v>0</v>
      </c>
      <c r="FM46" s="8"/>
      <c r="FN46" s="8"/>
      <c r="FO46" s="8"/>
      <c r="FP46" s="11">
        <f t="shared" si="59"/>
        <v>0</v>
      </c>
      <c r="FQ46" s="154">
        <f t="shared" si="60"/>
        <v>0</v>
      </c>
    </row>
    <row r="47" spans="1:173" x14ac:dyDescent="0.2">
      <c r="A47" s="161" t="s">
        <v>502</v>
      </c>
      <c r="B47" s="16"/>
      <c r="C47" s="7"/>
      <c r="D47" s="7"/>
      <c r="E47" s="7"/>
      <c r="F47" s="7"/>
      <c r="G47" s="7"/>
      <c r="H47" s="7"/>
      <c r="I47" s="7"/>
      <c r="J47" s="7"/>
      <c r="K47" s="7"/>
      <c r="L47" s="7"/>
      <c r="M47" s="7"/>
      <c r="N47" s="7"/>
      <c r="O47" s="7"/>
      <c r="P47" s="7"/>
      <c r="Q47" s="7"/>
      <c r="R47" s="7"/>
      <c r="S47" s="7"/>
      <c r="T47" s="7"/>
      <c r="U47" s="7"/>
      <c r="V47" s="7"/>
      <c r="W47" s="7"/>
      <c r="X47" s="7"/>
      <c r="Y47" s="7"/>
      <c r="Z47" s="7"/>
      <c r="AA47" s="7">
        <f>SUM([1]Önkormányzat!$AW$374)</f>
        <v>0</v>
      </c>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135">
        <f t="shared" si="56"/>
        <v>0</v>
      </c>
      <c r="DT47" s="8"/>
      <c r="DU47" s="8"/>
      <c r="DV47" s="7">
        <f>SUM([1]Hivatal!$E$333)</f>
        <v>0</v>
      </c>
      <c r="DW47" s="7"/>
      <c r="DX47" s="7"/>
      <c r="DY47" s="7">
        <f>SUM([1]Hivatal!$J$333)</f>
        <v>0</v>
      </c>
      <c r="DZ47" s="7"/>
      <c r="EA47" s="7"/>
      <c r="EB47" s="7">
        <f>SUM([1]Hivatal!$O$333)</f>
        <v>0</v>
      </c>
      <c r="EC47" s="7"/>
      <c r="ED47" s="7"/>
      <c r="EE47" s="7">
        <f>SUM([1]Hivatal!$X$333)</f>
        <v>0</v>
      </c>
      <c r="EF47" s="7"/>
      <c r="EG47" s="7"/>
      <c r="EH47" s="7">
        <f>SUM([1]Hivatal!$AB$333)</f>
        <v>0</v>
      </c>
      <c r="EI47" s="7"/>
      <c r="EJ47" s="7"/>
      <c r="EK47" s="7"/>
      <c r="EL47" s="7"/>
      <c r="EM47" s="7"/>
      <c r="EN47" s="7"/>
      <c r="EO47" s="7"/>
      <c r="EP47" s="7"/>
      <c r="EQ47" s="7">
        <f>SUM([1]Hivatal!$AT$333)</f>
        <v>0</v>
      </c>
      <c r="ER47" s="7"/>
      <c r="ES47" s="7"/>
      <c r="ET47" s="7"/>
      <c r="EU47" s="7"/>
      <c r="EV47" s="7"/>
      <c r="EW47" s="135">
        <f t="shared" si="57"/>
        <v>0</v>
      </c>
      <c r="EX47" s="135"/>
      <c r="EY47" s="7"/>
      <c r="EZ47" s="7"/>
      <c r="FA47" s="7"/>
      <c r="FB47" s="7"/>
      <c r="FC47" s="7"/>
      <c r="FD47" s="7"/>
      <c r="FE47" s="7"/>
      <c r="FF47" s="7"/>
      <c r="FG47" s="7"/>
      <c r="FH47" s="7"/>
      <c r="FI47" s="7"/>
      <c r="FJ47" s="7"/>
      <c r="FK47" s="7"/>
      <c r="FL47" s="8">
        <f t="shared" si="58"/>
        <v>0</v>
      </c>
      <c r="FM47" s="8"/>
      <c r="FN47" s="8"/>
      <c r="FO47" s="8"/>
      <c r="FP47" s="11">
        <f t="shared" si="59"/>
        <v>0</v>
      </c>
      <c r="FQ47" s="154">
        <f t="shared" si="60"/>
        <v>0</v>
      </c>
    </row>
    <row r="48" spans="1:173" ht="25.5" x14ac:dyDescent="0.2">
      <c r="A48" s="161" t="s">
        <v>503</v>
      </c>
      <c r="B48" s="16"/>
      <c r="C48" s="7"/>
      <c r="D48" s="7"/>
      <c r="E48" s="7"/>
      <c r="F48" s="7"/>
      <c r="G48" s="7"/>
      <c r="H48" s="7"/>
      <c r="I48" s="7"/>
      <c r="J48" s="7"/>
      <c r="K48" s="7"/>
      <c r="L48" s="7"/>
      <c r="M48" s="7"/>
      <c r="N48" s="7"/>
      <c r="O48" s="7"/>
      <c r="P48" s="7"/>
      <c r="Q48" s="7"/>
      <c r="R48" s="7"/>
      <c r="S48" s="7"/>
      <c r="T48" s="7"/>
      <c r="U48" s="7"/>
      <c r="V48" s="7"/>
      <c r="W48" s="7"/>
      <c r="X48" s="7"/>
      <c r="Y48" s="7"/>
      <c r="Z48" s="7"/>
      <c r="AA48" s="7">
        <f>SUM([1]Önkormányzat!$AW$379)</f>
        <v>0</v>
      </c>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135">
        <f t="shared" si="56"/>
        <v>0</v>
      </c>
      <c r="DT48" s="8"/>
      <c r="DU48" s="8"/>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135">
        <f t="shared" si="57"/>
        <v>0</v>
      </c>
      <c r="EX48" s="135"/>
      <c r="EY48" s="7"/>
      <c r="EZ48" s="7"/>
      <c r="FA48" s="7"/>
      <c r="FB48" s="7"/>
      <c r="FC48" s="7"/>
      <c r="FD48" s="7"/>
      <c r="FE48" s="7"/>
      <c r="FF48" s="7"/>
      <c r="FG48" s="7"/>
      <c r="FH48" s="7"/>
      <c r="FI48" s="7"/>
      <c r="FJ48" s="7"/>
      <c r="FK48" s="7"/>
      <c r="FL48" s="8">
        <f t="shared" si="58"/>
        <v>0</v>
      </c>
      <c r="FM48" s="8"/>
      <c r="FN48" s="8"/>
      <c r="FO48" s="8"/>
      <c r="FP48" s="11">
        <f t="shared" si="59"/>
        <v>0</v>
      </c>
      <c r="FQ48" s="154">
        <f t="shared" si="60"/>
        <v>0</v>
      </c>
    </row>
    <row r="49" spans="1:173" s="13" customFormat="1" x14ac:dyDescent="0.2">
      <c r="A49" s="162" t="s">
        <v>504</v>
      </c>
      <c r="B49" s="5"/>
      <c r="C49" s="6">
        <f>C50+C51</f>
        <v>0</v>
      </c>
      <c r="D49" s="6"/>
      <c r="E49" s="6"/>
      <c r="F49" s="6">
        <f t="shared" ref="F49:FN49" si="61">F50+F51</f>
        <v>0</v>
      </c>
      <c r="G49" s="6"/>
      <c r="H49" s="6"/>
      <c r="I49" s="6">
        <f t="shared" si="61"/>
        <v>0</v>
      </c>
      <c r="J49" s="6"/>
      <c r="K49" s="6"/>
      <c r="L49" s="6">
        <f t="shared" si="61"/>
        <v>0</v>
      </c>
      <c r="M49" s="6"/>
      <c r="N49" s="6"/>
      <c r="O49" s="6">
        <f t="shared" si="61"/>
        <v>0</v>
      </c>
      <c r="P49" s="6"/>
      <c r="Q49" s="6"/>
      <c r="R49" s="6">
        <f t="shared" si="61"/>
        <v>0</v>
      </c>
      <c r="S49" s="6"/>
      <c r="T49" s="6"/>
      <c r="U49" s="6">
        <f t="shared" si="61"/>
        <v>0</v>
      </c>
      <c r="V49" s="6"/>
      <c r="W49" s="6"/>
      <c r="X49" s="6">
        <f t="shared" si="61"/>
        <v>0</v>
      </c>
      <c r="Y49" s="6"/>
      <c r="Z49" s="6"/>
      <c r="AA49" s="6">
        <f t="shared" si="61"/>
        <v>0</v>
      </c>
      <c r="AB49" s="6"/>
      <c r="AC49" s="6"/>
      <c r="AD49" s="6">
        <f t="shared" si="61"/>
        <v>0</v>
      </c>
      <c r="AE49" s="6"/>
      <c r="AF49" s="6"/>
      <c r="AG49" s="6">
        <f t="shared" si="61"/>
        <v>0</v>
      </c>
      <c r="AH49" s="6"/>
      <c r="AI49" s="6"/>
      <c r="AJ49" s="6">
        <f t="shared" si="61"/>
        <v>0</v>
      </c>
      <c r="AK49" s="6"/>
      <c r="AL49" s="6"/>
      <c r="AM49" s="6">
        <f t="shared" si="61"/>
        <v>0</v>
      </c>
      <c r="AN49" s="6"/>
      <c r="AO49" s="6"/>
      <c r="AP49" s="6">
        <f t="shared" si="61"/>
        <v>0</v>
      </c>
      <c r="AQ49" s="6"/>
      <c r="AR49" s="6"/>
      <c r="AS49" s="6">
        <f>AS50+AS51</f>
        <v>0</v>
      </c>
      <c r="AT49" s="6"/>
      <c r="AU49" s="6"/>
      <c r="AV49" s="6">
        <f t="shared" si="61"/>
        <v>0</v>
      </c>
      <c r="AW49" s="6"/>
      <c r="AX49" s="6"/>
      <c r="AY49" s="6">
        <f t="shared" si="61"/>
        <v>0</v>
      </c>
      <c r="AZ49" s="6"/>
      <c r="BA49" s="6"/>
      <c r="BB49" s="6">
        <f t="shared" si="61"/>
        <v>0</v>
      </c>
      <c r="BC49" s="6"/>
      <c r="BD49" s="6"/>
      <c r="BE49" s="6">
        <f t="shared" si="61"/>
        <v>0</v>
      </c>
      <c r="BF49" s="6"/>
      <c r="BG49" s="6"/>
      <c r="BH49" s="6">
        <f t="shared" si="61"/>
        <v>0</v>
      </c>
      <c r="BI49" s="6"/>
      <c r="BJ49" s="6"/>
      <c r="BK49" s="6">
        <f t="shared" si="61"/>
        <v>0</v>
      </c>
      <c r="BL49" s="6"/>
      <c r="BM49" s="6"/>
      <c r="BN49" s="6">
        <f t="shared" si="61"/>
        <v>0</v>
      </c>
      <c r="BO49" s="6"/>
      <c r="BP49" s="6"/>
      <c r="BQ49" s="6">
        <f t="shared" si="61"/>
        <v>0</v>
      </c>
      <c r="BR49" s="6"/>
      <c r="BS49" s="6"/>
      <c r="BT49" s="6">
        <f t="shared" si="61"/>
        <v>0</v>
      </c>
      <c r="BU49" s="6"/>
      <c r="BV49" s="6"/>
      <c r="BW49" s="6">
        <f t="shared" si="61"/>
        <v>0</v>
      </c>
      <c r="BX49" s="6"/>
      <c r="BY49" s="6"/>
      <c r="BZ49" s="6">
        <f t="shared" si="61"/>
        <v>0</v>
      </c>
      <c r="CA49" s="6"/>
      <c r="CB49" s="6"/>
      <c r="CC49" s="6">
        <f t="shared" si="61"/>
        <v>0</v>
      </c>
      <c r="CD49" s="6"/>
      <c r="CE49" s="6"/>
      <c r="CF49" s="6">
        <f t="shared" si="61"/>
        <v>0</v>
      </c>
      <c r="CG49" s="6"/>
      <c r="CH49" s="6"/>
      <c r="CI49" s="6">
        <f t="shared" si="61"/>
        <v>0</v>
      </c>
      <c r="CJ49" s="6"/>
      <c r="CK49" s="6"/>
      <c r="CL49" s="6">
        <f t="shared" si="61"/>
        <v>0</v>
      </c>
      <c r="CM49" s="6"/>
      <c r="CN49" s="6"/>
      <c r="CO49" s="6">
        <f t="shared" si="61"/>
        <v>0</v>
      </c>
      <c r="CP49" s="6"/>
      <c r="CQ49" s="6"/>
      <c r="CR49" s="6">
        <f t="shared" si="61"/>
        <v>0</v>
      </c>
      <c r="CS49" s="6"/>
      <c r="CT49" s="6"/>
      <c r="CU49" s="6">
        <f t="shared" si="61"/>
        <v>0</v>
      </c>
      <c r="CV49" s="6"/>
      <c r="CW49" s="6"/>
      <c r="CX49" s="6">
        <f t="shared" si="61"/>
        <v>0</v>
      </c>
      <c r="CY49" s="6"/>
      <c r="CZ49" s="6"/>
      <c r="DA49" s="6">
        <f t="shared" si="61"/>
        <v>0</v>
      </c>
      <c r="DB49" s="6"/>
      <c r="DC49" s="6"/>
      <c r="DD49" s="6">
        <f t="shared" si="61"/>
        <v>0</v>
      </c>
      <c r="DE49" s="6"/>
      <c r="DF49" s="6"/>
      <c r="DG49" s="6">
        <f t="shared" si="61"/>
        <v>0</v>
      </c>
      <c r="DH49" s="6"/>
      <c r="DI49" s="6"/>
      <c r="DJ49" s="6">
        <f t="shared" si="61"/>
        <v>0</v>
      </c>
      <c r="DK49" s="6"/>
      <c r="DL49" s="6"/>
      <c r="DM49" s="6">
        <f t="shared" si="61"/>
        <v>0</v>
      </c>
      <c r="DN49" s="6"/>
      <c r="DO49" s="6"/>
      <c r="DP49" s="6">
        <f t="shared" si="61"/>
        <v>0</v>
      </c>
      <c r="DQ49" s="6"/>
      <c r="DR49" s="6"/>
      <c r="DS49" s="136">
        <f t="shared" si="61"/>
        <v>0</v>
      </c>
      <c r="DT49" s="6"/>
      <c r="DU49" s="6"/>
      <c r="DV49" s="6">
        <f t="shared" ref="DV49" si="62">DV50+DV51</f>
        <v>0</v>
      </c>
      <c r="DW49" s="6"/>
      <c r="DX49" s="6"/>
      <c r="DY49" s="6">
        <f t="shared" ref="DY49:EB49" si="63">DY50+DY51</f>
        <v>0</v>
      </c>
      <c r="DZ49" s="6"/>
      <c r="EA49" s="6"/>
      <c r="EB49" s="6">
        <f t="shared" si="63"/>
        <v>0</v>
      </c>
      <c r="EC49" s="6"/>
      <c r="ED49" s="6"/>
      <c r="EE49" s="6">
        <f t="shared" ref="EE49:EH49" si="64">EE50+EE51</f>
        <v>0</v>
      </c>
      <c r="EF49" s="6"/>
      <c r="EG49" s="6"/>
      <c r="EH49" s="6">
        <f t="shared" si="64"/>
        <v>0</v>
      </c>
      <c r="EI49" s="6"/>
      <c r="EJ49" s="6"/>
      <c r="EK49" s="6">
        <f t="shared" si="61"/>
        <v>0</v>
      </c>
      <c r="EL49" s="6"/>
      <c r="EM49" s="6"/>
      <c r="EN49" s="6">
        <f t="shared" si="61"/>
        <v>0</v>
      </c>
      <c r="EO49" s="6"/>
      <c r="EP49" s="6"/>
      <c r="EQ49" s="6">
        <f t="shared" si="61"/>
        <v>0</v>
      </c>
      <c r="ER49" s="6"/>
      <c r="ES49" s="6"/>
      <c r="ET49" s="6">
        <f t="shared" si="61"/>
        <v>0</v>
      </c>
      <c r="EU49" s="6"/>
      <c r="EV49" s="6"/>
      <c r="EW49" s="136">
        <f t="shared" si="61"/>
        <v>0</v>
      </c>
      <c r="EX49" s="136"/>
      <c r="EY49" s="6">
        <f t="shared" si="61"/>
        <v>0</v>
      </c>
      <c r="EZ49" s="6">
        <f t="shared" si="61"/>
        <v>0</v>
      </c>
      <c r="FA49" s="6">
        <f t="shared" si="61"/>
        <v>0</v>
      </c>
      <c r="FB49" s="6">
        <f t="shared" si="61"/>
        <v>0</v>
      </c>
      <c r="FC49" s="6">
        <f t="shared" si="61"/>
        <v>0</v>
      </c>
      <c r="FD49" s="6">
        <f t="shared" si="61"/>
        <v>0</v>
      </c>
      <c r="FE49" s="6">
        <f t="shared" si="61"/>
        <v>0</v>
      </c>
      <c r="FF49" s="6">
        <f t="shared" si="61"/>
        <v>0</v>
      </c>
      <c r="FG49" s="6">
        <f t="shared" si="61"/>
        <v>0</v>
      </c>
      <c r="FH49" s="6">
        <f t="shared" si="61"/>
        <v>0</v>
      </c>
      <c r="FI49" s="6">
        <f t="shared" si="61"/>
        <v>0</v>
      </c>
      <c r="FJ49" s="6">
        <f t="shared" si="61"/>
        <v>0</v>
      </c>
      <c r="FK49" s="6">
        <f>FK50+FK51</f>
        <v>0</v>
      </c>
      <c r="FL49" s="6">
        <f t="shared" si="61"/>
        <v>0</v>
      </c>
      <c r="FM49" s="6">
        <f t="shared" si="61"/>
        <v>0</v>
      </c>
      <c r="FN49" s="6">
        <f t="shared" si="61"/>
        <v>0</v>
      </c>
      <c r="FO49" s="6">
        <f>FO50+FO51</f>
        <v>0</v>
      </c>
      <c r="FP49" s="6">
        <f>FP50+FP51</f>
        <v>0</v>
      </c>
      <c r="FQ49" s="156">
        <f>FQ50+FQ51</f>
        <v>0</v>
      </c>
    </row>
    <row r="50" spans="1:173" ht="25.5" x14ac:dyDescent="0.2">
      <c r="A50" s="161" t="s">
        <v>505</v>
      </c>
      <c r="B50" s="16"/>
      <c r="C50" s="7"/>
      <c r="D50" s="7"/>
      <c r="E50" s="7"/>
      <c r="F50" s="7"/>
      <c r="G50" s="7"/>
      <c r="H50" s="7"/>
      <c r="I50" s="7"/>
      <c r="J50" s="7"/>
      <c r="K50" s="7"/>
      <c r="L50" s="7"/>
      <c r="M50" s="7"/>
      <c r="N50" s="7"/>
      <c r="O50" s="7"/>
      <c r="P50" s="7"/>
      <c r="Q50" s="7"/>
      <c r="R50" s="7"/>
      <c r="S50" s="7"/>
      <c r="T50" s="7"/>
      <c r="U50" s="7"/>
      <c r="V50" s="7"/>
      <c r="W50" s="7"/>
      <c r="X50" s="7"/>
      <c r="Y50" s="7"/>
      <c r="Z50" s="7"/>
      <c r="AA50" s="7">
        <f>SUM([1]Önkormányzat!$AW$389)</f>
        <v>0</v>
      </c>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135">
        <f>SUM(C50:DP50)</f>
        <v>0</v>
      </c>
      <c r="DT50" s="8"/>
      <c r="DU50" s="8"/>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135">
        <f>SUM(DV50:ET50)</f>
        <v>0</v>
      </c>
      <c r="EX50" s="135"/>
      <c r="EY50" s="7"/>
      <c r="EZ50" s="7"/>
      <c r="FA50" s="7"/>
      <c r="FB50" s="7"/>
      <c r="FC50" s="7"/>
      <c r="FD50" s="7"/>
      <c r="FE50" s="7"/>
      <c r="FF50" s="7"/>
      <c r="FG50" s="7"/>
      <c r="FH50" s="7"/>
      <c r="FI50" s="7"/>
      <c r="FJ50" s="7"/>
      <c r="FK50" s="7"/>
      <c r="FL50" s="8">
        <f>SUM(EY50:FK50)</f>
        <v>0</v>
      </c>
      <c r="FM50" s="8"/>
      <c r="FN50" s="8"/>
      <c r="FO50" s="8"/>
      <c r="FP50" s="11">
        <f>FL50+FM50+FN50+FO50</f>
        <v>0</v>
      </c>
      <c r="FQ50" s="154">
        <f>DS50+EW50+FP50</f>
        <v>0</v>
      </c>
    </row>
    <row r="51" spans="1:173" x14ac:dyDescent="0.2">
      <c r="A51" s="161" t="s">
        <v>506</v>
      </c>
      <c r="B51" s="1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135">
        <f>SUM(C51:DP51)</f>
        <v>0</v>
      </c>
      <c r="DT51" s="8"/>
      <c r="DU51" s="8"/>
      <c r="DV51" s="7">
        <f>SUM([1]Hivatal!$E$338)</f>
        <v>0</v>
      </c>
      <c r="DW51" s="7"/>
      <c r="DX51" s="7"/>
      <c r="DY51" s="7">
        <f>SUM([1]Hivatal!$J$338)</f>
        <v>0</v>
      </c>
      <c r="DZ51" s="7"/>
      <c r="EA51" s="7"/>
      <c r="EB51" s="7">
        <f>SUM([1]Hivatal!$O$338)</f>
        <v>0</v>
      </c>
      <c r="EC51" s="7"/>
      <c r="ED51" s="7"/>
      <c r="EE51" s="7">
        <f>SUM([1]Hivatal!$X$338)</f>
        <v>0</v>
      </c>
      <c r="EF51" s="7"/>
      <c r="EG51" s="7"/>
      <c r="EH51" s="7">
        <f>SUM([1]Hivatal!$AB$338)</f>
        <v>0</v>
      </c>
      <c r="EI51" s="7"/>
      <c r="EJ51" s="7"/>
      <c r="EK51" s="7"/>
      <c r="EL51" s="7"/>
      <c r="EM51" s="7"/>
      <c r="EN51" s="7"/>
      <c r="EO51" s="7"/>
      <c r="EP51" s="7"/>
      <c r="EQ51" s="7">
        <f>SUM([1]Hivatal!$AT$338)</f>
        <v>0</v>
      </c>
      <c r="ER51" s="7"/>
      <c r="ES51" s="7"/>
      <c r="ET51" s="7"/>
      <c r="EU51" s="7"/>
      <c r="EV51" s="7"/>
      <c r="EW51" s="135">
        <f>SUM(DV51:ET51)</f>
        <v>0</v>
      </c>
      <c r="EX51" s="135"/>
      <c r="EY51" s="7"/>
      <c r="EZ51" s="7"/>
      <c r="FA51" s="7"/>
      <c r="FB51" s="7"/>
      <c r="FC51" s="7"/>
      <c r="FD51" s="7"/>
      <c r="FE51" s="7"/>
      <c r="FF51" s="7"/>
      <c r="FG51" s="7"/>
      <c r="FH51" s="7"/>
      <c r="FI51" s="7"/>
      <c r="FJ51" s="7"/>
      <c r="FK51" s="7"/>
      <c r="FL51" s="8">
        <f>SUM(EY51:FK51)</f>
        <v>0</v>
      </c>
      <c r="FM51" s="8"/>
      <c r="FN51" s="8"/>
      <c r="FO51" s="8"/>
      <c r="FP51" s="11">
        <f>FL51+FM51+FN51+FO51</f>
        <v>0</v>
      </c>
      <c r="FQ51" s="154">
        <f>DS51+EW51+FP51</f>
        <v>0</v>
      </c>
    </row>
    <row r="52" spans="1:173" s="13" customFormat="1" x14ac:dyDescent="0.2">
      <c r="A52" s="162" t="s">
        <v>507</v>
      </c>
      <c r="B52" s="5"/>
      <c r="C52" s="6">
        <f>C28+C40</f>
        <v>0</v>
      </c>
      <c r="D52" s="6"/>
      <c r="E52" s="6"/>
      <c r="F52" s="6">
        <f t="shared" ref="F52:FM52" si="65">F28+F40</f>
        <v>0</v>
      </c>
      <c r="G52" s="6"/>
      <c r="H52" s="6"/>
      <c r="I52" s="6">
        <f t="shared" si="65"/>
        <v>0</v>
      </c>
      <c r="J52" s="6"/>
      <c r="K52" s="6"/>
      <c r="L52" s="6">
        <f t="shared" si="65"/>
        <v>0</v>
      </c>
      <c r="M52" s="6"/>
      <c r="N52" s="6"/>
      <c r="O52" s="6">
        <f t="shared" si="65"/>
        <v>0</v>
      </c>
      <c r="P52" s="6"/>
      <c r="Q52" s="6"/>
      <c r="R52" s="6">
        <f t="shared" si="65"/>
        <v>0</v>
      </c>
      <c r="S52" s="6"/>
      <c r="T52" s="6"/>
      <c r="U52" s="6">
        <f t="shared" si="65"/>
        <v>0</v>
      </c>
      <c r="V52" s="6"/>
      <c r="W52" s="6"/>
      <c r="X52" s="6">
        <f t="shared" si="65"/>
        <v>0</v>
      </c>
      <c r="Y52" s="6"/>
      <c r="Z52" s="6"/>
      <c r="AA52" s="6">
        <f t="shared" si="65"/>
        <v>0</v>
      </c>
      <c r="AB52" s="6"/>
      <c r="AC52" s="6"/>
      <c r="AD52" s="6">
        <f t="shared" si="65"/>
        <v>0</v>
      </c>
      <c r="AE52" s="6"/>
      <c r="AF52" s="6"/>
      <c r="AG52" s="6">
        <f t="shared" si="65"/>
        <v>0</v>
      </c>
      <c r="AH52" s="6"/>
      <c r="AI52" s="6"/>
      <c r="AJ52" s="6">
        <f t="shared" si="65"/>
        <v>0</v>
      </c>
      <c r="AK52" s="6"/>
      <c r="AL52" s="6"/>
      <c r="AM52" s="6">
        <f t="shared" si="65"/>
        <v>0</v>
      </c>
      <c r="AN52" s="6"/>
      <c r="AO52" s="6"/>
      <c r="AP52" s="6">
        <f t="shared" si="65"/>
        <v>0</v>
      </c>
      <c r="AQ52" s="6"/>
      <c r="AR52" s="6"/>
      <c r="AS52" s="6">
        <f>AS28+AS40</f>
        <v>0</v>
      </c>
      <c r="AT52" s="6"/>
      <c r="AU52" s="6"/>
      <c r="AV52" s="6">
        <f t="shared" si="65"/>
        <v>0</v>
      </c>
      <c r="AW52" s="6"/>
      <c r="AX52" s="6"/>
      <c r="AY52" s="6">
        <f t="shared" si="65"/>
        <v>0</v>
      </c>
      <c r="AZ52" s="6"/>
      <c r="BA52" s="6"/>
      <c r="BB52" s="6">
        <f t="shared" si="65"/>
        <v>0</v>
      </c>
      <c r="BC52" s="6"/>
      <c r="BD52" s="6"/>
      <c r="BE52" s="6">
        <f t="shared" si="65"/>
        <v>0</v>
      </c>
      <c r="BF52" s="6"/>
      <c r="BG52" s="6"/>
      <c r="BH52" s="6">
        <f t="shared" si="65"/>
        <v>0</v>
      </c>
      <c r="BI52" s="6"/>
      <c r="BJ52" s="6"/>
      <c r="BK52" s="6">
        <f t="shared" si="65"/>
        <v>0</v>
      </c>
      <c r="BL52" s="6"/>
      <c r="BM52" s="6"/>
      <c r="BN52" s="6">
        <f t="shared" si="65"/>
        <v>0</v>
      </c>
      <c r="BO52" s="6"/>
      <c r="BP52" s="6"/>
      <c r="BQ52" s="6">
        <f t="shared" si="65"/>
        <v>0</v>
      </c>
      <c r="BR52" s="6"/>
      <c r="BS52" s="6"/>
      <c r="BT52" s="6">
        <f t="shared" si="65"/>
        <v>0</v>
      </c>
      <c r="BU52" s="6"/>
      <c r="BV52" s="6"/>
      <c r="BW52" s="6">
        <f t="shared" si="65"/>
        <v>0</v>
      </c>
      <c r="BX52" s="6"/>
      <c r="BY52" s="6"/>
      <c r="BZ52" s="6">
        <f t="shared" si="65"/>
        <v>0</v>
      </c>
      <c r="CA52" s="6"/>
      <c r="CB52" s="6"/>
      <c r="CC52" s="6">
        <f t="shared" si="65"/>
        <v>0</v>
      </c>
      <c r="CD52" s="6"/>
      <c r="CE52" s="6"/>
      <c r="CF52" s="6">
        <f t="shared" si="65"/>
        <v>0</v>
      </c>
      <c r="CG52" s="6"/>
      <c r="CH52" s="6"/>
      <c r="CI52" s="6">
        <f t="shared" si="65"/>
        <v>0</v>
      </c>
      <c r="CJ52" s="6"/>
      <c r="CK52" s="6"/>
      <c r="CL52" s="6">
        <f t="shared" si="65"/>
        <v>0</v>
      </c>
      <c r="CM52" s="6"/>
      <c r="CN52" s="6"/>
      <c r="CO52" s="6">
        <f t="shared" si="65"/>
        <v>0</v>
      </c>
      <c r="CP52" s="6"/>
      <c r="CQ52" s="6"/>
      <c r="CR52" s="6">
        <f t="shared" si="65"/>
        <v>0</v>
      </c>
      <c r="CS52" s="6"/>
      <c r="CT52" s="6"/>
      <c r="CU52" s="6">
        <f t="shared" si="65"/>
        <v>0</v>
      </c>
      <c r="CV52" s="6"/>
      <c r="CW52" s="6"/>
      <c r="CX52" s="6">
        <f t="shared" si="65"/>
        <v>0</v>
      </c>
      <c r="CY52" s="6"/>
      <c r="CZ52" s="6"/>
      <c r="DA52" s="6">
        <f t="shared" si="65"/>
        <v>0</v>
      </c>
      <c r="DB52" s="6"/>
      <c r="DC52" s="6"/>
      <c r="DD52" s="6">
        <f t="shared" si="65"/>
        <v>0</v>
      </c>
      <c r="DE52" s="6"/>
      <c r="DF52" s="6"/>
      <c r="DG52" s="6">
        <f t="shared" si="65"/>
        <v>0</v>
      </c>
      <c r="DH52" s="6"/>
      <c r="DI52" s="6"/>
      <c r="DJ52" s="6">
        <f t="shared" si="65"/>
        <v>0</v>
      </c>
      <c r="DK52" s="6"/>
      <c r="DL52" s="6"/>
      <c r="DM52" s="6">
        <f t="shared" si="65"/>
        <v>0</v>
      </c>
      <c r="DN52" s="6"/>
      <c r="DO52" s="6"/>
      <c r="DP52" s="6">
        <f t="shared" si="65"/>
        <v>0</v>
      </c>
      <c r="DQ52" s="6"/>
      <c r="DR52" s="6"/>
      <c r="DS52" s="136">
        <f t="shared" si="65"/>
        <v>0</v>
      </c>
      <c r="DT52" s="6"/>
      <c r="DU52" s="6"/>
      <c r="DV52" s="6">
        <f t="shared" ref="DV52" si="66">DV28+DV40</f>
        <v>1000</v>
      </c>
      <c r="DW52" s="6"/>
      <c r="DX52" s="6"/>
      <c r="DY52" s="6">
        <f t="shared" ref="DY52:EB52" si="67">DY28+DY40</f>
        <v>600</v>
      </c>
      <c r="DZ52" s="6"/>
      <c r="EA52" s="6"/>
      <c r="EB52" s="6">
        <f t="shared" si="67"/>
        <v>1600</v>
      </c>
      <c r="EC52" s="6"/>
      <c r="ED52" s="6"/>
      <c r="EE52" s="6">
        <f t="shared" ref="EE52:EH52" si="68">EE28+EE40</f>
        <v>0</v>
      </c>
      <c r="EF52" s="6"/>
      <c r="EG52" s="6"/>
      <c r="EH52" s="6">
        <f t="shared" si="68"/>
        <v>0</v>
      </c>
      <c r="EI52" s="6"/>
      <c r="EJ52" s="6"/>
      <c r="EK52" s="6">
        <f t="shared" si="65"/>
        <v>0</v>
      </c>
      <c r="EL52" s="6"/>
      <c r="EM52" s="6"/>
      <c r="EN52" s="6">
        <f t="shared" si="65"/>
        <v>0</v>
      </c>
      <c r="EO52" s="6"/>
      <c r="EP52" s="6"/>
      <c r="EQ52" s="6">
        <f t="shared" si="65"/>
        <v>0</v>
      </c>
      <c r="ER52" s="6"/>
      <c r="ES52" s="6"/>
      <c r="ET52" s="6">
        <f t="shared" si="65"/>
        <v>0</v>
      </c>
      <c r="EU52" s="6"/>
      <c r="EV52" s="6"/>
      <c r="EW52" s="136">
        <f t="shared" si="65"/>
        <v>3200</v>
      </c>
      <c r="EX52" s="136"/>
      <c r="EY52" s="6">
        <f t="shared" si="65"/>
        <v>0</v>
      </c>
      <c r="EZ52" s="6">
        <f t="shared" si="65"/>
        <v>0</v>
      </c>
      <c r="FA52" s="6">
        <f t="shared" si="65"/>
        <v>0</v>
      </c>
      <c r="FB52" s="6">
        <f t="shared" si="65"/>
        <v>0</v>
      </c>
      <c r="FC52" s="6">
        <f t="shared" si="65"/>
        <v>0</v>
      </c>
      <c r="FD52" s="6">
        <f t="shared" si="65"/>
        <v>0</v>
      </c>
      <c r="FE52" s="6">
        <f t="shared" si="65"/>
        <v>0</v>
      </c>
      <c r="FF52" s="6">
        <f t="shared" si="65"/>
        <v>0</v>
      </c>
      <c r="FG52" s="6">
        <f t="shared" si="65"/>
        <v>0</v>
      </c>
      <c r="FH52" s="6">
        <f t="shared" si="65"/>
        <v>0</v>
      </c>
      <c r="FI52" s="6">
        <f t="shared" si="65"/>
        <v>0</v>
      </c>
      <c r="FJ52" s="6">
        <f t="shared" si="65"/>
        <v>0</v>
      </c>
      <c r="FK52" s="6">
        <f t="shared" si="65"/>
        <v>0</v>
      </c>
      <c r="FL52" s="6">
        <f t="shared" si="65"/>
        <v>0</v>
      </c>
      <c r="FM52" s="6">
        <f t="shared" si="65"/>
        <v>0</v>
      </c>
      <c r="FN52" s="6">
        <f>FN28+FN40</f>
        <v>0</v>
      </c>
      <c r="FO52" s="6">
        <f>FO28+FO40</f>
        <v>0</v>
      </c>
      <c r="FP52" s="6">
        <f>FP28+FP40</f>
        <v>0</v>
      </c>
      <c r="FQ52" s="156">
        <f>FQ28+FQ40</f>
        <v>3200</v>
      </c>
    </row>
    <row r="53" spans="1:173" s="13" customFormat="1" x14ac:dyDescent="0.2">
      <c r="A53" s="162" t="s">
        <v>508</v>
      </c>
      <c r="B53" s="5"/>
      <c r="C53" s="6">
        <f>C54+C58</f>
        <v>0</v>
      </c>
      <c r="D53" s="6"/>
      <c r="E53" s="6"/>
      <c r="F53" s="6">
        <f t="shared" ref="F53:FN53" si="69">F54+F58</f>
        <v>0</v>
      </c>
      <c r="G53" s="6"/>
      <c r="H53" s="6"/>
      <c r="I53" s="6">
        <f t="shared" si="69"/>
        <v>0</v>
      </c>
      <c r="J53" s="6"/>
      <c r="K53" s="6"/>
      <c r="L53" s="6">
        <f t="shared" si="69"/>
        <v>0</v>
      </c>
      <c r="M53" s="6"/>
      <c r="N53" s="6"/>
      <c r="O53" s="6">
        <f t="shared" si="69"/>
        <v>0</v>
      </c>
      <c r="P53" s="6"/>
      <c r="Q53" s="6"/>
      <c r="R53" s="6">
        <f t="shared" si="69"/>
        <v>0</v>
      </c>
      <c r="S53" s="6"/>
      <c r="T53" s="6"/>
      <c r="U53" s="6">
        <f t="shared" si="69"/>
        <v>0</v>
      </c>
      <c r="V53" s="6"/>
      <c r="W53" s="6"/>
      <c r="X53" s="6">
        <f t="shared" si="69"/>
        <v>0</v>
      </c>
      <c r="Y53" s="6"/>
      <c r="Z53" s="6"/>
      <c r="AA53" s="6">
        <f t="shared" si="69"/>
        <v>305021</v>
      </c>
      <c r="AB53" s="6"/>
      <c r="AC53" s="6"/>
      <c r="AD53" s="6">
        <f t="shared" si="69"/>
        <v>0</v>
      </c>
      <c r="AE53" s="6"/>
      <c r="AF53" s="6"/>
      <c r="AG53" s="6">
        <f t="shared" si="69"/>
        <v>0</v>
      </c>
      <c r="AH53" s="6"/>
      <c r="AI53" s="6"/>
      <c r="AJ53" s="6">
        <f t="shared" si="69"/>
        <v>0</v>
      </c>
      <c r="AK53" s="6"/>
      <c r="AL53" s="6"/>
      <c r="AM53" s="6">
        <f t="shared" si="69"/>
        <v>0</v>
      </c>
      <c r="AN53" s="6"/>
      <c r="AO53" s="6"/>
      <c r="AP53" s="6">
        <f t="shared" si="69"/>
        <v>0</v>
      </c>
      <c r="AQ53" s="6"/>
      <c r="AR53" s="6"/>
      <c r="AS53" s="6">
        <f>AS54+AS58</f>
        <v>0</v>
      </c>
      <c r="AT53" s="6"/>
      <c r="AU53" s="6"/>
      <c r="AV53" s="6">
        <f t="shared" si="69"/>
        <v>0</v>
      </c>
      <c r="AW53" s="6"/>
      <c r="AX53" s="6"/>
      <c r="AY53" s="6">
        <f t="shared" si="69"/>
        <v>0</v>
      </c>
      <c r="AZ53" s="6"/>
      <c r="BA53" s="6"/>
      <c r="BB53" s="6">
        <f t="shared" si="69"/>
        <v>0</v>
      </c>
      <c r="BC53" s="6"/>
      <c r="BD53" s="6"/>
      <c r="BE53" s="6">
        <f t="shared" si="69"/>
        <v>0</v>
      </c>
      <c r="BF53" s="6"/>
      <c r="BG53" s="6"/>
      <c r="BH53" s="6">
        <f t="shared" si="69"/>
        <v>0</v>
      </c>
      <c r="BI53" s="6"/>
      <c r="BJ53" s="6"/>
      <c r="BK53" s="6">
        <f t="shared" si="69"/>
        <v>0</v>
      </c>
      <c r="BL53" s="6"/>
      <c r="BM53" s="6"/>
      <c r="BN53" s="6">
        <f t="shared" si="69"/>
        <v>0</v>
      </c>
      <c r="BO53" s="6"/>
      <c r="BP53" s="6"/>
      <c r="BQ53" s="6">
        <f t="shared" si="69"/>
        <v>0</v>
      </c>
      <c r="BR53" s="6"/>
      <c r="BS53" s="6"/>
      <c r="BT53" s="6">
        <f t="shared" si="69"/>
        <v>0</v>
      </c>
      <c r="BU53" s="6"/>
      <c r="BV53" s="6"/>
      <c r="BW53" s="6">
        <f t="shared" si="69"/>
        <v>0</v>
      </c>
      <c r="BX53" s="6"/>
      <c r="BY53" s="6"/>
      <c r="BZ53" s="6">
        <f t="shared" si="69"/>
        <v>0</v>
      </c>
      <c r="CA53" s="6"/>
      <c r="CB53" s="6"/>
      <c r="CC53" s="6">
        <f t="shared" si="69"/>
        <v>0</v>
      </c>
      <c r="CD53" s="6"/>
      <c r="CE53" s="6"/>
      <c r="CF53" s="6">
        <f t="shared" si="69"/>
        <v>0</v>
      </c>
      <c r="CG53" s="6"/>
      <c r="CH53" s="6"/>
      <c r="CI53" s="6">
        <f t="shared" si="69"/>
        <v>0</v>
      </c>
      <c r="CJ53" s="6"/>
      <c r="CK53" s="6"/>
      <c r="CL53" s="6">
        <f t="shared" si="69"/>
        <v>0</v>
      </c>
      <c r="CM53" s="6"/>
      <c r="CN53" s="6"/>
      <c r="CO53" s="6">
        <f t="shared" si="69"/>
        <v>0</v>
      </c>
      <c r="CP53" s="6"/>
      <c r="CQ53" s="6"/>
      <c r="CR53" s="6">
        <f t="shared" si="69"/>
        <v>0</v>
      </c>
      <c r="CS53" s="6"/>
      <c r="CT53" s="6"/>
      <c r="CU53" s="6">
        <f t="shared" si="69"/>
        <v>0</v>
      </c>
      <c r="CV53" s="6"/>
      <c r="CW53" s="6"/>
      <c r="CX53" s="6">
        <f t="shared" si="69"/>
        <v>0</v>
      </c>
      <c r="CY53" s="6"/>
      <c r="CZ53" s="6"/>
      <c r="DA53" s="6">
        <f t="shared" si="69"/>
        <v>0</v>
      </c>
      <c r="DB53" s="6"/>
      <c r="DC53" s="6"/>
      <c r="DD53" s="6">
        <f t="shared" si="69"/>
        <v>0</v>
      </c>
      <c r="DE53" s="6"/>
      <c r="DF53" s="6"/>
      <c r="DG53" s="6">
        <f t="shared" si="69"/>
        <v>0</v>
      </c>
      <c r="DH53" s="6"/>
      <c r="DI53" s="6"/>
      <c r="DJ53" s="6">
        <f t="shared" si="69"/>
        <v>0</v>
      </c>
      <c r="DK53" s="6"/>
      <c r="DL53" s="6"/>
      <c r="DM53" s="6">
        <f t="shared" si="69"/>
        <v>0</v>
      </c>
      <c r="DN53" s="6"/>
      <c r="DO53" s="6"/>
      <c r="DP53" s="6">
        <f t="shared" si="69"/>
        <v>0</v>
      </c>
      <c r="DQ53" s="6"/>
      <c r="DR53" s="6"/>
      <c r="DS53" s="136">
        <f t="shared" si="69"/>
        <v>305021</v>
      </c>
      <c r="DT53" s="6"/>
      <c r="DU53" s="6"/>
      <c r="DV53" s="6">
        <f t="shared" ref="DV53" si="70">DV54+DV58</f>
        <v>0</v>
      </c>
      <c r="DW53" s="6"/>
      <c r="DX53" s="6"/>
      <c r="DY53" s="6">
        <f t="shared" ref="DY53:EB53" si="71">DY54+DY58</f>
        <v>0</v>
      </c>
      <c r="DZ53" s="6"/>
      <c r="EA53" s="6"/>
      <c r="EB53" s="6">
        <f t="shared" si="71"/>
        <v>0</v>
      </c>
      <c r="EC53" s="6"/>
      <c r="ED53" s="6"/>
      <c r="EE53" s="6">
        <f t="shared" ref="EE53:EH53" si="72">EE54+EE58</f>
        <v>0</v>
      </c>
      <c r="EF53" s="6"/>
      <c r="EG53" s="6"/>
      <c r="EH53" s="6">
        <f t="shared" si="72"/>
        <v>0</v>
      </c>
      <c r="EI53" s="6"/>
      <c r="EJ53" s="6"/>
      <c r="EK53" s="6">
        <f t="shared" si="69"/>
        <v>0</v>
      </c>
      <c r="EL53" s="6"/>
      <c r="EM53" s="6"/>
      <c r="EN53" s="6">
        <f t="shared" si="69"/>
        <v>0</v>
      </c>
      <c r="EO53" s="6"/>
      <c r="EP53" s="6"/>
      <c r="EQ53" s="6">
        <f t="shared" si="69"/>
        <v>0</v>
      </c>
      <c r="ER53" s="6"/>
      <c r="ES53" s="6"/>
      <c r="ET53" s="6">
        <f t="shared" si="69"/>
        <v>0</v>
      </c>
      <c r="EU53" s="6"/>
      <c r="EV53" s="6"/>
      <c r="EW53" s="136">
        <f t="shared" si="69"/>
        <v>0</v>
      </c>
      <c r="EX53" s="136"/>
      <c r="EY53" s="6">
        <f t="shared" si="69"/>
        <v>0</v>
      </c>
      <c r="EZ53" s="6">
        <f t="shared" si="69"/>
        <v>0</v>
      </c>
      <c r="FA53" s="6">
        <f t="shared" si="69"/>
        <v>0</v>
      </c>
      <c r="FB53" s="6">
        <f t="shared" si="69"/>
        <v>0</v>
      </c>
      <c r="FC53" s="6">
        <f t="shared" si="69"/>
        <v>0</v>
      </c>
      <c r="FD53" s="6">
        <f t="shared" si="69"/>
        <v>0</v>
      </c>
      <c r="FE53" s="6">
        <f t="shared" si="69"/>
        <v>0</v>
      </c>
      <c r="FF53" s="6">
        <f t="shared" si="69"/>
        <v>0</v>
      </c>
      <c r="FG53" s="6">
        <f t="shared" si="69"/>
        <v>0</v>
      </c>
      <c r="FH53" s="6">
        <f t="shared" si="69"/>
        <v>0</v>
      </c>
      <c r="FI53" s="6">
        <f t="shared" si="69"/>
        <v>0</v>
      </c>
      <c r="FJ53" s="6">
        <f t="shared" si="69"/>
        <v>0</v>
      </c>
      <c r="FK53" s="6">
        <f>FK54+FK58</f>
        <v>0</v>
      </c>
      <c r="FL53" s="6">
        <f t="shared" si="69"/>
        <v>0</v>
      </c>
      <c r="FM53" s="6">
        <f t="shared" si="69"/>
        <v>0</v>
      </c>
      <c r="FN53" s="6">
        <f t="shared" si="69"/>
        <v>0</v>
      </c>
      <c r="FO53" s="6">
        <f>FO54+FO58</f>
        <v>0</v>
      </c>
      <c r="FP53" s="6">
        <f>FP54+FP58</f>
        <v>0</v>
      </c>
      <c r="FQ53" s="156">
        <f>FQ54+FQ58</f>
        <v>305021</v>
      </c>
    </row>
    <row r="54" spans="1:173" s="13" customFormat="1" x14ac:dyDescent="0.2">
      <c r="A54" s="162" t="s">
        <v>509</v>
      </c>
      <c r="B54" s="5"/>
      <c r="C54" s="6">
        <f>C55+C56+C57</f>
        <v>0</v>
      </c>
      <c r="D54" s="6"/>
      <c r="E54" s="6"/>
      <c r="F54" s="6">
        <f t="shared" ref="F54:FN54" si="73">F55+F56+F57</f>
        <v>0</v>
      </c>
      <c r="G54" s="6"/>
      <c r="H54" s="6"/>
      <c r="I54" s="6">
        <f t="shared" si="73"/>
        <v>0</v>
      </c>
      <c r="J54" s="6"/>
      <c r="K54" s="6"/>
      <c r="L54" s="6">
        <f t="shared" si="73"/>
        <v>0</v>
      </c>
      <c r="M54" s="6"/>
      <c r="N54" s="6"/>
      <c r="O54" s="6">
        <f t="shared" si="73"/>
        <v>0</v>
      </c>
      <c r="P54" s="6"/>
      <c r="Q54" s="6"/>
      <c r="R54" s="6">
        <f t="shared" si="73"/>
        <v>0</v>
      </c>
      <c r="S54" s="6"/>
      <c r="T54" s="6"/>
      <c r="U54" s="6">
        <f t="shared" si="73"/>
        <v>0</v>
      </c>
      <c r="V54" s="6"/>
      <c r="W54" s="6"/>
      <c r="X54" s="6">
        <f t="shared" si="73"/>
        <v>0</v>
      </c>
      <c r="Y54" s="6"/>
      <c r="Z54" s="6"/>
      <c r="AA54" s="6">
        <f t="shared" si="73"/>
        <v>305021</v>
      </c>
      <c r="AB54" s="6"/>
      <c r="AC54" s="6"/>
      <c r="AD54" s="6">
        <f t="shared" si="73"/>
        <v>0</v>
      </c>
      <c r="AE54" s="6"/>
      <c r="AF54" s="6"/>
      <c r="AG54" s="6">
        <f t="shared" si="73"/>
        <v>0</v>
      </c>
      <c r="AH54" s="6"/>
      <c r="AI54" s="6"/>
      <c r="AJ54" s="6">
        <f t="shared" si="73"/>
        <v>0</v>
      </c>
      <c r="AK54" s="6"/>
      <c r="AL54" s="6"/>
      <c r="AM54" s="6">
        <f t="shared" si="73"/>
        <v>0</v>
      </c>
      <c r="AN54" s="6"/>
      <c r="AO54" s="6"/>
      <c r="AP54" s="6">
        <f t="shared" si="73"/>
        <v>0</v>
      </c>
      <c r="AQ54" s="6"/>
      <c r="AR54" s="6"/>
      <c r="AS54" s="6">
        <f>AS55+AS56+AS57</f>
        <v>0</v>
      </c>
      <c r="AT54" s="6"/>
      <c r="AU54" s="6"/>
      <c r="AV54" s="6">
        <f t="shared" si="73"/>
        <v>0</v>
      </c>
      <c r="AW54" s="6"/>
      <c r="AX54" s="6"/>
      <c r="AY54" s="6">
        <f t="shared" si="73"/>
        <v>0</v>
      </c>
      <c r="AZ54" s="6"/>
      <c r="BA54" s="6"/>
      <c r="BB54" s="6">
        <f t="shared" si="73"/>
        <v>0</v>
      </c>
      <c r="BC54" s="6"/>
      <c r="BD54" s="6"/>
      <c r="BE54" s="6">
        <f t="shared" si="73"/>
        <v>0</v>
      </c>
      <c r="BF54" s="6"/>
      <c r="BG54" s="6"/>
      <c r="BH54" s="6">
        <f t="shared" si="73"/>
        <v>0</v>
      </c>
      <c r="BI54" s="6"/>
      <c r="BJ54" s="6"/>
      <c r="BK54" s="6">
        <f t="shared" si="73"/>
        <v>0</v>
      </c>
      <c r="BL54" s="6"/>
      <c r="BM54" s="6"/>
      <c r="BN54" s="6">
        <f t="shared" si="73"/>
        <v>0</v>
      </c>
      <c r="BO54" s="6"/>
      <c r="BP54" s="6"/>
      <c r="BQ54" s="6">
        <f t="shared" si="73"/>
        <v>0</v>
      </c>
      <c r="BR54" s="6"/>
      <c r="BS54" s="6"/>
      <c r="BT54" s="6">
        <f t="shared" si="73"/>
        <v>0</v>
      </c>
      <c r="BU54" s="6"/>
      <c r="BV54" s="6"/>
      <c r="BW54" s="6">
        <f t="shared" si="73"/>
        <v>0</v>
      </c>
      <c r="BX54" s="6"/>
      <c r="BY54" s="6"/>
      <c r="BZ54" s="6">
        <f t="shared" si="73"/>
        <v>0</v>
      </c>
      <c r="CA54" s="6"/>
      <c r="CB54" s="6"/>
      <c r="CC54" s="6">
        <f t="shared" si="73"/>
        <v>0</v>
      </c>
      <c r="CD54" s="6"/>
      <c r="CE54" s="6"/>
      <c r="CF54" s="6">
        <f t="shared" si="73"/>
        <v>0</v>
      </c>
      <c r="CG54" s="6"/>
      <c r="CH54" s="6"/>
      <c r="CI54" s="6">
        <f t="shared" si="73"/>
        <v>0</v>
      </c>
      <c r="CJ54" s="6"/>
      <c r="CK54" s="6"/>
      <c r="CL54" s="6">
        <f t="shared" si="73"/>
        <v>0</v>
      </c>
      <c r="CM54" s="6"/>
      <c r="CN54" s="6"/>
      <c r="CO54" s="6">
        <f t="shared" si="73"/>
        <v>0</v>
      </c>
      <c r="CP54" s="6"/>
      <c r="CQ54" s="6"/>
      <c r="CR54" s="6">
        <f t="shared" si="73"/>
        <v>0</v>
      </c>
      <c r="CS54" s="6"/>
      <c r="CT54" s="6"/>
      <c r="CU54" s="6">
        <f t="shared" si="73"/>
        <v>0</v>
      </c>
      <c r="CV54" s="6"/>
      <c r="CW54" s="6"/>
      <c r="CX54" s="6">
        <f t="shared" si="73"/>
        <v>0</v>
      </c>
      <c r="CY54" s="6"/>
      <c r="CZ54" s="6"/>
      <c r="DA54" s="6">
        <f t="shared" si="73"/>
        <v>0</v>
      </c>
      <c r="DB54" s="6"/>
      <c r="DC54" s="6"/>
      <c r="DD54" s="6">
        <f t="shared" si="73"/>
        <v>0</v>
      </c>
      <c r="DE54" s="6"/>
      <c r="DF54" s="6"/>
      <c r="DG54" s="6">
        <f t="shared" si="73"/>
        <v>0</v>
      </c>
      <c r="DH54" s="6"/>
      <c r="DI54" s="6"/>
      <c r="DJ54" s="6">
        <f t="shared" si="73"/>
        <v>0</v>
      </c>
      <c r="DK54" s="6"/>
      <c r="DL54" s="6"/>
      <c r="DM54" s="6">
        <f t="shared" si="73"/>
        <v>0</v>
      </c>
      <c r="DN54" s="6"/>
      <c r="DO54" s="6"/>
      <c r="DP54" s="6">
        <f t="shared" si="73"/>
        <v>0</v>
      </c>
      <c r="DQ54" s="6"/>
      <c r="DR54" s="6"/>
      <c r="DS54" s="136">
        <f t="shared" si="73"/>
        <v>305021</v>
      </c>
      <c r="DT54" s="6"/>
      <c r="DU54" s="6"/>
      <c r="DV54" s="6">
        <f t="shared" ref="DV54" si="74">DV55+DV56+DV57</f>
        <v>0</v>
      </c>
      <c r="DW54" s="6"/>
      <c r="DX54" s="6"/>
      <c r="DY54" s="6">
        <f t="shared" ref="DY54:EB54" si="75">DY55+DY56+DY57</f>
        <v>0</v>
      </c>
      <c r="DZ54" s="6"/>
      <c r="EA54" s="6"/>
      <c r="EB54" s="6">
        <f t="shared" si="75"/>
        <v>0</v>
      </c>
      <c r="EC54" s="6"/>
      <c r="ED54" s="6"/>
      <c r="EE54" s="6">
        <f t="shared" ref="EE54:EH54" si="76">EE55+EE56+EE57</f>
        <v>0</v>
      </c>
      <c r="EF54" s="6"/>
      <c r="EG54" s="6"/>
      <c r="EH54" s="6">
        <f t="shared" si="76"/>
        <v>0</v>
      </c>
      <c r="EI54" s="6"/>
      <c r="EJ54" s="6"/>
      <c r="EK54" s="6">
        <f t="shared" si="73"/>
        <v>0</v>
      </c>
      <c r="EL54" s="6"/>
      <c r="EM54" s="6"/>
      <c r="EN54" s="6">
        <f t="shared" si="73"/>
        <v>0</v>
      </c>
      <c r="EO54" s="6"/>
      <c r="EP54" s="6"/>
      <c r="EQ54" s="6">
        <f t="shared" si="73"/>
        <v>0</v>
      </c>
      <c r="ER54" s="6"/>
      <c r="ES54" s="6"/>
      <c r="ET54" s="6">
        <f t="shared" si="73"/>
        <v>0</v>
      </c>
      <c r="EU54" s="6"/>
      <c r="EV54" s="6"/>
      <c r="EW54" s="136">
        <f t="shared" si="73"/>
        <v>0</v>
      </c>
      <c r="EX54" s="136"/>
      <c r="EY54" s="6">
        <f t="shared" si="73"/>
        <v>0</v>
      </c>
      <c r="EZ54" s="6">
        <f t="shared" si="73"/>
        <v>0</v>
      </c>
      <c r="FA54" s="6">
        <f t="shared" si="73"/>
        <v>0</v>
      </c>
      <c r="FB54" s="6">
        <f t="shared" si="73"/>
        <v>0</v>
      </c>
      <c r="FC54" s="6">
        <f t="shared" si="73"/>
        <v>0</v>
      </c>
      <c r="FD54" s="6">
        <f t="shared" si="73"/>
        <v>0</v>
      </c>
      <c r="FE54" s="6">
        <f t="shared" si="73"/>
        <v>0</v>
      </c>
      <c r="FF54" s="6">
        <f t="shared" si="73"/>
        <v>0</v>
      </c>
      <c r="FG54" s="6">
        <f t="shared" si="73"/>
        <v>0</v>
      </c>
      <c r="FH54" s="6">
        <f t="shared" si="73"/>
        <v>0</v>
      </c>
      <c r="FI54" s="6">
        <f t="shared" si="73"/>
        <v>0</v>
      </c>
      <c r="FJ54" s="6">
        <f t="shared" si="73"/>
        <v>0</v>
      </c>
      <c r="FK54" s="6">
        <f>FK55+FK56+FK57</f>
        <v>0</v>
      </c>
      <c r="FL54" s="6">
        <f t="shared" si="73"/>
        <v>0</v>
      </c>
      <c r="FM54" s="6">
        <f t="shared" si="73"/>
        <v>0</v>
      </c>
      <c r="FN54" s="6">
        <f t="shared" si="73"/>
        <v>0</v>
      </c>
      <c r="FO54" s="6">
        <f>FO55+FO56+FO57</f>
        <v>0</v>
      </c>
      <c r="FP54" s="6">
        <f>FP55+FP56+FP57</f>
        <v>0</v>
      </c>
      <c r="FQ54" s="156">
        <f>FQ55+FQ56+FQ57</f>
        <v>305021</v>
      </c>
    </row>
    <row r="55" spans="1:173" s="13" customFormat="1" x14ac:dyDescent="0.2">
      <c r="A55" s="161" t="s">
        <v>510</v>
      </c>
      <c r="B55" s="16"/>
      <c r="C55" s="7"/>
      <c r="D55" s="7"/>
      <c r="E55" s="7"/>
      <c r="F55" s="7"/>
      <c r="G55" s="7"/>
      <c r="H55" s="7"/>
      <c r="I55" s="7"/>
      <c r="J55" s="7"/>
      <c r="K55" s="7"/>
      <c r="L55" s="7"/>
      <c r="M55" s="7"/>
      <c r="N55" s="7"/>
      <c r="O55" s="7"/>
      <c r="P55" s="7"/>
      <c r="Q55" s="7"/>
      <c r="R55" s="7"/>
      <c r="S55" s="7"/>
      <c r="T55" s="7"/>
      <c r="U55" s="7"/>
      <c r="V55" s="7"/>
      <c r="W55" s="7"/>
      <c r="X55" s="7"/>
      <c r="Y55" s="7"/>
      <c r="Z55" s="7"/>
      <c r="AA55" s="7">
        <f>SUM([1]Önkormányzat!$AW$146)</f>
        <v>0</v>
      </c>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135">
        <f>SUM(C55:DP55)</f>
        <v>0</v>
      </c>
      <c r="DT55" s="8"/>
      <c r="DU55" s="8"/>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135">
        <f>SUM(DV55:ET55)</f>
        <v>0</v>
      </c>
      <c r="EX55" s="135"/>
      <c r="EY55" s="7"/>
      <c r="EZ55" s="7"/>
      <c r="FA55" s="7"/>
      <c r="FB55" s="7"/>
      <c r="FC55" s="7"/>
      <c r="FD55" s="7"/>
      <c r="FE55" s="7"/>
      <c r="FF55" s="7"/>
      <c r="FG55" s="7"/>
      <c r="FH55" s="7"/>
      <c r="FI55" s="7"/>
      <c r="FJ55" s="7"/>
      <c r="FK55" s="7"/>
      <c r="FL55" s="8">
        <f>SUM(EY55:FK55)</f>
        <v>0</v>
      </c>
      <c r="FM55" s="8"/>
      <c r="FN55" s="8"/>
      <c r="FO55" s="8"/>
      <c r="FP55" s="11">
        <f>FL55+FM55+FN55+FO55</f>
        <v>0</v>
      </c>
      <c r="FQ55" s="154">
        <f>DS55+EW55+FP55</f>
        <v>0</v>
      </c>
    </row>
    <row r="56" spans="1:173" s="13" customFormat="1" x14ac:dyDescent="0.2">
      <c r="A56" s="161" t="s">
        <v>511</v>
      </c>
      <c r="B56" s="1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135">
        <f>SUM(C56:DP56)</f>
        <v>0</v>
      </c>
      <c r="DT56" s="8"/>
      <c r="DU56" s="8"/>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135">
        <f>SUM(DV56:ET56)</f>
        <v>0</v>
      </c>
      <c r="EX56" s="135"/>
      <c r="EY56" s="7"/>
      <c r="EZ56" s="7"/>
      <c r="FA56" s="7"/>
      <c r="FB56" s="7"/>
      <c r="FC56" s="7"/>
      <c r="FD56" s="7"/>
      <c r="FE56" s="7"/>
      <c r="FF56" s="7"/>
      <c r="FG56" s="7"/>
      <c r="FH56" s="7"/>
      <c r="FI56" s="7"/>
      <c r="FJ56" s="7"/>
      <c r="FK56" s="7"/>
      <c r="FL56" s="8">
        <f>SUM(EY56:FK56)</f>
        <v>0</v>
      </c>
      <c r="FM56" s="8"/>
      <c r="FN56" s="8"/>
      <c r="FO56" s="8"/>
      <c r="FP56" s="11">
        <f>FL56+FM56+FN56+FO56</f>
        <v>0</v>
      </c>
      <c r="FQ56" s="154">
        <f>DS56+EW56+FP56</f>
        <v>0</v>
      </c>
    </row>
    <row r="57" spans="1:173" x14ac:dyDescent="0.2">
      <c r="A57" s="163" t="s">
        <v>512</v>
      </c>
      <c r="B57" s="18"/>
      <c r="C57" s="7"/>
      <c r="D57" s="7"/>
      <c r="E57" s="7"/>
      <c r="F57" s="7"/>
      <c r="G57" s="7"/>
      <c r="H57" s="7"/>
      <c r="I57" s="7"/>
      <c r="J57" s="7"/>
      <c r="K57" s="7"/>
      <c r="L57" s="7"/>
      <c r="M57" s="7"/>
      <c r="N57" s="7"/>
      <c r="O57" s="7"/>
      <c r="P57" s="7"/>
      <c r="Q57" s="7"/>
      <c r="R57" s="7"/>
      <c r="S57" s="7"/>
      <c r="T57" s="7"/>
      <c r="U57" s="7"/>
      <c r="V57" s="7"/>
      <c r="W57" s="7"/>
      <c r="X57" s="7"/>
      <c r="Y57" s="7"/>
      <c r="Z57" s="7"/>
      <c r="AA57" s="7">
        <f>EW63</f>
        <v>305021</v>
      </c>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135">
        <f>SUM(C57:DP57)</f>
        <v>305021</v>
      </c>
      <c r="DT57" s="8"/>
      <c r="DU57" s="8"/>
      <c r="DV57" s="7">
        <f>SUM([1]Hivatal!$E$199)</f>
        <v>0</v>
      </c>
      <c r="DW57" s="7"/>
      <c r="DX57" s="7"/>
      <c r="DY57" s="7">
        <f>SUM([1]Hivatal!$J$199)</f>
        <v>0</v>
      </c>
      <c r="DZ57" s="7"/>
      <c r="EA57" s="7"/>
      <c r="EB57" s="7">
        <f>SUM([1]Hivatal!$O$199)</f>
        <v>0</v>
      </c>
      <c r="EC57" s="7"/>
      <c r="ED57" s="7"/>
      <c r="EE57" s="7">
        <f>SUM([1]Hivatal!$X$199)</f>
        <v>0</v>
      </c>
      <c r="EF57" s="7"/>
      <c r="EG57" s="7"/>
      <c r="EH57" s="7">
        <f>SUM([1]Hivatal!$AB$199)</f>
        <v>0</v>
      </c>
      <c r="EI57" s="7"/>
      <c r="EJ57" s="7"/>
      <c r="EK57" s="7"/>
      <c r="EL57" s="7"/>
      <c r="EM57" s="7"/>
      <c r="EN57" s="7"/>
      <c r="EO57" s="7"/>
      <c r="EP57" s="7"/>
      <c r="EQ57" s="7">
        <f>SUM([1]Hivatal!$AT$199)</f>
        <v>0</v>
      </c>
      <c r="ER57" s="7"/>
      <c r="ES57" s="7"/>
      <c r="ET57" s="7"/>
      <c r="EU57" s="7"/>
      <c r="EV57" s="7"/>
      <c r="EW57" s="135">
        <f>SUM(DV57:ET57)</f>
        <v>0</v>
      </c>
      <c r="EX57" s="135"/>
      <c r="EY57" s="7"/>
      <c r="EZ57" s="7"/>
      <c r="FA57" s="7"/>
      <c r="FB57" s="7"/>
      <c r="FC57" s="7"/>
      <c r="FD57" s="7"/>
      <c r="FE57" s="7"/>
      <c r="FF57" s="7"/>
      <c r="FG57" s="7"/>
      <c r="FH57" s="7"/>
      <c r="FI57" s="7"/>
      <c r="FJ57" s="7"/>
      <c r="FK57" s="7"/>
      <c r="FL57" s="8">
        <f>SUM(EY57:FK57)</f>
        <v>0</v>
      </c>
      <c r="FM57" s="8"/>
      <c r="FN57" s="8"/>
      <c r="FO57" s="8"/>
      <c r="FP57" s="11">
        <f>FL57+FM57+FN57+FO57</f>
        <v>0</v>
      </c>
      <c r="FQ57" s="154">
        <f>DS57+EW57+FP57</f>
        <v>305021</v>
      </c>
    </row>
    <row r="58" spans="1:173" s="13" customFormat="1" x14ac:dyDescent="0.2">
      <c r="A58" s="162" t="s">
        <v>513</v>
      </c>
      <c r="B58" s="5"/>
      <c r="C58" s="6">
        <f>C59+C60</f>
        <v>0</v>
      </c>
      <c r="D58" s="6"/>
      <c r="E58" s="6"/>
      <c r="F58" s="6">
        <f t="shared" ref="F58:FN58" si="77">F59+F60</f>
        <v>0</v>
      </c>
      <c r="G58" s="6"/>
      <c r="H58" s="6"/>
      <c r="I58" s="6">
        <f t="shared" si="77"/>
        <v>0</v>
      </c>
      <c r="J58" s="6"/>
      <c r="K58" s="6"/>
      <c r="L58" s="6">
        <f t="shared" si="77"/>
        <v>0</v>
      </c>
      <c r="M58" s="6"/>
      <c r="N58" s="6"/>
      <c r="O58" s="6">
        <f t="shared" si="77"/>
        <v>0</v>
      </c>
      <c r="P58" s="6"/>
      <c r="Q58" s="6"/>
      <c r="R58" s="6">
        <f t="shared" si="77"/>
        <v>0</v>
      </c>
      <c r="S58" s="6"/>
      <c r="T58" s="6"/>
      <c r="U58" s="6">
        <f t="shared" si="77"/>
        <v>0</v>
      </c>
      <c r="V58" s="6"/>
      <c r="W58" s="6"/>
      <c r="X58" s="6">
        <f t="shared" si="77"/>
        <v>0</v>
      </c>
      <c r="Y58" s="6"/>
      <c r="Z58" s="6"/>
      <c r="AA58" s="6">
        <f t="shared" si="77"/>
        <v>0</v>
      </c>
      <c r="AB58" s="6"/>
      <c r="AC58" s="6"/>
      <c r="AD58" s="6">
        <f t="shared" si="77"/>
        <v>0</v>
      </c>
      <c r="AE58" s="6"/>
      <c r="AF58" s="6"/>
      <c r="AG58" s="6">
        <f t="shared" si="77"/>
        <v>0</v>
      </c>
      <c r="AH58" s="6"/>
      <c r="AI58" s="6"/>
      <c r="AJ58" s="6">
        <f t="shared" si="77"/>
        <v>0</v>
      </c>
      <c r="AK58" s="6"/>
      <c r="AL58" s="6"/>
      <c r="AM58" s="6">
        <f t="shared" si="77"/>
        <v>0</v>
      </c>
      <c r="AN58" s="6"/>
      <c r="AO58" s="6"/>
      <c r="AP58" s="6">
        <f t="shared" si="77"/>
        <v>0</v>
      </c>
      <c r="AQ58" s="6"/>
      <c r="AR58" s="6"/>
      <c r="AS58" s="6">
        <f>AS59+AS60</f>
        <v>0</v>
      </c>
      <c r="AT58" s="6"/>
      <c r="AU58" s="6"/>
      <c r="AV58" s="6">
        <f t="shared" si="77"/>
        <v>0</v>
      </c>
      <c r="AW58" s="6"/>
      <c r="AX58" s="6"/>
      <c r="AY58" s="6">
        <f t="shared" si="77"/>
        <v>0</v>
      </c>
      <c r="AZ58" s="6"/>
      <c r="BA58" s="6"/>
      <c r="BB58" s="6">
        <f t="shared" si="77"/>
        <v>0</v>
      </c>
      <c r="BC58" s="6"/>
      <c r="BD58" s="6"/>
      <c r="BE58" s="6">
        <f t="shared" si="77"/>
        <v>0</v>
      </c>
      <c r="BF58" s="6"/>
      <c r="BG58" s="6"/>
      <c r="BH58" s="6">
        <f t="shared" si="77"/>
        <v>0</v>
      </c>
      <c r="BI58" s="6"/>
      <c r="BJ58" s="6"/>
      <c r="BK58" s="6">
        <f t="shared" si="77"/>
        <v>0</v>
      </c>
      <c r="BL58" s="6"/>
      <c r="BM58" s="6"/>
      <c r="BN58" s="6">
        <f t="shared" si="77"/>
        <v>0</v>
      </c>
      <c r="BO58" s="6"/>
      <c r="BP58" s="6"/>
      <c r="BQ58" s="6">
        <f t="shared" si="77"/>
        <v>0</v>
      </c>
      <c r="BR58" s="6"/>
      <c r="BS58" s="6"/>
      <c r="BT58" s="6">
        <f t="shared" si="77"/>
        <v>0</v>
      </c>
      <c r="BU58" s="6"/>
      <c r="BV58" s="6"/>
      <c r="BW58" s="6">
        <f t="shared" si="77"/>
        <v>0</v>
      </c>
      <c r="BX58" s="6"/>
      <c r="BY58" s="6"/>
      <c r="BZ58" s="6">
        <f t="shared" si="77"/>
        <v>0</v>
      </c>
      <c r="CA58" s="6"/>
      <c r="CB58" s="6"/>
      <c r="CC58" s="6">
        <f t="shared" si="77"/>
        <v>0</v>
      </c>
      <c r="CD58" s="6"/>
      <c r="CE58" s="6"/>
      <c r="CF58" s="6">
        <f t="shared" si="77"/>
        <v>0</v>
      </c>
      <c r="CG58" s="6"/>
      <c r="CH58" s="6"/>
      <c r="CI58" s="6">
        <f t="shared" si="77"/>
        <v>0</v>
      </c>
      <c r="CJ58" s="6"/>
      <c r="CK58" s="6"/>
      <c r="CL58" s="6">
        <f t="shared" si="77"/>
        <v>0</v>
      </c>
      <c r="CM58" s="6"/>
      <c r="CN58" s="6"/>
      <c r="CO58" s="6">
        <f t="shared" si="77"/>
        <v>0</v>
      </c>
      <c r="CP58" s="6"/>
      <c r="CQ58" s="6"/>
      <c r="CR58" s="6">
        <f t="shared" si="77"/>
        <v>0</v>
      </c>
      <c r="CS58" s="6"/>
      <c r="CT58" s="6"/>
      <c r="CU58" s="6">
        <f t="shared" si="77"/>
        <v>0</v>
      </c>
      <c r="CV58" s="6"/>
      <c r="CW58" s="6"/>
      <c r="CX58" s="6">
        <f t="shared" si="77"/>
        <v>0</v>
      </c>
      <c r="CY58" s="6"/>
      <c r="CZ58" s="6"/>
      <c r="DA58" s="6">
        <f t="shared" si="77"/>
        <v>0</v>
      </c>
      <c r="DB58" s="6"/>
      <c r="DC58" s="6"/>
      <c r="DD58" s="6">
        <f t="shared" si="77"/>
        <v>0</v>
      </c>
      <c r="DE58" s="6"/>
      <c r="DF58" s="6"/>
      <c r="DG58" s="6">
        <f t="shared" si="77"/>
        <v>0</v>
      </c>
      <c r="DH58" s="6"/>
      <c r="DI58" s="6"/>
      <c r="DJ58" s="6">
        <f t="shared" si="77"/>
        <v>0</v>
      </c>
      <c r="DK58" s="6"/>
      <c r="DL58" s="6"/>
      <c r="DM58" s="6">
        <f t="shared" si="77"/>
        <v>0</v>
      </c>
      <c r="DN58" s="6"/>
      <c r="DO58" s="6"/>
      <c r="DP58" s="6">
        <f t="shared" si="77"/>
        <v>0</v>
      </c>
      <c r="DQ58" s="6"/>
      <c r="DR58" s="6"/>
      <c r="DS58" s="136">
        <f t="shared" si="77"/>
        <v>0</v>
      </c>
      <c r="DT58" s="6"/>
      <c r="DU58" s="6"/>
      <c r="DV58" s="6">
        <f t="shared" ref="DV58" si="78">DV59+DV60</f>
        <v>0</v>
      </c>
      <c r="DW58" s="6"/>
      <c r="DX58" s="6"/>
      <c r="DY58" s="6">
        <f t="shared" ref="DY58:EB58" si="79">DY59+DY60</f>
        <v>0</v>
      </c>
      <c r="DZ58" s="6"/>
      <c r="EA58" s="6"/>
      <c r="EB58" s="6">
        <f t="shared" si="79"/>
        <v>0</v>
      </c>
      <c r="EC58" s="6"/>
      <c r="ED58" s="6"/>
      <c r="EE58" s="6">
        <f t="shared" ref="EE58:EH58" si="80">EE59+EE60</f>
        <v>0</v>
      </c>
      <c r="EF58" s="6"/>
      <c r="EG58" s="6"/>
      <c r="EH58" s="6">
        <f t="shared" si="80"/>
        <v>0</v>
      </c>
      <c r="EI58" s="6"/>
      <c r="EJ58" s="6"/>
      <c r="EK58" s="6">
        <f t="shared" si="77"/>
        <v>0</v>
      </c>
      <c r="EL58" s="6"/>
      <c r="EM58" s="6"/>
      <c r="EN58" s="6">
        <f t="shared" si="77"/>
        <v>0</v>
      </c>
      <c r="EO58" s="6"/>
      <c r="EP58" s="6"/>
      <c r="EQ58" s="6">
        <f t="shared" si="77"/>
        <v>0</v>
      </c>
      <c r="ER58" s="6"/>
      <c r="ES58" s="6"/>
      <c r="ET58" s="6">
        <f t="shared" si="77"/>
        <v>0</v>
      </c>
      <c r="EU58" s="6"/>
      <c r="EV58" s="6"/>
      <c r="EW58" s="136">
        <f t="shared" si="77"/>
        <v>0</v>
      </c>
      <c r="EX58" s="136"/>
      <c r="EY58" s="6">
        <f t="shared" si="77"/>
        <v>0</v>
      </c>
      <c r="EZ58" s="6">
        <f t="shared" si="77"/>
        <v>0</v>
      </c>
      <c r="FA58" s="6">
        <f t="shared" si="77"/>
        <v>0</v>
      </c>
      <c r="FB58" s="6">
        <f t="shared" si="77"/>
        <v>0</v>
      </c>
      <c r="FC58" s="6">
        <f t="shared" si="77"/>
        <v>0</v>
      </c>
      <c r="FD58" s="6">
        <f t="shared" si="77"/>
        <v>0</v>
      </c>
      <c r="FE58" s="6">
        <f t="shared" si="77"/>
        <v>0</v>
      </c>
      <c r="FF58" s="6">
        <f t="shared" si="77"/>
        <v>0</v>
      </c>
      <c r="FG58" s="6">
        <f t="shared" si="77"/>
        <v>0</v>
      </c>
      <c r="FH58" s="6">
        <f t="shared" si="77"/>
        <v>0</v>
      </c>
      <c r="FI58" s="6">
        <f t="shared" si="77"/>
        <v>0</v>
      </c>
      <c r="FJ58" s="6">
        <f t="shared" si="77"/>
        <v>0</v>
      </c>
      <c r="FK58" s="6">
        <f>FK59+FK60</f>
        <v>0</v>
      </c>
      <c r="FL58" s="6">
        <f t="shared" si="77"/>
        <v>0</v>
      </c>
      <c r="FM58" s="6">
        <f t="shared" si="77"/>
        <v>0</v>
      </c>
      <c r="FN58" s="6">
        <f t="shared" si="77"/>
        <v>0</v>
      </c>
      <c r="FO58" s="6">
        <f>FO59+FO60</f>
        <v>0</v>
      </c>
      <c r="FP58" s="6">
        <f>FP59+FP60</f>
        <v>0</v>
      </c>
      <c r="FQ58" s="156">
        <f>FQ59+FQ60</f>
        <v>0</v>
      </c>
    </row>
    <row r="59" spans="1:173" x14ac:dyDescent="0.2">
      <c r="A59" s="163" t="s">
        <v>514</v>
      </c>
      <c r="B59" s="18"/>
      <c r="C59" s="7"/>
      <c r="D59" s="7"/>
      <c r="E59" s="7"/>
      <c r="F59" s="7"/>
      <c r="G59" s="7"/>
      <c r="H59" s="7"/>
      <c r="I59" s="7"/>
      <c r="J59" s="7"/>
      <c r="K59" s="7"/>
      <c r="L59" s="7"/>
      <c r="M59" s="7"/>
      <c r="N59" s="7"/>
      <c r="O59" s="7"/>
      <c r="P59" s="7"/>
      <c r="Q59" s="7"/>
      <c r="R59" s="7"/>
      <c r="S59" s="7"/>
      <c r="T59" s="7"/>
      <c r="U59" s="7"/>
      <c r="V59" s="7"/>
      <c r="W59" s="7"/>
      <c r="X59" s="7"/>
      <c r="Y59" s="7"/>
      <c r="Z59" s="7"/>
      <c r="AA59" s="7">
        <f>SUM([1]Önkormányzat!$AW$237)</f>
        <v>0</v>
      </c>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135">
        <f>SUM(C59:DP59)</f>
        <v>0</v>
      </c>
      <c r="DT59" s="8"/>
      <c r="DU59" s="8"/>
      <c r="DV59" s="7">
        <f>SUM([1]Hivatal!$E$261)</f>
        <v>0</v>
      </c>
      <c r="DW59" s="7"/>
      <c r="DX59" s="7"/>
      <c r="DY59" s="7">
        <f>SUM([1]Hivatal!$J$261)</f>
        <v>0</v>
      </c>
      <c r="DZ59" s="7"/>
      <c r="EA59" s="7"/>
      <c r="EB59" s="7">
        <f>SUM([1]Hivatal!$O$261)</f>
        <v>0</v>
      </c>
      <c r="EC59" s="7"/>
      <c r="ED59" s="7"/>
      <c r="EE59" s="7">
        <f>SUM([1]Hivatal!$X$261)</f>
        <v>0</v>
      </c>
      <c r="EF59" s="7"/>
      <c r="EG59" s="7"/>
      <c r="EH59" s="7">
        <f>SUM([1]Hivatal!$AB$261)</f>
        <v>0</v>
      </c>
      <c r="EI59" s="7"/>
      <c r="EJ59" s="7"/>
      <c r="EK59" s="7"/>
      <c r="EL59" s="7"/>
      <c r="EM59" s="7"/>
      <c r="EN59" s="7"/>
      <c r="EO59" s="7"/>
      <c r="EP59" s="7"/>
      <c r="EQ59" s="7">
        <f>SUM([1]Hivatal!$AT$261)</f>
        <v>0</v>
      </c>
      <c r="ER59" s="7"/>
      <c r="ES59" s="7"/>
      <c r="ET59" s="7"/>
      <c r="EU59" s="7"/>
      <c r="EV59" s="7"/>
      <c r="EW59" s="135">
        <f>SUM(DV59:ET59)</f>
        <v>0</v>
      </c>
      <c r="EX59" s="135"/>
      <c r="EY59" s="7"/>
      <c r="EZ59" s="7"/>
      <c r="FA59" s="7"/>
      <c r="FB59" s="7"/>
      <c r="FC59" s="7"/>
      <c r="FD59" s="7"/>
      <c r="FE59" s="7"/>
      <c r="FF59" s="7"/>
      <c r="FG59" s="7"/>
      <c r="FH59" s="7"/>
      <c r="FI59" s="7"/>
      <c r="FJ59" s="7"/>
      <c r="FK59" s="7"/>
      <c r="FL59" s="8">
        <f>SUM(EY59:FK59)</f>
        <v>0</v>
      </c>
      <c r="FM59" s="8"/>
      <c r="FN59" s="8"/>
      <c r="FO59" s="8"/>
      <c r="FP59" s="11">
        <f>FL59+FM59+FN59+FO59</f>
        <v>0</v>
      </c>
      <c r="FQ59" s="154">
        <f>DS59+EW59+FP59</f>
        <v>0</v>
      </c>
    </row>
    <row r="60" spans="1:173" x14ac:dyDescent="0.2">
      <c r="A60" s="161" t="s">
        <v>515</v>
      </c>
      <c r="B60" s="16"/>
      <c r="C60" s="7"/>
      <c r="D60" s="7"/>
      <c r="E60" s="7"/>
      <c r="F60" s="7"/>
      <c r="G60" s="7"/>
      <c r="H60" s="7"/>
      <c r="I60" s="7"/>
      <c r="J60" s="7"/>
      <c r="K60" s="7"/>
      <c r="L60" s="7"/>
      <c r="M60" s="7"/>
      <c r="N60" s="7"/>
      <c r="O60" s="7"/>
      <c r="P60" s="7"/>
      <c r="Q60" s="7"/>
      <c r="R60" s="7"/>
      <c r="S60" s="7"/>
      <c r="T60" s="7"/>
      <c r="U60" s="7"/>
      <c r="V60" s="7"/>
      <c r="W60" s="7"/>
      <c r="X60" s="7"/>
      <c r="Y60" s="7"/>
      <c r="Z60" s="7"/>
      <c r="AA60" s="7">
        <f>SUM([1]Önkormányzat!$AW$241)</f>
        <v>0</v>
      </c>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135">
        <f>SUM(C60:DP60)</f>
        <v>0</v>
      </c>
      <c r="DT60" s="8"/>
      <c r="DU60" s="8"/>
      <c r="DV60" s="7">
        <f>SUM([1]Hivatal!$E$265)</f>
        <v>0</v>
      </c>
      <c r="DW60" s="7"/>
      <c r="DX60" s="7"/>
      <c r="DY60" s="7">
        <f>SUM([1]Hivatal!$J$265)</f>
        <v>0</v>
      </c>
      <c r="DZ60" s="7"/>
      <c r="EA60" s="7"/>
      <c r="EB60" s="7">
        <f>SUM([1]Hivatal!$O$265)</f>
        <v>0</v>
      </c>
      <c r="EC60" s="7"/>
      <c r="ED60" s="7"/>
      <c r="EE60" s="7">
        <f>SUM([1]Hivatal!$X$265)</f>
        <v>0</v>
      </c>
      <c r="EF60" s="7"/>
      <c r="EG60" s="7"/>
      <c r="EH60" s="7">
        <f>SUM([1]Hivatal!$AB$265)</f>
        <v>0</v>
      </c>
      <c r="EI60" s="7"/>
      <c r="EJ60" s="7"/>
      <c r="EK60" s="7"/>
      <c r="EL60" s="7"/>
      <c r="EM60" s="7"/>
      <c r="EN60" s="7"/>
      <c r="EO60" s="7"/>
      <c r="EP60" s="7"/>
      <c r="EQ60" s="7">
        <f>SUM([1]Hivatal!$AT$265)</f>
        <v>0</v>
      </c>
      <c r="ER60" s="7"/>
      <c r="ES60" s="7"/>
      <c r="ET60" s="7"/>
      <c r="EU60" s="7"/>
      <c r="EV60" s="7"/>
      <c r="EW60" s="135">
        <f>SUM(DV60:ET60)</f>
        <v>0</v>
      </c>
      <c r="EX60" s="135"/>
      <c r="EY60" s="7"/>
      <c r="EZ60" s="7"/>
      <c r="FA60" s="7"/>
      <c r="FB60" s="7"/>
      <c r="FC60" s="7"/>
      <c r="FD60" s="7"/>
      <c r="FE60" s="7"/>
      <c r="FF60" s="7"/>
      <c r="FG60" s="7"/>
      <c r="FH60" s="7"/>
      <c r="FI60" s="7"/>
      <c r="FJ60" s="7"/>
      <c r="FK60" s="7"/>
      <c r="FL60" s="8">
        <f>SUM(EY60:FK60)</f>
        <v>0</v>
      </c>
      <c r="FM60" s="8"/>
      <c r="FN60" s="8"/>
      <c r="FO60" s="8"/>
      <c r="FP60" s="11">
        <f>FL60+FM60+FN60+FO60</f>
        <v>0</v>
      </c>
      <c r="FQ60" s="154">
        <f>DS60+EW60+FP60</f>
        <v>0</v>
      </c>
    </row>
    <row r="61" spans="1:173" s="13" customFormat="1" x14ac:dyDescent="0.2">
      <c r="A61" s="162" t="s">
        <v>516</v>
      </c>
      <c r="B61" s="5"/>
      <c r="C61" s="6">
        <f>C62+C67</f>
        <v>0</v>
      </c>
      <c r="D61" s="6"/>
      <c r="E61" s="6"/>
      <c r="F61" s="6">
        <f t="shared" ref="F61:FN61" si="81">F62+F67</f>
        <v>0</v>
      </c>
      <c r="G61" s="6"/>
      <c r="H61" s="6"/>
      <c r="I61" s="6">
        <f t="shared" si="81"/>
        <v>0</v>
      </c>
      <c r="J61" s="6"/>
      <c r="K61" s="6"/>
      <c r="L61" s="6">
        <f t="shared" si="81"/>
        <v>0</v>
      </c>
      <c r="M61" s="6"/>
      <c r="N61" s="6"/>
      <c r="O61" s="6">
        <f t="shared" si="81"/>
        <v>0</v>
      </c>
      <c r="P61" s="6"/>
      <c r="Q61" s="6"/>
      <c r="R61" s="6">
        <f t="shared" si="81"/>
        <v>0</v>
      </c>
      <c r="S61" s="6"/>
      <c r="T61" s="6"/>
      <c r="U61" s="6">
        <f t="shared" si="81"/>
        <v>0</v>
      </c>
      <c r="V61" s="6"/>
      <c r="W61" s="6"/>
      <c r="X61" s="6">
        <f t="shared" si="81"/>
        <v>0</v>
      </c>
      <c r="Y61" s="6"/>
      <c r="Z61" s="6"/>
      <c r="AA61" s="6">
        <f t="shared" si="81"/>
        <v>0</v>
      </c>
      <c r="AB61" s="6"/>
      <c r="AC61" s="6"/>
      <c r="AD61" s="6">
        <f t="shared" si="81"/>
        <v>0</v>
      </c>
      <c r="AE61" s="6"/>
      <c r="AF61" s="6"/>
      <c r="AG61" s="6">
        <f t="shared" si="81"/>
        <v>0</v>
      </c>
      <c r="AH61" s="6"/>
      <c r="AI61" s="6"/>
      <c r="AJ61" s="6">
        <f t="shared" si="81"/>
        <v>0</v>
      </c>
      <c r="AK61" s="6"/>
      <c r="AL61" s="6"/>
      <c r="AM61" s="6">
        <f t="shared" si="81"/>
        <v>0</v>
      </c>
      <c r="AN61" s="6"/>
      <c r="AO61" s="6"/>
      <c r="AP61" s="6">
        <f t="shared" si="81"/>
        <v>0</v>
      </c>
      <c r="AQ61" s="6"/>
      <c r="AR61" s="6"/>
      <c r="AS61" s="6">
        <f>AS62+AS67</f>
        <v>0</v>
      </c>
      <c r="AT61" s="6"/>
      <c r="AU61" s="6"/>
      <c r="AV61" s="6">
        <f t="shared" si="81"/>
        <v>0</v>
      </c>
      <c r="AW61" s="6"/>
      <c r="AX61" s="6"/>
      <c r="AY61" s="6">
        <f t="shared" si="81"/>
        <v>0</v>
      </c>
      <c r="AZ61" s="6"/>
      <c r="BA61" s="6"/>
      <c r="BB61" s="6">
        <f t="shared" si="81"/>
        <v>0</v>
      </c>
      <c r="BC61" s="6"/>
      <c r="BD61" s="6"/>
      <c r="BE61" s="6">
        <f t="shared" si="81"/>
        <v>0</v>
      </c>
      <c r="BF61" s="6"/>
      <c r="BG61" s="6"/>
      <c r="BH61" s="6">
        <f t="shared" si="81"/>
        <v>0</v>
      </c>
      <c r="BI61" s="6"/>
      <c r="BJ61" s="6"/>
      <c r="BK61" s="6">
        <f t="shared" si="81"/>
        <v>0</v>
      </c>
      <c r="BL61" s="6"/>
      <c r="BM61" s="6"/>
      <c r="BN61" s="6">
        <f t="shared" si="81"/>
        <v>0</v>
      </c>
      <c r="BO61" s="6"/>
      <c r="BP61" s="6"/>
      <c r="BQ61" s="6">
        <f t="shared" si="81"/>
        <v>0</v>
      </c>
      <c r="BR61" s="6"/>
      <c r="BS61" s="6"/>
      <c r="BT61" s="6">
        <f t="shared" si="81"/>
        <v>0</v>
      </c>
      <c r="BU61" s="6"/>
      <c r="BV61" s="6"/>
      <c r="BW61" s="6">
        <f t="shared" si="81"/>
        <v>0</v>
      </c>
      <c r="BX61" s="6"/>
      <c r="BY61" s="6"/>
      <c r="BZ61" s="6">
        <f t="shared" si="81"/>
        <v>0</v>
      </c>
      <c r="CA61" s="6"/>
      <c r="CB61" s="6"/>
      <c r="CC61" s="6">
        <f t="shared" si="81"/>
        <v>0</v>
      </c>
      <c r="CD61" s="6"/>
      <c r="CE61" s="6"/>
      <c r="CF61" s="6">
        <f t="shared" si="81"/>
        <v>0</v>
      </c>
      <c r="CG61" s="6"/>
      <c r="CH61" s="6"/>
      <c r="CI61" s="6">
        <f t="shared" si="81"/>
        <v>0</v>
      </c>
      <c r="CJ61" s="6"/>
      <c r="CK61" s="6"/>
      <c r="CL61" s="6">
        <f t="shared" si="81"/>
        <v>0</v>
      </c>
      <c r="CM61" s="6"/>
      <c r="CN61" s="6"/>
      <c r="CO61" s="6">
        <f t="shared" si="81"/>
        <v>0</v>
      </c>
      <c r="CP61" s="6"/>
      <c r="CQ61" s="6"/>
      <c r="CR61" s="6">
        <f t="shared" si="81"/>
        <v>0</v>
      </c>
      <c r="CS61" s="6"/>
      <c r="CT61" s="6"/>
      <c r="CU61" s="6">
        <f t="shared" si="81"/>
        <v>0</v>
      </c>
      <c r="CV61" s="6"/>
      <c r="CW61" s="6"/>
      <c r="CX61" s="6">
        <f t="shared" si="81"/>
        <v>0</v>
      </c>
      <c r="CY61" s="6"/>
      <c r="CZ61" s="6"/>
      <c r="DA61" s="6">
        <f t="shared" si="81"/>
        <v>0</v>
      </c>
      <c r="DB61" s="6"/>
      <c r="DC61" s="6"/>
      <c r="DD61" s="6">
        <f t="shared" si="81"/>
        <v>0</v>
      </c>
      <c r="DE61" s="6"/>
      <c r="DF61" s="6"/>
      <c r="DG61" s="6">
        <f t="shared" si="81"/>
        <v>0</v>
      </c>
      <c r="DH61" s="6"/>
      <c r="DI61" s="6"/>
      <c r="DJ61" s="6">
        <f t="shared" si="81"/>
        <v>0</v>
      </c>
      <c r="DK61" s="6"/>
      <c r="DL61" s="6"/>
      <c r="DM61" s="6">
        <f t="shared" si="81"/>
        <v>0</v>
      </c>
      <c r="DN61" s="6"/>
      <c r="DO61" s="6"/>
      <c r="DP61" s="6">
        <f t="shared" si="81"/>
        <v>0</v>
      </c>
      <c r="DQ61" s="6"/>
      <c r="DR61" s="6"/>
      <c r="DS61" s="136">
        <f t="shared" si="81"/>
        <v>0</v>
      </c>
      <c r="DT61" s="6"/>
      <c r="DU61" s="6"/>
      <c r="DV61" s="6">
        <f t="shared" ref="DV61" si="82">DV62+DV67</f>
        <v>16608</v>
      </c>
      <c r="DW61" s="6"/>
      <c r="DX61" s="6"/>
      <c r="DY61" s="6">
        <f t="shared" ref="DY61:EB61" si="83">DY62+DY67</f>
        <v>5211</v>
      </c>
      <c r="DZ61" s="6"/>
      <c r="EA61" s="6"/>
      <c r="EB61" s="6">
        <f t="shared" si="83"/>
        <v>4232</v>
      </c>
      <c r="EC61" s="6"/>
      <c r="ED61" s="6"/>
      <c r="EE61" s="6">
        <f t="shared" ref="EE61:EH61" si="84">EE62+EE67</f>
        <v>1500</v>
      </c>
      <c r="EF61" s="6"/>
      <c r="EG61" s="6"/>
      <c r="EH61" s="6">
        <f t="shared" si="84"/>
        <v>500</v>
      </c>
      <c r="EI61" s="6"/>
      <c r="EJ61" s="6"/>
      <c r="EK61" s="6">
        <f t="shared" si="81"/>
        <v>0</v>
      </c>
      <c r="EL61" s="6"/>
      <c r="EM61" s="6"/>
      <c r="EN61" s="6">
        <f t="shared" si="81"/>
        <v>0</v>
      </c>
      <c r="EO61" s="6"/>
      <c r="EP61" s="6"/>
      <c r="EQ61" s="6">
        <f t="shared" si="81"/>
        <v>276970</v>
      </c>
      <c r="ER61" s="6"/>
      <c r="ES61" s="6"/>
      <c r="ET61" s="6">
        <f t="shared" si="81"/>
        <v>0</v>
      </c>
      <c r="EU61" s="6"/>
      <c r="EV61" s="6"/>
      <c r="EW61" s="136">
        <f t="shared" si="81"/>
        <v>305021</v>
      </c>
      <c r="EX61" s="136"/>
      <c r="EY61" s="6">
        <f t="shared" si="81"/>
        <v>0</v>
      </c>
      <c r="EZ61" s="6">
        <f t="shared" si="81"/>
        <v>0</v>
      </c>
      <c r="FA61" s="6">
        <f t="shared" si="81"/>
        <v>0</v>
      </c>
      <c r="FB61" s="6">
        <f t="shared" si="81"/>
        <v>0</v>
      </c>
      <c r="FC61" s="6">
        <f t="shared" si="81"/>
        <v>0</v>
      </c>
      <c r="FD61" s="6">
        <f t="shared" si="81"/>
        <v>0</v>
      </c>
      <c r="FE61" s="6">
        <f t="shared" si="81"/>
        <v>0</v>
      </c>
      <c r="FF61" s="6">
        <f t="shared" si="81"/>
        <v>0</v>
      </c>
      <c r="FG61" s="6">
        <f t="shared" si="81"/>
        <v>0</v>
      </c>
      <c r="FH61" s="6">
        <f t="shared" si="81"/>
        <v>0</v>
      </c>
      <c r="FI61" s="6">
        <f t="shared" si="81"/>
        <v>0</v>
      </c>
      <c r="FJ61" s="6">
        <f t="shared" si="81"/>
        <v>0</v>
      </c>
      <c r="FK61" s="6">
        <f>FK62+FK67</f>
        <v>0</v>
      </c>
      <c r="FL61" s="6">
        <f t="shared" si="81"/>
        <v>0</v>
      </c>
      <c r="FM61" s="6">
        <f t="shared" si="81"/>
        <v>0</v>
      </c>
      <c r="FN61" s="6">
        <f t="shared" si="81"/>
        <v>0</v>
      </c>
      <c r="FO61" s="6">
        <f>FO62+FO67</f>
        <v>0</v>
      </c>
      <c r="FP61" s="6">
        <f>FP62+FP67</f>
        <v>0</v>
      </c>
      <c r="FQ61" s="156">
        <f>FQ62+FQ67</f>
        <v>305021</v>
      </c>
    </row>
    <row r="62" spans="1:173" s="13" customFormat="1" x14ac:dyDescent="0.2">
      <c r="A62" s="162" t="s">
        <v>517</v>
      </c>
      <c r="B62" s="5"/>
      <c r="C62" s="6">
        <f>C63+C64+C65+C66</f>
        <v>0</v>
      </c>
      <c r="D62" s="6"/>
      <c r="E62" s="6"/>
      <c r="F62" s="6">
        <f t="shared" ref="F62:FN62" si="85">F63+F64+F65+F66</f>
        <v>0</v>
      </c>
      <c r="G62" s="6"/>
      <c r="H62" s="6"/>
      <c r="I62" s="6">
        <f t="shared" si="85"/>
        <v>0</v>
      </c>
      <c r="J62" s="6"/>
      <c r="K62" s="6"/>
      <c r="L62" s="6">
        <f t="shared" si="85"/>
        <v>0</v>
      </c>
      <c r="M62" s="6"/>
      <c r="N62" s="6"/>
      <c r="O62" s="6">
        <f t="shared" si="85"/>
        <v>0</v>
      </c>
      <c r="P62" s="6"/>
      <c r="Q62" s="6"/>
      <c r="R62" s="6">
        <f t="shared" si="85"/>
        <v>0</v>
      </c>
      <c r="S62" s="6"/>
      <c r="T62" s="6"/>
      <c r="U62" s="6">
        <f t="shared" si="85"/>
        <v>0</v>
      </c>
      <c r="V62" s="6"/>
      <c r="W62" s="6"/>
      <c r="X62" s="6">
        <f t="shared" si="85"/>
        <v>0</v>
      </c>
      <c r="Y62" s="6"/>
      <c r="Z62" s="6"/>
      <c r="AA62" s="6">
        <f t="shared" si="85"/>
        <v>0</v>
      </c>
      <c r="AB62" s="6"/>
      <c r="AC62" s="6"/>
      <c r="AD62" s="6">
        <f t="shared" si="85"/>
        <v>0</v>
      </c>
      <c r="AE62" s="6"/>
      <c r="AF62" s="6"/>
      <c r="AG62" s="6">
        <f t="shared" si="85"/>
        <v>0</v>
      </c>
      <c r="AH62" s="6"/>
      <c r="AI62" s="6"/>
      <c r="AJ62" s="6">
        <f t="shared" si="85"/>
        <v>0</v>
      </c>
      <c r="AK62" s="6"/>
      <c r="AL62" s="6"/>
      <c r="AM62" s="6">
        <f t="shared" si="85"/>
        <v>0</v>
      </c>
      <c r="AN62" s="6"/>
      <c r="AO62" s="6"/>
      <c r="AP62" s="6">
        <f t="shared" si="85"/>
        <v>0</v>
      </c>
      <c r="AQ62" s="6"/>
      <c r="AR62" s="6"/>
      <c r="AS62" s="6">
        <f>AS63+AS64+AS65+AS66</f>
        <v>0</v>
      </c>
      <c r="AT62" s="6"/>
      <c r="AU62" s="6"/>
      <c r="AV62" s="6">
        <f t="shared" si="85"/>
        <v>0</v>
      </c>
      <c r="AW62" s="6"/>
      <c r="AX62" s="6"/>
      <c r="AY62" s="6">
        <f t="shared" si="85"/>
        <v>0</v>
      </c>
      <c r="AZ62" s="6"/>
      <c r="BA62" s="6"/>
      <c r="BB62" s="6">
        <f t="shared" si="85"/>
        <v>0</v>
      </c>
      <c r="BC62" s="6"/>
      <c r="BD62" s="6"/>
      <c r="BE62" s="6">
        <f t="shared" si="85"/>
        <v>0</v>
      </c>
      <c r="BF62" s="6"/>
      <c r="BG62" s="6"/>
      <c r="BH62" s="6">
        <f t="shared" si="85"/>
        <v>0</v>
      </c>
      <c r="BI62" s="6"/>
      <c r="BJ62" s="6"/>
      <c r="BK62" s="6">
        <f t="shared" si="85"/>
        <v>0</v>
      </c>
      <c r="BL62" s="6"/>
      <c r="BM62" s="6"/>
      <c r="BN62" s="6">
        <f t="shared" si="85"/>
        <v>0</v>
      </c>
      <c r="BO62" s="6"/>
      <c r="BP62" s="6"/>
      <c r="BQ62" s="6">
        <f t="shared" si="85"/>
        <v>0</v>
      </c>
      <c r="BR62" s="6"/>
      <c r="BS62" s="6"/>
      <c r="BT62" s="6">
        <f t="shared" si="85"/>
        <v>0</v>
      </c>
      <c r="BU62" s="6"/>
      <c r="BV62" s="6"/>
      <c r="BW62" s="6">
        <f t="shared" si="85"/>
        <v>0</v>
      </c>
      <c r="BX62" s="6"/>
      <c r="BY62" s="6"/>
      <c r="BZ62" s="6">
        <f t="shared" si="85"/>
        <v>0</v>
      </c>
      <c r="CA62" s="6"/>
      <c r="CB62" s="6"/>
      <c r="CC62" s="6">
        <f t="shared" si="85"/>
        <v>0</v>
      </c>
      <c r="CD62" s="6"/>
      <c r="CE62" s="6"/>
      <c r="CF62" s="6">
        <f t="shared" si="85"/>
        <v>0</v>
      </c>
      <c r="CG62" s="6"/>
      <c r="CH62" s="6"/>
      <c r="CI62" s="6">
        <f t="shared" si="85"/>
        <v>0</v>
      </c>
      <c r="CJ62" s="6"/>
      <c r="CK62" s="6"/>
      <c r="CL62" s="6">
        <f t="shared" si="85"/>
        <v>0</v>
      </c>
      <c r="CM62" s="6"/>
      <c r="CN62" s="6"/>
      <c r="CO62" s="6">
        <f t="shared" si="85"/>
        <v>0</v>
      </c>
      <c r="CP62" s="6"/>
      <c r="CQ62" s="6"/>
      <c r="CR62" s="6">
        <f t="shared" si="85"/>
        <v>0</v>
      </c>
      <c r="CS62" s="6"/>
      <c r="CT62" s="6"/>
      <c r="CU62" s="6">
        <f t="shared" si="85"/>
        <v>0</v>
      </c>
      <c r="CV62" s="6"/>
      <c r="CW62" s="6"/>
      <c r="CX62" s="6">
        <f t="shared" si="85"/>
        <v>0</v>
      </c>
      <c r="CY62" s="6"/>
      <c r="CZ62" s="6"/>
      <c r="DA62" s="6">
        <f t="shared" si="85"/>
        <v>0</v>
      </c>
      <c r="DB62" s="6"/>
      <c r="DC62" s="6"/>
      <c r="DD62" s="6">
        <f t="shared" si="85"/>
        <v>0</v>
      </c>
      <c r="DE62" s="6"/>
      <c r="DF62" s="6"/>
      <c r="DG62" s="6">
        <f t="shared" si="85"/>
        <v>0</v>
      </c>
      <c r="DH62" s="6"/>
      <c r="DI62" s="6"/>
      <c r="DJ62" s="6">
        <f t="shared" si="85"/>
        <v>0</v>
      </c>
      <c r="DK62" s="6"/>
      <c r="DL62" s="6"/>
      <c r="DM62" s="6">
        <f t="shared" si="85"/>
        <v>0</v>
      </c>
      <c r="DN62" s="6"/>
      <c r="DO62" s="6"/>
      <c r="DP62" s="6">
        <f t="shared" si="85"/>
        <v>0</v>
      </c>
      <c r="DQ62" s="6"/>
      <c r="DR62" s="6"/>
      <c r="DS62" s="136">
        <f t="shared" si="85"/>
        <v>0</v>
      </c>
      <c r="DT62" s="6"/>
      <c r="DU62" s="6"/>
      <c r="DV62" s="6">
        <f t="shared" ref="DV62" si="86">DV63+DV64+DV65+DV66</f>
        <v>16608</v>
      </c>
      <c r="DW62" s="6"/>
      <c r="DX62" s="6"/>
      <c r="DY62" s="6">
        <f t="shared" ref="DY62:EB62" si="87">DY63+DY64+DY65+DY66</f>
        <v>5211</v>
      </c>
      <c r="DZ62" s="6"/>
      <c r="EA62" s="6"/>
      <c r="EB62" s="6">
        <f t="shared" si="87"/>
        <v>4232</v>
      </c>
      <c r="EC62" s="6"/>
      <c r="ED62" s="6"/>
      <c r="EE62" s="6">
        <f t="shared" ref="EE62:EH62" si="88">EE63+EE64+EE65+EE66</f>
        <v>1500</v>
      </c>
      <c r="EF62" s="6"/>
      <c r="EG62" s="6"/>
      <c r="EH62" s="6">
        <f t="shared" si="88"/>
        <v>500</v>
      </c>
      <c r="EI62" s="6"/>
      <c r="EJ62" s="6"/>
      <c r="EK62" s="6">
        <f t="shared" si="85"/>
        <v>0</v>
      </c>
      <c r="EL62" s="6"/>
      <c r="EM62" s="6"/>
      <c r="EN62" s="6">
        <f t="shared" si="85"/>
        <v>0</v>
      </c>
      <c r="EO62" s="6"/>
      <c r="EP62" s="6"/>
      <c r="EQ62" s="6">
        <f t="shared" si="85"/>
        <v>276970</v>
      </c>
      <c r="ER62" s="6"/>
      <c r="ES62" s="6"/>
      <c r="ET62" s="6">
        <f t="shared" si="85"/>
        <v>0</v>
      </c>
      <c r="EU62" s="6"/>
      <c r="EV62" s="6"/>
      <c r="EW62" s="136">
        <f t="shared" si="85"/>
        <v>305021</v>
      </c>
      <c r="EX62" s="136"/>
      <c r="EY62" s="6">
        <f t="shared" si="85"/>
        <v>0</v>
      </c>
      <c r="EZ62" s="6">
        <f t="shared" si="85"/>
        <v>0</v>
      </c>
      <c r="FA62" s="6">
        <f t="shared" si="85"/>
        <v>0</v>
      </c>
      <c r="FB62" s="6">
        <f t="shared" si="85"/>
        <v>0</v>
      </c>
      <c r="FC62" s="6">
        <f t="shared" si="85"/>
        <v>0</v>
      </c>
      <c r="FD62" s="6">
        <f t="shared" si="85"/>
        <v>0</v>
      </c>
      <c r="FE62" s="6">
        <f t="shared" si="85"/>
        <v>0</v>
      </c>
      <c r="FF62" s="6">
        <f t="shared" si="85"/>
        <v>0</v>
      </c>
      <c r="FG62" s="6">
        <f t="shared" si="85"/>
        <v>0</v>
      </c>
      <c r="FH62" s="6">
        <f t="shared" si="85"/>
        <v>0</v>
      </c>
      <c r="FI62" s="6">
        <f t="shared" si="85"/>
        <v>0</v>
      </c>
      <c r="FJ62" s="6">
        <f t="shared" si="85"/>
        <v>0</v>
      </c>
      <c r="FK62" s="6">
        <f>FK63+FK64+FK65+FK66</f>
        <v>0</v>
      </c>
      <c r="FL62" s="6">
        <f t="shared" si="85"/>
        <v>0</v>
      </c>
      <c r="FM62" s="6">
        <f t="shared" si="85"/>
        <v>0</v>
      </c>
      <c r="FN62" s="6">
        <f t="shared" si="85"/>
        <v>0</v>
      </c>
      <c r="FO62" s="6">
        <f>FO63+FO64+FO65+FO66</f>
        <v>0</v>
      </c>
      <c r="FP62" s="6">
        <f>FP63+FP64+FP65+FP66</f>
        <v>0</v>
      </c>
      <c r="FQ62" s="156">
        <f>FQ63+FQ64+FQ65+FQ66</f>
        <v>305021</v>
      </c>
    </row>
    <row r="63" spans="1:173" x14ac:dyDescent="0.2">
      <c r="A63" s="163" t="s">
        <v>518</v>
      </c>
      <c r="B63" s="18"/>
      <c r="C63" s="7"/>
      <c r="D63" s="7"/>
      <c r="E63" s="7"/>
      <c r="F63" s="7"/>
      <c r="G63" s="7"/>
      <c r="H63" s="7"/>
      <c r="I63" s="7"/>
      <c r="J63" s="7"/>
      <c r="K63" s="7"/>
      <c r="L63" s="7"/>
      <c r="M63" s="7"/>
      <c r="N63" s="7"/>
      <c r="O63" s="7"/>
      <c r="P63" s="7"/>
      <c r="Q63" s="7"/>
      <c r="R63" s="7"/>
      <c r="S63" s="7"/>
      <c r="T63" s="7"/>
      <c r="U63" s="7"/>
      <c r="V63" s="7"/>
      <c r="W63" s="7"/>
      <c r="X63" s="7"/>
      <c r="Y63" s="7"/>
      <c r="Z63" s="7"/>
      <c r="AA63" s="7">
        <f>SUM([1]Önkormányzat!$AW$323)</f>
        <v>0</v>
      </c>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135">
        <f>SUM(C63:DP63)</f>
        <v>0</v>
      </c>
      <c r="DT63" s="7"/>
      <c r="DU63" s="7"/>
      <c r="DV63" s="7">
        <f>SUM([1]Hivatal!$E$304)</f>
        <v>16608</v>
      </c>
      <c r="DW63" s="7"/>
      <c r="DX63" s="7"/>
      <c r="DY63" s="7">
        <f>SUM([1]Hivatal!$J$304)</f>
        <v>5211</v>
      </c>
      <c r="DZ63" s="7"/>
      <c r="EA63" s="7"/>
      <c r="EB63" s="7">
        <f>SUM([1]Hivatal!$O$304)</f>
        <v>4232</v>
      </c>
      <c r="EC63" s="7"/>
      <c r="ED63" s="7"/>
      <c r="EE63" s="7">
        <f>SUM([1]Hivatal!$X$304)</f>
        <v>1500</v>
      </c>
      <c r="EF63" s="7"/>
      <c r="EG63" s="7"/>
      <c r="EH63" s="7">
        <f>SUM([1]Hivatal!$AB$304)</f>
        <v>500</v>
      </c>
      <c r="EI63" s="7"/>
      <c r="EJ63" s="7"/>
      <c r="EK63" s="7"/>
      <c r="EL63" s="7"/>
      <c r="EM63" s="7"/>
      <c r="EN63" s="7"/>
      <c r="EO63" s="7"/>
      <c r="EP63" s="7"/>
      <c r="EQ63" s="7">
        <f>SUM([1]Hivatal!$AT$304)</f>
        <v>276970</v>
      </c>
      <c r="ER63" s="7"/>
      <c r="ES63" s="7"/>
      <c r="ET63" s="7"/>
      <c r="EU63" s="7"/>
      <c r="EV63" s="7"/>
      <c r="EW63" s="135">
        <f>SUM(DV63:ET63)</f>
        <v>305021</v>
      </c>
      <c r="EX63" s="135"/>
      <c r="EY63" s="7"/>
      <c r="EZ63" s="7"/>
      <c r="FA63" s="7"/>
      <c r="FB63" s="7"/>
      <c r="FC63" s="7"/>
      <c r="FD63" s="7"/>
      <c r="FE63" s="7"/>
      <c r="FF63" s="7"/>
      <c r="FG63" s="7"/>
      <c r="FH63" s="7"/>
      <c r="FI63" s="7"/>
      <c r="FJ63" s="7"/>
      <c r="FK63" s="7"/>
      <c r="FL63" s="8">
        <f>SUM(EY63:FK63)</f>
        <v>0</v>
      </c>
      <c r="FM63" s="7"/>
      <c r="FN63" s="7"/>
      <c r="FO63" s="7"/>
      <c r="FP63" s="7">
        <f>FL63+FM63+FN63+FO63</f>
        <v>0</v>
      </c>
      <c r="FQ63" s="164">
        <f>DS63+EW63+FP63</f>
        <v>305021</v>
      </c>
    </row>
    <row r="64" spans="1:173" x14ac:dyDescent="0.2">
      <c r="A64" s="161" t="s">
        <v>519</v>
      </c>
      <c r="B64" s="16"/>
      <c r="C64" s="7"/>
      <c r="D64" s="7"/>
      <c r="E64" s="7"/>
      <c r="F64" s="7"/>
      <c r="G64" s="7"/>
      <c r="H64" s="7"/>
      <c r="I64" s="7"/>
      <c r="J64" s="7"/>
      <c r="K64" s="7"/>
      <c r="L64" s="7"/>
      <c r="M64" s="7"/>
      <c r="N64" s="7"/>
      <c r="O64" s="7"/>
      <c r="P64" s="7"/>
      <c r="Q64" s="7"/>
      <c r="R64" s="7"/>
      <c r="S64" s="7"/>
      <c r="T64" s="7"/>
      <c r="U64" s="7"/>
      <c r="V64" s="7"/>
      <c r="W64" s="7"/>
      <c r="X64" s="7"/>
      <c r="Y64" s="7"/>
      <c r="Z64" s="7"/>
      <c r="AA64" s="7">
        <f>SUM([1]Önkormányzat!$AW$327)</f>
        <v>0</v>
      </c>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135">
        <f>SUM(C64:DP64)</f>
        <v>0</v>
      </c>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135">
        <f>SUM(DV64:ET64)</f>
        <v>0</v>
      </c>
      <c r="EX64" s="135"/>
      <c r="EY64" s="7"/>
      <c r="EZ64" s="7"/>
      <c r="FA64" s="7"/>
      <c r="FB64" s="7"/>
      <c r="FC64" s="7"/>
      <c r="FD64" s="7"/>
      <c r="FE64" s="7"/>
      <c r="FF64" s="7"/>
      <c r="FG64" s="7"/>
      <c r="FH64" s="7"/>
      <c r="FI64" s="7"/>
      <c r="FJ64" s="7"/>
      <c r="FK64" s="7"/>
      <c r="FL64" s="8">
        <f>SUM(EY64:FK64)</f>
        <v>0</v>
      </c>
      <c r="FM64" s="7"/>
      <c r="FN64" s="7"/>
      <c r="FO64" s="7"/>
      <c r="FP64" s="7">
        <f>FL64+FM64+FN64+FO64</f>
        <v>0</v>
      </c>
      <c r="FQ64" s="164">
        <f>DS64+EW64+FP64</f>
        <v>0</v>
      </c>
    </row>
    <row r="65" spans="1:173" x14ac:dyDescent="0.2">
      <c r="A65" s="161" t="s">
        <v>520</v>
      </c>
      <c r="B65" s="1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135">
        <f>SUM(C65:DP65)</f>
        <v>0</v>
      </c>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135">
        <f>SUM(DV65:ET65)</f>
        <v>0</v>
      </c>
      <c r="EX65" s="135"/>
      <c r="EY65" s="7"/>
      <c r="EZ65" s="7"/>
      <c r="FA65" s="7"/>
      <c r="FB65" s="7"/>
      <c r="FC65" s="7"/>
      <c r="FD65" s="7"/>
      <c r="FE65" s="7"/>
      <c r="FF65" s="7"/>
      <c r="FG65" s="7"/>
      <c r="FH65" s="7"/>
      <c r="FI65" s="7"/>
      <c r="FJ65" s="7"/>
      <c r="FK65" s="7"/>
      <c r="FL65" s="8">
        <f>SUM(EY65:FK65)</f>
        <v>0</v>
      </c>
      <c r="FM65" s="7"/>
      <c r="FN65" s="7"/>
      <c r="FO65" s="7"/>
      <c r="FP65" s="7">
        <f>FL65+FM65+FN65+FO65</f>
        <v>0</v>
      </c>
      <c r="FQ65" s="164">
        <f>DS65+EW65+FP65</f>
        <v>0</v>
      </c>
    </row>
    <row r="66" spans="1:173" x14ac:dyDescent="0.2">
      <c r="A66" s="161" t="s">
        <v>521</v>
      </c>
      <c r="B66" s="16"/>
      <c r="C66" s="7"/>
      <c r="D66" s="7"/>
      <c r="E66" s="7"/>
      <c r="F66" s="7"/>
      <c r="G66" s="7"/>
      <c r="H66" s="7"/>
      <c r="I66" s="7"/>
      <c r="J66" s="7"/>
      <c r="K66" s="7"/>
      <c r="L66" s="7"/>
      <c r="M66" s="7"/>
      <c r="N66" s="7"/>
      <c r="O66" s="7"/>
      <c r="P66" s="7"/>
      <c r="Q66" s="7"/>
      <c r="R66" s="7"/>
      <c r="S66" s="7"/>
      <c r="T66" s="7"/>
      <c r="U66" s="7"/>
      <c r="V66" s="7"/>
      <c r="W66" s="7"/>
      <c r="X66" s="7"/>
      <c r="Y66" s="7"/>
      <c r="Z66" s="7"/>
      <c r="AA66" s="7">
        <f>SUM([1]Önkormányzat!$AW$331+[1]Önkormányzat!$AW$335)</f>
        <v>0</v>
      </c>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135">
        <f>SUM(C66:DP66)</f>
        <v>0</v>
      </c>
      <c r="DT66" s="7"/>
      <c r="DU66" s="7"/>
      <c r="DV66" s="7">
        <f>SUM([1]Hivatal!$E$308+[1]Hivatal!$E$312)</f>
        <v>0</v>
      </c>
      <c r="DW66" s="7"/>
      <c r="DX66" s="7"/>
      <c r="DY66" s="7">
        <f>SUM([1]Hivatal!$J$308+[1]Hivatal!$J$312)</f>
        <v>0</v>
      </c>
      <c r="DZ66" s="7"/>
      <c r="EA66" s="7"/>
      <c r="EB66" s="7">
        <f>SUM([1]Hivatal!$O$308+[1]Hivatal!$O$312)</f>
        <v>0</v>
      </c>
      <c r="EC66" s="7"/>
      <c r="ED66" s="7"/>
      <c r="EE66" s="7">
        <f>SUM([1]Hivatal!$X$308+[1]Hivatal!$X$312)</f>
        <v>0</v>
      </c>
      <c r="EF66" s="7"/>
      <c r="EG66" s="7"/>
      <c r="EH66" s="7">
        <f>SUM([1]Hivatal!$AB$308+[1]Hivatal!$AB$312)</f>
        <v>0</v>
      </c>
      <c r="EI66" s="7"/>
      <c r="EJ66" s="7"/>
      <c r="EK66" s="7"/>
      <c r="EL66" s="7"/>
      <c r="EM66" s="7"/>
      <c r="EN66" s="7"/>
      <c r="EO66" s="7"/>
      <c r="EP66" s="7"/>
      <c r="EQ66" s="7">
        <f>SUM([1]Hivatal!$AT$308+[1]Hivatal!$AT$312)</f>
        <v>0</v>
      </c>
      <c r="ER66" s="7"/>
      <c r="ES66" s="7"/>
      <c r="ET66" s="7"/>
      <c r="EU66" s="7"/>
      <c r="EV66" s="7"/>
      <c r="EW66" s="135">
        <f>SUM(DV66:ET66)</f>
        <v>0</v>
      </c>
      <c r="EX66" s="135"/>
      <c r="EY66" s="7"/>
      <c r="EZ66" s="7"/>
      <c r="FA66" s="7"/>
      <c r="FB66" s="7"/>
      <c r="FC66" s="7"/>
      <c r="FD66" s="7"/>
      <c r="FE66" s="7"/>
      <c r="FF66" s="7"/>
      <c r="FG66" s="7"/>
      <c r="FH66" s="7"/>
      <c r="FI66" s="7"/>
      <c r="FJ66" s="7"/>
      <c r="FK66" s="7"/>
      <c r="FL66" s="8">
        <f>SUM(EY66:FK66)</f>
        <v>0</v>
      </c>
      <c r="FM66" s="7"/>
      <c r="FN66" s="7"/>
      <c r="FO66" s="7"/>
      <c r="FP66" s="7">
        <f>FL66+FM66+FN66+FO66</f>
        <v>0</v>
      </c>
      <c r="FQ66" s="164">
        <f>DS66+EW66+FP66</f>
        <v>0</v>
      </c>
    </row>
    <row r="67" spans="1:173" s="13" customFormat="1" x14ac:dyDescent="0.2">
      <c r="A67" s="162" t="s">
        <v>522</v>
      </c>
      <c r="B67" s="5"/>
      <c r="C67" s="6">
        <f>C68+C69</f>
        <v>0</v>
      </c>
      <c r="D67" s="6"/>
      <c r="E67" s="6"/>
      <c r="F67" s="6">
        <f t="shared" ref="F67:FN67" si="89">F68+F69</f>
        <v>0</v>
      </c>
      <c r="G67" s="6"/>
      <c r="H67" s="6"/>
      <c r="I67" s="6">
        <f t="shared" si="89"/>
        <v>0</v>
      </c>
      <c r="J67" s="6"/>
      <c r="K67" s="6"/>
      <c r="L67" s="6">
        <f t="shared" si="89"/>
        <v>0</v>
      </c>
      <c r="M67" s="6"/>
      <c r="N67" s="6"/>
      <c r="O67" s="6">
        <f t="shared" si="89"/>
        <v>0</v>
      </c>
      <c r="P67" s="6"/>
      <c r="Q67" s="6"/>
      <c r="R67" s="6">
        <f t="shared" si="89"/>
        <v>0</v>
      </c>
      <c r="S67" s="6"/>
      <c r="T67" s="6"/>
      <c r="U67" s="6">
        <f t="shared" si="89"/>
        <v>0</v>
      </c>
      <c r="V67" s="6"/>
      <c r="W67" s="6"/>
      <c r="X67" s="6">
        <f t="shared" si="89"/>
        <v>0</v>
      </c>
      <c r="Y67" s="6"/>
      <c r="Z67" s="6"/>
      <c r="AA67" s="6">
        <f t="shared" si="89"/>
        <v>0</v>
      </c>
      <c r="AB67" s="6"/>
      <c r="AC67" s="6"/>
      <c r="AD67" s="6">
        <f t="shared" si="89"/>
        <v>0</v>
      </c>
      <c r="AE67" s="6"/>
      <c r="AF67" s="6"/>
      <c r="AG67" s="6">
        <f t="shared" si="89"/>
        <v>0</v>
      </c>
      <c r="AH67" s="6"/>
      <c r="AI67" s="6"/>
      <c r="AJ67" s="6">
        <f t="shared" si="89"/>
        <v>0</v>
      </c>
      <c r="AK67" s="6"/>
      <c r="AL67" s="6"/>
      <c r="AM67" s="6">
        <f t="shared" si="89"/>
        <v>0</v>
      </c>
      <c r="AN67" s="6"/>
      <c r="AO67" s="6"/>
      <c r="AP67" s="6">
        <f t="shared" si="89"/>
        <v>0</v>
      </c>
      <c r="AQ67" s="6"/>
      <c r="AR67" s="6"/>
      <c r="AS67" s="6">
        <f>AS68+AS69</f>
        <v>0</v>
      </c>
      <c r="AT67" s="6"/>
      <c r="AU67" s="6"/>
      <c r="AV67" s="6">
        <f t="shared" si="89"/>
        <v>0</v>
      </c>
      <c r="AW67" s="6"/>
      <c r="AX67" s="6"/>
      <c r="AY67" s="6">
        <f t="shared" si="89"/>
        <v>0</v>
      </c>
      <c r="AZ67" s="6"/>
      <c r="BA67" s="6"/>
      <c r="BB67" s="6">
        <f t="shared" si="89"/>
        <v>0</v>
      </c>
      <c r="BC67" s="6"/>
      <c r="BD67" s="6"/>
      <c r="BE67" s="6">
        <f t="shared" si="89"/>
        <v>0</v>
      </c>
      <c r="BF67" s="6"/>
      <c r="BG67" s="6"/>
      <c r="BH67" s="6">
        <f t="shared" si="89"/>
        <v>0</v>
      </c>
      <c r="BI67" s="6"/>
      <c r="BJ67" s="6"/>
      <c r="BK67" s="6">
        <f t="shared" si="89"/>
        <v>0</v>
      </c>
      <c r="BL67" s="6"/>
      <c r="BM67" s="6"/>
      <c r="BN67" s="6">
        <f t="shared" si="89"/>
        <v>0</v>
      </c>
      <c r="BO67" s="6"/>
      <c r="BP67" s="6"/>
      <c r="BQ67" s="6">
        <f t="shared" si="89"/>
        <v>0</v>
      </c>
      <c r="BR67" s="6"/>
      <c r="BS67" s="6"/>
      <c r="BT67" s="6">
        <f t="shared" si="89"/>
        <v>0</v>
      </c>
      <c r="BU67" s="6"/>
      <c r="BV67" s="6"/>
      <c r="BW67" s="6">
        <f t="shared" si="89"/>
        <v>0</v>
      </c>
      <c r="BX67" s="6"/>
      <c r="BY67" s="6"/>
      <c r="BZ67" s="6">
        <f t="shared" si="89"/>
        <v>0</v>
      </c>
      <c r="CA67" s="6"/>
      <c r="CB67" s="6"/>
      <c r="CC67" s="6">
        <f t="shared" si="89"/>
        <v>0</v>
      </c>
      <c r="CD67" s="6"/>
      <c r="CE67" s="6"/>
      <c r="CF67" s="6">
        <f t="shared" si="89"/>
        <v>0</v>
      </c>
      <c r="CG67" s="6"/>
      <c r="CH67" s="6"/>
      <c r="CI67" s="6">
        <f t="shared" si="89"/>
        <v>0</v>
      </c>
      <c r="CJ67" s="6"/>
      <c r="CK67" s="6"/>
      <c r="CL67" s="6">
        <f t="shared" si="89"/>
        <v>0</v>
      </c>
      <c r="CM67" s="6"/>
      <c r="CN67" s="6"/>
      <c r="CO67" s="6">
        <f t="shared" si="89"/>
        <v>0</v>
      </c>
      <c r="CP67" s="6"/>
      <c r="CQ67" s="6"/>
      <c r="CR67" s="6">
        <f t="shared" si="89"/>
        <v>0</v>
      </c>
      <c r="CS67" s="6"/>
      <c r="CT67" s="6"/>
      <c r="CU67" s="6">
        <f t="shared" si="89"/>
        <v>0</v>
      </c>
      <c r="CV67" s="6"/>
      <c r="CW67" s="6"/>
      <c r="CX67" s="6">
        <f t="shared" si="89"/>
        <v>0</v>
      </c>
      <c r="CY67" s="6"/>
      <c r="CZ67" s="6"/>
      <c r="DA67" s="6">
        <f t="shared" si="89"/>
        <v>0</v>
      </c>
      <c r="DB67" s="6"/>
      <c r="DC67" s="6"/>
      <c r="DD67" s="6">
        <f t="shared" si="89"/>
        <v>0</v>
      </c>
      <c r="DE67" s="6"/>
      <c r="DF67" s="6"/>
      <c r="DG67" s="6">
        <f t="shared" si="89"/>
        <v>0</v>
      </c>
      <c r="DH67" s="6"/>
      <c r="DI67" s="6"/>
      <c r="DJ67" s="6">
        <f t="shared" si="89"/>
        <v>0</v>
      </c>
      <c r="DK67" s="6"/>
      <c r="DL67" s="6"/>
      <c r="DM67" s="6">
        <f t="shared" si="89"/>
        <v>0</v>
      </c>
      <c r="DN67" s="6"/>
      <c r="DO67" s="6"/>
      <c r="DP67" s="6">
        <f t="shared" si="89"/>
        <v>0</v>
      </c>
      <c r="DQ67" s="6"/>
      <c r="DR67" s="6"/>
      <c r="DS67" s="136">
        <f t="shared" si="89"/>
        <v>0</v>
      </c>
      <c r="DT67" s="6"/>
      <c r="DU67" s="6"/>
      <c r="DV67" s="6">
        <f t="shared" ref="DV67" si="90">DV68+DV69</f>
        <v>0</v>
      </c>
      <c r="DW67" s="6"/>
      <c r="DX67" s="6"/>
      <c r="DY67" s="6">
        <f t="shared" ref="DY67:EB67" si="91">DY68+DY69</f>
        <v>0</v>
      </c>
      <c r="DZ67" s="6"/>
      <c r="EA67" s="6"/>
      <c r="EB67" s="6">
        <f t="shared" si="91"/>
        <v>0</v>
      </c>
      <c r="EC67" s="6"/>
      <c r="ED67" s="6"/>
      <c r="EE67" s="6">
        <f t="shared" ref="EE67:EH67" si="92">EE68+EE69</f>
        <v>0</v>
      </c>
      <c r="EF67" s="6"/>
      <c r="EG67" s="6"/>
      <c r="EH67" s="6">
        <f t="shared" si="92"/>
        <v>0</v>
      </c>
      <c r="EI67" s="6"/>
      <c r="EJ67" s="6"/>
      <c r="EK67" s="6">
        <f t="shared" si="89"/>
        <v>0</v>
      </c>
      <c r="EL67" s="6"/>
      <c r="EM67" s="6"/>
      <c r="EN67" s="6">
        <f t="shared" si="89"/>
        <v>0</v>
      </c>
      <c r="EO67" s="6"/>
      <c r="EP67" s="6"/>
      <c r="EQ67" s="6">
        <f t="shared" si="89"/>
        <v>0</v>
      </c>
      <c r="ER67" s="6"/>
      <c r="ES67" s="6"/>
      <c r="ET67" s="6">
        <f t="shared" si="89"/>
        <v>0</v>
      </c>
      <c r="EU67" s="6"/>
      <c r="EV67" s="6"/>
      <c r="EW67" s="136">
        <f t="shared" si="89"/>
        <v>0</v>
      </c>
      <c r="EX67" s="136"/>
      <c r="EY67" s="6">
        <f t="shared" si="89"/>
        <v>0</v>
      </c>
      <c r="EZ67" s="6">
        <f t="shared" si="89"/>
        <v>0</v>
      </c>
      <c r="FA67" s="6">
        <f t="shared" si="89"/>
        <v>0</v>
      </c>
      <c r="FB67" s="6">
        <f t="shared" si="89"/>
        <v>0</v>
      </c>
      <c r="FC67" s="6">
        <f t="shared" si="89"/>
        <v>0</v>
      </c>
      <c r="FD67" s="6">
        <f t="shared" si="89"/>
        <v>0</v>
      </c>
      <c r="FE67" s="6">
        <f t="shared" si="89"/>
        <v>0</v>
      </c>
      <c r="FF67" s="6">
        <f t="shared" si="89"/>
        <v>0</v>
      </c>
      <c r="FG67" s="6">
        <f t="shared" si="89"/>
        <v>0</v>
      </c>
      <c r="FH67" s="6">
        <f t="shared" si="89"/>
        <v>0</v>
      </c>
      <c r="FI67" s="6">
        <f t="shared" si="89"/>
        <v>0</v>
      </c>
      <c r="FJ67" s="6">
        <f t="shared" si="89"/>
        <v>0</v>
      </c>
      <c r="FK67" s="6">
        <f>FK68+FK69</f>
        <v>0</v>
      </c>
      <c r="FL67" s="6">
        <f t="shared" si="89"/>
        <v>0</v>
      </c>
      <c r="FM67" s="6">
        <f t="shared" si="89"/>
        <v>0</v>
      </c>
      <c r="FN67" s="6">
        <f t="shared" si="89"/>
        <v>0</v>
      </c>
      <c r="FO67" s="6">
        <f>FO68+FO69</f>
        <v>0</v>
      </c>
      <c r="FP67" s="6">
        <f>FP68+FP69</f>
        <v>0</v>
      </c>
      <c r="FQ67" s="156">
        <f>FQ68+FQ69</f>
        <v>0</v>
      </c>
    </row>
    <row r="68" spans="1:173" x14ac:dyDescent="0.2">
      <c r="A68" s="163" t="s">
        <v>523</v>
      </c>
      <c r="B68" s="18"/>
      <c r="C68" s="7"/>
      <c r="D68" s="7"/>
      <c r="E68" s="7"/>
      <c r="F68" s="7"/>
      <c r="G68" s="7"/>
      <c r="H68" s="7"/>
      <c r="I68" s="7"/>
      <c r="J68" s="7"/>
      <c r="K68" s="7"/>
      <c r="L68" s="7"/>
      <c r="M68" s="7"/>
      <c r="N68" s="7"/>
      <c r="O68" s="7"/>
      <c r="P68" s="7"/>
      <c r="Q68" s="7"/>
      <c r="R68" s="7"/>
      <c r="S68" s="7"/>
      <c r="T68" s="7"/>
      <c r="U68" s="7"/>
      <c r="V68" s="7"/>
      <c r="W68" s="7"/>
      <c r="X68" s="7"/>
      <c r="Y68" s="7"/>
      <c r="Z68" s="7"/>
      <c r="AA68" s="7">
        <f>SUM([1]Önkormányzat!$AW$394)</f>
        <v>0</v>
      </c>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135">
        <f>SUM(C68:DP68)</f>
        <v>0</v>
      </c>
      <c r="DT68" s="8"/>
      <c r="DU68" s="8"/>
      <c r="DV68" s="7">
        <f>SUM([1]Hivatal!$E$343)</f>
        <v>0</v>
      </c>
      <c r="DW68" s="7"/>
      <c r="DX68" s="7"/>
      <c r="DY68" s="7">
        <f>SUM([1]Hivatal!$J$343)</f>
        <v>0</v>
      </c>
      <c r="DZ68" s="7"/>
      <c r="EA68" s="7"/>
      <c r="EB68" s="7">
        <f>SUM([1]Hivatal!$O$343)</f>
        <v>0</v>
      </c>
      <c r="EC68" s="7"/>
      <c r="ED68" s="7"/>
      <c r="EE68" s="7">
        <f>SUM([1]Hivatal!$X$343)</f>
        <v>0</v>
      </c>
      <c r="EF68" s="7"/>
      <c r="EG68" s="7"/>
      <c r="EH68" s="7">
        <f>SUM([1]Hivatal!$AB$343)</f>
        <v>0</v>
      </c>
      <c r="EI68" s="7"/>
      <c r="EJ68" s="7"/>
      <c r="EK68" s="7"/>
      <c r="EL68" s="7"/>
      <c r="EM68" s="7"/>
      <c r="EN68" s="7"/>
      <c r="EO68" s="7"/>
      <c r="EP68" s="7"/>
      <c r="EQ68" s="7">
        <f>SUM([1]Hivatal!$AT$343)</f>
        <v>0</v>
      </c>
      <c r="ER68" s="7"/>
      <c r="ES68" s="7"/>
      <c r="ET68" s="7"/>
      <c r="EU68" s="7"/>
      <c r="EV68" s="7"/>
      <c r="EW68" s="135">
        <f>SUM(DV68:ET68)</f>
        <v>0</v>
      </c>
      <c r="EX68" s="135"/>
      <c r="EY68" s="7"/>
      <c r="EZ68" s="7"/>
      <c r="FA68" s="7"/>
      <c r="FB68" s="7"/>
      <c r="FC68" s="7"/>
      <c r="FD68" s="7"/>
      <c r="FE68" s="7"/>
      <c r="FF68" s="7"/>
      <c r="FG68" s="7"/>
      <c r="FH68" s="7"/>
      <c r="FI68" s="7"/>
      <c r="FJ68" s="7"/>
      <c r="FK68" s="7"/>
      <c r="FL68" s="8">
        <f>SUM(EY68:FK68)</f>
        <v>0</v>
      </c>
      <c r="FM68" s="8"/>
      <c r="FN68" s="8"/>
      <c r="FO68" s="8"/>
      <c r="FP68" s="11">
        <f>FL68+FM68+FN68+FO68</f>
        <v>0</v>
      </c>
      <c r="FQ68" s="154">
        <f>DS68+EW68+FP68</f>
        <v>0</v>
      </c>
    </row>
    <row r="69" spans="1:173" ht="13.5" thickBot="1" x14ac:dyDescent="0.25">
      <c r="A69" s="165" t="s">
        <v>524</v>
      </c>
      <c r="B69" s="19"/>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f>SUM([1]Önkormányzat!$AW$398+[1]Önkormányzat!$AW$402)</f>
        <v>0</v>
      </c>
      <c r="AB69" s="166"/>
      <c r="AC69" s="166"/>
      <c r="AD69" s="166"/>
      <c r="AE69" s="166"/>
      <c r="AF69" s="166"/>
      <c r="AG69" s="166"/>
      <c r="AH69" s="166"/>
      <c r="AI69" s="166"/>
      <c r="AJ69" s="166"/>
      <c r="AK69" s="166"/>
      <c r="AL69" s="166"/>
      <c r="AM69" s="166"/>
      <c r="AN69" s="166"/>
      <c r="AO69" s="166"/>
      <c r="AP69" s="166"/>
      <c r="AQ69" s="166"/>
      <c r="AR69" s="166"/>
      <c r="AS69" s="166"/>
      <c r="AT69" s="166"/>
      <c r="AU69" s="166"/>
      <c r="AV69" s="166"/>
      <c r="AW69" s="166"/>
      <c r="AX69" s="166"/>
      <c r="AY69" s="166"/>
      <c r="AZ69" s="166"/>
      <c r="BA69" s="166"/>
      <c r="BB69" s="166"/>
      <c r="BC69" s="166"/>
      <c r="BD69" s="166"/>
      <c r="BE69" s="166"/>
      <c r="BF69" s="166"/>
      <c r="BG69" s="166"/>
      <c r="BH69" s="166"/>
      <c r="BI69" s="166"/>
      <c r="BJ69" s="166"/>
      <c r="BK69" s="166"/>
      <c r="BL69" s="166"/>
      <c r="BM69" s="166"/>
      <c r="BN69" s="166"/>
      <c r="BO69" s="166"/>
      <c r="BP69" s="166"/>
      <c r="BQ69" s="166"/>
      <c r="BR69" s="166"/>
      <c r="BS69" s="166"/>
      <c r="BT69" s="166"/>
      <c r="BU69" s="166"/>
      <c r="BV69" s="166"/>
      <c r="BW69" s="166"/>
      <c r="BX69" s="166"/>
      <c r="BY69" s="166"/>
      <c r="BZ69" s="166"/>
      <c r="CA69" s="166"/>
      <c r="CB69" s="166"/>
      <c r="CC69" s="166"/>
      <c r="CD69" s="166"/>
      <c r="CE69" s="166"/>
      <c r="CF69" s="166"/>
      <c r="CG69" s="166"/>
      <c r="CH69" s="166"/>
      <c r="CI69" s="166"/>
      <c r="CJ69" s="166"/>
      <c r="CK69" s="166"/>
      <c r="CL69" s="166"/>
      <c r="CM69" s="166"/>
      <c r="CN69" s="166"/>
      <c r="CO69" s="166"/>
      <c r="CP69" s="166"/>
      <c r="CQ69" s="166"/>
      <c r="CR69" s="166"/>
      <c r="CS69" s="166"/>
      <c r="CT69" s="166"/>
      <c r="CU69" s="166"/>
      <c r="CV69" s="166"/>
      <c r="CW69" s="166"/>
      <c r="CX69" s="166"/>
      <c r="CY69" s="166"/>
      <c r="CZ69" s="166"/>
      <c r="DA69" s="166"/>
      <c r="DB69" s="166"/>
      <c r="DC69" s="166"/>
      <c r="DD69" s="166"/>
      <c r="DE69" s="166"/>
      <c r="DF69" s="166"/>
      <c r="DG69" s="166"/>
      <c r="DH69" s="166"/>
      <c r="DI69" s="166"/>
      <c r="DJ69" s="166"/>
      <c r="DK69" s="166"/>
      <c r="DL69" s="166"/>
      <c r="DM69" s="166"/>
      <c r="DN69" s="166"/>
      <c r="DO69" s="166"/>
      <c r="DP69" s="166"/>
      <c r="DQ69" s="166"/>
      <c r="DR69" s="166"/>
      <c r="DS69" s="167">
        <f>SUM(C69:DP69)</f>
        <v>0</v>
      </c>
      <c r="DT69" s="168"/>
      <c r="DU69" s="168"/>
      <c r="DV69" s="166">
        <f>SUM([1]Hivatal!$E$347+[1]Hivatal!$E$351)</f>
        <v>0</v>
      </c>
      <c r="DW69" s="166"/>
      <c r="DX69" s="166"/>
      <c r="DY69" s="166">
        <f>SUM([1]Hivatal!$J$347+[2]Hivatal!$J$351)</f>
        <v>0</v>
      </c>
      <c r="DZ69" s="166"/>
      <c r="EA69" s="166"/>
      <c r="EB69" s="166">
        <f>SUM([1]Hivatal!$O$347+[1]Hivatal!$O$351)</f>
        <v>0</v>
      </c>
      <c r="EC69" s="166"/>
      <c r="ED69" s="166"/>
      <c r="EE69" s="166">
        <f>SUM([1]Hivatal!$X$347+[1]Hivatal!$X$351)</f>
        <v>0</v>
      </c>
      <c r="EF69" s="166"/>
      <c r="EG69" s="166"/>
      <c r="EH69" s="166">
        <f>SUM([1]Hivatal!$AB$347+[1]Hivatal!$AB$351)</f>
        <v>0</v>
      </c>
      <c r="EI69" s="166"/>
      <c r="EJ69" s="166"/>
      <c r="EK69" s="166"/>
      <c r="EL69" s="166"/>
      <c r="EM69" s="166"/>
      <c r="EN69" s="166"/>
      <c r="EO69" s="166"/>
      <c r="EP69" s="166"/>
      <c r="EQ69" s="166">
        <f>SUM([1]Hivatal!$AT$347+[1]Hivatal!$AT$351)</f>
        <v>0</v>
      </c>
      <c r="ER69" s="166"/>
      <c r="ES69" s="166"/>
      <c r="ET69" s="166"/>
      <c r="EU69" s="166"/>
      <c r="EV69" s="166"/>
      <c r="EW69" s="167">
        <f>SUM(DV69:ET69)</f>
        <v>0</v>
      </c>
      <c r="EX69" s="167"/>
      <c r="EY69" s="166"/>
      <c r="EZ69" s="166"/>
      <c r="FA69" s="166"/>
      <c r="FB69" s="166"/>
      <c r="FC69" s="166"/>
      <c r="FD69" s="166"/>
      <c r="FE69" s="166"/>
      <c r="FF69" s="166"/>
      <c r="FG69" s="166"/>
      <c r="FH69" s="166"/>
      <c r="FI69" s="166"/>
      <c r="FJ69" s="166"/>
      <c r="FK69" s="166"/>
      <c r="FL69" s="168">
        <f>SUM(EY69:FK69)</f>
        <v>0</v>
      </c>
      <c r="FM69" s="168"/>
      <c r="FN69" s="168"/>
      <c r="FO69" s="168"/>
      <c r="FP69" s="169">
        <f>FL69+FM69+FN69+FO69</f>
        <v>0</v>
      </c>
      <c r="FQ69" s="170">
        <f>DS69+EW69+FP69</f>
        <v>0</v>
      </c>
    </row>
    <row r="70" spans="1:173" x14ac:dyDescent="0.2">
      <c r="C70" s="21"/>
      <c r="D70" s="21"/>
      <c r="E70" s="21"/>
    </row>
    <row r="71" spans="1:173" x14ac:dyDescent="0.2">
      <c r="C71" s="21">
        <f t="shared" ref="C71:Z71" si="93">SUM(C6)</f>
        <v>0</v>
      </c>
      <c r="D71" s="21">
        <f t="shared" si="93"/>
        <v>0</v>
      </c>
      <c r="E71" s="21">
        <f t="shared" si="93"/>
        <v>0</v>
      </c>
      <c r="F71" s="21">
        <f t="shared" si="93"/>
        <v>0</v>
      </c>
      <c r="G71" s="21">
        <f t="shared" si="93"/>
        <v>0</v>
      </c>
      <c r="H71" s="21">
        <f t="shared" si="93"/>
        <v>0</v>
      </c>
      <c r="I71" s="21">
        <f t="shared" si="93"/>
        <v>0</v>
      </c>
      <c r="J71" s="21">
        <f t="shared" si="93"/>
        <v>0</v>
      </c>
      <c r="K71" s="21">
        <f t="shared" si="93"/>
        <v>0</v>
      </c>
      <c r="L71" s="21">
        <f t="shared" si="93"/>
        <v>0</v>
      </c>
      <c r="M71" s="21">
        <f t="shared" si="93"/>
        <v>0</v>
      </c>
      <c r="N71" s="21">
        <f t="shared" si="93"/>
        <v>0</v>
      </c>
      <c r="O71" s="21">
        <f t="shared" si="93"/>
        <v>0</v>
      </c>
      <c r="P71" s="21">
        <f t="shared" si="93"/>
        <v>0</v>
      </c>
      <c r="Q71" s="21">
        <f t="shared" si="93"/>
        <v>0</v>
      </c>
      <c r="R71" s="21">
        <f t="shared" si="93"/>
        <v>0</v>
      </c>
      <c r="S71" s="21">
        <f t="shared" si="93"/>
        <v>0</v>
      </c>
      <c r="T71" s="21">
        <f t="shared" si="93"/>
        <v>0</v>
      </c>
      <c r="U71" s="21">
        <f t="shared" si="93"/>
        <v>0</v>
      </c>
      <c r="V71" s="21">
        <f t="shared" si="93"/>
        <v>0</v>
      </c>
      <c r="W71" s="21">
        <f t="shared" si="93"/>
        <v>0</v>
      </c>
      <c r="X71" s="21">
        <f t="shared" si="93"/>
        <v>0</v>
      </c>
      <c r="Y71" s="21">
        <f t="shared" si="93"/>
        <v>0</v>
      </c>
      <c r="Z71" s="21">
        <f t="shared" si="93"/>
        <v>0</v>
      </c>
      <c r="AA71" s="21">
        <f>SUM(AA6)</f>
        <v>305021</v>
      </c>
      <c r="AB71" s="21">
        <f t="shared" ref="AB71:CP71" si="94">SUM(AB6)</f>
        <v>0</v>
      </c>
      <c r="AC71" s="21">
        <f t="shared" si="94"/>
        <v>0</v>
      </c>
      <c r="AD71" s="21">
        <f t="shared" si="94"/>
        <v>0</v>
      </c>
      <c r="AE71" s="21">
        <f t="shared" si="94"/>
        <v>0</v>
      </c>
      <c r="AF71" s="21">
        <f t="shared" si="94"/>
        <v>0</v>
      </c>
      <c r="AG71" s="21">
        <f t="shared" si="94"/>
        <v>0</v>
      </c>
      <c r="AH71" s="21">
        <f t="shared" si="94"/>
        <v>0</v>
      </c>
      <c r="AI71" s="21">
        <f t="shared" si="94"/>
        <v>0</v>
      </c>
      <c r="AJ71" s="21">
        <f t="shared" si="94"/>
        <v>0</v>
      </c>
      <c r="AK71" s="21">
        <f t="shared" si="94"/>
        <v>0</v>
      </c>
      <c r="AL71" s="21">
        <f t="shared" si="94"/>
        <v>0</v>
      </c>
      <c r="AM71" s="21">
        <f t="shared" si="94"/>
        <v>0</v>
      </c>
      <c r="AN71" s="21">
        <f t="shared" si="94"/>
        <v>0</v>
      </c>
      <c r="AO71" s="21">
        <f t="shared" si="94"/>
        <v>0</v>
      </c>
      <c r="AP71" s="21">
        <f t="shared" si="94"/>
        <v>0</v>
      </c>
      <c r="AQ71" s="21">
        <f t="shared" si="94"/>
        <v>0</v>
      </c>
      <c r="AR71" s="21">
        <f t="shared" si="94"/>
        <v>0</v>
      </c>
      <c r="AS71" s="21">
        <f t="shared" si="94"/>
        <v>0</v>
      </c>
      <c r="AV71" s="21">
        <f t="shared" si="94"/>
        <v>0</v>
      </c>
      <c r="AW71" s="21">
        <f t="shared" si="94"/>
        <v>0</v>
      </c>
      <c r="AX71" s="21">
        <f t="shared" si="94"/>
        <v>0</v>
      </c>
      <c r="AY71" s="21">
        <f t="shared" si="94"/>
        <v>0</v>
      </c>
      <c r="AZ71" s="21">
        <f t="shared" si="94"/>
        <v>0</v>
      </c>
      <c r="BA71" s="21">
        <f t="shared" si="94"/>
        <v>0</v>
      </c>
      <c r="BB71" s="21">
        <f t="shared" si="94"/>
        <v>0</v>
      </c>
      <c r="BC71" s="21">
        <f t="shared" si="94"/>
        <v>0</v>
      </c>
      <c r="BD71" s="21">
        <f t="shared" si="94"/>
        <v>0</v>
      </c>
      <c r="BE71" s="21">
        <f t="shared" si="94"/>
        <v>0</v>
      </c>
      <c r="BF71" s="21">
        <f t="shared" si="94"/>
        <v>0</v>
      </c>
      <c r="BG71" s="21">
        <f t="shared" si="94"/>
        <v>0</v>
      </c>
      <c r="BH71" s="21">
        <f t="shared" si="94"/>
        <v>0</v>
      </c>
      <c r="BI71" s="21">
        <f t="shared" si="94"/>
        <v>0</v>
      </c>
      <c r="BJ71" s="21">
        <f t="shared" si="94"/>
        <v>0</v>
      </c>
      <c r="BK71" s="21">
        <f t="shared" si="94"/>
        <v>0</v>
      </c>
      <c r="BL71" s="21">
        <f t="shared" si="94"/>
        <v>0</v>
      </c>
      <c r="BM71" s="21">
        <f t="shared" si="94"/>
        <v>0</v>
      </c>
      <c r="BN71" s="21">
        <f t="shared" si="94"/>
        <v>0</v>
      </c>
      <c r="BO71" s="21">
        <f t="shared" si="94"/>
        <v>0</v>
      </c>
      <c r="BP71" s="21">
        <f t="shared" si="94"/>
        <v>0</v>
      </c>
      <c r="BQ71" s="21">
        <f t="shared" si="94"/>
        <v>0</v>
      </c>
      <c r="BR71" s="21">
        <f t="shared" si="94"/>
        <v>0</v>
      </c>
      <c r="BS71" s="21">
        <f t="shared" si="94"/>
        <v>0</v>
      </c>
      <c r="BT71" s="21">
        <f t="shared" si="94"/>
        <v>0</v>
      </c>
      <c r="BU71" s="21">
        <f t="shared" si="94"/>
        <v>0</v>
      </c>
      <c r="BV71" s="21">
        <f t="shared" si="94"/>
        <v>0</v>
      </c>
      <c r="BW71" s="21">
        <f t="shared" si="94"/>
        <v>0</v>
      </c>
      <c r="BX71" s="21">
        <f t="shared" si="94"/>
        <v>0</v>
      </c>
      <c r="BY71" s="21">
        <f t="shared" si="94"/>
        <v>0</v>
      </c>
      <c r="BZ71" s="21">
        <f t="shared" si="94"/>
        <v>0</v>
      </c>
      <c r="CA71" s="21">
        <f t="shared" si="94"/>
        <v>0</v>
      </c>
      <c r="CB71" s="21">
        <f t="shared" si="94"/>
        <v>0</v>
      </c>
      <c r="CC71" s="21">
        <f t="shared" si="94"/>
        <v>0</v>
      </c>
      <c r="CD71" s="21">
        <f t="shared" si="94"/>
        <v>0</v>
      </c>
      <c r="CE71" s="21">
        <f t="shared" si="94"/>
        <v>0</v>
      </c>
      <c r="CF71" s="21">
        <f t="shared" si="94"/>
        <v>0</v>
      </c>
      <c r="CG71" s="21">
        <f t="shared" si="94"/>
        <v>0</v>
      </c>
      <c r="CH71" s="21">
        <f t="shared" si="94"/>
        <v>0</v>
      </c>
      <c r="CI71" s="21">
        <f t="shared" si="94"/>
        <v>0</v>
      </c>
      <c r="CJ71" s="21">
        <f t="shared" si="94"/>
        <v>0</v>
      </c>
      <c r="CK71" s="21">
        <f t="shared" si="94"/>
        <v>0</v>
      </c>
      <c r="CL71" s="21">
        <f t="shared" si="94"/>
        <v>0</v>
      </c>
      <c r="CM71" s="21">
        <f t="shared" si="94"/>
        <v>0</v>
      </c>
      <c r="CN71" s="21">
        <f t="shared" si="94"/>
        <v>0</v>
      </c>
      <c r="CO71" s="21">
        <f t="shared" si="94"/>
        <v>0</v>
      </c>
      <c r="CP71" s="21">
        <f t="shared" si="94"/>
        <v>0</v>
      </c>
      <c r="CQ71" s="21">
        <f t="shared" ref="CQ71:EW71" si="95">SUM(CQ6)</f>
        <v>0</v>
      </c>
      <c r="CR71" s="21">
        <f t="shared" si="95"/>
        <v>0</v>
      </c>
      <c r="CS71" s="21">
        <f t="shared" si="95"/>
        <v>0</v>
      </c>
      <c r="CT71" s="21">
        <f t="shared" si="95"/>
        <v>0</v>
      </c>
      <c r="CU71" s="21">
        <f t="shared" si="95"/>
        <v>0</v>
      </c>
      <c r="CV71" s="21">
        <f t="shared" si="95"/>
        <v>0</v>
      </c>
      <c r="CW71" s="21">
        <f t="shared" si="95"/>
        <v>0</v>
      </c>
      <c r="CX71" s="21">
        <f t="shared" si="95"/>
        <v>0</v>
      </c>
      <c r="CY71" s="21">
        <f t="shared" si="95"/>
        <v>0</v>
      </c>
      <c r="CZ71" s="21">
        <f t="shared" si="95"/>
        <v>0</v>
      </c>
      <c r="DA71" s="21">
        <f t="shared" si="95"/>
        <v>0</v>
      </c>
      <c r="DB71" s="21">
        <f t="shared" si="95"/>
        <v>0</v>
      </c>
      <c r="DC71" s="21">
        <f t="shared" si="95"/>
        <v>0</v>
      </c>
      <c r="DD71" s="21">
        <f t="shared" si="95"/>
        <v>0</v>
      </c>
      <c r="DE71" s="21">
        <f t="shared" si="95"/>
        <v>0</v>
      </c>
      <c r="DF71" s="21">
        <f t="shared" si="95"/>
        <v>0</v>
      </c>
      <c r="DG71" s="21">
        <f t="shared" si="95"/>
        <v>0</v>
      </c>
      <c r="DH71" s="21">
        <f t="shared" si="95"/>
        <v>0</v>
      </c>
      <c r="DI71" s="21">
        <f t="shared" si="95"/>
        <v>0</v>
      </c>
      <c r="DJ71" s="21">
        <f t="shared" si="95"/>
        <v>0</v>
      </c>
      <c r="DK71" s="21">
        <f t="shared" si="95"/>
        <v>0</v>
      </c>
      <c r="DL71" s="21">
        <f t="shared" si="95"/>
        <v>0</v>
      </c>
      <c r="DM71" s="21">
        <f t="shared" si="95"/>
        <v>0</v>
      </c>
      <c r="DN71" s="21">
        <f t="shared" si="95"/>
        <v>0</v>
      </c>
      <c r="DO71" s="21">
        <f t="shared" si="95"/>
        <v>0</v>
      </c>
      <c r="DP71" s="21">
        <f t="shared" si="95"/>
        <v>0</v>
      </c>
      <c r="DQ71" s="21">
        <f t="shared" si="95"/>
        <v>0</v>
      </c>
      <c r="DR71" s="21">
        <f t="shared" si="95"/>
        <v>0</v>
      </c>
      <c r="DS71" s="21">
        <f t="shared" si="95"/>
        <v>305021</v>
      </c>
      <c r="DT71" s="21">
        <f t="shared" si="95"/>
        <v>0</v>
      </c>
      <c r="DU71" s="21">
        <f t="shared" si="95"/>
        <v>0</v>
      </c>
      <c r="DV71" s="21">
        <f t="shared" si="95"/>
        <v>17608</v>
      </c>
      <c r="DX71" s="21">
        <f t="shared" si="95"/>
        <v>0</v>
      </c>
      <c r="DY71" s="21">
        <f t="shared" si="95"/>
        <v>5811</v>
      </c>
      <c r="EB71" s="21">
        <f t="shared" si="95"/>
        <v>5832</v>
      </c>
      <c r="EE71" s="21">
        <f t="shared" si="95"/>
        <v>1500</v>
      </c>
      <c r="EH71" s="21">
        <f t="shared" si="95"/>
        <v>500</v>
      </c>
      <c r="EK71" s="21">
        <f t="shared" si="95"/>
        <v>0</v>
      </c>
      <c r="EN71" s="21">
        <f t="shared" si="95"/>
        <v>0</v>
      </c>
      <c r="EQ71" s="21">
        <f t="shared" si="95"/>
        <v>276970</v>
      </c>
      <c r="ET71" s="21">
        <f t="shared" si="95"/>
        <v>0</v>
      </c>
      <c r="EW71" s="130">
        <f t="shared" si="95"/>
        <v>308221</v>
      </c>
    </row>
    <row r="72" spans="1:173" x14ac:dyDescent="0.2">
      <c r="C72" s="21">
        <f t="shared" ref="C72:Z72" si="96">SUM(C27)</f>
        <v>0</v>
      </c>
      <c r="D72" s="21">
        <f t="shared" si="96"/>
        <v>0</v>
      </c>
      <c r="E72" s="21">
        <f t="shared" si="96"/>
        <v>0</v>
      </c>
      <c r="F72" s="21">
        <f t="shared" si="96"/>
        <v>0</v>
      </c>
      <c r="G72" s="21">
        <f t="shared" si="96"/>
        <v>0</v>
      </c>
      <c r="H72" s="21">
        <f t="shared" si="96"/>
        <v>0</v>
      </c>
      <c r="I72" s="21">
        <f t="shared" si="96"/>
        <v>0</v>
      </c>
      <c r="J72" s="21">
        <f t="shared" si="96"/>
        <v>0</v>
      </c>
      <c r="K72" s="21">
        <f t="shared" si="96"/>
        <v>0</v>
      </c>
      <c r="L72" s="21">
        <f t="shared" si="96"/>
        <v>0</v>
      </c>
      <c r="M72" s="21">
        <f t="shared" si="96"/>
        <v>0</v>
      </c>
      <c r="N72" s="21">
        <f t="shared" si="96"/>
        <v>0</v>
      </c>
      <c r="O72" s="21">
        <f t="shared" si="96"/>
        <v>0</v>
      </c>
      <c r="P72" s="21">
        <f t="shared" si="96"/>
        <v>0</v>
      </c>
      <c r="Q72" s="21">
        <f t="shared" si="96"/>
        <v>0</v>
      </c>
      <c r="R72" s="21">
        <f t="shared" si="96"/>
        <v>0</v>
      </c>
      <c r="S72" s="21">
        <f t="shared" si="96"/>
        <v>0</v>
      </c>
      <c r="T72" s="21">
        <f t="shared" si="96"/>
        <v>0</v>
      </c>
      <c r="U72" s="21">
        <f t="shared" si="96"/>
        <v>0</v>
      </c>
      <c r="V72" s="21">
        <f t="shared" si="96"/>
        <v>0</v>
      </c>
      <c r="W72" s="21">
        <f t="shared" si="96"/>
        <v>0</v>
      </c>
      <c r="X72" s="21">
        <f t="shared" si="96"/>
        <v>0</v>
      </c>
      <c r="Y72" s="21">
        <f t="shared" si="96"/>
        <v>0</v>
      </c>
      <c r="Z72" s="21">
        <f t="shared" si="96"/>
        <v>0</v>
      </c>
      <c r="AA72" s="21">
        <f>SUM(AA27)</f>
        <v>0</v>
      </c>
      <c r="AB72" s="21">
        <f t="shared" ref="AB72:CP72" si="97">SUM(AB27)</f>
        <v>0</v>
      </c>
      <c r="AC72" s="21">
        <f t="shared" si="97"/>
        <v>0</v>
      </c>
      <c r="AD72" s="21">
        <f t="shared" si="97"/>
        <v>0</v>
      </c>
      <c r="AE72" s="21">
        <f t="shared" si="97"/>
        <v>0</v>
      </c>
      <c r="AF72" s="21">
        <f t="shared" si="97"/>
        <v>0</v>
      </c>
      <c r="AG72" s="21">
        <f t="shared" si="97"/>
        <v>0</v>
      </c>
      <c r="AH72" s="21">
        <f t="shared" si="97"/>
        <v>0</v>
      </c>
      <c r="AI72" s="21">
        <f t="shared" si="97"/>
        <v>0</v>
      </c>
      <c r="AJ72" s="21">
        <f t="shared" si="97"/>
        <v>0</v>
      </c>
      <c r="AK72" s="21">
        <f t="shared" si="97"/>
        <v>0</v>
      </c>
      <c r="AL72" s="21">
        <f t="shared" si="97"/>
        <v>0</v>
      </c>
      <c r="AM72" s="21">
        <f t="shared" si="97"/>
        <v>0</v>
      </c>
      <c r="AN72" s="21">
        <f t="shared" si="97"/>
        <v>0</v>
      </c>
      <c r="AO72" s="21">
        <f t="shared" si="97"/>
        <v>0</v>
      </c>
      <c r="AP72" s="21">
        <f t="shared" si="97"/>
        <v>0</v>
      </c>
      <c r="AQ72" s="21">
        <f t="shared" si="97"/>
        <v>0</v>
      </c>
      <c r="AR72" s="21">
        <f t="shared" si="97"/>
        <v>0</v>
      </c>
      <c r="AS72" s="21">
        <f t="shared" si="97"/>
        <v>0</v>
      </c>
      <c r="AV72" s="21">
        <f t="shared" si="97"/>
        <v>0</v>
      </c>
      <c r="AW72" s="21">
        <f t="shared" si="97"/>
        <v>0</v>
      </c>
      <c r="AX72" s="21">
        <f t="shared" si="97"/>
        <v>0</v>
      </c>
      <c r="AY72" s="21">
        <f t="shared" si="97"/>
        <v>0</v>
      </c>
      <c r="AZ72" s="21">
        <f t="shared" si="97"/>
        <v>0</v>
      </c>
      <c r="BA72" s="21">
        <f t="shared" si="97"/>
        <v>0</v>
      </c>
      <c r="BB72" s="21">
        <f t="shared" si="97"/>
        <v>0</v>
      </c>
      <c r="BC72" s="21">
        <f t="shared" si="97"/>
        <v>0</v>
      </c>
      <c r="BD72" s="21">
        <f t="shared" si="97"/>
        <v>0</v>
      </c>
      <c r="BE72" s="21">
        <f t="shared" si="97"/>
        <v>0</v>
      </c>
      <c r="BF72" s="21">
        <f t="shared" si="97"/>
        <v>0</v>
      </c>
      <c r="BG72" s="21">
        <f t="shared" si="97"/>
        <v>0</v>
      </c>
      <c r="BH72" s="21">
        <f t="shared" si="97"/>
        <v>0</v>
      </c>
      <c r="BI72" s="21">
        <f t="shared" si="97"/>
        <v>0</v>
      </c>
      <c r="BJ72" s="21">
        <f t="shared" si="97"/>
        <v>0</v>
      </c>
      <c r="BK72" s="21">
        <f t="shared" si="97"/>
        <v>0</v>
      </c>
      <c r="BL72" s="21">
        <f t="shared" si="97"/>
        <v>0</v>
      </c>
      <c r="BM72" s="21">
        <f t="shared" si="97"/>
        <v>0</v>
      </c>
      <c r="BN72" s="21">
        <f t="shared" si="97"/>
        <v>0</v>
      </c>
      <c r="BO72" s="21">
        <f t="shared" si="97"/>
        <v>0</v>
      </c>
      <c r="BP72" s="21">
        <f t="shared" si="97"/>
        <v>0</v>
      </c>
      <c r="BQ72" s="21">
        <f t="shared" si="97"/>
        <v>0</v>
      </c>
      <c r="BR72" s="21">
        <f t="shared" si="97"/>
        <v>0</v>
      </c>
      <c r="BS72" s="21">
        <f t="shared" si="97"/>
        <v>0</v>
      </c>
      <c r="BT72" s="21">
        <f t="shared" si="97"/>
        <v>0</v>
      </c>
      <c r="BU72" s="21">
        <f t="shared" si="97"/>
        <v>0</v>
      </c>
      <c r="BV72" s="21">
        <f t="shared" si="97"/>
        <v>0</v>
      </c>
      <c r="BW72" s="21">
        <f t="shared" si="97"/>
        <v>0</v>
      </c>
      <c r="BX72" s="21">
        <f t="shared" si="97"/>
        <v>0</v>
      </c>
      <c r="BY72" s="21">
        <f t="shared" si="97"/>
        <v>0</v>
      </c>
      <c r="BZ72" s="21">
        <f t="shared" si="97"/>
        <v>0</v>
      </c>
      <c r="CA72" s="21">
        <f t="shared" si="97"/>
        <v>0</v>
      </c>
      <c r="CB72" s="21">
        <f t="shared" si="97"/>
        <v>0</v>
      </c>
      <c r="CC72" s="21">
        <f t="shared" si="97"/>
        <v>0</v>
      </c>
      <c r="CD72" s="21">
        <f t="shared" si="97"/>
        <v>0</v>
      </c>
      <c r="CE72" s="21">
        <f t="shared" si="97"/>
        <v>0</v>
      </c>
      <c r="CF72" s="21">
        <f t="shared" si="97"/>
        <v>0</v>
      </c>
      <c r="CG72" s="21">
        <f t="shared" si="97"/>
        <v>0</v>
      </c>
      <c r="CH72" s="21">
        <f t="shared" si="97"/>
        <v>0</v>
      </c>
      <c r="CI72" s="21">
        <f t="shared" si="97"/>
        <v>0</v>
      </c>
      <c r="CJ72" s="21">
        <f t="shared" si="97"/>
        <v>0</v>
      </c>
      <c r="CK72" s="21">
        <f t="shared" si="97"/>
        <v>0</v>
      </c>
      <c r="CL72" s="21">
        <f t="shared" si="97"/>
        <v>0</v>
      </c>
      <c r="CM72" s="21">
        <f t="shared" si="97"/>
        <v>0</v>
      </c>
      <c r="CN72" s="21">
        <f t="shared" si="97"/>
        <v>0</v>
      </c>
      <c r="CO72" s="21">
        <f t="shared" si="97"/>
        <v>0</v>
      </c>
      <c r="CP72" s="21">
        <f t="shared" si="97"/>
        <v>0</v>
      </c>
      <c r="CQ72" s="21">
        <f t="shared" ref="CQ72:EW72" si="98">SUM(CQ27)</f>
        <v>0</v>
      </c>
      <c r="CR72" s="21">
        <f t="shared" si="98"/>
        <v>0</v>
      </c>
      <c r="CS72" s="21">
        <f t="shared" si="98"/>
        <v>0</v>
      </c>
      <c r="CT72" s="21">
        <f t="shared" si="98"/>
        <v>0</v>
      </c>
      <c r="CU72" s="21">
        <f t="shared" si="98"/>
        <v>0</v>
      </c>
      <c r="CV72" s="21">
        <f t="shared" si="98"/>
        <v>0</v>
      </c>
      <c r="CW72" s="21">
        <f t="shared" si="98"/>
        <v>0</v>
      </c>
      <c r="CX72" s="21">
        <f t="shared" si="98"/>
        <v>0</v>
      </c>
      <c r="CY72" s="21">
        <f t="shared" si="98"/>
        <v>0</v>
      </c>
      <c r="CZ72" s="21">
        <f t="shared" si="98"/>
        <v>0</v>
      </c>
      <c r="DA72" s="21">
        <f t="shared" si="98"/>
        <v>0</v>
      </c>
      <c r="DB72" s="21">
        <f t="shared" si="98"/>
        <v>0</v>
      </c>
      <c r="DC72" s="21">
        <f t="shared" si="98"/>
        <v>0</v>
      </c>
      <c r="DD72" s="21">
        <f t="shared" si="98"/>
        <v>0</v>
      </c>
      <c r="DE72" s="21">
        <f t="shared" si="98"/>
        <v>0</v>
      </c>
      <c r="DF72" s="21">
        <f t="shared" si="98"/>
        <v>0</v>
      </c>
      <c r="DG72" s="21">
        <f t="shared" si="98"/>
        <v>0</v>
      </c>
      <c r="DH72" s="21">
        <f t="shared" si="98"/>
        <v>0</v>
      </c>
      <c r="DI72" s="21">
        <f t="shared" si="98"/>
        <v>0</v>
      </c>
      <c r="DJ72" s="21">
        <f t="shared" si="98"/>
        <v>0</v>
      </c>
      <c r="DK72" s="21">
        <f t="shared" si="98"/>
        <v>0</v>
      </c>
      <c r="DL72" s="21">
        <f t="shared" si="98"/>
        <v>0</v>
      </c>
      <c r="DM72" s="21">
        <f t="shared" si="98"/>
        <v>0</v>
      </c>
      <c r="DN72" s="21">
        <f t="shared" si="98"/>
        <v>0</v>
      </c>
      <c r="DO72" s="21">
        <f t="shared" si="98"/>
        <v>0</v>
      </c>
      <c r="DP72" s="21">
        <f t="shared" si="98"/>
        <v>0</v>
      </c>
      <c r="DQ72" s="21">
        <f t="shared" si="98"/>
        <v>0</v>
      </c>
      <c r="DR72" s="21">
        <f t="shared" si="98"/>
        <v>0</v>
      </c>
      <c r="DS72" s="21">
        <f t="shared" si="98"/>
        <v>0</v>
      </c>
      <c r="DT72" s="21">
        <f t="shared" si="98"/>
        <v>0</v>
      </c>
      <c r="DU72" s="21">
        <f t="shared" si="98"/>
        <v>0</v>
      </c>
      <c r="DV72" s="21">
        <f t="shared" si="98"/>
        <v>17608</v>
      </c>
      <c r="DX72" s="21">
        <f t="shared" si="98"/>
        <v>0</v>
      </c>
      <c r="DY72" s="21">
        <f t="shared" si="98"/>
        <v>5811</v>
      </c>
      <c r="EB72" s="21">
        <f t="shared" si="98"/>
        <v>5832</v>
      </c>
      <c r="EE72" s="21">
        <f t="shared" si="98"/>
        <v>1500</v>
      </c>
      <c r="EH72" s="21">
        <f t="shared" si="98"/>
        <v>500</v>
      </c>
      <c r="EK72" s="21">
        <f t="shared" si="98"/>
        <v>0</v>
      </c>
      <c r="EN72" s="21">
        <f t="shared" si="98"/>
        <v>0</v>
      </c>
      <c r="EQ72" s="21">
        <f t="shared" si="98"/>
        <v>276970</v>
      </c>
      <c r="ET72" s="21">
        <f t="shared" si="98"/>
        <v>0</v>
      </c>
      <c r="EW72" s="130">
        <f t="shared" si="98"/>
        <v>308221</v>
      </c>
    </row>
    <row r="73" spans="1:173" x14ac:dyDescent="0.2">
      <c r="C73" s="22">
        <f t="shared" ref="C73:Z73" si="99">SUM(C71-C72)</f>
        <v>0</v>
      </c>
      <c r="D73" s="22">
        <f t="shared" si="99"/>
        <v>0</v>
      </c>
      <c r="E73" s="22">
        <f t="shared" si="99"/>
        <v>0</v>
      </c>
      <c r="F73" s="22">
        <f t="shared" si="99"/>
        <v>0</v>
      </c>
      <c r="G73" s="22">
        <f t="shared" si="99"/>
        <v>0</v>
      </c>
      <c r="H73" s="22">
        <f t="shared" si="99"/>
        <v>0</v>
      </c>
      <c r="I73" s="22">
        <f t="shared" si="99"/>
        <v>0</v>
      </c>
      <c r="J73" s="22">
        <f t="shared" si="99"/>
        <v>0</v>
      </c>
      <c r="K73" s="22">
        <f t="shared" si="99"/>
        <v>0</v>
      </c>
      <c r="L73" s="22">
        <f t="shared" si="99"/>
        <v>0</v>
      </c>
      <c r="M73" s="22">
        <f t="shared" si="99"/>
        <v>0</v>
      </c>
      <c r="N73" s="22">
        <f t="shared" si="99"/>
        <v>0</v>
      </c>
      <c r="O73" s="22">
        <f t="shared" si="99"/>
        <v>0</v>
      </c>
      <c r="P73" s="22">
        <f t="shared" si="99"/>
        <v>0</v>
      </c>
      <c r="Q73" s="22">
        <f t="shared" si="99"/>
        <v>0</v>
      </c>
      <c r="R73" s="22">
        <f t="shared" si="99"/>
        <v>0</v>
      </c>
      <c r="S73" s="22">
        <f t="shared" si="99"/>
        <v>0</v>
      </c>
      <c r="T73" s="22">
        <f t="shared" si="99"/>
        <v>0</v>
      </c>
      <c r="U73" s="22">
        <f t="shared" si="99"/>
        <v>0</v>
      </c>
      <c r="V73" s="22">
        <f t="shared" si="99"/>
        <v>0</v>
      </c>
      <c r="W73" s="22">
        <f t="shared" si="99"/>
        <v>0</v>
      </c>
      <c r="X73" s="22">
        <f t="shared" si="99"/>
        <v>0</v>
      </c>
      <c r="Y73" s="22">
        <f t="shared" si="99"/>
        <v>0</v>
      </c>
      <c r="Z73" s="22">
        <f t="shared" si="99"/>
        <v>0</v>
      </c>
      <c r="AA73" s="22">
        <f>SUM(AA71-AA72)</f>
        <v>305021</v>
      </c>
      <c r="AB73" s="22">
        <f t="shared" ref="AB73" si="100">SUM(AB71-AB72)</f>
        <v>0</v>
      </c>
      <c r="AC73" s="22">
        <f t="shared" ref="AC73" si="101">SUM(AC71-AC72)</f>
        <v>0</v>
      </c>
      <c r="AD73" s="22">
        <f t="shared" ref="AD73" si="102">SUM(AD71-AD72)</f>
        <v>0</v>
      </c>
      <c r="AE73" s="22">
        <f t="shared" ref="AE73" si="103">SUM(AE71-AE72)</f>
        <v>0</v>
      </c>
      <c r="AF73" s="22">
        <f t="shared" ref="AF73" si="104">SUM(AF71-AF72)</f>
        <v>0</v>
      </c>
      <c r="AG73" s="22">
        <f t="shared" ref="AG73" si="105">SUM(AG71-AG72)</f>
        <v>0</v>
      </c>
      <c r="AH73" s="22">
        <f t="shared" ref="AH73" si="106">SUM(AH71-AH72)</f>
        <v>0</v>
      </c>
      <c r="AI73" s="22">
        <f t="shared" ref="AI73" si="107">SUM(AI71-AI72)</f>
        <v>0</v>
      </c>
      <c r="AJ73" s="22">
        <f t="shared" ref="AJ73" si="108">SUM(AJ71-AJ72)</f>
        <v>0</v>
      </c>
      <c r="AK73" s="22">
        <f t="shared" ref="AK73" si="109">SUM(AK71-AK72)</f>
        <v>0</v>
      </c>
      <c r="AL73" s="22">
        <f t="shared" ref="AL73" si="110">SUM(AL71-AL72)</f>
        <v>0</v>
      </c>
      <c r="AM73" s="22">
        <f t="shared" ref="AM73" si="111">SUM(AM71-AM72)</f>
        <v>0</v>
      </c>
      <c r="AN73" s="22">
        <f t="shared" ref="AN73" si="112">SUM(AN71-AN72)</f>
        <v>0</v>
      </c>
      <c r="AO73" s="22">
        <f t="shared" ref="AO73" si="113">SUM(AO71-AO72)</f>
        <v>0</v>
      </c>
      <c r="AP73" s="22">
        <f t="shared" ref="AP73" si="114">SUM(AP71-AP72)</f>
        <v>0</v>
      </c>
      <c r="AQ73" s="22">
        <f t="shared" ref="AQ73" si="115">SUM(AQ71-AQ72)</f>
        <v>0</v>
      </c>
      <c r="AR73" s="22">
        <f t="shared" ref="AR73:AS73" si="116">SUM(AR71-AR72)</f>
        <v>0</v>
      </c>
      <c r="AS73" s="21">
        <f t="shared" si="116"/>
        <v>0</v>
      </c>
      <c r="AV73" s="22">
        <f t="shared" ref="AV73" si="117">SUM(AV71-AV72)</f>
        <v>0</v>
      </c>
      <c r="AW73" s="22">
        <f t="shared" ref="AW73" si="118">SUM(AW71-AW72)</f>
        <v>0</v>
      </c>
      <c r="AX73" s="22">
        <f t="shared" ref="AX73" si="119">SUM(AX71-AX72)</f>
        <v>0</v>
      </c>
      <c r="AY73" s="22">
        <f t="shared" ref="AY73" si="120">SUM(AY71-AY72)</f>
        <v>0</v>
      </c>
      <c r="AZ73" s="22">
        <f t="shared" ref="AZ73" si="121">SUM(AZ71-AZ72)</f>
        <v>0</v>
      </c>
      <c r="BA73" s="22">
        <f t="shared" ref="BA73" si="122">SUM(BA71-BA72)</f>
        <v>0</v>
      </c>
      <c r="BB73" s="22">
        <f t="shared" ref="BB73:BC73" si="123">SUM(BB71-BB72)</f>
        <v>0</v>
      </c>
      <c r="BC73" s="22">
        <f t="shared" si="123"/>
        <v>0</v>
      </c>
      <c r="BD73" s="22">
        <f t="shared" ref="BD73" si="124">SUM(BD71-BD72)</f>
        <v>0</v>
      </c>
      <c r="BE73" s="22">
        <f t="shared" ref="BE73" si="125">SUM(BE71-BE72)</f>
        <v>0</v>
      </c>
      <c r="BF73" s="22">
        <f t="shared" ref="BF73" si="126">SUM(BF71-BF72)</f>
        <v>0</v>
      </c>
      <c r="BG73" s="22">
        <f t="shared" ref="BG73" si="127">SUM(BG71-BG72)</f>
        <v>0</v>
      </c>
      <c r="BH73" s="22">
        <f t="shared" ref="BH73" si="128">SUM(BH71-BH72)</f>
        <v>0</v>
      </c>
      <c r="BI73" s="22">
        <f t="shared" ref="BI73" si="129">SUM(BI71-BI72)</f>
        <v>0</v>
      </c>
      <c r="BJ73" s="22">
        <f t="shared" ref="BJ73" si="130">SUM(BJ71-BJ72)</f>
        <v>0</v>
      </c>
      <c r="BK73" s="22">
        <f t="shared" ref="BK73" si="131">SUM(BK71-BK72)</f>
        <v>0</v>
      </c>
      <c r="BL73" s="22">
        <f t="shared" ref="BL73" si="132">SUM(BL71-BL72)</f>
        <v>0</v>
      </c>
      <c r="BM73" s="22">
        <f t="shared" ref="BM73" si="133">SUM(BM71-BM72)</f>
        <v>0</v>
      </c>
      <c r="BN73" s="22">
        <f t="shared" ref="BN73" si="134">SUM(BN71-BN72)</f>
        <v>0</v>
      </c>
      <c r="BO73" s="22">
        <f t="shared" ref="BO73" si="135">SUM(BO71-BO72)</f>
        <v>0</v>
      </c>
      <c r="BP73" s="22">
        <f t="shared" ref="BP73" si="136">SUM(BP71-BP72)</f>
        <v>0</v>
      </c>
      <c r="BQ73" s="22">
        <f t="shared" ref="BQ73" si="137">SUM(BQ71-BQ72)</f>
        <v>0</v>
      </c>
      <c r="BR73" s="22">
        <f t="shared" ref="BR73" si="138">SUM(BR71-BR72)</f>
        <v>0</v>
      </c>
      <c r="BS73" s="22">
        <f t="shared" ref="BS73" si="139">SUM(BS71-BS72)</f>
        <v>0</v>
      </c>
      <c r="BT73" s="22">
        <f t="shared" ref="BT73" si="140">SUM(BT71-BT72)</f>
        <v>0</v>
      </c>
      <c r="BU73" s="22">
        <f t="shared" ref="BU73" si="141">SUM(BU71-BU72)</f>
        <v>0</v>
      </c>
      <c r="BV73" s="22">
        <f t="shared" ref="BV73" si="142">SUM(BV71-BV72)</f>
        <v>0</v>
      </c>
      <c r="BW73" s="22">
        <f t="shared" ref="BW73" si="143">SUM(BW71-BW72)</f>
        <v>0</v>
      </c>
      <c r="BX73" s="22">
        <f t="shared" ref="BX73" si="144">SUM(BX71-BX72)</f>
        <v>0</v>
      </c>
      <c r="BY73" s="22">
        <f t="shared" ref="BY73" si="145">SUM(BY71-BY72)</f>
        <v>0</v>
      </c>
      <c r="BZ73" s="22">
        <f t="shared" ref="BZ73" si="146">SUM(BZ71-BZ72)</f>
        <v>0</v>
      </c>
      <c r="CA73" s="22">
        <f t="shared" ref="CA73:CB73" si="147">SUM(CA71-CA72)</f>
        <v>0</v>
      </c>
      <c r="CB73" s="22">
        <f t="shared" si="147"/>
        <v>0</v>
      </c>
      <c r="CC73" s="22">
        <f t="shared" ref="CC73" si="148">SUM(CC71-CC72)</f>
        <v>0</v>
      </c>
      <c r="CD73" s="22">
        <f t="shared" ref="CD73" si="149">SUM(CD71-CD72)</f>
        <v>0</v>
      </c>
      <c r="CE73" s="22">
        <f t="shared" ref="CE73" si="150">SUM(CE71-CE72)</f>
        <v>0</v>
      </c>
      <c r="CF73" s="22">
        <f t="shared" ref="CF73" si="151">SUM(CF71-CF72)</f>
        <v>0</v>
      </c>
      <c r="CG73" s="22">
        <f t="shared" ref="CG73" si="152">SUM(CG71-CG72)</f>
        <v>0</v>
      </c>
      <c r="CH73" s="22">
        <f t="shared" ref="CH73" si="153">SUM(CH71-CH72)</f>
        <v>0</v>
      </c>
      <c r="CI73" s="22">
        <f t="shared" ref="CI73" si="154">SUM(CI71-CI72)</f>
        <v>0</v>
      </c>
      <c r="CJ73" s="22">
        <f t="shared" ref="CJ73" si="155">SUM(CJ71-CJ72)</f>
        <v>0</v>
      </c>
      <c r="CK73" s="22">
        <f t="shared" ref="CK73" si="156">SUM(CK71-CK72)</f>
        <v>0</v>
      </c>
      <c r="CL73" s="22">
        <f t="shared" ref="CL73" si="157">SUM(CL71-CL72)</f>
        <v>0</v>
      </c>
      <c r="CM73" s="22">
        <f t="shared" ref="CM73" si="158">SUM(CM71-CM72)</f>
        <v>0</v>
      </c>
      <c r="CN73" s="22">
        <f t="shared" ref="CN73" si="159">SUM(CN71-CN72)</f>
        <v>0</v>
      </c>
      <c r="CO73" s="22">
        <f t="shared" ref="CO73" si="160">SUM(CO71-CO72)</f>
        <v>0</v>
      </c>
      <c r="CP73" s="22">
        <f t="shared" ref="CP73" si="161">SUM(CP71-CP72)</f>
        <v>0</v>
      </c>
      <c r="CQ73" s="22">
        <f t="shared" ref="CQ73" si="162">SUM(CQ71-CQ72)</f>
        <v>0</v>
      </c>
      <c r="CR73" s="22">
        <f t="shared" ref="CR73" si="163">SUM(CR71-CR72)</f>
        <v>0</v>
      </c>
      <c r="CS73" s="22">
        <f t="shared" ref="CS73" si="164">SUM(CS71-CS72)</f>
        <v>0</v>
      </c>
      <c r="CT73" s="22">
        <f t="shared" ref="CT73" si="165">SUM(CT71-CT72)</f>
        <v>0</v>
      </c>
      <c r="CU73" s="22">
        <f t="shared" ref="CU73" si="166">SUM(CU71-CU72)</f>
        <v>0</v>
      </c>
      <c r="CV73" s="22">
        <f t="shared" ref="CV73" si="167">SUM(CV71-CV72)</f>
        <v>0</v>
      </c>
      <c r="CW73" s="22">
        <f t="shared" ref="CW73" si="168">SUM(CW71-CW72)</f>
        <v>0</v>
      </c>
      <c r="CX73" s="22">
        <f t="shared" ref="CX73" si="169">SUM(CX71-CX72)</f>
        <v>0</v>
      </c>
      <c r="CY73" s="22">
        <f t="shared" ref="CY73" si="170">SUM(CY71-CY72)</f>
        <v>0</v>
      </c>
      <c r="CZ73" s="22">
        <f t="shared" ref="CZ73:DA73" si="171">SUM(CZ71-CZ72)</f>
        <v>0</v>
      </c>
      <c r="DA73" s="22">
        <f t="shared" si="171"/>
        <v>0</v>
      </c>
      <c r="DB73" s="22">
        <f t="shared" ref="DB73" si="172">SUM(DB71-DB72)</f>
        <v>0</v>
      </c>
      <c r="DC73" s="22">
        <f t="shared" ref="DC73" si="173">SUM(DC71-DC72)</f>
        <v>0</v>
      </c>
      <c r="DD73" s="22">
        <f t="shared" ref="DD73" si="174">SUM(DD71-DD72)</f>
        <v>0</v>
      </c>
      <c r="DE73" s="22">
        <f t="shared" ref="DE73" si="175">SUM(DE71-DE72)</f>
        <v>0</v>
      </c>
      <c r="DF73" s="22">
        <f t="shared" ref="DF73" si="176">SUM(DF71-DF72)</f>
        <v>0</v>
      </c>
      <c r="DG73" s="22">
        <f t="shared" ref="DG73" si="177">SUM(DG71-DG72)</f>
        <v>0</v>
      </c>
      <c r="DH73" s="22">
        <f t="shared" ref="DH73" si="178">SUM(DH71-DH72)</f>
        <v>0</v>
      </c>
      <c r="DI73" s="22">
        <f t="shared" ref="DI73" si="179">SUM(DI71-DI72)</f>
        <v>0</v>
      </c>
      <c r="DJ73" s="22">
        <f t="shared" ref="DJ73" si="180">SUM(DJ71-DJ72)</f>
        <v>0</v>
      </c>
      <c r="DK73" s="22">
        <f t="shared" ref="DK73" si="181">SUM(DK71-DK72)</f>
        <v>0</v>
      </c>
      <c r="DL73" s="22">
        <f t="shared" ref="DL73" si="182">SUM(DL71-DL72)</f>
        <v>0</v>
      </c>
      <c r="DM73" s="22">
        <f t="shared" ref="DM73" si="183">SUM(DM71-DM72)</f>
        <v>0</v>
      </c>
      <c r="DN73" s="22">
        <f t="shared" ref="DN73" si="184">SUM(DN71-DN72)</f>
        <v>0</v>
      </c>
      <c r="DO73" s="22">
        <f t="shared" ref="DO73" si="185">SUM(DO71-DO72)</f>
        <v>0</v>
      </c>
      <c r="DP73" s="22">
        <f t="shared" ref="DP73" si="186">SUM(DP71-DP72)</f>
        <v>0</v>
      </c>
      <c r="DQ73" s="22">
        <f t="shared" ref="DQ73" si="187">SUM(DQ71-DQ72)</f>
        <v>0</v>
      </c>
      <c r="DR73" s="22">
        <f t="shared" ref="DR73" si="188">SUM(DR71-DR72)</f>
        <v>0</v>
      </c>
      <c r="DS73" s="22">
        <f t="shared" ref="DS73" si="189">SUM(DS71-DS72)</f>
        <v>305021</v>
      </c>
      <c r="DT73" s="22">
        <f t="shared" ref="DT73" si="190">SUM(DT71-DT72)</f>
        <v>0</v>
      </c>
      <c r="DU73" s="22">
        <f t="shared" ref="DU73" si="191">SUM(DU71-DU72)</f>
        <v>0</v>
      </c>
      <c r="DV73" s="22">
        <f t="shared" ref="DV73" si="192">SUM(DV71-DV72)</f>
        <v>0</v>
      </c>
      <c r="DW73" s="22"/>
      <c r="DX73" s="22">
        <f t="shared" ref="DX73" si="193">SUM(DX71-DX72)</f>
        <v>0</v>
      </c>
      <c r="DY73" s="22">
        <f t="shared" ref="DY73" si="194">SUM(DY71-DY72)</f>
        <v>0</v>
      </c>
      <c r="DZ73" s="22"/>
      <c r="EA73" s="22"/>
      <c r="EB73" s="22">
        <f t="shared" ref="EB73:EE73" si="195">SUM(EB71-EB72)</f>
        <v>0</v>
      </c>
      <c r="EC73" s="22"/>
      <c r="ED73" s="22"/>
      <c r="EE73" s="22">
        <f t="shared" si="195"/>
        <v>0</v>
      </c>
      <c r="EF73" s="22"/>
      <c r="EG73" s="22"/>
      <c r="EH73" s="22">
        <f t="shared" ref="EH73" si="196">SUM(EH71-EH72)</f>
        <v>0</v>
      </c>
      <c r="EI73" s="22"/>
      <c r="EJ73" s="22"/>
      <c r="EK73" s="22">
        <f t="shared" ref="EK73" si="197">SUM(EK71-EK72)</f>
        <v>0</v>
      </c>
      <c r="EL73" s="22"/>
      <c r="EM73" s="22"/>
      <c r="EN73" s="22">
        <f t="shared" ref="EN73" si="198">SUM(EN71-EN72)</f>
        <v>0</v>
      </c>
      <c r="EO73" s="22"/>
      <c r="EP73" s="22"/>
      <c r="EQ73" s="22">
        <f t="shared" ref="EQ73" si="199">SUM(EQ71-EQ72)</f>
        <v>0</v>
      </c>
      <c r="ER73" s="22"/>
      <c r="ES73" s="22"/>
      <c r="ET73" s="22">
        <f t="shared" ref="ET73" si="200">SUM(ET71-ET72)</f>
        <v>0</v>
      </c>
      <c r="EU73" s="22"/>
      <c r="EV73" s="22"/>
      <c r="EW73" s="130">
        <f t="shared" ref="EW73" si="201">SUM(EW71-EW72)</f>
        <v>0</v>
      </c>
    </row>
    <row r="74" spans="1:173" x14ac:dyDescent="0.2">
      <c r="C74" s="21"/>
      <c r="D74" s="21"/>
      <c r="E74" s="21"/>
    </row>
    <row r="75" spans="1:173" x14ac:dyDescent="0.2">
      <c r="C75" s="21"/>
      <c r="D75" s="21"/>
      <c r="E75" s="21"/>
    </row>
    <row r="76" spans="1:173" x14ac:dyDescent="0.2">
      <c r="C76" s="21"/>
      <c r="D76" s="21"/>
      <c r="E76" s="21"/>
    </row>
    <row r="77" spans="1:173" x14ac:dyDescent="0.2">
      <c r="C77" s="21"/>
      <c r="D77" s="21"/>
      <c r="E77" s="21"/>
    </row>
    <row r="78" spans="1:173" x14ac:dyDescent="0.2">
      <c r="C78" s="21"/>
      <c r="D78" s="21"/>
      <c r="E78" s="21"/>
    </row>
    <row r="79" spans="1:173" x14ac:dyDescent="0.2">
      <c r="C79" s="21"/>
      <c r="D79" s="21"/>
      <c r="E79" s="21"/>
    </row>
    <row r="80" spans="1:173" x14ac:dyDescent="0.2">
      <c r="C80" s="21"/>
      <c r="D80" s="21"/>
      <c r="E80" s="21"/>
    </row>
    <row r="81" spans="3:5" x14ac:dyDescent="0.2">
      <c r="C81" s="21"/>
      <c r="D81" s="21"/>
      <c r="E81" s="21"/>
    </row>
    <row r="82" spans="3:5" x14ac:dyDescent="0.2">
      <c r="C82" s="21"/>
      <c r="D82" s="21"/>
      <c r="E82" s="21"/>
    </row>
    <row r="83" spans="3:5" x14ac:dyDescent="0.2">
      <c r="C83" s="21"/>
      <c r="D83" s="21"/>
      <c r="E83" s="21"/>
    </row>
    <row r="84" spans="3:5" x14ac:dyDescent="0.2">
      <c r="C84" s="21"/>
      <c r="D84" s="21"/>
      <c r="E84" s="21"/>
    </row>
    <row r="85" spans="3:5" x14ac:dyDescent="0.2">
      <c r="C85" s="21"/>
      <c r="D85" s="21"/>
      <c r="E85" s="21"/>
    </row>
    <row r="86" spans="3:5" x14ac:dyDescent="0.2">
      <c r="C86" s="21"/>
      <c r="D86" s="21"/>
      <c r="E86" s="21"/>
    </row>
    <row r="87" spans="3:5" x14ac:dyDescent="0.2">
      <c r="C87" s="21"/>
      <c r="D87" s="21"/>
      <c r="E87" s="21"/>
    </row>
    <row r="88" spans="3:5" x14ac:dyDescent="0.2">
      <c r="C88" s="21"/>
      <c r="D88" s="21"/>
      <c r="E88" s="21"/>
    </row>
    <row r="89" spans="3:5" x14ac:dyDescent="0.2">
      <c r="C89" s="21"/>
      <c r="D89" s="21"/>
      <c r="E89" s="21"/>
    </row>
    <row r="90" spans="3:5" x14ac:dyDescent="0.2">
      <c r="C90" s="21"/>
      <c r="D90" s="21"/>
      <c r="E90" s="21"/>
    </row>
    <row r="91" spans="3:5" x14ac:dyDescent="0.2">
      <c r="C91" s="21"/>
      <c r="D91" s="21"/>
      <c r="E91" s="21"/>
    </row>
    <row r="92" spans="3:5" x14ac:dyDescent="0.2">
      <c r="C92" s="21"/>
      <c r="D92" s="21"/>
      <c r="E92" s="21"/>
    </row>
    <row r="93" spans="3:5" x14ac:dyDescent="0.2">
      <c r="C93" s="21"/>
      <c r="D93" s="21"/>
      <c r="E93" s="21"/>
    </row>
    <row r="94" spans="3:5" x14ac:dyDescent="0.2">
      <c r="C94" s="21"/>
      <c r="D94" s="21"/>
      <c r="E94" s="21"/>
    </row>
    <row r="95" spans="3:5" x14ac:dyDescent="0.2">
      <c r="C95" s="21"/>
      <c r="D95" s="21"/>
      <c r="E95" s="21"/>
    </row>
    <row r="96" spans="3:5" x14ac:dyDescent="0.2">
      <c r="C96" s="21"/>
      <c r="D96" s="21"/>
      <c r="E96" s="21"/>
    </row>
    <row r="97" spans="3:5" x14ac:dyDescent="0.2">
      <c r="C97" s="21"/>
      <c r="D97" s="21"/>
      <c r="E97" s="21"/>
    </row>
    <row r="98" spans="3:5" x14ac:dyDescent="0.2">
      <c r="C98" s="21"/>
      <c r="D98" s="21"/>
      <c r="E98" s="21"/>
    </row>
    <row r="99" spans="3:5" x14ac:dyDescent="0.2">
      <c r="C99" s="21"/>
      <c r="D99" s="21"/>
      <c r="E99" s="21"/>
    </row>
    <row r="100" spans="3:5" x14ac:dyDescent="0.2">
      <c r="C100" s="21"/>
      <c r="D100" s="21"/>
      <c r="E100" s="21"/>
    </row>
    <row r="101" spans="3:5" x14ac:dyDescent="0.2">
      <c r="C101" s="21"/>
      <c r="D101" s="21"/>
      <c r="E101" s="21"/>
    </row>
    <row r="102" spans="3:5" x14ac:dyDescent="0.2">
      <c r="C102" s="21"/>
      <c r="D102" s="21"/>
      <c r="E102" s="21"/>
    </row>
    <row r="103" spans="3:5" x14ac:dyDescent="0.2">
      <c r="C103" s="21"/>
      <c r="D103" s="21"/>
      <c r="E103" s="21"/>
    </row>
    <row r="104" spans="3:5" x14ac:dyDescent="0.2">
      <c r="C104" s="21"/>
      <c r="D104" s="21"/>
      <c r="E104" s="21"/>
    </row>
    <row r="105" spans="3:5" x14ac:dyDescent="0.2">
      <c r="C105" s="21"/>
      <c r="D105" s="21"/>
      <c r="E105" s="21"/>
    </row>
    <row r="106" spans="3:5" x14ac:dyDescent="0.2">
      <c r="C106" s="21"/>
      <c r="D106" s="21"/>
      <c r="E106" s="21"/>
    </row>
    <row r="107" spans="3:5" x14ac:dyDescent="0.2">
      <c r="C107" s="21"/>
      <c r="D107" s="21"/>
      <c r="E107" s="21"/>
    </row>
    <row r="108" spans="3:5" x14ac:dyDescent="0.2">
      <c r="C108" s="21"/>
      <c r="D108" s="21"/>
      <c r="E108" s="21"/>
    </row>
    <row r="109" spans="3:5" x14ac:dyDescent="0.2">
      <c r="C109" s="21"/>
      <c r="D109" s="21"/>
      <c r="E109" s="21"/>
    </row>
    <row r="110" spans="3:5" x14ac:dyDescent="0.2">
      <c r="C110" s="21"/>
      <c r="D110" s="21"/>
      <c r="E110" s="21"/>
    </row>
    <row r="111" spans="3:5" x14ac:dyDescent="0.2">
      <c r="C111" s="21"/>
      <c r="D111" s="21"/>
      <c r="E111" s="21"/>
    </row>
    <row r="112" spans="3:5" x14ac:dyDescent="0.2">
      <c r="C112" s="21"/>
      <c r="D112" s="21"/>
      <c r="E112" s="21"/>
    </row>
    <row r="113" spans="3:5" x14ac:dyDescent="0.2">
      <c r="C113" s="21"/>
      <c r="D113" s="21"/>
      <c r="E113" s="21"/>
    </row>
    <row r="114" spans="3:5" x14ac:dyDescent="0.2">
      <c r="C114" s="21"/>
      <c r="D114" s="21"/>
      <c r="E114" s="21"/>
    </row>
    <row r="115" spans="3:5" x14ac:dyDescent="0.2">
      <c r="C115" s="21"/>
      <c r="D115" s="21"/>
      <c r="E115" s="21"/>
    </row>
    <row r="116" spans="3:5" x14ac:dyDescent="0.2">
      <c r="C116" s="21"/>
      <c r="D116" s="21"/>
      <c r="E116" s="21"/>
    </row>
    <row r="117" spans="3:5" x14ac:dyDescent="0.2">
      <c r="C117" s="21"/>
      <c r="D117" s="21"/>
      <c r="E117" s="21"/>
    </row>
    <row r="118" spans="3:5" x14ac:dyDescent="0.2">
      <c r="C118" s="21"/>
      <c r="D118" s="21"/>
      <c r="E118" s="21"/>
    </row>
    <row r="119" spans="3:5" x14ac:dyDescent="0.2">
      <c r="C119" s="21"/>
      <c r="D119" s="21"/>
      <c r="E119" s="21"/>
    </row>
    <row r="120" spans="3:5" x14ac:dyDescent="0.2">
      <c r="C120" s="21"/>
      <c r="D120" s="21"/>
      <c r="E120" s="21"/>
    </row>
    <row r="121" spans="3:5" x14ac:dyDescent="0.2">
      <c r="C121" s="21"/>
      <c r="D121" s="21"/>
      <c r="E121" s="21"/>
    </row>
    <row r="122" spans="3:5" x14ac:dyDescent="0.2">
      <c r="C122" s="21"/>
      <c r="D122" s="21"/>
      <c r="E122" s="21"/>
    </row>
    <row r="123" spans="3:5" x14ac:dyDescent="0.2">
      <c r="C123" s="21"/>
      <c r="D123" s="21"/>
      <c r="E123" s="21"/>
    </row>
    <row r="124" spans="3:5" x14ac:dyDescent="0.2">
      <c r="C124" s="21"/>
      <c r="D124" s="21"/>
      <c r="E124" s="21"/>
    </row>
    <row r="125" spans="3:5" x14ac:dyDescent="0.2">
      <c r="C125" s="21"/>
      <c r="D125" s="21"/>
      <c r="E125" s="21"/>
    </row>
    <row r="126" spans="3:5" x14ac:dyDescent="0.2">
      <c r="C126" s="21"/>
      <c r="D126" s="21"/>
      <c r="E126" s="21"/>
    </row>
    <row r="127" spans="3:5" x14ac:dyDescent="0.2">
      <c r="C127" s="21"/>
      <c r="D127" s="21"/>
      <c r="E127" s="21"/>
    </row>
    <row r="128" spans="3:5" x14ac:dyDescent="0.2">
      <c r="C128" s="21"/>
      <c r="D128" s="21"/>
      <c r="E128" s="21"/>
    </row>
    <row r="129" spans="3:5" x14ac:dyDescent="0.2">
      <c r="C129" s="21"/>
      <c r="D129" s="21"/>
      <c r="E129" s="21"/>
    </row>
    <row r="130" spans="3:5" x14ac:dyDescent="0.2">
      <c r="C130" s="21"/>
      <c r="D130" s="21"/>
      <c r="E130" s="21"/>
    </row>
    <row r="131" spans="3:5" x14ac:dyDescent="0.2">
      <c r="C131" s="21"/>
      <c r="D131" s="21"/>
      <c r="E131" s="21"/>
    </row>
    <row r="132" spans="3:5" x14ac:dyDescent="0.2">
      <c r="C132" s="21"/>
      <c r="D132" s="21"/>
      <c r="E132" s="21"/>
    </row>
    <row r="133" spans="3:5" x14ac:dyDescent="0.2">
      <c r="C133" s="21"/>
      <c r="D133" s="21"/>
      <c r="E133" s="21"/>
    </row>
    <row r="134" spans="3:5" x14ac:dyDescent="0.2">
      <c r="C134" s="21"/>
      <c r="D134" s="21"/>
      <c r="E134" s="21"/>
    </row>
    <row r="135" spans="3:5" x14ac:dyDescent="0.2">
      <c r="C135" s="21"/>
      <c r="D135" s="21"/>
      <c r="E135" s="21"/>
    </row>
    <row r="136" spans="3:5" x14ac:dyDescent="0.2">
      <c r="C136" s="21"/>
      <c r="D136" s="21"/>
      <c r="E136" s="21"/>
    </row>
    <row r="137" spans="3:5" x14ac:dyDescent="0.2">
      <c r="C137" s="21"/>
      <c r="D137" s="21"/>
      <c r="E137" s="21"/>
    </row>
    <row r="138" spans="3:5" x14ac:dyDescent="0.2">
      <c r="C138" s="21"/>
      <c r="D138" s="21"/>
      <c r="E138" s="21"/>
    </row>
    <row r="139" spans="3:5" x14ac:dyDescent="0.2">
      <c r="C139" s="21"/>
      <c r="D139" s="21"/>
      <c r="E139" s="21"/>
    </row>
    <row r="140" spans="3:5" x14ac:dyDescent="0.2">
      <c r="C140" s="21"/>
      <c r="D140" s="21"/>
      <c r="E140" s="21"/>
    </row>
    <row r="141" spans="3:5" x14ac:dyDescent="0.2">
      <c r="C141" s="21"/>
      <c r="D141" s="21"/>
      <c r="E141" s="21"/>
    </row>
    <row r="142" spans="3:5" x14ac:dyDescent="0.2">
      <c r="C142" s="21"/>
      <c r="D142" s="21"/>
      <c r="E142" s="21"/>
    </row>
    <row r="143" spans="3:5" x14ac:dyDescent="0.2">
      <c r="C143" s="21"/>
      <c r="D143" s="21"/>
      <c r="E143" s="21"/>
    </row>
    <row r="144" spans="3:5" x14ac:dyDescent="0.2">
      <c r="C144" s="21"/>
      <c r="D144" s="21"/>
      <c r="E144" s="21"/>
    </row>
    <row r="145" spans="3:5" x14ac:dyDescent="0.2">
      <c r="C145" s="21"/>
      <c r="D145" s="21"/>
      <c r="E145" s="21"/>
    </row>
    <row r="146" spans="3:5" x14ac:dyDescent="0.2">
      <c r="C146" s="21"/>
      <c r="D146" s="21"/>
      <c r="E146" s="21"/>
    </row>
    <row r="147" spans="3:5" x14ac:dyDescent="0.2">
      <c r="C147" s="21"/>
      <c r="D147" s="21"/>
      <c r="E147" s="21"/>
    </row>
    <row r="148" spans="3:5" x14ac:dyDescent="0.2">
      <c r="C148" s="21"/>
      <c r="D148" s="21"/>
      <c r="E148" s="21"/>
    </row>
    <row r="149" spans="3:5" x14ac:dyDescent="0.2">
      <c r="C149" s="21"/>
      <c r="D149" s="21"/>
      <c r="E149" s="21"/>
    </row>
    <row r="150" spans="3:5" x14ac:dyDescent="0.2">
      <c r="C150" s="21"/>
      <c r="D150" s="21"/>
      <c r="E150" s="21"/>
    </row>
    <row r="151" spans="3:5" x14ac:dyDescent="0.2">
      <c r="C151" s="21"/>
      <c r="D151" s="21"/>
      <c r="E151" s="21"/>
    </row>
    <row r="152" spans="3:5" x14ac:dyDescent="0.2">
      <c r="C152" s="21"/>
      <c r="D152" s="21"/>
      <c r="E152" s="21"/>
    </row>
    <row r="153" spans="3:5" x14ac:dyDescent="0.2">
      <c r="C153" s="21"/>
      <c r="D153" s="21"/>
      <c r="E153" s="21"/>
    </row>
    <row r="154" spans="3:5" x14ac:dyDescent="0.2">
      <c r="C154" s="21"/>
      <c r="D154" s="21"/>
      <c r="E154" s="21"/>
    </row>
    <row r="155" spans="3:5" x14ac:dyDescent="0.2">
      <c r="C155" s="21"/>
      <c r="D155" s="21"/>
      <c r="E155" s="21"/>
    </row>
    <row r="156" spans="3:5" x14ac:dyDescent="0.2">
      <c r="C156" s="21"/>
      <c r="D156" s="21"/>
      <c r="E156" s="21"/>
    </row>
    <row r="157" spans="3:5" x14ac:dyDescent="0.2">
      <c r="C157" s="21"/>
      <c r="D157" s="21"/>
      <c r="E157" s="21"/>
    </row>
    <row r="158" spans="3:5" x14ac:dyDescent="0.2">
      <c r="C158" s="21"/>
      <c r="D158" s="21"/>
      <c r="E158" s="21"/>
    </row>
    <row r="159" spans="3:5" x14ac:dyDescent="0.2">
      <c r="C159" s="21"/>
      <c r="D159" s="21"/>
      <c r="E159" s="21"/>
    </row>
    <row r="160" spans="3:5" x14ac:dyDescent="0.2">
      <c r="C160" s="21"/>
      <c r="D160" s="21"/>
      <c r="E160" s="21"/>
    </row>
    <row r="161" spans="3:5" x14ac:dyDescent="0.2">
      <c r="C161" s="21"/>
      <c r="D161" s="21"/>
      <c r="E161" s="21"/>
    </row>
    <row r="162" spans="3:5" x14ac:dyDescent="0.2">
      <c r="C162" s="21"/>
      <c r="D162" s="21"/>
      <c r="E162" s="21"/>
    </row>
    <row r="163" spans="3:5" x14ac:dyDescent="0.2">
      <c r="C163" s="21"/>
      <c r="D163" s="21"/>
      <c r="E163" s="21"/>
    </row>
    <row r="164" spans="3:5" x14ac:dyDescent="0.2">
      <c r="C164" s="21"/>
      <c r="D164" s="21"/>
      <c r="E164" s="21"/>
    </row>
    <row r="165" spans="3:5" x14ac:dyDescent="0.2">
      <c r="C165" s="21"/>
      <c r="D165" s="21"/>
      <c r="E165" s="21"/>
    </row>
    <row r="166" spans="3:5" x14ac:dyDescent="0.2">
      <c r="C166" s="21"/>
      <c r="D166" s="21"/>
      <c r="E166" s="21"/>
    </row>
    <row r="167" spans="3:5" x14ac:dyDescent="0.2">
      <c r="C167" s="21"/>
      <c r="D167" s="21"/>
      <c r="E167" s="21"/>
    </row>
    <row r="168" spans="3:5" x14ac:dyDescent="0.2">
      <c r="C168" s="21"/>
      <c r="D168" s="21"/>
      <c r="E168" s="21"/>
    </row>
    <row r="169" spans="3:5" x14ac:dyDescent="0.2">
      <c r="C169" s="21"/>
      <c r="D169" s="21"/>
      <c r="E169" s="21"/>
    </row>
    <row r="170" spans="3:5" x14ac:dyDescent="0.2">
      <c r="C170" s="21"/>
      <c r="D170" s="21"/>
      <c r="E170" s="21"/>
    </row>
    <row r="171" spans="3:5" x14ac:dyDescent="0.2">
      <c r="C171" s="21"/>
      <c r="D171" s="21"/>
      <c r="E171" s="21"/>
    </row>
    <row r="172" spans="3:5" x14ac:dyDescent="0.2">
      <c r="C172" s="21"/>
      <c r="D172" s="21"/>
      <c r="E172" s="21"/>
    </row>
    <row r="173" spans="3:5" x14ac:dyDescent="0.2">
      <c r="C173" s="21"/>
      <c r="D173" s="21"/>
      <c r="E173" s="21"/>
    </row>
    <row r="174" spans="3:5" x14ac:dyDescent="0.2">
      <c r="C174" s="21"/>
      <c r="D174" s="21"/>
      <c r="E174" s="21"/>
    </row>
    <row r="175" spans="3:5" x14ac:dyDescent="0.2">
      <c r="C175" s="21"/>
      <c r="D175" s="21"/>
      <c r="E175" s="21"/>
    </row>
    <row r="176" spans="3:5" x14ac:dyDescent="0.2">
      <c r="C176" s="21"/>
      <c r="D176" s="21"/>
      <c r="E176" s="21"/>
    </row>
    <row r="177" spans="3:5" x14ac:dyDescent="0.2">
      <c r="C177" s="21"/>
      <c r="D177" s="21"/>
      <c r="E177" s="21"/>
    </row>
    <row r="178" spans="3:5" x14ac:dyDescent="0.2">
      <c r="C178" s="21"/>
      <c r="D178" s="21"/>
      <c r="E178" s="21"/>
    </row>
    <row r="179" spans="3:5" x14ac:dyDescent="0.2">
      <c r="C179" s="21"/>
      <c r="D179" s="21"/>
      <c r="E179" s="21"/>
    </row>
    <row r="180" spans="3:5" x14ac:dyDescent="0.2">
      <c r="C180" s="21"/>
      <c r="D180" s="21"/>
      <c r="E180" s="21"/>
    </row>
    <row r="181" spans="3:5" x14ac:dyDescent="0.2">
      <c r="C181" s="21"/>
      <c r="D181" s="21"/>
      <c r="E181" s="21"/>
    </row>
    <row r="182" spans="3:5" x14ac:dyDescent="0.2">
      <c r="C182" s="21"/>
      <c r="D182" s="21"/>
      <c r="E182" s="21"/>
    </row>
    <row r="183" spans="3:5" x14ac:dyDescent="0.2">
      <c r="C183" s="21"/>
      <c r="D183" s="21"/>
      <c r="E183" s="21"/>
    </row>
    <row r="184" spans="3:5" x14ac:dyDescent="0.2">
      <c r="C184" s="21"/>
      <c r="D184" s="21"/>
      <c r="E184" s="21"/>
    </row>
    <row r="185" spans="3:5" x14ac:dyDescent="0.2">
      <c r="C185" s="21"/>
      <c r="D185" s="21"/>
      <c r="E185" s="21"/>
    </row>
    <row r="186" spans="3:5" x14ac:dyDescent="0.2">
      <c r="C186" s="21"/>
      <c r="D186" s="21"/>
      <c r="E186" s="21"/>
    </row>
    <row r="187" spans="3:5" x14ac:dyDescent="0.2">
      <c r="C187" s="21"/>
      <c r="D187" s="21"/>
      <c r="E187" s="21"/>
    </row>
    <row r="188" spans="3:5" x14ac:dyDescent="0.2">
      <c r="C188" s="21"/>
      <c r="D188" s="21"/>
      <c r="E188" s="21"/>
    </row>
    <row r="189" spans="3:5" x14ac:dyDescent="0.2">
      <c r="C189" s="21"/>
      <c r="D189" s="21"/>
      <c r="E189" s="21"/>
    </row>
    <row r="190" spans="3:5" x14ac:dyDescent="0.2">
      <c r="C190" s="21"/>
      <c r="D190" s="21"/>
      <c r="E190" s="21"/>
    </row>
    <row r="191" spans="3:5" x14ac:dyDescent="0.2">
      <c r="C191" s="21"/>
      <c r="D191" s="21"/>
      <c r="E191" s="21"/>
    </row>
    <row r="192" spans="3:5" x14ac:dyDescent="0.2">
      <c r="C192" s="21"/>
      <c r="D192" s="21"/>
      <c r="E192" s="21"/>
    </row>
    <row r="193" spans="3:5" x14ac:dyDescent="0.2">
      <c r="C193" s="21"/>
      <c r="D193" s="21"/>
      <c r="E193" s="21"/>
    </row>
    <row r="194" spans="3:5" x14ac:dyDescent="0.2">
      <c r="C194" s="21"/>
      <c r="D194" s="21"/>
      <c r="E194" s="21"/>
    </row>
    <row r="195" spans="3:5" x14ac:dyDescent="0.2">
      <c r="C195" s="21"/>
      <c r="D195" s="21"/>
      <c r="E195" s="21"/>
    </row>
    <row r="196" spans="3:5" x14ac:dyDescent="0.2">
      <c r="C196" s="21"/>
      <c r="D196" s="21"/>
      <c r="E196" s="21"/>
    </row>
    <row r="197" spans="3:5" x14ac:dyDescent="0.2">
      <c r="C197" s="21"/>
      <c r="D197" s="21"/>
      <c r="E197" s="21"/>
    </row>
    <row r="198" spans="3:5" x14ac:dyDescent="0.2">
      <c r="C198" s="21"/>
      <c r="D198" s="21"/>
      <c r="E198" s="21"/>
    </row>
    <row r="199" spans="3:5" x14ac:dyDescent="0.2">
      <c r="C199" s="21"/>
      <c r="D199" s="21"/>
      <c r="E199" s="21"/>
    </row>
    <row r="200" spans="3:5" x14ac:dyDescent="0.2">
      <c r="C200" s="21"/>
      <c r="D200" s="21"/>
      <c r="E200" s="21"/>
    </row>
    <row r="201" spans="3:5" x14ac:dyDescent="0.2">
      <c r="C201" s="21"/>
      <c r="D201" s="21"/>
      <c r="E201" s="21"/>
    </row>
    <row r="202" spans="3:5" x14ac:dyDescent="0.2">
      <c r="C202" s="21"/>
      <c r="D202" s="21"/>
      <c r="E202" s="21"/>
    </row>
    <row r="203" spans="3:5" x14ac:dyDescent="0.2">
      <c r="C203" s="21"/>
      <c r="D203" s="21"/>
      <c r="E203" s="21"/>
    </row>
    <row r="204" spans="3:5" x14ac:dyDescent="0.2">
      <c r="C204" s="21"/>
      <c r="D204" s="21"/>
      <c r="E204" s="21"/>
    </row>
    <row r="205" spans="3:5" x14ac:dyDescent="0.2">
      <c r="C205" s="21"/>
      <c r="D205" s="21"/>
      <c r="E205" s="21"/>
    </row>
    <row r="206" spans="3:5" x14ac:dyDescent="0.2">
      <c r="C206" s="21"/>
      <c r="D206" s="21"/>
      <c r="E206" s="21"/>
    </row>
    <row r="207" spans="3:5" x14ac:dyDescent="0.2">
      <c r="C207" s="21"/>
      <c r="D207" s="21"/>
      <c r="E207" s="21"/>
    </row>
    <row r="208" spans="3:5" x14ac:dyDescent="0.2">
      <c r="C208" s="21"/>
      <c r="D208" s="21"/>
      <c r="E208" s="21"/>
    </row>
    <row r="209" spans="3:5" x14ac:dyDescent="0.2">
      <c r="C209" s="21"/>
      <c r="D209" s="21"/>
      <c r="E209" s="21"/>
    </row>
    <row r="210" spans="3:5" x14ac:dyDescent="0.2">
      <c r="C210" s="21"/>
      <c r="D210" s="21"/>
      <c r="E210" s="21"/>
    </row>
    <row r="211" spans="3:5" x14ac:dyDescent="0.2">
      <c r="C211" s="21"/>
      <c r="D211" s="21"/>
      <c r="E211" s="21"/>
    </row>
    <row r="212" spans="3:5" x14ac:dyDescent="0.2">
      <c r="C212" s="21"/>
      <c r="D212" s="21"/>
      <c r="E212" s="21"/>
    </row>
    <row r="213" spans="3:5" x14ac:dyDescent="0.2">
      <c r="C213" s="21"/>
      <c r="D213" s="21"/>
      <c r="E213" s="21"/>
    </row>
    <row r="214" spans="3:5" x14ac:dyDescent="0.2">
      <c r="C214" s="21"/>
      <c r="D214" s="21"/>
      <c r="E214" s="21"/>
    </row>
    <row r="215" spans="3:5" x14ac:dyDescent="0.2">
      <c r="C215" s="21"/>
      <c r="D215" s="21"/>
      <c r="E215" s="21"/>
    </row>
    <row r="216" spans="3:5" x14ac:dyDescent="0.2">
      <c r="C216" s="21"/>
      <c r="D216" s="21"/>
      <c r="E216" s="21"/>
    </row>
    <row r="217" spans="3:5" x14ac:dyDescent="0.2">
      <c r="C217" s="21"/>
      <c r="D217" s="21"/>
      <c r="E217" s="21"/>
    </row>
    <row r="218" spans="3:5" x14ac:dyDescent="0.2">
      <c r="C218" s="21"/>
      <c r="D218" s="21"/>
      <c r="E218" s="21"/>
    </row>
    <row r="219" spans="3:5" x14ac:dyDescent="0.2">
      <c r="C219" s="21"/>
      <c r="D219" s="21"/>
      <c r="E219" s="21"/>
    </row>
    <row r="220" spans="3:5" x14ac:dyDescent="0.2">
      <c r="C220" s="21"/>
      <c r="D220" s="21"/>
      <c r="E220" s="21"/>
    </row>
    <row r="221" spans="3:5" x14ac:dyDescent="0.2">
      <c r="C221" s="21"/>
      <c r="D221" s="21"/>
      <c r="E221" s="21"/>
    </row>
    <row r="222" spans="3:5" x14ac:dyDescent="0.2">
      <c r="C222" s="21"/>
      <c r="D222" s="21"/>
      <c r="E222" s="21"/>
    </row>
    <row r="223" spans="3:5" x14ac:dyDescent="0.2">
      <c r="C223" s="21"/>
      <c r="D223" s="21"/>
      <c r="E223" s="21"/>
    </row>
    <row r="224" spans="3:5" x14ac:dyDescent="0.2">
      <c r="C224" s="21"/>
      <c r="D224" s="21"/>
      <c r="E224" s="21"/>
    </row>
    <row r="225" spans="3:5" x14ac:dyDescent="0.2">
      <c r="C225" s="21"/>
      <c r="D225" s="21"/>
      <c r="E225" s="21"/>
    </row>
    <row r="226" spans="3:5" x14ac:dyDescent="0.2">
      <c r="C226" s="21"/>
      <c r="D226" s="21"/>
      <c r="E226" s="21"/>
    </row>
    <row r="227" spans="3:5" x14ac:dyDescent="0.2">
      <c r="C227" s="21"/>
      <c r="D227" s="21"/>
      <c r="E227" s="21"/>
    </row>
    <row r="228" spans="3:5" x14ac:dyDescent="0.2">
      <c r="C228" s="21"/>
      <c r="D228" s="21"/>
      <c r="E228" s="21"/>
    </row>
    <row r="229" spans="3:5" x14ac:dyDescent="0.2">
      <c r="C229" s="21"/>
      <c r="D229" s="21"/>
      <c r="E229" s="21"/>
    </row>
    <row r="230" spans="3:5" x14ac:dyDescent="0.2">
      <c r="C230" s="21"/>
      <c r="D230" s="21"/>
      <c r="E230" s="21"/>
    </row>
    <row r="231" spans="3:5" x14ac:dyDescent="0.2">
      <c r="C231" s="21"/>
      <c r="D231" s="21"/>
      <c r="E231" s="21"/>
    </row>
    <row r="232" spans="3:5" x14ac:dyDescent="0.2">
      <c r="C232" s="21"/>
      <c r="D232" s="21"/>
      <c r="E232" s="21"/>
    </row>
    <row r="233" spans="3:5" x14ac:dyDescent="0.2">
      <c r="C233" s="21"/>
      <c r="D233" s="21"/>
      <c r="E233" s="21"/>
    </row>
    <row r="234" spans="3:5" x14ac:dyDescent="0.2">
      <c r="C234" s="21"/>
      <c r="D234" s="21"/>
      <c r="E234" s="21"/>
    </row>
    <row r="235" spans="3:5" x14ac:dyDescent="0.2">
      <c r="C235" s="21"/>
      <c r="D235" s="21"/>
      <c r="E235" s="21"/>
    </row>
    <row r="236" spans="3:5" x14ac:dyDescent="0.2">
      <c r="C236" s="21"/>
      <c r="D236" s="21"/>
      <c r="E236" s="21"/>
    </row>
    <row r="237" spans="3:5" x14ac:dyDescent="0.2">
      <c r="C237" s="21"/>
      <c r="D237" s="21"/>
      <c r="E237" s="21"/>
    </row>
    <row r="238" spans="3:5" x14ac:dyDescent="0.2">
      <c r="C238" s="21"/>
      <c r="D238" s="21"/>
      <c r="E238" s="21"/>
    </row>
    <row r="239" spans="3:5" x14ac:dyDescent="0.2">
      <c r="C239" s="21"/>
      <c r="D239" s="21"/>
      <c r="E239" s="21"/>
    </row>
    <row r="240" spans="3:5" x14ac:dyDescent="0.2">
      <c r="C240" s="21"/>
      <c r="D240" s="21"/>
      <c r="E240" s="21"/>
    </row>
    <row r="241" spans="3:5" x14ac:dyDescent="0.2">
      <c r="C241" s="21"/>
      <c r="D241" s="21"/>
      <c r="E241" s="21"/>
    </row>
    <row r="242" spans="3:5" x14ac:dyDescent="0.2">
      <c r="C242" s="21"/>
      <c r="D242" s="21"/>
      <c r="E242" s="21"/>
    </row>
    <row r="243" spans="3:5" x14ac:dyDescent="0.2">
      <c r="C243" s="21"/>
      <c r="D243" s="21"/>
      <c r="E243" s="21"/>
    </row>
    <row r="244" spans="3:5" x14ac:dyDescent="0.2">
      <c r="C244" s="21"/>
      <c r="D244" s="21"/>
      <c r="E244" s="21"/>
    </row>
    <row r="245" spans="3:5" x14ac:dyDescent="0.2">
      <c r="C245" s="21"/>
      <c r="D245" s="21"/>
      <c r="E245" s="21"/>
    </row>
    <row r="246" spans="3:5" x14ac:dyDescent="0.2">
      <c r="C246" s="21"/>
      <c r="D246" s="21"/>
      <c r="E246" s="21"/>
    </row>
    <row r="247" spans="3:5" x14ac:dyDescent="0.2">
      <c r="C247" s="21"/>
      <c r="D247" s="21"/>
      <c r="E247" s="21"/>
    </row>
    <row r="248" spans="3:5" x14ac:dyDescent="0.2">
      <c r="C248" s="21"/>
      <c r="D248" s="21"/>
      <c r="E248" s="21"/>
    </row>
    <row r="249" spans="3:5" x14ac:dyDescent="0.2">
      <c r="C249" s="21"/>
      <c r="D249" s="21"/>
      <c r="E249" s="21"/>
    </row>
    <row r="250" spans="3:5" x14ac:dyDescent="0.2">
      <c r="C250" s="21"/>
      <c r="D250" s="21"/>
      <c r="E250" s="21"/>
    </row>
    <row r="251" spans="3:5" x14ac:dyDescent="0.2">
      <c r="C251" s="21"/>
      <c r="D251" s="21"/>
      <c r="E251" s="21"/>
    </row>
    <row r="252" spans="3:5" x14ac:dyDescent="0.2">
      <c r="C252" s="21"/>
      <c r="D252" s="21"/>
      <c r="E252" s="21"/>
    </row>
    <row r="253" spans="3:5" x14ac:dyDescent="0.2">
      <c r="C253" s="21"/>
      <c r="D253" s="21"/>
      <c r="E253" s="21"/>
    </row>
    <row r="254" spans="3:5" x14ac:dyDescent="0.2">
      <c r="C254" s="21"/>
      <c r="D254" s="21"/>
      <c r="E254" s="21"/>
    </row>
    <row r="255" spans="3:5" x14ac:dyDescent="0.2">
      <c r="C255" s="21"/>
      <c r="D255" s="21"/>
      <c r="E255" s="21"/>
    </row>
    <row r="256" spans="3:5" x14ac:dyDescent="0.2">
      <c r="C256" s="21"/>
      <c r="D256" s="21"/>
      <c r="E256" s="21"/>
    </row>
    <row r="257" spans="3:5" x14ac:dyDescent="0.2">
      <c r="C257" s="21"/>
      <c r="D257" s="21"/>
      <c r="E257" s="21"/>
    </row>
    <row r="258" spans="3:5" x14ac:dyDescent="0.2">
      <c r="C258" s="21"/>
      <c r="D258" s="21"/>
      <c r="E258" s="21"/>
    </row>
    <row r="259" spans="3:5" x14ac:dyDescent="0.2">
      <c r="C259" s="21"/>
      <c r="D259" s="21"/>
      <c r="E259" s="21"/>
    </row>
    <row r="260" spans="3:5" x14ac:dyDescent="0.2">
      <c r="C260" s="21"/>
      <c r="D260" s="21"/>
      <c r="E260" s="21"/>
    </row>
    <row r="261" spans="3:5" x14ac:dyDescent="0.2">
      <c r="C261" s="21"/>
      <c r="D261" s="21"/>
      <c r="E261" s="21"/>
    </row>
    <row r="262" spans="3:5" x14ac:dyDescent="0.2">
      <c r="C262" s="21"/>
      <c r="D262" s="21"/>
      <c r="E262" s="21"/>
    </row>
    <row r="263" spans="3:5" x14ac:dyDescent="0.2">
      <c r="C263" s="21"/>
      <c r="D263" s="21"/>
      <c r="E263" s="21"/>
    </row>
    <row r="264" spans="3:5" x14ac:dyDescent="0.2">
      <c r="C264" s="21"/>
      <c r="D264" s="21"/>
      <c r="E264" s="21"/>
    </row>
    <row r="265" spans="3:5" x14ac:dyDescent="0.2">
      <c r="C265" s="21"/>
      <c r="D265" s="21"/>
      <c r="E265" s="21"/>
    </row>
    <row r="266" spans="3:5" x14ac:dyDescent="0.2">
      <c r="C266" s="21"/>
      <c r="D266" s="21"/>
      <c r="E266" s="21"/>
    </row>
    <row r="267" spans="3:5" x14ac:dyDescent="0.2">
      <c r="C267" s="21"/>
      <c r="D267" s="21"/>
      <c r="E267" s="21"/>
    </row>
    <row r="268" spans="3:5" x14ac:dyDescent="0.2">
      <c r="C268" s="21"/>
      <c r="D268" s="21"/>
      <c r="E268" s="21"/>
    </row>
    <row r="269" spans="3:5" x14ac:dyDescent="0.2">
      <c r="C269" s="21"/>
      <c r="D269" s="21"/>
      <c r="E269" s="21"/>
    </row>
    <row r="270" spans="3:5" x14ac:dyDescent="0.2">
      <c r="C270" s="21"/>
      <c r="D270" s="21"/>
      <c r="E270" s="21"/>
    </row>
    <row r="271" spans="3:5" x14ac:dyDescent="0.2">
      <c r="C271" s="21"/>
      <c r="D271" s="21"/>
      <c r="E271" s="21"/>
    </row>
    <row r="272" spans="3:5" x14ac:dyDescent="0.2">
      <c r="C272" s="21"/>
      <c r="D272" s="21"/>
      <c r="E272" s="21"/>
    </row>
    <row r="273" spans="3:5" x14ac:dyDescent="0.2">
      <c r="C273" s="21"/>
      <c r="D273" s="21"/>
      <c r="E273" s="21"/>
    </row>
    <row r="274" spans="3:5" x14ac:dyDescent="0.2">
      <c r="C274" s="21"/>
      <c r="D274" s="21"/>
      <c r="E274" s="21"/>
    </row>
    <row r="275" spans="3:5" x14ac:dyDescent="0.2">
      <c r="C275" s="21"/>
      <c r="D275" s="21"/>
      <c r="E275" s="21"/>
    </row>
    <row r="276" spans="3:5" x14ac:dyDescent="0.2">
      <c r="C276" s="21"/>
      <c r="D276" s="21"/>
      <c r="E276" s="21"/>
    </row>
    <row r="277" spans="3:5" x14ac:dyDescent="0.2">
      <c r="C277" s="21"/>
      <c r="D277" s="21"/>
      <c r="E277" s="21"/>
    </row>
    <row r="278" spans="3:5" x14ac:dyDescent="0.2">
      <c r="C278" s="21"/>
      <c r="D278" s="21"/>
      <c r="E278" s="21"/>
    </row>
    <row r="279" spans="3:5" x14ac:dyDescent="0.2">
      <c r="C279" s="21"/>
      <c r="D279" s="21"/>
      <c r="E279" s="21"/>
    </row>
    <row r="280" spans="3:5" x14ac:dyDescent="0.2">
      <c r="C280" s="21"/>
      <c r="D280" s="21"/>
      <c r="E280" s="21"/>
    </row>
    <row r="281" spans="3:5" x14ac:dyDescent="0.2">
      <c r="C281" s="21"/>
      <c r="D281" s="21"/>
      <c r="E281" s="21"/>
    </row>
    <row r="282" spans="3:5" x14ac:dyDescent="0.2">
      <c r="C282" s="21"/>
      <c r="D282" s="21"/>
      <c r="E282" s="21"/>
    </row>
    <row r="283" spans="3:5" x14ac:dyDescent="0.2">
      <c r="C283" s="21"/>
      <c r="D283" s="21"/>
      <c r="E283" s="21"/>
    </row>
    <row r="284" spans="3:5" x14ac:dyDescent="0.2">
      <c r="C284" s="21"/>
      <c r="D284" s="21"/>
      <c r="E284" s="21"/>
    </row>
    <row r="285" spans="3:5" x14ac:dyDescent="0.2">
      <c r="C285" s="21"/>
      <c r="D285" s="21"/>
      <c r="E285" s="21"/>
    </row>
    <row r="286" spans="3:5" x14ac:dyDescent="0.2">
      <c r="C286" s="21"/>
      <c r="D286" s="21"/>
      <c r="E286" s="21"/>
    </row>
    <row r="287" spans="3:5" x14ac:dyDescent="0.2">
      <c r="C287" s="21"/>
      <c r="D287" s="21"/>
      <c r="E287" s="21"/>
    </row>
    <row r="288" spans="3:5" x14ac:dyDescent="0.2">
      <c r="C288" s="21"/>
      <c r="D288" s="21"/>
      <c r="E288" s="21"/>
    </row>
    <row r="289" spans="3:5" x14ac:dyDescent="0.2">
      <c r="C289" s="21"/>
      <c r="D289" s="21"/>
      <c r="E289" s="21"/>
    </row>
    <row r="290" spans="3:5" x14ac:dyDescent="0.2">
      <c r="C290" s="21"/>
      <c r="D290" s="21"/>
      <c r="E290" s="21"/>
    </row>
    <row r="291" spans="3:5" x14ac:dyDescent="0.2">
      <c r="C291" s="21"/>
      <c r="D291" s="21"/>
      <c r="E291" s="21"/>
    </row>
    <row r="292" spans="3:5" x14ac:dyDescent="0.2">
      <c r="C292" s="21"/>
      <c r="D292" s="21"/>
      <c r="E292" s="21"/>
    </row>
    <row r="293" spans="3:5" x14ac:dyDescent="0.2">
      <c r="C293" s="21"/>
      <c r="D293" s="21"/>
      <c r="E293" s="21"/>
    </row>
    <row r="294" spans="3:5" x14ac:dyDescent="0.2">
      <c r="C294" s="21"/>
      <c r="D294" s="21"/>
      <c r="E294" s="21"/>
    </row>
    <row r="295" spans="3:5" x14ac:dyDescent="0.2">
      <c r="C295" s="21"/>
      <c r="D295" s="21"/>
      <c r="E295" s="21"/>
    </row>
    <row r="296" spans="3:5" x14ac:dyDescent="0.2">
      <c r="C296" s="21"/>
      <c r="D296" s="21"/>
      <c r="E296" s="21"/>
    </row>
    <row r="297" spans="3:5" x14ac:dyDescent="0.2">
      <c r="C297" s="21"/>
      <c r="D297" s="21"/>
      <c r="E297" s="21"/>
    </row>
    <row r="298" spans="3:5" x14ac:dyDescent="0.2">
      <c r="C298" s="21"/>
      <c r="D298" s="21"/>
      <c r="E298" s="21"/>
    </row>
    <row r="299" spans="3:5" x14ac:dyDescent="0.2">
      <c r="C299" s="21"/>
      <c r="D299" s="21"/>
      <c r="E299" s="21"/>
    </row>
    <row r="300" spans="3:5" x14ac:dyDescent="0.2">
      <c r="C300" s="21"/>
      <c r="D300" s="21"/>
      <c r="E300" s="21"/>
    </row>
    <row r="301" spans="3:5" x14ac:dyDescent="0.2">
      <c r="C301" s="21"/>
      <c r="D301" s="21"/>
      <c r="E301" s="21"/>
    </row>
    <row r="302" spans="3:5" x14ac:dyDescent="0.2">
      <c r="C302" s="21"/>
      <c r="D302" s="21"/>
      <c r="E302" s="21"/>
    </row>
    <row r="303" spans="3:5" x14ac:dyDescent="0.2">
      <c r="C303" s="21"/>
      <c r="D303" s="21"/>
      <c r="E303" s="21"/>
    </row>
    <row r="304" spans="3:5" x14ac:dyDescent="0.2">
      <c r="C304" s="21"/>
      <c r="D304" s="21"/>
      <c r="E304" s="21"/>
    </row>
    <row r="305" spans="3:5" x14ac:dyDescent="0.2">
      <c r="C305" s="21"/>
      <c r="D305" s="21"/>
      <c r="E305" s="21"/>
    </row>
    <row r="306" spans="3:5" x14ac:dyDescent="0.2">
      <c r="C306" s="21"/>
      <c r="D306" s="21"/>
      <c r="E306" s="21"/>
    </row>
    <row r="307" spans="3:5" x14ac:dyDescent="0.2">
      <c r="C307" s="21"/>
      <c r="D307" s="21"/>
      <c r="E307" s="21"/>
    </row>
    <row r="308" spans="3:5" x14ac:dyDescent="0.2">
      <c r="C308" s="21"/>
      <c r="D308" s="21"/>
      <c r="E308" s="21"/>
    </row>
    <row r="309" spans="3:5" x14ac:dyDescent="0.2">
      <c r="C309" s="21"/>
      <c r="D309" s="21"/>
      <c r="E309" s="21"/>
    </row>
    <row r="310" spans="3:5" x14ac:dyDescent="0.2">
      <c r="C310" s="21"/>
      <c r="D310" s="21"/>
      <c r="E310" s="21"/>
    </row>
    <row r="311" spans="3:5" x14ac:dyDescent="0.2">
      <c r="C311" s="21"/>
      <c r="D311" s="21"/>
      <c r="E311" s="21"/>
    </row>
    <row r="312" spans="3:5" x14ac:dyDescent="0.2">
      <c r="C312" s="21"/>
      <c r="D312" s="21"/>
      <c r="E312" s="21"/>
    </row>
    <row r="313" spans="3:5" x14ac:dyDescent="0.2">
      <c r="C313" s="21"/>
      <c r="D313" s="21"/>
      <c r="E313" s="21"/>
    </row>
    <row r="314" spans="3:5" x14ac:dyDescent="0.2">
      <c r="C314" s="21"/>
      <c r="D314" s="21"/>
      <c r="E314" s="21"/>
    </row>
    <row r="315" spans="3:5" x14ac:dyDescent="0.2">
      <c r="C315" s="21"/>
      <c r="D315" s="21"/>
      <c r="E315" s="21"/>
    </row>
    <row r="316" spans="3:5" x14ac:dyDescent="0.2">
      <c r="C316" s="21"/>
      <c r="D316" s="21"/>
      <c r="E316" s="21"/>
    </row>
    <row r="317" spans="3:5" x14ac:dyDescent="0.2">
      <c r="C317" s="21"/>
      <c r="D317" s="21"/>
      <c r="E317" s="21"/>
    </row>
    <row r="318" spans="3:5" x14ac:dyDescent="0.2">
      <c r="C318" s="21"/>
      <c r="D318" s="21"/>
      <c r="E318" s="21"/>
    </row>
    <row r="319" spans="3:5" x14ac:dyDescent="0.2">
      <c r="C319" s="21"/>
      <c r="D319" s="21"/>
      <c r="E319" s="21"/>
    </row>
    <row r="320" spans="3:5" x14ac:dyDescent="0.2">
      <c r="C320" s="21"/>
      <c r="D320" s="21"/>
      <c r="E320" s="21"/>
    </row>
    <row r="321" spans="3:5" x14ac:dyDescent="0.2">
      <c r="C321" s="21"/>
      <c r="D321" s="21"/>
      <c r="E321" s="21"/>
    </row>
    <row r="322" spans="3:5" x14ac:dyDescent="0.2">
      <c r="C322" s="21"/>
      <c r="D322" s="21"/>
      <c r="E322" s="21"/>
    </row>
    <row r="323" spans="3:5" x14ac:dyDescent="0.2">
      <c r="C323" s="21"/>
      <c r="D323" s="21"/>
      <c r="E323" s="21"/>
    </row>
    <row r="324" spans="3:5" x14ac:dyDescent="0.2">
      <c r="C324" s="21"/>
      <c r="D324" s="21"/>
      <c r="E324" s="21"/>
    </row>
    <row r="325" spans="3:5" x14ac:dyDescent="0.2">
      <c r="C325" s="21"/>
      <c r="D325" s="21"/>
      <c r="E325" s="21"/>
    </row>
    <row r="326" spans="3:5" x14ac:dyDescent="0.2">
      <c r="C326" s="21"/>
      <c r="D326" s="21"/>
      <c r="E326" s="21"/>
    </row>
    <row r="327" spans="3:5" x14ac:dyDescent="0.2">
      <c r="C327" s="21"/>
      <c r="D327" s="21"/>
      <c r="E327" s="21"/>
    </row>
    <row r="328" spans="3:5" x14ac:dyDescent="0.2">
      <c r="C328" s="21"/>
      <c r="D328" s="21"/>
      <c r="E328" s="21"/>
    </row>
    <row r="329" spans="3:5" x14ac:dyDescent="0.2">
      <c r="C329" s="21"/>
      <c r="D329" s="21"/>
      <c r="E329" s="21"/>
    </row>
    <row r="330" spans="3:5" x14ac:dyDescent="0.2">
      <c r="C330" s="21"/>
      <c r="D330" s="21"/>
      <c r="E330" s="21"/>
    </row>
    <row r="331" spans="3:5" x14ac:dyDescent="0.2">
      <c r="C331" s="21"/>
      <c r="D331" s="21"/>
      <c r="E331" s="21"/>
    </row>
    <row r="332" spans="3:5" x14ac:dyDescent="0.2">
      <c r="C332" s="21"/>
      <c r="D332" s="21"/>
      <c r="E332" s="21"/>
    </row>
    <row r="333" spans="3:5" x14ac:dyDescent="0.2">
      <c r="C333" s="21"/>
      <c r="D333" s="21"/>
      <c r="E333" s="21"/>
    </row>
    <row r="334" spans="3:5" x14ac:dyDescent="0.2">
      <c r="C334" s="21"/>
      <c r="D334" s="21"/>
      <c r="E334" s="21"/>
    </row>
    <row r="335" spans="3:5" x14ac:dyDescent="0.2">
      <c r="C335" s="21"/>
      <c r="D335" s="21"/>
      <c r="E335" s="21"/>
    </row>
    <row r="336" spans="3:5" x14ac:dyDescent="0.2">
      <c r="C336" s="21"/>
      <c r="D336" s="21"/>
      <c r="E336" s="21"/>
    </row>
    <row r="337" spans="3:5" x14ac:dyDescent="0.2">
      <c r="C337" s="21"/>
      <c r="D337" s="21"/>
      <c r="E337" s="21"/>
    </row>
    <row r="338" spans="3:5" x14ac:dyDescent="0.2">
      <c r="C338" s="21"/>
      <c r="D338" s="21"/>
      <c r="E338" s="21"/>
    </row>
    <row r="339" spans="3:5" x14ac:dyDescent="0.2">
      <c r="C339" s="21"/>
      <c r="D339" s="21"/>
      <c r="E339" s="21"/>
    </row>
    <row r="340" spans="3:5" x14ac:dyDescent="0.2">
      <c r="C340" s="21"/>
      <c r="D340" s="21"/>
      <c r="E340" s="21"/>
    </row>
    <row r="341" spans="3:5" x14ac:dyDescent="0.2">
      <c r="C341" s="21"/>
      <c r="D341" s="21"/>
      <c r="E341" s="21"/>
    </row>
    <row r="342" spans="3:5" x14ac:dyDescent="0.2">
      <c r="C342" s="21"/>
      <c r="D342" s="21"/>
      <c r="E342" s="21"/>
    </row>
    <row r="343" spans="3:5" x14ac:dyDescent="0.2">
      <c r="C343" s="21"/>
      <c r="D343" s="21"/>
      <c r="E343" s="21"/>
    </row>
    <row r="344" spans="3:5" x14ac:dyDescent="0.2">
      <c r="C344" s="21"/>
      <c r="D344" s="21"/>
      <c r="E344" s="21"/>
    </row>
    <row r="345" spans="3:5" x14ac:dyDescent="0.2">
      <c r="C345" s="21"/>
      <c r="D345" s="21"/>
      <c r="E345" s="21"/>
    </row>
    <row r="346" spans="3:5" x14ac:dyDescent="0.2">
      <c r="C346" s="21"/>
      <c r="D346" s="21"/>
      <c r="E346" s="21"/>
    </row>
    <row r="347" spans="3:5" x14ac:dyDescent="0.2">
      <c r="C347" s="21"/>
      <c r="D347" s="21"/>
      <c r="E347" s="21"/>
    </row>
    <row r="348" spans="3:5" x14ac:dyDescent="0.2">
      <c r="C348" s="21"/>
      <c r="D348" s="21"/>
      <c r="E348" s="21"/>
    </row>
    <row r="349" spans="3:5" x14ac:dyDescent="0.2">
      <c r="C349" s="21"/>
      <c r="D349" s="21"/>
      <c r="E349" s="21"/>
    </row>
    <row r="350" spans="3:5" x14ac:dyDescent="0.2">
      <c r="C350" s="21"/>
      <c r="D350" s="21"/>
      <c r="E350" s="21"/>
    </row>
    <row r="351" spans="3:5" x14ac:dyDescent="0.2">
      <c r="C351" s="21"/>
      <c r="D351" s="21"/>
      <c r="E351" s="21"/>
    </row>
    <row r="352" spans="3:5" x14ac:dyDescent="0.2">
      <c r="C352" s="21"/>
      <c r="D352" s="21"/>
      <c r="E352" s="21"/>
    </row>
    <row r="353" spans="3:5" x14ac:dyDescent="0.2">
      <c r="C353" s="21"/>
      <c r="D353" s="21"/>
      <c r="E353" s="21"/>
    </row>
    <row r="354" spans="3:5" x14ac:dyDescent="0.2">
      <c r="C354" s="21"/>
      <c r="D354" s="21"/>
      <c r="E354" s="21"/>
    </row>
    <row r="355" spans="3:5" x14ac:dyDescent="0.2">
      <c r="C355" s="21"/>
      <c r="D355" s="21"/>
      <c r="E355" s="21"/>
    </row>
    <row r="356" spans="3:5" x14ac:dyDescent="0.2">
      <c r="C356" s="21"/>
      <c r="D356" s="21"/>
      <c r="E356" s="21"/>
    </row>
    <row r="357" spans="3:5" x14ac:dyDescent="0.2">
      <c r="C357" s="21"/>
      <c r="D357" s="21"/>
      <c r="E357" s="21"/>
    </row>
    <row r="358" spans="3:5" x14ac:dyDescent="0.2">
      <c r="C358" s="21"/>
      <c r="D358" s="21"/>
      <c r="E358" s="21"/>
    </row>
    <row r="359" spans="3:5" x14ac:dyDescent="0.2">
      <c r="C359" s="21"/>
      <c r="D359" s="21"/>
      <c r="E359" s="21"/>
    </row>
    <row r="360" spans="3:5" x14ac:dyDescent="0.2">
      <c r="C360" s="21"/>
      <c r="D360" s="21"/>
      <c r="E360" s="21"/>
    </row>
    <row r="361" spans="3:5" x14ac:dyDescent="0.2">
      <c r="C361" s="21"/>
      <c r="D361" s="21"/>
      <c r="E361" s="21"/>
    </row>
    <row r="362" spans="3:5" x14ac:dyDescent="0.2">
      <c r="C362" s="21"/>
      <c r="D362" s="21"/>
      <c r="E362" s="21"/>
    </row>
    <row r="363" spans="3:5" x14ac:dyDescent="0.2">
      <c r="C363" s="21"/>
      <c r="D363" s="21"/>
      <c r="E363" s="21"/>
    </row>
    <row r="364" spans="3:5" x14ac:dyDescent="0.2">
      <c r="C364" s="21"/>
      <c r="D364" s="21"/>
      <c r="E364" s="21"/>
    </row>
    <row r="365" spans="3:5" x14ac:dyDescent="0.2">
      <c r="C365" s="21"/>
      <c r="D365" s="21"/>
      <c r="E365" s="21"/>
    </row>
    <row r="366" spans="3:5" x14ac:dyDescent="0.2">
      <c r="C366" s="21"/>
      <c r="D366" s="21"/>
      <c r="E366" s="21"/>
    </row>
    <row r="367" spans="3:5" x14ac:dyDescent="0.2">
      <c r="C367" s="21"/>
      <c r="D367" s="21"/>
      <c r="E367" s="21"/>
    </row>
    <row r="368" spans="3:5" x14ac:dyDescent="0.2">
      <c r="C368" s="21"/>
      <c r="D368" s="21"/>
      <c r="E368" s="21"/>
    </row>
    <row r="369" spans="3:5" x14ac:dyDescent="0.2">
      <c r="C369" s="21"/>
      <c r="D369" s="21"/>
      <c r="E369" s="21"/>
    </row>
    <row r="370" spans="3:5" x14ac:dyDescent="0.2">
      <c r="C370" s="21"/>
      <c r="D370" s="21"/>
      <c r="E370" s="21"/>
    </row>
    <row r="371" spans="3:5" x14ac:dyDescent="0.2">
      <c r="C371" s="21"/>
      <c r="D371" s="21"/>
      <c r="E371" s="21"/>
    </row>
    <row r="372" spans="3:5" x14ac:dyDescent="0.2">
      <c r="C372" s="21"/>
      <c r="D372" s="21"/>
      <c r="E372" s="21"/>
    </row>
    <row r="373" spans="3:5" x14ac:dyDescent="0.2">
      <c r="C373" s="21"/>
      <c r="D373" s="21"/>
      <c r="E373" s="21"/>
    </row>
    <row r="374" spans="3:5" x14ac:dyDescent="0.2">
      <c r="C374" s="21"/>
      <c r="D374" s="21"/>
      <c r="E374" s="21"/>
    </row>
    <row r="375" spans="3:5" x14ac:dyDescent="0.2">
      <c r="C375" s="21"/>
      <c r="D375" s="21"/>
      <c r="E375" s="21"/>
    </row>
    <row r="376" spans="3:5" x14ac:dyDescent="0.2">
      <c r="C376" s="21"/>
      <c r="D376" s="21"/>
      <c r="E376" s="21"/>
    </row>
    <row r="377" spans="3:5" x14ac:dyDescent="0.2">
      <c r="C377" s="21"/>
      <c r="D377" s="21"/>
      <c r="E377" s="21"/>
    </row>
    <row r="378" spans="3:5" x14ac:dyDescent="0.2">
      <c r="C378" s="21"/>
      <c r="D378" s="21"/>
      <c r="E378" s="21"/>
    </row>
    <row r="379" spans="3:5" x14ac:dyDescent="0.2">
      <c r="C379" s="21"/>
      <c r="D379" s="21"/>
      <c r="E379" s="21"/>
    </row>
    <row r="380" spans="3:5" x14ac:dyDescent="0.2">
      <c r="C380" s="21"/>
      <c r="D380" s="21"/>
      <c r="E380" s="21"/>
    </row>
    <row r="381" spans="3:5" x14ac:dyDescent="0.2">
      <c r="C381" s="21"/>
      <c r="D381" s="21"/>
      <c r="E381" s="21"/>
    </row>
    <row r="382" spans="3:5" x14ac:dyDescent="0.2">
      <c r="C382" s="21"/>
      <c r="D382" s="21"/>
      <c r="E382" s="21"/>
    </row>
    <row r="383" spans="3:5" x14ac:dyDescent="0.2">
      <c r="C383" s="21"/>
      <c r="D383" s="21"/>
      <c r="E383" s="21"/>
    </row>
    <row r="384" spans="3:5" x14ac:dyDescent="0.2">
      <c r="C384" s="21"/>
      <c r="D384" s="21"/>
      <c r="E384" s="21"/>
    </row>
    <row r="385" spans="3:5" x14ac:dyDescent="0.2">
      <c r="C385" s="21"/>
      <c r="D385" s="21"/>
      <c r="E385" s="21"/>
    </row>
    <row r="386" spans="3:5" x14ac:dyDescent="0.2">
      <c r="C386" s="21"/>
      <c r="D386" s="21"/>
      <c r="E386" s="21"/>
    </row>
    <row r="387" spans="3:5" x14ac:dyDescent="0.2">
      <c r="C387" s="21"/>
      <c r="D387" s="21"/>
      <c r="E387" s="21"/>
    </row>
    <row r="388" spans="3:5" x14ac:dyDescent="0.2">
      <c r="C388" s="21"/>
      <c r="D388" s="21"/>
      <c r="E388" s="21"/>
    </row>
    <row r="389" spans="3:5" x14ac:dyDescent="0.2">
      <c r="C389" s="21"/>
      <c r="D389" s="21"/>
      <c r="E389" s="21"/>
    </row>
    <row r="390" spans="3:5" x14ac:dyDescent="0.2">
      <c r="C390" s="21"/>
      <c r="D390" s="21"/>
      <c r="E390" s="21"/>
    </row>
    <row r="391" spans="3:5" x14ac:dyDescent="0.2">
      <c r="C391" s="21"/>
      <c r="D391" s="21"/>
      <c r="E391" s="21"/>
    </row>
    <row r="392" spans="3:5" x14ac:dyDescent="0.2">
      <c r="C392" s="21"/>
      <c r="D392" s="21"/>
      <c r="E392" s="21"/>
    </row>
    <row r="393" spans="3:5" x14ac:dyDescent="0.2">
      <c r="C393" s="21"/>
      <c r="D393" s="21"/>
      <c r="E393" s="21"/>
    </row>
    <row r="394" spans="3:5" x14ac:dyDescent="0.2">
      <c r="C394" s="21"/>
      <c r="D394" s="21"/>
      <c r="E394" s="21"/>
    </row>
    <row r="395" spans="3:5" x14ac:dyDescent="0.2">
      <c r="C395" s="21"/>
      <c r="D395" s="21"/>
      <c r="E395" s="21"/>
    </row>
    <row r="396" spans="3:5" x14ac:dyDescent="0.2">
      <c r="C396" s="21"/>
      <c r="D396" s="21"/>
      <c r="E396" s="21"/>
    </row>
    <row r="397" spans="3:5" x14ac:dyDescent="0.2">
      <c r="C397" s="21"/>
      <c r="D397" s="21"/>
      <c r="E397" s="21"/>
    </row>
    <row r="398" spans="3:5" x14ac:dyDescent="0.2">
      <c r="C398" s="21"/>
      <c r="D398" s="21"/>
      <c r="E398" s="21"/>
    </row>
    <row r="399" spans="3:5" x14ac:dyDescent="0.2">
      <c r="C399" s="21"/>
      <c r="D399" s="21"/>
      <c r="E399" s="21"/>
    </row>
    <row r="400" spans="3:5" x14ac:dyDescent="0.2">
      <c r="C400" s="21"/>
      <c r="D400" s="21"/>
      <c r="E400" s="21"/>
    </row>
    <row r="401" spans="3:5" x14ac:dyDescent="0.2">
      <c r="C401" s="21"/>
      <c r="D401" s="21"/>
      <c r="E401" s="21"/>
    </row>
    <row r="402" spans="3:5" x14ac:dyDescent="0.2">
      <c r="C402" s="21"/>
      <c r="D402" s="21"/>
      <c r="E402" s="21"/>
    </row>
    <row r="403" spans="3:5" x14ac:dyDescent="0.2">
      <c r="C403" s="21"/>
      <c r="D403" s="21"/>
      <c r="E403" s="21"/>
    </row>
    <row r="404" spans="3:5" x14ac:dyDescent="0.2">
      <c r="C404" s="21"/>
      <c r="D404" s="21"/>
      <c r="E404" s="21"/>
    </row>
    <row r="405" spans="3:5" x14ac:dyDescent="0.2">
      <c r="C405" s="21"/>
      <c r="D405" s="21"/>
      <c r="E405" s="21"/>
    </row>
    <row r="406" spans="3:5" x14ac:dyDescent="0.2">
      <c r="C406" s="21"/>
      <c r="D406" s="21"/>
      <c r="E406" s="21"/>
    </row>
    <row r="407" spans="3:5" x14ac:dyDescent="0.2">
      <c r="C407" s="21"/>
      <c r="D407" s="21"/>
      <c r="E407" s="21"/>
    </row>
    <row r="408" spans="3:5" x14ac:dyDescent="0.2">
      <c r="C408" s="21"/>
      <c r="D408" s="21"/>
      <c r="E408" s="21"/>
    </row>
    <row r="409" spans="3:5" x14ac:dyDescent="0.2">
      <c r="C409" s="21"/>
      <c r="D409" s="21"/>
      <c r="E409" s="21"/>
    </row>
    <row r="410" spans="3:5" x14ac:dyDescent="0.2">
      <c r="C410" s="21"/>
      <c r="D410" s="21"/>
      <c r="E410" s="21"/>
    </row>
    <row r="411" spans="3:5" x14ac:dyDescent="0.2">
      <c r="C411" s="21"/>
      <c r="D411" s="21"/>
      <c r="E411" s="21"/>
    </row>
    <row r="412" spans="3:5" x14ac:dyDescent="0.2">
      <c r="C412" s="21"/>
      <c r="D412" s="21"/>
      <c r="E412" s="21"/>
    </row>
    <row r="413" spans="3:5" x14ac:dyDescent="0.2">
      <c r="C413" s="21"/>
      <c r="D413" s="21"/>
      <c r="E413" s="21"/>
    </row>
    <row r="414" spans="3:5" x14ac:dyDescent="0.2">
      <c r="C414" s="21"/>
      <c r="D414" s="21"/>
      <c r="E414" s="21"/>
    </row>
    <row r="415" spans="3:5" x14ac:dyDescent="0.2">
      <c r="C415" s="21"/>
      <c r="D415" s="21"/>
      <c r="E415" s="21"/>
    </row>
    <row r="416" spans="3:5" x14ac:dyDescent="0.2">
      <c r="C416" s="21"/>
      <c r="D416" s="21"/>
      <c r="E416" s="21"/>
    </row>
    <row r="417" spans="3:5" x14ac:dyDescent="0.2">
      <c r="C417" s="21"/>
      <c r="D417" s="21"/>
      <c r="E417" s="21"/>
    </row>
    <row r="418" spans="3:5" x14ac:dyDescent="0.2">
      <c r="C418" s="21"/>
      <c r="D418" s="21"/>
      <c r="E418" s="21"/>
    </row>
    <row r="419" spans="3:5" x14ac:dyDescent="0.2">
      <c r="C419" s="21"/>
      <c r="D419" s="21"/>
      <c r="E419" s="21"/>
    </row>
    <row r="420" spans="3:5" x14ac:dyDescent="0.2">
      <c r="C420" s="21"/>
      <c r="D420" s="21"/>
      <c r="E420" s="21"/>
    </row>
    <row r="421" spans="3:5" x14ac:dyDescent="0.2">
      <c r="C421" s="21"/>
      <c r="D421" s="21"/>
      <c r="E421" s="21"/>
    </row>
    <row r="422" spans="3:5" x14ac:dyDescent="0.2">
      <c r="C422" s="21"/>
      <c r="D422" s="21"/>
      <c r="E422" s="21"/>
    </row>
    <row r="423" spans="3:5" x14ac:dyDescent="0.2">
      <c r="C423" s="21"/>
      <c r="D423" s="21"/>
      <c r="E423" s="21"/>
    </row>
    <row r="424" spans="3:5" x14ac:dyDescent="0.2">
      <c r="C424" s="21"/>
      <c r="D424" s="21"/>
      <c r="E424" s="21"/>
    </row>
    <row r="425" spans="3:5" x14ac:dyDescent="0.2">
      <c r="C425" s="21"/>
      <c r="D425" s="21"/>
      <c r="E425" s="21"/>
    </row>
    <row r="426" spans="3:5" x14ac:dyDescent="0.2">
      <c r="C426" s="21"/>
      <c r="D426" s="21"/>
      <c r="E426" s="21"/>
    </row>
    <row r="427" spans="3:5" x14ac:dyDescent="0.2">
      <c r="C427" s="21"/>
      <c r="D427" s="21"/>
      <c r="E427" s="21"/>
    </row>
    <row r="428" spans="3:5" x14ac:dyDescent="0.2">
      <c r="C428" s="21"/>
      <c r="D428" s="21"/>
      <c r="E428" s="21"/>
    </row>
    <row r="429" spans="3:5" x14ac:dyDescent="0.2">
      <c r="C429" s="21"/>
      <c r="D429" s="21"/>
      <c r="E429" s="21"/>
    </row>
    <row r="430" spans="3:5" x14ac:dyDescent="0.2">
      <c r="C430" s="21"/>
      <c r="D430" s="21"/>
      <c r="E430" s="21"/>
    </row>
    <row r="431" spans="3:5" x14ac:dyDescent="0.2">
      <c r="C431" s="21"/>
      <c r="D431" s="21"/>
      <c r="E431" s="21"/>
    </row>
    <row r="432" spans="3:5" x14ac:dyDescent="0.2">
      <c r="C432" s="21"/>
      <c r="D432" s="21"/>
      <c r="E432" s="21"/>
    </row>
    <row r="433" spans="3:5" x14ac:dyDescent="0.2">
      <c r="C433" s="21"/>
      <c r="D433" s="21"/>
      <c r="E433" s="21"/>
    </row>
    <row r="434" spans="3:5" x14ac:dyDescent="0.2">
      <c r="C434" s="21"/>
      <c r="D434" s="21"/>
      <c r="E434" s="21"/>
    </row>
    <row r="435" spans="3:5" x14ac:dyDescent="0.2">
      <c r="C435" s="21"/>
      <c r="D435" s="21"/>
      <c r="E435" s="21"/>
    </row>
    <row r="436" spans="3:5" x14ac:dyDescent="0.2">
      <c r="C436" s="21"/>
      <c r="D436" s="21"/>
      <c r="E436" s="21"/>
    </row>
    <row r="437" spans="3:5" x14ac:dyDescent="0.2">
      <c r="C437" s="21"/>
      <c r="D437" s="21"/>
      <c r="E437" s="21"/>
    </row>
    <row r="438" spans="3:5" x14ac:dyDescent="0.2">
      <c r="C438" s="21"/>
      <c r="D438" s="21"/>
      <c r="E438" s="21"/>
    </row>
    <row r="439" spans="3:5" x14ac:dyDescent="0.2">
      <c r="C439" s="21"/>
      <c r="D439" s="21"/>
      <c r="E439" s="21"/>
    </row>
    <row r="440" spans="3:5" x14ac:dyDescent="0.2">
      <c r="C440" s="21"/>
      <c r="D440" s="21"/>
      <c r="E440" s="21"/>
    </row>
    <row r="441" spans="3:5" x14ac:dyDescent="0.2">
      <c r="C441" s="21"/>
      <c r="D441" s="21"/>
      <c r="E441" s="21"/>
    </row>
    <row r="442" spans="3:5" x14ac:dyDescent="0.2">
      <c r="C442" s="21"/>
      <c r="D442" s="21"/>
      <c r="E442" s="21"/>
    </row>
    <row r="443" spans="3:5" x14ac:dyDescent="0.2">
      <c r="C443" s="21"/>
      <c r="D443" s="21"/>
      <c r="E443" s="21"/>
    </row>
    <row r="444" spans="3:5" x14ac:dyDescent="0.2">
      <c r="C444" s="21"/>
      <c r="D444" s="21"/>
      <c r="E444" s="21"/>
    </row>
    <row r="445" spans="3:5" x14ac:dyDescent="0.2">
      <c r="C445" s="21"/>
      <c r="D445" s="21"/>
      <c r="E445" s="21"/>
    </row>
    <row r="446" spans="3:5" x14ac:dyDescent="0.2">
      <c r="C446" s="21"/>
      <c r="D446" s="21"/>
      <c r="E446" s="21"/>
    </row>
    <row r="447" spans="3:5" x14ac:dyDescent="0.2">
      <c r="C447" s="21"/>
      <c r="D447" s="21"/>
      <c r="E447" s="21"/>
    </row>
    <row r="448" spans="3:5" x14ac:dyDescent="0.2">
      <c r="C448" s="21"/>
      <c r="D448" s="21"/>
      <c r="E448" s="21"/>
    </row>
    <row r="449" spans="3:5" x14ac:dyDescent="0.2">
      <c r="C449" s="21"/>
      <c r="D449" s="21"/>
      <c r="E449" s="21"/>
    </row>
    <row r="450" spans="3:5" x14ac:dyDescent="0.2">
      <c r="C450" s="21"/>
      <c r="D450" s="21"/>
      <c r="E450" s="21"/>
    </row>
    <row r="451" spans="3:5" x14ac:dyDescent="0.2">
      <c r="C451" s="21"/>
      <c r="D451" s="21"/>
      <c r="E451" s="21"/>
    </row>
    <row r="452" spans="3:5" x14ac:dyDescent="0.2">
      <c r="C452" s="21"/>
      <c r="D452" s="21"/>
      <c r="E452" s="21"/>
    </row>
    <row r="453" spans="3:5" x14ac:dyDescent="0.2">
      <c r="C453" s="21"/>
      <c r="D453" s="21"/>
      <c r="E453" s="21"/>
    </row>
    <row r="454" spans="3:5" x14ac:dyDescent="0.2">
      <c r="C454" s="21"/>
      <c r="D454" s="21"/>
      <c r="E454" s="21"/>
    </row>
    <row r="455" spans="3:5" x14ac:dyDescent="0.2">
      <c r="C455" s="21"/>
      <c r="D455" s="21"/>
      <c r="E455" s="21"/>
    </row>
    <row r="456" spans="3:5" x14ac:dyDescent="0.2">
      <c r="C456" s="21"/>
      <c r="D456" s="21"/>
      <c r="E456" s="21"/>
    </row>
    <row r="457" spans="3:5" x14ac:dyDescent="0.2">
      <c r="C457" s="21"/>
      <c r="D457" s="21"/>
      <c r="E457" s="21"/>
    </row>
    <row r="458" spans="3:5" x14ac:dyDescent="0.2">
      <c r="C458" s="21"/>
      <c r="D458" s="21"/>
      <c r="E458" s="21"/>
    </row>
    <row r="459" spans="3:5" x14ac:dyDescent="0.2">
      <c r="C459" s="21"/>
      <c r="D459" s="21"/>
      <c r="E459" s="21"/>
    </row>
    <row r="460" spans="3:5" x14ac:dyDescent="0.2">
      <c r="C460" s="21"/>
      <c r="D460" s="21"/>
      <c r="E460" s="21"/>
    </row>
    <row r="461" spans="3:5" x14ac:dyDescent="0.2">
      <c r="C461" s="21"/>
      <c r="D461" s="21"/>
      <c r="E461" s="21"/>
    </row>
    <row r="462" spans="3:5" x14ac:dyDescent="0.2">
      <c r="C462" s="21"/>
      <c r="D462" s="21"/>
      <c r="E462" s="21"/>
    </row>
    <row r="463" spans="3:5" x14ac:dyDescent="0.2">
      <c r="C463" s="21"/>
      <c r="D463" s="21"/>
      <c r="E463" s="21"/>
    </row>
    <row r="464" spans="3:5" x14ac:dyDescent="0.2">
      <c r="C464" s="21"/>
      <c r="D464" s="21"/>
      <c r="E464" s="21"/>
    </row>
    <row r="465" spans="3:5" x14ac:dyDescent="0.2">
      <c r="C465" s="21"/>
      <c r="D465" s="21"/>
      <c r="E465" s="21"/>
    </row>
    <row r="466" spans="3:5" x14ac:dyDescent="0.2">
      <c r="C466" s="21"/>
      <c r="D466" s="21"/>
      <c r="E466" s="21"/>
    </row>
    <row r="467" spans="3:5" x14ac:dyDescent="0.2">
      <c r="C467" s="21"/>
      <c r="D467" s="21"/>
      <c r="E467" s="21"/>
    </row>
    <row r="468" spans="3:5" x14ac:dyDescent="0.2">
      <c r="C468" s="21"/>
      <c r="D468" s="21"/>
      <c r="E468" s="21"/>
    </row>
    <row r="469" spans="3:5" x14ac:dyDescent="0.2">
      <c r="C469" s="21"/>
      <c r="D469" s="21"/>
      <c r="E469" s="21"/>
    </row>
    <row r="470" spans="3:5" x14ac:dyDescent="0.2">
      <c r="C470" s="21"/>
      <c r="D470" s="21"/>
      <c r="E470" s="21"/>
    </row>
    <row r="471" spans="3:5" x14ac:dyDescent="0.2">
      <c r="C471" s="21"/>
      <c r="D471" s="21"/>
      <c r="E471" s="21"/>
    </row>
    <row r="472" spans="3:5" x14ac:dyDescent="0.2">
      <c r="C472" s="21"/>
      <c r="D472" s="21"/>
      <c r="E472" s="21"/>
    </row>
    <row r="473" spans="3:5" x14ac:dyDescent="0.2">
      <c r="C473" s="21"/>
      <c r="D473" s="21"/>
      <c r="E473" s="21"/>
    </row>
    <row r="474" spans="3:5" x14ac:dyDescent="0.2">
      <c r="C474" s="21"/>
      <c r="D474" s="21"/>
      <c r="E474" s="21"/>
    </row>
    <row r="475" spans="3:5" x14ac:dyDescent="0.2">
      <c r="C475" s="21"/>
      <c r="D475" s="21"/>
      <c r="E475" s="21"/>
    </row>
    <row r="476" spans="3:5" x14ac:dyDescent="0.2">
      <c r="C476" s="21"/>
      <c r="D476" s="21"/>
      <c r="E476" s="21"/>
    </row>
    <row r="477" spans="3:5" x14ac:dyDescent="0.2">
      <c r="C477" s="21"/>
      <c r="D477" s="21"/>
      <c r="E477" s="21"/>
    </row>
    <row r="478" spans="3:5" x14ac:dyDescent="0.2">
      <c r="C478" s="21"/>
      <c r="D478" s="21"/>
      <c r="E478" s="21"/>
    </row>
    <row r="479" spans="3:5" x14ac:dyDescent="0.2">
      <c r="C479" s="21"/>
      <c r="D479" s="21"/>
      <c r="E479" s="21"/>
    </row>
    <row r="480" spans="3:5" x14ac:dyDescent="0.2">
      <c r="C480" s="21"/>
      <c r="D480" s="21"/>
      <c r="E480" s="21"/>
    </row>
    <row r="481" spans="3:5" x14ac:dyDescent="0.2">
      <c r="C481" s="21"/>
      <c r="D481" s="21"/>
      <c r="E481" s="21"/>
    </row>
    <row r="482" spans="3:5" x14ac:dyDescent="0.2">
      <c r="C482" s="21"/>
      <c r="D482" s="21"/>
      <c r="E482" s="21"/>
    </row>
    <row r="483" spans="3:5" x14ac:dyDescent="0.2">
      <c r="C483" s="21"/>
      <c r="D483" s="21"/>
      <c r="E483" s="21"/>
    </row>
    <row r="484" spans="3:5" x14ac:dyDescent="0.2">
      <c r="C484" s="21"/>
      <c r="D484" s="21"/>
      <c r="E484" s="21"/>
    </row>
    <row r="485" spans="3:5" x14ac:dyDescent="0.2">
      <c r="C485" s="21"/>
      <c r="D485" s="21"/>
      <c r="E485" s="21"/>
    </row>
    <row r="486" spans="3:5" x14ac:dyDescent="0.2">
      <c r="C486" s="21"/>
      <c r="D486" s="21"/>
      <c r="E486" s="21"/>
    </row>
    <row r="487" spans="3:5" x14ac:dyDescent="0.2">
      <c r="C487" s="21"/>
      <c r="D487" s="21"/>
      <c r="E487" s="21"/>
    </row>
    <row r="488" spans="3:5" x14ac:dyDescent="0.2">
      <c r="C488" s="21"/>
      <c r="D488" s="21"/>
      <c r="E488" s="21"/>
    </row>
    <row r="489" spans="3:5" x14ac:dyDescent="0.2">
      <c r="C489" s="21"/>
      <c r="D489" s="21"/>
      <c r="E489" s="21"/>
    </row>
    <row r="490" spans="3:5" x14ac:dyDescent="0.2">
      <c r="C490" s="21"/>
      <c r="D490" s="21"/>
      <c r="E490" s="21"/>
    </row>
    <row r="491" spans="3:5" x14ac:dyDescent="0.2">
      <c r="C491" s="21"/>
      <c r="D491" s="21"/>
      <c r="E491" s="21"/>
    </row>
    <row r="492" spans="3:5" x14ac:dyDescent="0.2">
      <c r="C492" s="21"/>
      <c r="D492" s="21"/>
      <c r="E492" s="21"/>
    </row>
    <row r="493" spans="3:5" x14ac:dyDescent="0.2">
      <c r="C493" s="21"/>
      <c r="D493" s="21"/>
      <c r="E493" s="21"/>
    </row>
    <row r="494" spans="3:5" x14ac:dyDescent="0.2">
      <c r="C494" s="21"/>
      <c r="D494" s="21"/>
      <c r="E494" s="21"/>
    </row>
    <row r="495" spans="3:5" x14ac:dyDescent="0.2">
      <c r="C495" s="21"/>
      <c r="D495" s="21"/>
      <c r="E495" s="21"/>
    </row>
    <row r="496" spans="3:5" x14ac:dyDescent="0.2">
      <c r="C496" s="21"/>
      <c r="D496" s="21"/>
      <c r="E496" s="21"/>
    </row>
    <row r="497" spans="3:5" x14ac:dyDescent="0.2">
      <c r="C497" s="21"/>
      <c r="D497" s="21"/>
      <c r="E497" s="21"/>
    </row>
    <row r="498" spans="3:5" x14ac:dyDescent="0.2">
      <c r="C498" s="21"/>
      <c r="D498" s="21"/>
      <c r="E498" s="21"/>
    </row>
    <row r="499" spans="3:5" x14ac:dyDescent="0.2">
      <c r="C499" s="21"/>
      <c r="D499" s="21"/>
      <c r="E499" s="21"/>
    </row>
    <row r="500" spans="3:5" x14ac:dyDescent="0.2">
      <c r="C500" s="21"/>
      <c r="D500" s="21"/>
      <c r="E500" s="21"/>
    </row>
    <row r="501" spans="3:5" x14ac:dyDescent="0.2">
      <c r="C501" s="21"/>
      <c r="D501" s="21"/>
      <c r="E501" s="21"/>
    </row>
    <row r="502" spans="3:5" x14ac:dyDescent="0.2">
      <c r="C502" s="21"/>
      <c r="D502" s="21"/>
      <c r="E502" s="21"/>
    </row>
    <row r="503" spans="3:5" x14ac:dyDescent="0.2">
      <c r="C503" s="21"/>
      <c r="D503" s="21"/>
      <c r="E503" s="21"/>
    </row>
    <row r="504" spans="3:5" x14ac:dyDescent="0.2">
      <c r="C504" s="21"/>
      <c r="D504" s="21"/>
      <c r="E504" s="21"/>
    </row>
    <row r="505" spans="3:5" x14ac:dyDescent="0.2">
      <c r="C505" s="21"/>
      <c r="D505" s="21"/>
      <c r="E505" s="21"/>
    </row>
    <row r="506" spans="3:5" x14ac:dyDescent="0.2">
      <c r="C506" s="21"/>
      <c r="D506" s="21"/>
      <c r="E506" s="21"/>
    </row>
    <row r="507" spans="3:5" x14ac:dyDescent="0.2">
      <c r="C507" s="21"/>
      <c r="D507" s="21"/>
      <c r="E507" s="21"/>
    </row>
    <row r="508" spans="3:5" x14ac:dyDescent="0.2">
      <c r="C508" s="21"/>
      <c r="D508" s="21"/>
      <c r="E508" s="21"/>
    </row>
    <row r="509" spans="3:5" x14ac:dyDescent="0.2">
      <c r="C509" s="21"/>
      <c r="D509" s="21"/>
      <c r="E509" s="21"/>
    </row>
    <row r="510" spans="3:5" x14ac:dyDescent="0.2">
      <c r="C510" s="21"/>
      <c r="D510" s="21"/>
      <c r="E510" s="21"/>
    </row>
    <row r="511" spans="3:5" x14ac:dyDescent="0.2">
      <c r="C511" s="21"/>
      <c r="D511" s="21"/>
      <c r="E511" s="21"/>
    </row>
    <row r="512" spans="3:5" x14ac:dyDescent="0.2">
      <c r="C512" s="21"/>
      <c r="D512" s="21"/>
      <c r="E512" s="21"/>
    </row>
    <row r="513" spans="3:5" x14ac:dyDescent="0.2">
      <c r="C513" s="21"/>
      <c r="D513" s="21"/>
      <c r="E513" s="21"/>
    </row>
    <row r="514" spans="3:5" x14ac:dyDescent="0.2">
      <c r="C514" s="21"/>
      <c r="D514" s="21"/>
      <c r="E514" s="21"/>
    </row>
    <row r="515" spans="3:5" x14ac:dyDescent="0.2">
      <c r="C515" s="21"/>
      <c r="D515" s="21"/>
      <c r="E515" s="21"/>
    </row>
    <row r="516" spans="3:5" x14ac:dyDescent="0.2">
      <c r="C516" s="21"/>
      <c r="D516" s="21"/>
      <c r="E516" s="21"/>
    </row>
    <row r="517" spans="3:5" x14ac:dyDescent="0.2">
      <c r="C517" s="21"/>
      <c r="D517" s="21"/>
      <c r="E517" s="21"/>
    </row>
    <row r="518" spans="3:5" x14ac:dyDescent="0.2">
      <c r="C518" s="21"/>
      <c r="D518" s="21"/>
      <c r="E518" s="21"/>
    </row>
    <row r="519" spans="3:5" x14ac:dyDescent="0.2">
      <c r="C519" s="21"/>
      <c r="D519" s="21"/>
      <c r="E519" s="21"/>
    </row>
    <row r="520" spans="3:5" x14ac:dyDescent="0.2">
      <c r="C520" s="21"/>
      <c r="D520" s="21"/>
      <c r="E520" s="21"/>
    </row>
    <row r="521" spans="3:5" x14ac:dyDescent="0.2">
      <c r="C521" s="21"/>
      <c r="D521" s="21"/>
      <c r="E521" s="21"/>
    </row>
    <row r="522" spans="3:5" x14ac:dyDescent="0.2">
      <c r="C522" s="21"/>
      <c r="D522" s="21"/>
      <c r="E522" s="21"/>
    </row>
    <row r="523" spans="3:5" x14ac:dyDescent="0.2">
      <c r="C523" s="21"/>
      <c r="D523" s="21"/>
      <c r="E523" s="21"/>
    </row>
    <row r="524" spans="3:5" x14ac:dyDescent="0.2">
      <c r="C524" s="21"/>
      <c r="D524" s="21"/>
      <c r="E524" s="21"/>
    </row>
    <row r="525" spans="3:5" x14ac:dyDescent="0.2">
      <c r="C525" s="21"/>
      <c r="D525" s="21"/>
      <c r="E525" s="21"/>
    </row>
    <row r="526" spans="3:5" x14ac:dyDescent="0.2">
      <c r="C526" s="21"/>
      <c r="D526" s="21"/>
      <c r="E526" s="21"/>
    </row>
    <row r="527" spans="3:5" x14ac:dyDescent="0.2">
      <c r="C527" s="21"/>
      <c r="D527" s="21"/>
      <c r="E527" s="21"/>
    </row>
    <row r="528" spans="3:5" x14ac:dyDescent="0.2">
      <c r="C528" s="21"/>
      <c r="D528" s="21"/>
      <c r="E528" s="21"/>
    </row>
    <row r="529" spans="3:5" x14ac:dyDescent="0.2">
      <c r="C529" s="21"/>
      <c r="D529" s="21"/>
      <c r="E529" s="21"/>
    </row>
    <row r="530" spans="3:5" x14ac:dyDescent="0.2">
      <c r="C530" s="21"/>
      <c r="D530" s="21"/>
      <c r="E530" s="21"/>
    </row>
    <row r="531" spans="3:5" x14ac:dyDescent="0.2">
      <c r="C531" s="21"/>
      <c r="D531" s="21"/>
      <c r="E531" s="21"/>
    </row>
    <row r="532" spans="3:5" x14ac:dyDescent="0.2">
      <c r="C532" s="21"/>
      <c r="D532" s="21"/>
      <c r="E532" s="21"/>
    </row>
    <row r="533" spans="3:5" x14ac:dyDescent="0.2">
      <c r="C533" s="21"/>
      <c r="D533" s="21"/>
      <c r="E533" s="21"/>
    </row>
    <row r="534" spans="3:5" x14ac:dyDescent="0.2">
      <c r="C534" s="21"/>
      <c r="D534" s="21"/>
      <c r="E534" s="21"/>
    </row>
    <row r="535" spans="3:5" x14ac:dyDescent="0.2">
      <c r="C535" s="21"/>
      <c r="D535" s="21"/>
      <c r="E535" s="21"/>
    </row>
    <row r="536" spans="3:5" x14ac:dyDescent="0.2">
      <c r="C536" s="21"/>
      <c r="D536" s="21"/>
      <c r="E536" s="21"/>
    </row>
    <row r="537" spans="3:5" x14ac:dyDescent="0.2">
      <c r="C537" s="21"/>
      <c r="D537" s="21"/>
      <c r="E537" s="21"/>
    </row>
    <row r="538" spans="3:5" x14ac:dyDescent="0.2">
      <c r="C538" s="21"/>
      <c r="D538" s="21"/>
      <c r="E538" s="21"/>
    </row>
    <row r="539" spans="3:5" x14ac:dyDescent="0.2">
      <c r="C539" s="21"/>
      <c r="D539" s="21"/>
      <c r="E539" s="21"/>
    </row>
    <row r="540" spans="3:5" x14ac:dyDescent="0.2">
      <c r="C540" s="21"/>
      <c r="D540" s="21"/>
      <c r="E540" s="21"/>
    </row>
    <row r="541" spans="3:5" x14ac:dyDescent="0.2">
      <c r="C541" s="21"/>
      <c r="D541" s="21"/>
      <c r="E541" s="21"/>
    </row>
    <row r="542" spans="3:5" x14ac:dyDescent="0.2">
      <c r="C542" s="21"/>
      <c r="D542" s="21"/>
      <c r="E542" s="21"/>
    </row>
    <row r="543" spans="3:5" x14ac:dyDescent="0.2">
      <c r="C543" s="21"/>
      <c r="D543" s="21"/>
      <c r="E543" s="21"/>
    </row>
    <row r="544" spans="3:5" x14ac:dyDescent="0.2">
      <c r="C544" s="21"/>
      <c r="D544" s="21"/>
      <c r="E544" s="21"/>
    </row>
    <row r="545" spans="3:5" x14ac:dyDescent="0.2">
      <c r="C545" s="21"/>
      <c r="D545" s="21"/>
      <c r="E545" s="21"/>
    </row>
    <row r="546" spans="3:5" x14ac:dyDescent="0.2">
      <c r="C546" s="21"/>
      <c r="D546" s="21"/>
      <c r="E546" s="21"/>
    </row>
    <row r="547" spans="3:5" x14ac:dyDescent="0.2">
      <c r="C547" s="21"/>
      <c r="D547" s="21"/>
      <c r="E547" s="21"/>
    </row>
    <row r="548" spans="3:5" x14ac:dyDescent="0.2">
      <c r="C548" s="21"/>
      <c r="D548" s="21"/>
      <c r="E548" s="21"/>
    </row>
    <row r="549" spans="3:5" x14ac:dyDescent="0.2">
      <c r="C549" s="21"/>
      <c r="D549" s="21"/>
      <c r="E549" s="21"/>
    </row>
    <row r="550" spans="3:5" x14ac:dyDescent="0.2">
      <c r="C550" s="21"/>
      <c r="D550" s="21"/>
      <c r="E550" s="21"/>
    </row>
    <row r="551" spans="3:5" x14ac:dyDescent="0.2">
      <c r="C551" s="21"/>
      <c r="D551" s="21"/>
      <c r="E551" s="21"/>
    </row>
    <row r="552" spans="3:5" x14ac:dyDescent="0.2">
      <c r="C552" s="21"/>
      <c r="D552" s="21"/>
      <c r="E552" s="21"/>
    </row>
    <row r="553" spans="3:5" x14ac:dyDescent="0.2">
      <c r="C553" s="21"/>
      <c r="D553" s="21"/>
      <c r="E553" s="21"/>
    </row>
    <row r="554" spans="3:5" x14ac:dyDescent="0.2">
      <c r="C554" s="21"/>
      <c r="D554" s="21"/>
      <c r="E554" s="21"/>
    </row>
    <row r="555" spans="3:5" x14ac:dyDescent="0.2">
      <c r="C555" s="21"/>
      <c r="D555" s="21"/>
      <c r="E555" s="21"/>
    </row>
    <row r="556" spans="3:5" x14ac:dyDescent="0.2">
      <c r="C556" s="21"/>
      <c r="D556" s="21"/>
      <c r="E556" s="21"/>
    </row>
    <row r="557" spans="3:5" x14ac:dyDescent="0.2">
      <c r="C557" s="21"/>
      <c r="D557" s="21"/>
      <c r="E557" s="21"/>
    </row>
    <row r="558" spans="3:5" x14ac:dyDescent="0.2">
      <c r="C558" s="21"/>
      <c r="D558" s="21"/>
      <c r="E558" s="21"/>
    </row>
    <row r="559" spans="3:5" x14ac:dyDescent="0.2">
      <c r="C559" s="21"/>
      <c r="D559" s="21"/>
      <c r="E559" s="21"/>
    </row>
    <row r="560" spans="3:5" x14ac:dyDescent="0.2">
      <c r="C560" s="21"/>
      <c r="D560" s="21"/>
      <c r="E560" s="21"/>
    </row>
    <row r="561" spans="3:5" x14ac:dyDescent="0.2">
      <c r="C561" s="21"/>
      <c r="D561" s="21"/>
      <c r="E561" s="21"/>
    </row>
    <row r="562" spans="3:5" x14ac:dyDescent="0.2">
      <c r="C562" s="21"/>
      <c r="D562" s="21"/>
      <c r="E562" s="21"/>
    </row>
    <row r="563" spans="3:5" x14ac:dyDescent="0.2">
      <c r="C563" s="21"/>
      <c r="D563" s="21"/>
      <c r="E563" s="21"/>
    </row>
    <row r="564" spans="3:5" x14ac:dyDescent="0.2">
      <c r="C564" s="21"/>
      <c r="D564" s="21"/>
      <c r="E564" s="21"/>
    </row>
    <row r="565" spans="3:5" x14ac:dyDescent="0.2">
      <c r="C565" s="21"/>
      <c r="D565" s="21"/>
      <c r="E565" s="21"/>
    </row>
    <row r="566" spans="3:5" x14ac:dyDescent="0.2">
      <c r="C566" s="21"/>
      <c r="D566" s="21"/>
      <c r="E566" s="21"/>
    </row>
    <row r="567" spans="3:5" x14ac:dyDescent="0.2">
      <c r="C567" s="21"/>
      <c r="D567" s="21"/>
      <c r="E567" s="21"/>
    </row>
    <row r="568" spans="3:5" x14ac:dyDescent="0.2">
      <c r="C568" s="21"/>
      <c r="D568" s="21"/>
      <c r="E568" s="21"/>
    </row>
    <row r="569" spans="3:5" x14ac:dyDescent="0.2">
      <c r="C569" s="21"/>
      <c r="D569" s="21"/>
      <c r="E569" s="21"/>
    </row>
    <row r="570" spans="3:5" x14ac:dyDescent="0.2">
      <c r="C570" s="21"/>
      <c r="D570" s="21"/>
      <c r="E570" s="21"/>
    </row>
    <row r="571" spans="3:5" x14ac:dyDescent="0.2">
      <c r="C571" s="21"/>
      <c r="D571" s="21"/>
      <c r="E571" s="21"/>
    </row>
    <row r="572" spans="3:5" x14ac:dyDescent="0.2">
      <c r="C572" s="21"/>
      <c r="D572" s="21"/>
      <c r="E572" s="21"/>
    </row>
    <row r="573" spans="3:5" x14ac:dyDescent="0.2">
      <c r="C573" s="21"/>
      <c r="D573" s="21"/>
      <c r="E573" s="21"/>
    </row>
    <row r="574" spans="3:5" x14ac:dyDescent="0.2">
      <c r="C574" s="21"/>
      <c r="D574" s="21"/>
      <c r="E574" s="21"/>
    </row>
    <row r="575" spans="3:5" x14ac:dyDescent="0.2">
      <c r="C575" s="21"/>
      <c r="D575" s="21"/>
      <c r="E575" s="21"/>
    </row>
    <row r="576" spans="3:5" x14ac:dyDescent="0.2">
      <c r="C576" s="21"/>
      <c r="D576" s="21"/>
      <c r="E576" s="21"/>
    </row>
    <row r="577" spans="3:5" x14ac:dyDescent="0.2">
      <c r="C577" s="21"/>
      <c r="D577" s="21"/>
      <c r="E577" s="21"/>
    </row>
    <row r="578" spans="3:5" x14ac:dyDescent="0.2">
      <c r="C578" s="21"/>
      <c r="D578" s="21"/>
      <c r="E578" s="21"/>
    </row>
    <row r="579" spans="3:5" x14ac:dyDescent="0.2">
      <c r="C579" s="21"/>
      <c r="D579" s="21"/>
      <c r="E579" s="21"/>
    </row>
    <row r="580" spans="3:5" x14ac:dyDescent="0.2">
      <c r="C580" s="21"/>
      <c r="D580" s="21"/>
      <c r="E580" s="21"/>
    </row>
    <row r="581" spans="3:5" x14ac:dyDescent="0.2">
      <c r="C581" s="21"/>
      <c r="D581" s="21"/>
      <c r="E581" s="21"/>
    </row>
    <row r="582" spans="3:5" x14ac:dyDescent="0.2">
      <c r="C582" s="21"/>
      <c r="D582" s="21"/>
      <c r="E582" s="21"/>
    </row>
    <row r="583" spans="3:5" x14ac:dyDescent="0.2">
      <c r="C583" s="21"/>
      <c r="D583" s="21"/>
      <c r="E583" s="21"/>
    </row>
    <row r="584" spans="3:5" x14ac:dyDescent="0.2">
      <c r="C584" s="21"/>
      <c r="D584" s="21"/>
      <c r="E584" s="21"/>
    </row>
    <row r="585" spans="3:5" x14ac:dyDescent="0.2">
      <c r="C585" s="21"/>
      <c r="D585" s="21"/>
      <c r="E585" s="21"/>
    </row>
    <row r="586" spans="3:5" x14ac:dyDescent="0.2">
      <c r="C586" s="21"/>
      <c r="D586" s="21"/>
      <c r="E586" s="21"/>
    </row>
    <row r="587" spans="3:5" x14ac:dyDescent="0.2">
      <c r="C587" s="21"/>
      <c r="D587" s="21"/>
      <c r="E587" s="21"/>
    </row>
    <row r="588" spans="3:5" x14ac:dyDescent="0.2">
      <c r="C588" s="21"/>
      <c r="D588" s="21"/>
      <c r="E588" s="21"/>
    </row>
    <row r="589" spans="3:5" x14ac:dyDescent="0.2">
      <c r="C589" s="21"/>
      <c r="D589" s="21"/>
      <c r="E589" s="21"/>
    </row>
    <row r="590" spans="3:5" x14ac:dyDescent="0.2">
      <c r="C590" s="21"/>
      <c r="D590" s="21"/>
      <c r="E590" s="21"/>
    </row>
    <row r="591" spans="3:5" x14ac:dyDescent="0.2">
      <c r="C591" s="21"/>
      <c r="D591" s="21"/>
      <c r="E591" s="21"/>
    </row>
    <row r="592" spans="3:5" x14ac:dyDescent="0.2">
      <c r="C592" s="21"/>
      <c r="D592" s="21"/>
      <c r="E592" s="21"/>
    </row>
    <row r="593" spans="3:5" x14ac:dyDescent="0.2">
      <c r="C593" s="21"/>
      <c r="D593" s="21"/>
      <c r="E593" s="21"/>
    </row>
    <row r="594" spans="3:5" x14ac:dyDescent="0.2">
      <c r="C594" s="21"/>
      <c r="D594" s="21"/>
      <c r="E594" s="21"/>
    </row>
    <row r="595" spans="3:5" x14ac:dyDescent="0.2">
      <c r="C595" s="21"/>
      <c r="D595" s="21"/>
      <c r="E595" s="21"/>
    </row>
    <row r="596" spans="3:5" x14ac:dyDescent="0.2">
      <c r="C596" s="21"/>
      <c r="D596" s="21"/>
      <c r="E596" s="21"/>
    </row>
    <row r="597" spans="3:5" x14ac:dyDescent="0.2">
      <c r="C597" s="21"/>
      <c r="D597" s="21"/>
      <c r="E597" s="21"/>
    </row>
    <row r="598" spans="3:5" x14ac:dyDescent="0.2">
      <c r="C598" s="21"/>
      <c r="D598" s="21"/>
      <c r="E598" s="21"/>
    </row>
    <row r="599" spans="3:5" x14ac:dyDescent="0.2">
      <c r="C599" s="21"/>
      <c r="D599" s="21"/>
      <c r="E599" s="21"/>
    </row>
    <row r="600" spans="3:5" x14ac:dyDescent="0.2">
      <c r="C600" s="21"/>
      <c r="D600" s="21"/>
      <c r="E600" s="21"/>
    </row>
    <row r="601" spans="3:5" x14ac:dyDescent="0.2">
      <c r="C601" s="21"/>
      <c r="D601" s="21"/>
      <c r="E601" s="21"/>
    </row>
    <row r="602" spans="3:5" x14ac:dyDescent="0.2">
      <c r="C602" s="21"/>
      <c r="D602" s="21"/>
      <c r="E602" s="21"/>
    </row>
    <row r="603" spans="3:5" x14ac:dyDescent="0.2">
      <c r="C603" s="21"/>
      <c r="D603" s="21"/>
      <c r="E603" s="21"/>
    </row>
    <row r="604" spans="3:5" x14ac:dyDescent="0.2">
      <c r="C604" s="21"/>
      <c r="D604" s="21"/>
      <c r="E604" s="21"/>
    </row>
    <row r="605" spans="3:5" x14ac:dyDescent="0.2">
      <c r="C605" s="21"/>
      <c r="D605" s="21"/>
      <c r="E605" s="21"/>
    </row>
    <row r="606" spans="3:5" x14ac:dyDescent="0.2">
      <c r="C606" s="21"/>
      <c r="D606" s="21"/>
      <c r="E606" s="21"/>
    </row>
    <row r="607" spans="3:5" x14ac:dyDescent="0.2">
      <c r="C607" s="21"/>
      <c r="D607" s="21"/>
      <c r="E607" s="21"/>
    </row>
    <row r="608" spans="3:5" x14ac:dyDescent="0.2">
      <c r="C608" s="21"/>
      <c r="D608" s="21"/>
      <c r="E608" s="21"/>
    </row>
    <row r="609" spans="3:5" x14ac:dyDescent="0.2">
      <c r="C609" s="21"/>
      <c r="D609" s="21"/>
      <c r="E609" s="21"/>
    </row>
    <row r="610" spans="3:5" x14ac:dyDescent="0.2">
      <c r="C610" s="21"/>
      <c r="D610" s="21"/>
      <c r="E610" s="21"/>
    </row>
    <row r="611" spans="3:5" x14ac:dyDescent="0.2">
      <c r="C611" s="21"/>
      <c r="D611" s="21"/>
      <c r="E611" s="21"/>
    </row>
    <row r="612" spans="3:5" x14ac:dyDescent="0.2">
      <c r="C612" s="21"/>
      <c r="D612" s="21"/>
      <c r="E612" s="21"/>
    </row>
    <row r="613" spans="3:5" x14ac:dyDescent="0.2">
      <c r="C613" s="21"/>
      <c r="D613" s="21"/>
      <c r="E613" s="21"/>
    </row>
    <row r="614" spans="3:5" x14ac:dyDescent="0.2">
      <c r="C614" s="21"/>
      <c r="D614" s="21"/>
      <c r="E614" s="21"/>
    </row>
    <row r="615" spans="3:5" x14ac:dyDescent="0.2">
      <c r="C615" s="21"/>
      <c r="D615" s="21"/>
      <c r="E615" s="21"/>
    </row>
    <row r="616" spans="3:5" x14ac:dyDescent="0.2">
      <c r="C616" s="21"/>
      <c r="D616" s="21"/>
      <c r="E616" s="21"/>
    </row>
    <row r="617" spans="3:5" x14ac:dyDescent="0.2">
      <c r="C617" s="21"/>
      <c r="D617" s="21"/>
      <c r="E617" s="21"/>
    </row>
    <row r="618" spans="3:5" x14ac:dyDescent="0.2">
      <c r="C618" s="21"/>
      <c r="D618" s="21"/>
      <c r="E618" s="21"/>
    </row>
    <row r="619" spans="3:5" x14ac:dyDescent="0.2">
      <c r="C619" s="21"/>
      <c r="D619" s="21"/>
      <c r="E619" s="21"/>
    </row>
    <row r="620" spans="3:5" x14ac:dyDescent="0.2">
      <c r="C620" s="21"/>
      <c r="D620" s="21"/>
      <c r="E620" s="21"/>
    </row>
    <row r="621" spans="3:5" x14ac:dyDescent="0.2">
      <c r="C621" s="21"/>
      <c r="D621" s="21"/>
      <c r="E621" s="21"/>
    </row>
    <row r="622" spans="3:5" x14ac:dyDescent="0.2">
      <c r="C622" s="21"/>
      <c r="D622" s="21"/>
      <c r="E622" s="21"/>
    </row>
    <row r="623" spans="3:5" x14ac:dyDescent="0.2">
      <c r="C623" s="21"/>
      <c r="D623" s="21"/>
      <c r="E623" s="21"/>
    </row>
    <row r="624" spans="3:5" x14ac:dyDescent="0.2">
      <c r="C624" s="21"/>
      <c r="D624" s="21"/>
      <c r="E624" s="21"/>
    </row>
    <row r="625" spans="3:5" x14ac:dyDescent="0.2">
      <c r="C625" s="21"/>
      <c r="D625" s="21"/>
      <c r="E625" s="21"/>
    </row>
    <row r="626" spans="3:5" x14ac:dyDescent="0.2">
      <c r="C626" s="21"/>
      <c r="D626" s="21"/>
      <c r="E626" s="21"/>
    </row>
    <row r="627" spans="3:5" x14ac:dyDescent="0.2">
      <c r="C627" s="21"/>
      <c r="D627" s="21"/>
      <c r="E627" s="21"/>
    </row>
    <row r="628" spans="3:5" x14ac:dyDescent="0.2">
      <c r="C628" s="21"/>
      <c r="D628" s="21"/>
      <c r="E628" s="21"/>
    </row>
    <row r="629" spans="3:5" x14ac:dyDescent="0.2">
      <c r="C629" s="21"/>
      <c r="D629" s="21"/>
      <c r="E629" s="21"/>
    </row>
    <row r="630" spans="3:5" x14ac:dyDescent="0.2">
      <c r="C630" s="21"/>
      <c r="D630" s="21"/>
      <c r="E630" s="21"/>
    </row>
    <row r="631" spans="3:5" x14ac:dyDescent="0.2">
      <c r="C631" s="21"/>
      <c r="D631" s="21"/>
      <c r="E631" s="21"/>
    </row>
    <row r="632" spans="3:5" x14ac:dyDescent="0.2">
      <c r="C632" s="21"/>
      <c r="D632" s="21"/>
      <c r="E632" s="21"/>
    </row>
    <row r="633" spans="3:5" x14ac:dyDescent="0.2">
      <c r="C633" s="21"/>
      <c r="D633" s="21"/>
      <c r="E633" s="21"/>
    </row>
    <row r="634" spans="3:5" x14ac:dyDescent="0.2">
      <c r="C634" s="21"/>
      <c r="D634" s="21"/>
      <c r="E634" s="21"/>
    </row>
    <row r="635" spans="3:5" x14ac:dyDescent="0.2">
      <c r="C635" s="21"/>
      <c r="D635" s="21"/>
      <c r="E635" s="21"/>
    </row>
    <row r="636" spans="3:5" x14ac:dyDescent="0.2">
      <c r="C636" s="21"/>
      <c r="D636" s="21"/>
      <c r="E636" s="21"/>
    </row>
    <row r="637" spans="3:5" x14ac:dyDescent="0.2">
      <c r="C637" s="21"/>
      <c r="D637" s="21"/>
      <c r="E637" s="21"/>
    </row>
    <row r="638" spans="3:5" x14ac:dyDescent="0.2">
      <c r="C638" s="21"/>
      <c r="D638" s="21"/>
      <c r="E638" s="21"/>
    </row>
    <row r="639" spans="3:5" x14ac:dyDescent="0.2">
      <c r="C639" s="21"/>
      <c r="D639" s="21"/>
      <c r="E639" s="21"/>
    </row>
    <row r="640" spans="3:5" x14ac:dyDescent="0.2">
      <c r="C640" s="21"/>
      <c r="D640" s="21"/>
      <c r="E640" s="21"/>
    </row>
    <row r="641" spans="3:5" x14ac:dyDescent="0.2">
      <c r="C641" s="21"/>
      <c r="D641" s="21"/>
      <c r="E641" s="21"/>
    </row>
    <row r="642" spans="3:5" x14ac:dyDescent="0.2">
      <c r="C642" s="21"/>
      <c r="D642" s="21"/>
      <c r="E642" s="21"/>
    </row>
    <row r="643" spans="3:5" x14ac:dyDescent="0.2">
      <c r="C643" s="21"/>
      <c r="D643" s="21"/>
      <c r="E643" s="21"/>
    </row>
    <row r="644" spans="3:5" x14ac:dyDescent="0.2">
      <c r="C644" s="21"/>
      <c r="D644" s="21"/>
      <c r="E644" s="21"/>
    </row>
    <row r="645" spans="3:5" x14ac:dyDescent="0.2">
      <c r="C645" s="21"/>
      <c r="D645" s="21"/>
      <c r="E645" s="21"/>
    </row>
    <row r="646" spans="3:5" x14ac:dyDescent="0.2">
      <c r="C646" s="21"/>
      <c r="D646" s="21"/>
      <c r="E646" s="21"/>
    </row>
    <row r="647" spans="3:5" x14ac:dyDescent="0.2">
      <c r="C647" s="21"/>
      <c r="D647" s="21"/>
      <c r="E647" s="21"/>
    </row>
    <row r="648" spans="3:5" x14ac:dyDescent="0.2">
      <c r="C648" s="21"/>
      <c r="D648" s="21"/>
      <c r="E648" s="21"/>
    </row>
    <row r="649" spans="3:5" x14ac:dyDescent="0.2">
      <c r="C649" s="21"/>
      <c r="D649" s="21"/>
      <c r="E649" s="21"/>
    </row>
    <row r="650" spans="3:5" x14ac:dyDescent="0.2">
      <c r="C650" s="21"/>
      <c r="D650" s="21"/>
      <c r="E650" s="21"/>
    </row>
    <row r="651" spans="3:5" x14ac:dyDescent="0.2">
      <c r="C651" s="21"/>
      <c r="D651" s="21"/>
      <c r="E651" s="21"/>
    </row>
    <row r="652" spans="3:5" x14ac:dyDescent="0.2">
      <c r="C652" s="21"/>
      <c r="D652" s="21"/>
      <c r="E652" s="21"/>
    </row>
    <row r="653" spans="3:5" x14ac:dyDescent="0.2">
      <c r="C653" s="21"/>
      <c r="D653" s="21"/>
      <c r="E653" s="21"/>
    </row>
    <row r="654" spans="3:5" x14ac:dyDescent="0.2">
      <c r="C654" s="21"/>
      <c r="D654" s="21"/>
      <c r="E654" s="21"/>
    </row>
    <row r="655" spans="3:5" x14ac:dyDescent="0.2">
      <c r="C655" s="21"/>
      <c r="D655" s="21"/>
      <c r="E655" s="21"/>
    </row>
    <row r="656" spans="3:5" x14ac:dyDescent="0.2">
      <c r="C656" s="21"/>
      <c r="D656" s="21"/>
      <c r="E656" s="21"/>
    </row>
    <row r="657" spans="3:5" x14ac:dyDescent="0.2">
      <c r="C657" s="21"/>
      <c r="D657" s="21"/>
      <c r="E657" s="21"/>
    </row>
    <row r="658" spans="3:5" x14ac:dyDescent="0.2">
      <c r="C658" s="21"/>
      <c r="D658" s="21"/>
      <c r="E658" s="21"/>
    </row>
    <row r="659" spans="3:5" x14ac:dyDescent="0.2">
      <c r="C659" s="21"/>
      <c r="D659" s="21"/>
      <c r="E659" s="21"/>
    </row>
    <row r="660" spans="3:5" x14ac:dyDescent="0.2">
      <c r="C660" s="21"/>
      <c r="D660" s="21"/>
      <c r="E660" s="21"/>
    </row>
    <row r="661" spans="3:5" x14ac:dyDescent="0.2">
      <c r="C661" s="21"/>
      <c r="D661" s="21"/>
      <c r="E661" s="21"/>
    </row>
    <row r="662" spans="3:5" x14ac:dyDescent="0.2">
      <c r="C662" s="21"/>
      <c r="D662" s="21"/>
      <c r="E662" s="21"/>
    </row>
    <row r="663" spans="3:5" x14ac:dyDescent="0.2">
      <c r="C663" s="21"/>
      <c r="D663" s="21"/>
      <c r="E663" s="21"/>
    </row>
    <row r="664" spans="3:5" x14ac:dyDescent="0.2">
      <c r="C664" s="21"/>
      <c r="D664" s="21"/>
      <c r="E664" s="21"/>
    </row>
    <row r="665" spans="3:5" x14ac:dyDescent="0.2">
      <c r="C665" s="21"/>
      <c r="D665" s="21"/>
      <c r="E665" s="21"/>
    </row>
    <row r="666" spans="3:5" x14ac:dyDescent="0.2">
      <c r="C666" s="21"/>
      <c r="D666" s="21"/>
      <c r="E666" s="21"/>
    </row>
    <row r="667" spans="3:5" x14ac:dyDescent="0.2">
      <c r="C667" s="21"/>
      <c r="D667" s="21"/>
      <c r="E667" s="21"/>
    </row>
    <row r="668" spans="3:5" x14ac:dyDescent="0.2">
      <c r="C668" s="21"/>
      <c r="D668" s="21"/>
      <c r="E668" s="21"/>
    </row>
    <row r="669" spans="3:5" x14ac:dyDescent="0.2">
      <c r="C669" s="21"/>
      <c r="D669" s="21"/>
      <c r="E669" s="21"/>
    </row>
    <row r="670" spans="3:5" x14ac:dyDescent="0.2">
      <c r="C670" s="21"/>
      <c r="D670" s="21"/>
      <c r="E670" s="21"/>
    </row>
    <row r="671" spans="3:5" x14ac:dyDescent="0.2">
      <c r="C671" s="21"/>
      <c r="D671" s="21"/>
      <c r="E671" s="21"/>
    </row>
    <row r="672" spans="3:5" x14ac:dyDescent="0.2">
      <c r="C672" s="21"/>
      <c r="D672" s="21"/>
      <c r="E672" s="21"/>
    </row>
    <row r="673" spans="3:5" x14ac:dyDescent="0.2">
      <c r="C673" s="21"/>
      <c r="D673" s="21"/>
      <c r="E673" s="21"/>
    </row>
    <row r="674" spans="3:5" x14ac:dyDescent="0.2">
      <c r="C674" s="21"/>
      <c r="D674" s="21"/>
      <c r="E674" s="21"/>
    </row>
    <row r="675" spans="3:5" x14ac:dyDescent="0.2">
      <c r="C675" s="21"/>
      <c r="D675" s="21"/>
      <c r="E675" s="21"/>
    </row>
    <row r="676" spans="3:5" x14ac:dyDescent="0.2">
      <c r="C676" s="21"/>
      <c r="D676" s="21"/>
      <c r="E676" s="21"/>
    </row>
    <row r="677" spans="3:5" x14ac:dyDescent="0.2">
      <c r="C677" s="21"/>
      <c r="D677" s="21"/>
      <c r="E677" s="21"/>
    </row>
    <row r="678" spans="3:5" x14ac:dyDescent="0.2">
      <c r="C678" s="21"/>
      <c r="D678" s="21"/>
      <c r="E678" s="21"/>
    </row>
    <row r="679" spans="3:5" x14ac:dyDescent="0.2">
      <c r="C679" s="21"/>
      <c r="D679" s="21"/>
      <c r="E679" s="21"/>
    </row>
    <row r="680" spans="3:5" x14ac:dyDescent="0.2">
      <c r="C680" s="21"/>
      <c r="D680" s="21"/>
      <c r="E680" s="21"/>
    </row>
    <row r="681" spans="3:5" x14ac:dyDescent="0.2">
      <c r="C681" s="21"/>
      <c r="D681" s="21"/>
      <c r="E681" s="21"/>
    </row>
    <row r="682" spans="3:5" x14ac:dyDescent="0.2">
      <c r="C682" s="21"/>
      <c r="D682" s="21"/>
      <c r="E682" s="21"/>
    </row>
    <row r="683" spans="3:5" x14ac:dyDescent="0.2">
      <c r="C683" s="21"/>
      <c r="D683" s="21"/>
      <c r="E683" s="21"/>
    </row>
    <row r="684" spans="3:5" x14ac:dyDescent="0.2">
      <c r="C684" s="21"/>
      <c r="D684" s="21"/>
      <c r="E684" s="21"/>
    </row>
    <row r="685" spans="3:5" x14ac:dyDescent="0.2">
      <c r="C685" s="21"/>
      <c r="D685" s="21"/>
      <c r="E685" s="21"/>
    </row>
    <row r="686" spans="3:5" x14ac:dyDescent="0.2">
      <c r="C686" s="21"/>
      <c r="D686" s="21"/>
      <c r="E686" s="21"/>
    </row>
    <row r="687" spans="3:5" x14ac:dyDescent="0.2">
      <c r="C687" s="21"/>
      <c r="D687" s="21"/>
      <c r="E687" s="21"/>
    </row>
    <row r="688" spans="3:5" x14ac:dyDescent="0.2">
      <c r="C688" s="21"/>
      <c r="D688" s="21"/>
      <c r="E688" s="21"/>
    </row>
    <row r="689" spans="3:5" x14ac:dyDescent="0.2">
      <c r="C689" s="21"/>
      <c r="D689" s="21"/>
      <c r="E689" s="21"/>
    </row>
    <row r="690" spans="3:5" x14ac:dyDescent="0.2">
      <c r="C690" s="21"/>
      <c r="D690" s="21"/>
      <c r="E690" s="21"/>
    </row>
    <row r="691" spans="3:5" x14ac:dyDescent="0.2">
      <c r="C691" s="21"/>
      <c r="D691" s="21"/>
      <c r="E691" s="21"/>
    </row>
    <row r="692" spans="3:5" x14ac:dyDescent="0.2">
      <c r="C692" s="21"/>
      <c r="D692" s="21"/>
      <c r="E692" s="21"/>
    </row>
    <row r="693" spans="3:5" x14ac:dyDescent="0.2">
      <c r="C693" s="21"/>
      <c r="D693" s="21"/>
      <c r="E693" s="21"/>
    </row>
    <row r="694" spans="3:5" x14ac:dyDescent="0.2">
      <c r="C694" s="21"/>
      <c r="D694" s="21"/>
      <c r="E694" s="21"/>
    </row>
    <row r="695" spans="3:5" x14ac:dyDescent="0.2">
      <c r="C695" s="21"/>
      <c r="D695" s="21"/>
      <c r="E695" s="21"/>
    </row>
    <row r="696" spans="3:5" x14ac:dyDescent="0.2">
      <c r="C696" s="21"/>
      <c r="D696" s="21"/>
      <c r="E696" s="21"/>
    </row>
    <row r="697" spans="3:5" x14ac:dyDescent="0.2">
      <c r="C697" s="21"/>
      <c r="D697" s="21"/>
      <c r="E697" s="21"/>
    </row>
    <row r="698" spans="3:5" x14ac:dyDescent="0.2">
      <c r="C698" s="21"/>
      <c r="D698" s="21"/>
      <c r="E698" s="21"/>
    </row>
    <row r="699" spans="3:5" x14ac:dyDescent="0.2">
      <c r="C699" s="21"/>
      <c r="D699" s="21"/>
      <c r="E699" s="21"/>
    </row>
    <row r="700" spans="3:5" x14ac:dyDescent="0.2">
      <c r="C700" s="21"/>
      <c r="D700" s="21"/>
      <c r="E700" s="21"/>
    </row>
    <row r="701" spans="3:5" x14ac:dyDescent="0.2">
      <c r="C701" s="21"/>
      <c r="D701" s="21"/>
      <c r="E701" s="21"/>
    </row>
    <row r="702" spans="3:5" x14ac:dyDescent="0.2">
      <c r="C702" s="21"/>
      <c r="D702" s="21"/>
      <c r="E702" s="21"/>
    </row>
    <row r="703" spans="3:5" x14ac:dyDescent="0.2">
      <c r="C703" s="21"/>
      <c r="D703" s="21"/>
      <c r="E703" s="21"/>
    </row>
    <row r="704" spans="3:5" x14ac:dyDescent="0.2">
      <c r="C704" s="21"/>
      <c r="D704" s="21"/>
      <c r="E704" s="21"/>
    </row>
    <row r="705" spans="3:5" x14ac:dyDescent="0.2">
      <c r="C705" s="21"/>
      <c r="D705" s="21"/>
      <c r="E705" s="21"/>
    </row>
    <row r="706" spans="3:5" x14ac:dyDescent="0.2">
      <c r="C706" s="21"/>
      <c r="D706" s="21"/>
      <c r="E706" s="21"/>
    </row>
    <row r="707" spans="3:5" x14ac:dyDescent="0.2">
      <c r="C707" s="21"/>
      <c r="D707" s="21"/>
      <c r="E707" s="21"/>
    </row>
    <row r="708" spans="3:5" x14ac:dyDescent="0.2">
      <c r="C708" s="21"/>
      <c r="D708" s="21"/>
      <c r="E708" s="21"/>
    </row>
    <row r="709" spans="3:5" x14ac:dyDescent="0.2">
      <c r="C709" s="21"/>
      <c r="D709" s="21"/>
      <c r="E709" s="21"/>
    </row>
    <row r="710" spans="3:5" x14ac:dyDescent="0.2">
      <c r="C710" s="21"/>
      <c r="D710" s="21"/>
      <c r="E710" s="21"/>
    </row>
    <row r="711" spans="3:5" x14ac:dyDescent="0.2">
      <c r="C711" s="21"/>
      <c r="D711" s="21"/>
      <c r="E711" s="21"/>
    </row>
    <row r="712" spans="3:5" x14ac:dyDescent="0.2">
      <c r="C712" s="21"/>
      <c r="D712" s="21"/>
      <c r="E712" s="21"/>
    </row>
    <row r="713" spans="3:5" x14ac:dyDescent="0.2">
      <c r="C713" s="21"/>
      <c r="D713" s="21"/>
      <c r="E713" s="21"/>
    </row>
    <row r="714" spans="3:5" x14ac:dyDescent="0.2">
      <c r="C714" s="21"/>
      <c r="D714" s="21"/>
      <c r="E714" s="21"/>
    </row>
    <row r="715" spans="3:5" x14ac:dyDescent="0.2">
      <c r="C715" s="21"/>
      <c r="D715" s="21"/>
      <c r="E715" s="21"/>
    </row>
    <row r="716" spans="3:5" x14ac:dyDescent="0.2">
      <c r="C716" s="21"/>
      <c r="D716" s="21"/>
      <c r="E716" s="21"/>
    </row>
    <row r="717" spans="3:5" x14ac:dyDescent="0.2">
      <c r="C717" s="21"/>
      <c r="D717" s="21"/>
      <c r="E717" s="21"/>
    </row>
    <row r="718" spans="3:5" x14ac:dyDescent="0.2">
      <c r="C718" s="21"/>
      <c r="D718" s="21"/>
      <c r="E718" s="21"/>
    </row>
    <row r="719" spans="3:5" x14ac:dyDescent="0.2">
      <c r="C719" s="21"/>
      <c r="D719" s="21"/>
      <c r="E719" s="21"/>
    </row>
    <row r="720" spans="3:5" x14ac:dyDescent="0.2">
      <c r="C720" s="21"/>
      <c r="D720" s="21"/>
      <c r="E720" s="21"/>
    </row>
    <row r="721" spans="3:5" x14ac:dyDescent="0.2">
      <c r="C721" s="21"/>
      <c r="D721" s="21"/>
      <c r="E721" s="21"/>
    </row>
    <row r="722" spans="3:5" x14ac:dyDescent="0.2">
      <c r="C722" s="21"/>
      <c r="D722" s="21"/>
      <c r="E722" s="21"/>
    </row>
    <row r="723" spans="3:5" x14ac:dyDescent="0.2">
      <c r="C723" s="21"/>
      <c r="D723" s="21"/>
      <c r="E723" s="21"/>
    </row>
    <row r="724" spans="3:5" x14ac:dyDescent="0.2">
      <c r="C724" s="21"/>
      <c r="D724" s="21"/>
      <c r="E724" s="21"/>
    </row>
    <row r="725" spans="3:5" x14ac:dyDescent="0.2">
      <c r="C725" s="21"/>
      <c r="D725" s="21"/>
      <c r="E725" s="21"/>
    </row>
    <row r="726" spans="3:5" x14ac:dyDescent="0.2">
      <c r="C726" s="21"/>
      <c r="D726" s="21"/>
      <c r="E726" s="21"/>
    </row>
    <row r="727" spans="3:5" x14ac:dyDescent="0.2">
      <c r="C727" s="21"/>
      <c r="D727" s="21"/>
      <c r="E727" s="21"/>
    </row>
    <row r="728" spans="3:5" x14ac:dyDescent="0.2">
      <c r="C728" s="21"/>
      <c r="D728" s="21"/>
      <c r="E728" s="21"/>
    </row>
    <row r="729" spans="3:5" x14ac:dyDescent="0.2">
      <c r="C729" s="21"/>
      <c r="D729" s="21"/>
      <c r="E729" s="21"/>
    </row>
    <row r="730" spans="3:5" x14ac:dyDescent="0.2">
      <c r="C730" s="21"/>
      <c r="D730" s="21"/>
      <c r="E730" s="21"/>
    </row>
    <row r="731" spans="3:5" x14ac:dyDescent="0.2">
      <c r="C731" s="21"/>
      <c r="D731" s="21"/>
      <c r="E731" s="21"/>
    </row>
    <row r="732" spans="3:5" x14ac:dyDescent="0.2">
      <c r="C732" s="21"/>
      <c r="D732" s="21"/>
      <c r="E732" s="21"/>
    </row>
    <row r="733" spans="3:5" x14ac:dyDescent="0.2">
      <c r="C733" s="21"/>
      <c r="D733" s="21"/>
      <c r="E733" s="21"/>
    </row>
    <row r="734" spans="3:5" x14ac:dyDescent="0.2">
      <c r="C734" s="21"/>
      <c r="D734" s="21"/>
      <c r="E734" s="21"/>
    </row>
    <row r="735" spans="3:5" x14ac:dyDescent="0.2">
      <c r="C735" s="21"/>
      <c r="D735" s="21"/>
      <c r="E735" s="21"/>
    </row>
    <row r="736" spans="3:5" x14ac:dyDescent="0.2">
      <c r="C736" s="21"/>
      <c r="D736" s="21"/>
      <c r="E736" s="21"/>
    </row>
    <row r="737" spans="3:5" x14ac:dyDescent="0.2">
      <c r="C737" s="21"/>
      <c r="D737" s="21"/>
      <c r="E737" s="21"/>
    </row>
    <row r="738" spans="3:5" x14ac:dyDescent="0.2">
      <c r="C738" s="21"/>
      <c r="D738" s="21"/>
      <c r="E738" s="21"/>
    </row>
    <row r="739" spans="3:5" x14ac:dyDescent="0.2">
      <c r="C739" s="21"/>
      <c r="D739" s="21"/>
      <c r="E739" s="21"/>
    </row>
    <row r="740" spans="3:5" x14ac:dyDescent="0.2">
      <c r="C740" s="21"/>
      <c r="D740" s="21"/>
      <c r="E740" s="21"/>
    </row>
    <row r="741" spans="3:5" x14ac:dyDescent="0.2">
      <c r="C741" s="21"/>
      <c r="D741" s="21"/>
      <c r="E741" s="21"/>
    </row>
    <row r="742" spans="3:5" x14ac:dyDescent="0.2">
      <c r="C742" s="21"/>
      <c r="D742" s="21"/>
      <c r="E742" s="21"/>
    </row>
    <row r="743" spans="3:5" x14ac:dyDescent="0.2">
      <c r="C743" s="21"/>
      <c r="D743" s="21"/>
      <c r="E743" s="21"/>
    </row>
    <row r="744" spans="3:5" x14ac:dyDescent="0.2">
      <c r="C744" s="21"/>
      <c r="D744" s="21"/>
      <c r="E744" s="21"/>
    </row>
    <row r="745" spans="3:5" x14ac:dyDescent="0.2">
      <c r="C745" s="21"/>
      <c r="D745" s="21"/>
      <c r="E745" s="21"/>
    </row>
    <row r="746" spans="3:5" x14ac:dyDescent="0.2">
      <c r="C746" s="21"/>
      <c r="D746" s="21"/>
      <c r="E746" s="21"/>
    </row>
    <row r="747" spans="3:5" x14ac:dyDescent="0.2">
      <c r="C747" s="21"/>
      <c r="D747" s="21"/>
      <c r="E747" s="21"/>
    </row>
    <row r="748" spans="3:5" x14ac:dyDescent="0.2">
      <c r="C748" s="21"/>
      <c r="D748" s="21"/>
      <c r="E748" s="21"/>
    </row>
    <row r="749" spans="3:5" x14ac:dyDescent="0.2">
      <c r="C749" s="21"/>
      <c r="D749" s="21"/>
      <c r="E749" s="21"/>
    </row>
    <row r="750" spans="3:5" x14ac:dyDescent="0.2">
      <c r="C750" s="21"/>
      <c r="D750" s="21"/>
      <c r="E750" s="21"/>
    </row>
    <row r="751" spans="3:5" x14ac:dyDescent="0.2">
      <c r="C751" s="21"/>
      <c r="D751" s="21"/>
      <c r="E751" s="21"/>
    </row>
    <row r="752" spans="3:5" x14ac:dyDescent="0.2">
      <c r="C752" s="21"/>
      <c r="D752" s="21"/>
      <c r="E752" s="21"/>
    </row>
    <row r="753" spans="3:5" x14ac:dyDescent="0.2">
      <c r="C753" s="21"/>
      <c r="D753" s="21"/>
      <c r="E753" s="21"/>
    </row>
    <row r="754" spans="3:5" x14ac:dyDescent="0.2">
      <c r="C754" s="21"/>
      <c r="D754" s="21"/>
      <c r="E754" s="21"/>
    </row>
    <row r="755" spans="3:5" x14ac:dyDescent="0.2">
      <c r="C755" s="21"/>
      <c r="D755" s="21"/>
      <c r="E755" s="21"/>
    </row>
    <row r="756" spans="3:5" x14ac:dyDescent="0.2">
      <c r="C756" s="21"/>
      <c r="D756" s="21"/>
      <c r="E756" s="21"/>
    </row>
    <row r="757" spans="3:5" x14ac:dyDescent="0.2">
      <c r="C757" s="21"/>
      <c r="D757" s="21"/>
      <c r="E757" s="21"/>
    </row>
    <row r="758" spans="3:5" x14ac:dyDescent="0.2">
      <c r="C758" s="21"/>
      <c r="D758" s="21"/>
      <c r="E758" s="21"/>
    </row>
    <row r="759" spans="3:5" x14ac:dyDescent="0.2">
      <c r="C759" s="21"/>
      <c r="D759" s="21"/>
      <c r="E759" s="21"/>
    </row>
    <row r="760" spans="3:5" x14ac:dyDescent="0.2">
      <c r="C760" s="21"/>
      <c r="D760" s="21"/>
      <c r="E760" s="21"/>
    </row>
    <row r="761" spans="3:5" x14ac:dyDescent="0.2">
      <c r="C761" s="21"/>
      <c r="D761" s="21"/>
      <c r="E761" s="21"/>
    </row>
    <row r="762" spans="3:5" x14ac:dyDescent="0.2">
      <c r="C762" s="21"/>
      <c r="D762" s="21"/>
      <c r="E762" s="21"/>
    </row>
    <row r="763" spans="3:5" x14ac:dyDescent="0.2">
      <c r="C763" s="21"/>
      <c r="D763" s="21"/>
      <c r="E763" s="21"/>
    </row>
    <row r="764" spans="3:5" x14ac:dyDescent="0.2">
      <c r="C764" s="21"/>
      <c r="D764" s="21"/>
      <c r="E764" s="21"/>
    </row>
    <row r="765" spans="3:5" x14ac:dyDescent="0.2">
      <c r="C765" s="21"/>
      <c r="D765" s="21"/>
      <c r="E765" s="21"/>
    </row>
    <row r="766" spans="3:5" x14ac:dyDescent="0.2">
      <c r="C766" s="21"/>
      <c r="D766" s="21"/>
      <c r="E766" s="21"/>
    </row>
    <row r="767" spans="3:5" x14ac:dyDescent="0.2">
      <c r="C767" s="21"/>
      <c r="D767" s="21"/>
      <c r="E767" s="21"/>
    </row>
    <row r="768" spans="3:5" x14ac:dyDescent="0.2">
      <c r="C768" s="21"/>
      <c r="D768" s="21"/>
      <c r="E768" s="21"/>
    </row>
    <row r="769" spans="3:5" x14ac:dyDescent="0.2">
      <c r="C769" s="21"/>
      <c r="D769" s="21"/>
      <c r="E769" s="21"/>
    </row>
    <row r="770" spans="3:5" x14ac:dyDescent="0.2">
      <c r="C770" s="21"/>
      <c r="D770" s="21"/>
      <c r="E770" s="21"/>
    </row>
    <row r="771" spans="3:5" x14ac:dyDescent="0.2">
      <c r="C771" s="21"/>
      <c r="D771" s="21"/>
      <c r="E771" s="21"/>
    </row>
    <row r="772" spans="3:5" x14ac:dyDescent="0.2">
      <c r="C772" s="21"/>
      <c r="D772" s="21"/>
      <c r="E772" s="21"/>
    </row>
    <row r="773" spans="3:5" x14ac:dyDescent="0.2">
      <c r="C773" s="21"/>
      <c r="D773" s="21"/>
      <c r="E773" s="21"/>
    </row>
    <row r="774" spans="3:5" x14ac:dyDescent="0.2">
      <c r="C774" s="21"/>
      <c r="D774" s="21"/>
      <c r="E774" s="21"/>
    </row>
    <row r="775" spans="3:5" x14ac:dyDescent="0.2">
      <c r="C775" s="21"/>
      <c r="D775" s="21"/>
      <c r="E775" s="21"/>
    </row>
    <row r="776" spans="3:5" x14ac:dyDescent="0.2">
      <c r="C776" s="21"/>
      <c r="D776" s="21"/>
      <c r="E776" s="21"/>
    </row>
    <row r="777" spans="3:5" x14ac:dyDescent="0.2">
      <c r="C777" s="21"/>
      <c r="D777" s="21"/>
      <c r="E777" s="21"/>
    </row>
    <row r="778" spans="3:5" x14ac:dyDescent="0.2">
      <c r="C778" s="21"/>
      <c r="D778" s="21"/>
      <c r="E778" s="21"/>
    </row>
    <row r="779" spans="3:5" x14ac:dyDescent="0.2">
      <c r="C779" s="21"/>
      <c r="D779" s="21"/>
      <c r="E779" s="21"/>
    </row>
    <row r="780" spans="3:5" x14ac:dyDescent="0.2">
      <c r="C780" s="21"/>
      <c r="D780" s="21"/>
      <c r="E780" s="21"/>
    </row>
    <row r="781" spans="3:5" x14ac:dyDescent="0.2">
      <c r="C781" s="21"/>
      <c r="D781" s="21"/>
      <c r="E781" s="21"/>
    </row>
    <row r="782" spans="3:5" x14ac:dyDescent="0.2">
      <c r="C782" s="21"/>
      <c r="D782" s="21"/>
      <c r="E782" s="21"/>
    </row>
    <row r="783" spans="3:5" x14ac:dyDescent="0.2">
      <c r="C783" s="21"/>
      <c r="D783" s="21"/>
      <c r="E783" s="21"/>
    </row>
    <row r="784" spans="3:5" x14ac:dyDescent="0.2">
      <c r="C784" s="21"/>
      <c r="D784" s="21"/>
      <c r="E784" s="21"/>
    </row>
    <row r="785" spans="3:5" x14ac:dyDescent="0.2">
      <c r="C785" s="21"/>
      <c r="D785" s="21"/>
      <c r="E785" s="21"/>
    </row>
    <row r="786" spans="3:5" x14ac:dyDescent="0.2">
      <c r="C786" s="21"/>
      <c r="D786" s="21"/>
      <c r="E786" s="21"/>
    </row>
    <row r="787" spans="3:5" x14ac:dyDescent="0.2">
      <c r="C787" s="21"/>
      <c r="D787" s="21"/>
      <c r="E787" s="21"/>
    </row>
    <row r="788" spans="3:5" x14ac:dyDescent="0.2">
      <c r="C788" s="21"/>
      <c r="D788" s="21"/>
      <c r="E788" s="21"/>
    </row>
    <row r="789" spans="3:5" x14ac:dyDescent="0.2">
      <c r="C789" s="21"/>
      <c r="D789" s="21"/>
      <c r="E789" s="21"/>
    </row>
    <row r="790" spans="3:5" x14ac:dyDescent="0.2">
      <c r="C790" s="21"/>
      <c r="D790" s="21"/>
      <c r="E790" s="21"/>
    </row>
    <row r="791" spans="3:5" x14ac:dyDescent="0.2">
      <c r="C791" s="21"/>
      <c r="D791" s="21"/>
      <c r="E791" s="21"/>
    </row>
    <row r="792" spans="3:5" x14ac:dyDescent="0.2">
      <c r="C792" s="21"/>
      <c r="D792" s="21"/>
      <c r="E792" s="21"/>
    </row>
    <row r="793" spans="3:5" x14ac:dyDescent="0.2">
      <c r="C793" s="21"/>
      <c r="D793" s="21"/>
      <c r="E793" s="21"/>
    </row>
    <row r="794" spans="3:5" x14ac:dyDescent="0.2">
      <c r="C794" s="21"/>
      <c r="D794" s="21"/>
      <c r="E794" s="21"/>
    </row>
    <row r="795" spans="3:5" x14ac:dyDescent="0.2">
      <c r="C795" s="21"/>
      <c r="D795" s="21"/>
      <c r="E795" s="21"/>
    </row>
    <row r="796" spans="3:5" x14ac:dyDescent="0.2">
      <c r="C796" s="21"/>
      <c r="D796" s="21"/>
      <c r="E796" s="21"/>
    </row>
    <row r="797" spans="3:5" x14ac:dyDescent="0.2">
      <c r="C797" s="21"/>
      <c r="D797" s="21"/>
      <c r="E797" s="21"/>
    </row>
    <row r="798" spans="3:5" x14ac:dyDescent="0.2">
      <c r="C798" s="21"/>
      <c r="D798" s="21"/>
      <c r="E798" s="21"/>
    </row>
    <row r="799" spans="3:5" x14ac:dyDescent="0.2">
      <c r="C799" s="21"/>
      <c r="D799" s="21"/>
      <c r="E799" s="21"/>
    </row>
    <row r="800" spans="3:5" x14ac:dyDescent="0.2">
      <c r="C800" s="21"/>
      <c r="D800" s="21"/>
      <c r="E800" s="21"/>
    </row>
    <row r="801" spans="3:5" x14ac:dyDescent="0.2">
      <c r="C801" s="21"/>
      <c r="D801" s="21"/>
      <c r="E801" s="21"/>
    </row>
    <row r="802" spans="3:5" x14ac:dyDescent="0.2">
      <c r="C802" s="21"/>
      <c r="D802" s="21"/>
      <c r="E802" s="21"/>
    </row>
    <row r="803" spans="3:5" x14ac:dyDescent="0.2">
      <c r="C803" s="21"/>
      <c r="D803" s="21"/>
      <c r="E803" s="21"/>
    </row>
    <row r="804" spans="3:5" x14ac:dyDescent="0.2">
      <c r="C804" s="21"/>
      <c r="D804" s="21"/>
      <c r="E804" s="21"/>
    </row>
    <row r="805" spans="3:5" x14ac:dyDescent="0.2">
      <c r="C805" s="21"/>
      <c r="D805" s="21"/>
      <c r="E805" s="21"/>
    </row>
    <row r="806" spans="3:5" x14ac:dyDescent="0.2">
      <c r="C806" s="21"/>
      <c r="D806" s="21"/>
      <c r="E806" s="21"/>
    </row>
    <row r="807" spans="3:5" x14ac:dyDescent="0.2">
      <c r="C807" s="21"/>
      <c r="D807" s="21"/>
      <c r="E807" s="21"/>
    </row>
    <row r="808" spans="3:5" x14ac:dyDescent="0.2">
      <c r="C808" s="21"/>
      <c r="D808" s="21"/>
      <c r="E808" s="21"/>
    </row>
    <row r="809" spans="3:5" x14ac:dyDescent="0.2">
      <c r="C809" s="21"/>
      <c r="D809" s="21"/>
      <c r="E809" s="21"/>
    </row>
    <row r="810" spans="3:5" x14ac:dyDescent="0.2">
      <c r="C810" s="21"/>
      <c r="D810" s="21"/>
      <c r="E810" s="21"/>
    </row>
    <row r="811" spans="3:5" x14ac:dyDescent="0.2">
      <c r="C811" s="21"/>
      <c r="D811" s="21"/>
      <c r="E811" s="21"/>
    </row>
    <row r="812" spans="3:5" x14ac:dyDescent="0.2">
      <c r="C812" s="21"/>
      <c r="D812" s="21"/>
      <c r="E812" s="21"/>
    </row>
    <row r="813" spans="3:5" x14ac:dyDescent="0.2">
      <c r="C813" s="21"/>
      <c r="D813" s="21"/>
      <c r="E813" s="21"/>
    </row>
    <row r="814" spans="3:5" x14ac:dyDescent="0.2">
      <c r="C814" s="21"/>
      <c r="D814" s="21"/>
      <c r="E814" s="21"/>
    </row>
    <row r="815" spans="3:5" x14ac:dyDescent="0.2">
      <c r="C815" s="21"/>
      <c r="D815" s="21"/>
      <c r="E815" s="21"/>
    </row>
    <row r="816" spans="3:5" x14ac:dyDescent="0.2">
      <c r="C816" s="21"/>
      <c r="D816" s="21"/>
      <c r="E816" s="21"/>
    </row>
    <row r="817" spans="3:5" x14ac:dyDescent="0.2">
      <c r="C817" s="21"/>
      <c r="D817" s="21"/>
      <c r="E817" s="21"/>
    </row>
    <row r="818" spans="3:5" x14ac:dyDescent="0.2">
      <c r="C818" s="21"/>
      <c r="D818" s="21"/>
      <c r="E818" s="21"/>
    </row>
    <row r="819" spans="3:5" x14ac:dyDescent="0.2">
      <c r="C819" s="21"/>
      <c r="D819" s="21"/>
      <c r="E819" s="21"/>
    </row>
    <row r="820" spans="3:5" x14ac:dyDescent="0.2">
      <c r="C820" s="21"/>
      <c r="D820" s="21"/>
      <c r="E820" s="21"/>
    </row>
    <row r="821" spans="3:5" x14ac:dyDescent="0.2">
      <c r="C821" s="21"/>
      <c r="D821" s="21"/>
      <c r="E821" s="21"/>
    </row>
    <row r="822" spans="3:5" x14ac:dyDescent="0.2">
      <c r="C822" s="21"/>
      <c r="D822" s="21"/>
      <c r="E822" s="21"/>
    </row>
    <row r="823" spans="3:5" x14ac:dyDescent="0.2">
      <c r="C823" s="21"/>
      <c r="D823" s="21"/>
      <c r="E823" s="21"/>
    </row>
    <row r="824" spans="3:5" x14ac:dyDescent="0.2">
      <c r="C824" s="21"/>
      <c r="D824" s="21"/>
      <c r="E824" s="21"/>
    </row>
    <row r="825" spans="3:5" x14ac:dyDescent="0.2">
      <c r="C825" s="21"/>
      <c r="D825" s="21"/>
      <c r="E825" s="21"/>
    </row>
    <row r="826" spans="3:5" x14ac:dyDescent="0.2">
      <c r="C826" s="21"/>
      <c r="D826" s="21"/>
      <c r="E826" s="21"/>
    </row>
    <row r="827" spans="3:5" x14ac:dyDescent="0.2">
      <c r="C827" s="21"/>
      <c r="D827" s="21"/>
      <c r="E827" s="21"/>
    </row>
    <row r="828" spans="3:5" x14ac:dyDescent="0.2">
      <c r="C828" s="21"/>
      <c r="D828" s="21"/>
      <c r="E828" s="21"/>
    </row>
    <row r="829" spans="3:5" x14ac:dyDescent="0.2">
      <c r="C829" s="21"/>
      <c r="D829" s="21"/>
      <c r="E829" s="21"/>
    </row>
    <row r="830" spans="3:5" x14ac:dyDescent="0.2">
      <c r="C830" s="21"/>
      <c r="D830" s="21"/>
      <c r="E830" s="21"/>
    </row>
    <row r="831" spans="3:5" x14ac:dyDescent="0.2">
      <c r="C831" s="21"/>
      <c r="D831" s="21"/>
      <c r="E831" s="21"/>
    </row>
    <row r="832" spans="3:5" x14ac:dyDescent="0.2">
      <c r="C832" s="21"/>
      <c r="D832" s="21"/>
      <c r="E832" s="21"/>
    </row>
    <row r="833" spans="3:5" x14ac:dyDescent="0.2">
      <c r="C833" s="21"/>
      <c r="D833" s="21"/>
      <c r="E833" s="21"/>
    </row>
    <row r="834" spans="3:5" x14ac:dyDescent="0.2">
      <c r="C834" s="21"/>
      <c r="D834" s="21"/>
      <c r="E834" s="21"/>
    </row>
    <row r="835" spans="3:5" x14ac:dyDescent="0.2">
      <c r="C835" s="21"/>
      <c r="D835" s="21"/>
      <c r="E835" s="21"/>
    </row>
    <row r="836" spans="3:5" x14ac:dyDescent="0.2">
      <c r="C836" s="21"/>
      <c r="D836" s="21"/>
      <c r="E836" s="21"/>
    </row>
    <row r="837" spans="3:5" x14ac:dyDescent="0.2">
      <c r="C837" s="21"/>
      <c r="D837" s="21"/>
      <c r="E837" s="21"/>
    </row>
    <row r="838" spans="3:5" x14ac:dyDescent="0.2">
      <c r="C838" s="21"/>
      <c r="D838" s="21"/>
      <c r="E838" s="21"/>
    </row>
    <row r="839" spans="3:5" x14ac:dyDescent="0.2">
      <c r="C839" s="21"/>
      <c r="D839" s="21"/>
      <c r="E839" s="21"/>
    </row>
    <row r="840" spans="3:5" x14ac:dyDescent="0.2">
      <c r="C840" s="21"/>
      <c r="D840" s="21"/>
      <c r="E840" s="21"/>
    </row>
    <row r="841" spans="3:5" x14ac:dyDescent="0.2">
      <c r="C841" s="21"/>
      <c r="D841" s="21"/>
      <c r="E841" s="21"/>
    </row>
    <row r="842" spans="3:5" x14ac:dyDescent="0.2">
      <c r="C842" s="21"/>
      <c r="D842" s="21"/>
      <c r="E842" s="21"/>
    </row>
    <row r="843" spans="3:5" x14ac:dyDescent="0.2">
      <c r="C843" s="21"/>
      <c r="D843" s="21"/>
      <c r="E843" s="21"/>
    </row>
    <row r="844" spans="3:5" x14ac:dyDescent="0.2">
      <c r="C844" s="21"/>
      <c r="D844" s="21"/>
      <c r="E844" s="21"/>
    </row>
    <row r="845" spans="3:5" x14ac:dyDescent="0.2">
      <c r="C845" s="21"/>
      <c r="D845" s="21"/>
      <c r="E845" s="21"/>
    </row>
    <row r="846" spans="3:5" x14ac:dyDescent="0.2">
      <c r="C846" s="21"/>
      <c r="D846" s="21"/>
      <c r="E846" s="21"/>
    </row>
    <row r="847" spans="3:5" x14ac:dyDescent="0.2">
      <c r="C847" s="21"/>
      <c r="D847" s="21"/>
      <c r="E847" s="21"/>
    </row>
    <row r="848" spans="3:5" x14ac:dyDescent="0.2">
      <c r="C848" s="21"/>
      <c r="D848" s="21"/>
      <c r="E848" s="21"/>
    </row>
    <row r="849" spans="3:5" x14ac:dyDescent="0.2">
      <c r="C849" s="21"/>
      <c r="D849" s="21"/>
      <c r="E849" s="21"/>
    </row>
    <row r="850" spans="3:5" x14ac:dyDescent="0.2">
      <c r="C850" s="21"/>
      <c r="D850" s="21"/>
      <c r="E850" s="21"/>
    </row>
    <row r="851" spans="3:5" x14ac:dyDescent="0.2">
      <c r="C851" s="21"/>
      <c r="D851" s="21"/>
      <c r="E851" s="21"/>
    </row>
    <row r="852" spans="3:5" x14ac:dyDescent="0.2">
      <c r="C852" s="21"/>
      <c r="D852" s="21"/>
      <c r="E852" s="21"/>
    </row>
    <row r="853" spans="3:5" x14ac:dyDescent="0.2">
      <c r="C853" s="21"/>
      <c r="D853" s="21"/>
      <c r="E853" s="21"/>
    </row>
    <row r="854" spans="3:5" x14ac:dyDescent="0.2">
      <c r="C854" s="21"/>
      <c r="D854" s="21"/>
      <c r="E854" s="21"/>
    </row>
    <row r="855" spans="3:5" x14ac:dyDescent="0.2">
      <c r="C855" s="21"/>
      <c r="D855" s="21"/>
      <c r="E855" s="21"/>
    </row>
    <row r="856" spans="3:5" x14ac:dyDescent="0.2">
      <c r="C856" s="21"/>
      <c r="D856" s="21"/>
      <c r="E856" s="21"/>
    </row>
    <row r="857" spans="3:5" x14ac:dyDescent="0.2">
      <c r="C857" s="21"/>
      <c r="D857" s="21"/>
      <c r="E857" s="21"/>
    </row>
    <row r="858" spans="3:5" x14ac:dyDescent="0.2">
      <c r="C858" s="21"/>
      <c r="D858" s="21"/>
      <c r="E858" s="21"/>
    </row>
    <row r="859" spans="3:5" x14ac:dyDescent="0.2">
      <c r="C859" s="21"/>
      <c r="D859" s="21"/>
      <c r="E859" s="21"/>
    </row>
    <row r="860" spans="3:5" x14ac:dyDescent="0.2">
      <c r="C860" s="21"/>
      <c r="D860" s="21"/>
      <c r="E860" s="21"/>
    </row>
    <row r="861" spans="3:5" x14ac:dyDescent="0.2">
      <c r="C861" s="21"/>
      <c r="D861" s="21"/>
      <c r="E861" s="21"/>
    </row>
    <row r="862" spans="3:5" x14ac:dyDescent="0.2">
      <c r="C862" s="21"/>
      <c r="D862" s="21"/>
      <c r="E862" s="21"/>
    </row>
    <row r="863" spans="3:5" x14ac:dyDescent="0.2">
      <c r="C863" s="21"/>
      <c r="D863" s="21"/>
      <c r="E863" s="21"/>
    </row>
    <row r="864" spans="3:5" x14ac:dyDescent="0.2">
      <c r="C864" s="21"/>
      <c r="D864" s="21"/>
      <c r="E864" s="21"/>
    </row>
    <row r="865" spans="3:5" x14ac:dyDescent="0.2">
      <c r="C865" s="21"/>
      <c r="D865" s="21"/>
      <c r="E865" s="21"/>
    </row>
    <row r="866" spans="3:5" x14ac:dyDescent="0.2">
      <c r="C866" s="21"/>
      <c r="D866" s="21"/>
      <c r="E866" s="21"/>
    </row>
    <row r="867" spans="3:5" x14ac:dyDescent="0.2">
      <c r="C867" s="21"/>
      <c r="D867" s="21"/>
      <c r="E867" s="21"/>
    </row>
    <row r="868" spans="3:5" x14ac:dyDescent="0.2">
      <c r="C868" s="21"/>
      <c r="D868" s="21"/>
      <c r="E868" s="21"/>
    </row>
    <row r="869" spans="3:5" x14ac:dyDescent="0.2">
      <c r="C869" s="21"/>
      <c r="D869" s="21"/>
      <c r="E869" s="21"/>
    </row>
    <row r="870" spans="3:5" x14ac:dyDescent="0.2">
      <c r="C870" s="21"/>
      <c r="D870" s="21"/>
      <c r="E870" s="21"/>
    </row>
    <row r="871" spans="3:5" x14ac:dyDescent="0.2">
      <c r="C871" s="21"/>
      <c r="D871" s="21"/>
      <c r="E871" s="21"/>
    </row>
    <row r="872" spans="3:5" x14ac:dyDescent="0.2">
      <c r="C872" s="21"/>
      <c r="D872" s="21"/>
      <c r="E872" s="21"/>
    </row>
    <row r="873" spans="3:5" x14ac:dyDescent="0.2">
      <c r="C873" s="21"/>
      <c r="D873" s="21"/>
      <c r="E873" s="21"/>
    </row>
    <row r="874" spans="3:5" x14ac:dyDescent="0.2">
      <c r="C874" s="21"/>
      <c r="D874" s="21"/>
      <c r="E874" s="21"/>
    </row>
    <row r="875" spans="3:5" x14ac:dyDescent="0.2">
      <c r="C875" s="21"/>
      <c r="D875" s="21"/>
      <c r="E875" s="21"/>
    </row>
    <row r="876" spans="3:5" x14ac:dyDescent="0.2">
      <c r="C876" s="21"/>
      <c r="D876" s="21"/>
      <c r="E876" s="21"/>
    </row>
    <row r="877" spans="3:5" x14ac:dyDescent="0.2">
      <c r="C877" s="21"/>
      <c r="D877" s="21"/>
      <c r="E877" s="21"/>
    </row>
    <row r="878" spans="3:5" x14ac:dyDescent="0.2">
      <c r="C878" s="21"/>
      <c r="D878" s="21"/>
      <c r="E878" s="21"/>
    </row>
    <row r="879" spans="3:5" x14ac:dyDescent="0.2">
      <c r="C879" s="21"/>
      <c r="D879" s="21"/>
      <c r="E879" s="21"/>
    </row>
    <row r="880" spans="3:5" x14ac:dyDescent="0.2">
      <c r="C880" s="21"/>
      <c r="D880" s="21"/>
      <c r="E880" s="21"/>
    </row>
    <row r="881" spans="3:5" x14ac:dyDescent="0.2">
      <c r="C881" s="21"/>
      <c r="D881" s="21"/>
      <c r="E881" s="21"/>
    </row>
    <row r="882" spans="3:5" x14ac:dyDescent="0.2">
      <c r="C882" s="21"/>
      <c r="D882" s="21"/>
      <c r="E882" s="21"/>
    </row>
    <row r="883" spans="3:5" x14ac:dyDescent="0.2">
      <c r="C883" s="21"/>
      <c r="D883" s="21"/>
      <c r="E883" s="21"/>
    </row>
    <row r="884" spans="3:5" x14ac:dyDescent="0.2">
      <c r="C884" s="21"/>
      <c r="D884" s="21"/>
      <c r="E884" s="21"/>
    </row>
    <row r="885" spans="3:5" x14ac:dyDescent="0.2">
      <c r="C885" s="21"/>
      <c r="D885" s="21"/>
      <c r="E885" s="21"/>
    </row>
    <row r="886" spans="3:5" x14ac:dyDescent="0.2">
      <c r="C886" s="21"/>
      <c r="D886" s="21"/>
      <c r="E886" s="21"/>
    </row>
    <row r="887" spans="3:5" x14ac:dyDescent="0.2">
      <c r="C887" s="21"/>
      <c r="D887" s="21"/>
      <c r="E887" s="21"/>
    </row>
    <row r="888" spans="3:5" x14ac:dyDescent="0.2">
      <c r="C888" s="21"/>
      <c r="D888" s="21"/>
      <c r="E888" s="21"/>
    </row>
    <row r="889" spans="3:5" x14ac:dyDescent="0.2">
      <c r="C889" s="21"/>
      <c r="D889" s="21"/>
      <c r="E889" s="21"/>
    </row>
    <row r="890" spans="3:5" x14ac:dyDescent="0.2">
      <c r="C890" s="21"/>
      <c r="D890" s="21"/>
      <c r="E890" s="21"/>
    </row>
    <row r="891" spans="3:5" x14ac:dyDescent="0.2">
      <c r="C891" s="21"/>
      <c r="D891" s="21"/>
      <c r="E891" s="21"/>
    </row>
    <row r="892" spans="3:5" x14ac:dyDescent="0.2">
      <c r="C892" s="21"/>
      <c r="D892" s="21"/>
      <c r="E892" s="21"/>
    </row>
    <row r="893" spans="3:5" x14ac:dyDescent="0.2">
      <c r="C893" s="21"/>
      <c r="D893" s="21"/>
      <c r="E893" s="21"/>
    </row>
    <row r="894" spans="3:5" x14ac:dyDescent="0.2">
      <c r="C894" s="21"/>
      <c r="D894" s="21"/>
      <c r="E894" s="21"/>
    </row>
    <row r="895" spans="3:5" x14ac:dyDescent="0.2">
      <c r="C895" s="21"/>
      <c r="D895" s="21"/>
      <c r="E895" s="21"/>
    </row>
    <row r="896" spans="3:5" x14ac:dyDescent="0.2">
      <c r="C896" s="21"/>
      <c r="D896" s="21"/>
      <c r="E896" s="21"/>
    </row>
    <row r="897" spans="3:5" x14ac:dyDescent="0.2">
      <c r="C897" s="21"/>
      <c r="D897" s="21"/>
      <c r="E897" s="21"/>
    </row>
    <row r="898" spans="3:5" x14ac:dyDescent="0.2">
      <c r="C898" s="21"/>
      <c r="D898" s="21"/>
      <c r="E898" s="21"/>
    </row>
    <row r="899" spans="3:5" x14ac:dyDescent="0.2">
      <c r="C899" s="21"/>
      <c r="D899" s="21"/>
      <c r="E899" s="21"/>
    </row>
    <row r="900" spans="3:5" x14ac:dyDescent="0.2">
      <c r="C900" s="21"/>
      <c r="D900" s="21"/>
      <c r="E900" s="21"/>
    </row>
    <row r="901" spans="3:5" x14ac:dyDescent="0.2">
      <c r="C901" s="21"/>
      <c r="D901" s="21"/>
      <c r="E901" s="21"/>
    </row>
    <row r="902" spans="3:5" x14ac:dyDescent="0.2">
      <c r="C902" s="21"/>
      <c r="D902" s="21"/>
      <c r="E902" s="21"/>
    </row>
    <row r="903" spans="3:5" x14ac:dyDescent="0.2">
      <c r="C903" s="21"/>
      <c r="D903" s="21"/>
      <c r="E903" s="21"/>
    </row>
    <row r="904" spans="3:5" x14ac:dyDescent="0.2">
      <c r="C904" s="21"/>
      <c r="D904" s="21"/>
      <c r="E904" s="21"/>
    </row>
    <row r="905" spans="3:5" x14ac:dyDescent="0.2">
      <c r="C905" s="21"/>
      <c r="D905" s="21"/>
      <c r="E905" s="21"/>
    </row>
    <row r="906" spans="3:5" x14ac:dyDescent="0.2">
      <c r="C906" s="21"/>
      <c r="D906" s="21"/>
      <c r="E906" s="21"/>
    </row>
    <row r="907" spans="3:5" x14ac:dyDescent="0.2">
      <c r="C907" s="21"/>
      <c r="D907" s="21"/>
      <c r="E907" s="21"/>
    </row>
    <row r="908" spans="3:5" x14ac:dyDescent="0.2">
      <c r="C908" s="21"/>
      <c r="D908" s="21"/>
      <c r="E908" s="21"/>
    </row>
    <row r="909" spans="3:5" x14ac:dyDescent="0.2">
      <c r="C909" s="21"/>
      <c r="D909" s="21"/>
      <c r="E909" s="21"/>
    </row>
    <row r="910" spans="3:5" x14ac:dyDescent="0.2">
      <c r="C910" s="21"/>
      <c r="D910" s="21"/>
      <c r="E910" s="21"/>
    </row>
    <row r="911" spans="3:5" x14ac:dyDescent="0.2">
      <c r="C911" s="21"/>
      <c r="D911" s="21"/>
      <c r="E911" s="21"/>
    </row>
    <row r="912" spans="3:5" x14ac:dyDescent="0.2">
      <c r="C912" s="21"/>
      <c r="D912" s="21"/>
      <c r="E912" s="21"/>
    </row>
    <row r="913" spans="3:5" x14ac:dyDescent="0.2">
      <c r="C913" s="21"/>
      <c r="D913" s="21"/>
      <c r="E913" s="21"/>
    </row>
    <row r="914" spans="3:5" x14ac:dyDescent="0.2">
      <c r="C914" s="21"/>
      <c r="D914" s="21"/>
      <c r="E914" s="21"/>
    </row>
    <row r="915" spans="3:5" x14ac:dyDescent="0.2">
      <c r="C915" s="21"/>
      <c r="D915" s="21"/>
      <c r="E915" s="21"/>
    </row>
    <row r="916" spans="3:5" x14ac:dyDescent="0.2">
      <c r="C916" s="21"/>
      <c r="D916" s="21"/>
      <c r="E916" s="21"/>
    </row>
    <row r="917" spans="3:5" x14ac:dyDescent="0.2">
      <c r="C917" s="21"/>
      <c r="D917" s="21"/>
      <c r="E917" s="21"/>
    </row>
    <row r="918" spans="3:5" x14ac:dyDescent="0.2">
      <c r="C918" s="21"/>
      <c r="D918" s="21"/>
      <c r="E918" s="21"/>
    </row>
    <row r="919" spans="3:5" x14ac:dyDescent="0.2">
      <c r="C919" s="21"/>
      <c r="D919" s="21"/>
      <c r="E919" s="21"/>
    </row>
    <row r="920" spans="3:5" x14ac:dyDescent="0.2">
      <c r="C920" s="21"/>
      <c r="D920" s="21"/>
      <c r="E920" s="21"/>
    </row>
    <row r="921" spans="3:5" x14ac:dyDescent="0.2">
      <c r="C921" s="21"/>
      <c r="D921" s="21"/>
      <c r="E921" s="21"/>
    </row>
    <row r="922" spans="3:5" x14ac:dyDescent="0.2">
      <c r="C922" s="21"/>
      <c r="D922" s="21"/>
      <c r="E922" s="21"/>
    </row>
    <row r="923" spans="3:5" x14ac:dyDescent="0.2">
      <c r="C923" s="21"/>
      <c r="D923" s="21"/>
      <c r="E923" s="21"/>
    </row>
    <row r="924" spans="3:5" x14ac:dyDescent="0.2">
      <c r="C924" s="21"/>
      <c r="D924" s="21"/>
      <c r="E924" s="21"/>
    </row>
    <row r="925" spans="3:5" x14ac:dyDescent="0.2">
      <c r="C925" s="21"/>
      <c r="D925" s="21"/>
      <c r="E925" s="21"/>
    </row>
    <row r="926" spans="3:5" x14ac:dyDescent="0.2">
      <c r="C926" s="21"/>
      <c r="D926" s="21"/>
      <c r="E926" s="21"/>
    </row>
    <row r="927" spans="3:5" x14ac:dyDescent="0.2">
      <c r="C927" s="21"/>
      <c r="D927" s="21"/>
      <c r="E927" s="21"/>
    </row>
    <row r="928" spans="3:5" x14ac:dyDescent="0.2">
      <c r="C928" s="21"/>
      <c r="D928" s="21"/>
      <c r="E928" s="21"/>
    </row>
    <row r="929" spans="3:5" x14ac:dyDescent="0.2">
      <c r="C929" s="21"/>
      <c r="D929" s="21"/>
      <c r="E929" s="21"/>
    </row>
    <row r="930" spans="3:5" x14ac:dyDescent="0.2">
      <c r="C930" s="21"/>
      <c r="D930" s="21"/>
      <c r="E930" s="21"/>
    </row>
    <row r="931" spans="3:5" x14ac:dyDescent="0.2">
      <c r="C931" s="21"/>
      <c r="D931" s="21"/>
      <c r="E931" s="21"/>
    </row>
    <row r="932" spans="3:5" x14ac:dyDescent="0.2">
      <c r="C932" s="21"/>
      <c r="D932" s="21"/>
      <c r="E932" s="21"/>
    </row>
    <row r="933" spans="3:5" x14ac:dyDescent="0.2">
      <c r="C933" s="21"/>
      <c r="D933" s="21"/>
      <c r="E933" s="21"/>
    </row>
    <row r="934" spans="3:5" x14ac:dyDescent="0.2">
      <c r="C934" s="21"/>
      <c r="D934" s="21"/>
      <c r="E934" s="21"/>
    </row>
    <row r="935" spans="3:5" x14ac:dyDescent="0.2">
      <c r="C935" s="21"/>
      <c r="D935" s="21"/>
      <c r="E935" s="21"/>
    </row>
    <row r="936" spans="3:5" x14ac:dyDescent="0.2">
      <c r="C936" s="21"/>
      <c r="D936" s="21"/>
      <c r="E936" s="21"/>
    </row>
    <row r="937" spans="3:5" x14ac:dyDescent="0.2">
      <c r="C937" s="21"/>
      <c r="D937" s="21"/>
      <c r="E937" s="21"/>
    </row>
    <row r="938" spans="3:5" x14ac:dyDescent="0.2">
      <c r="C938" s="21"/>
      <c r="D938" s="21"/>
      <c r="E938" s="21"/>
    </row>
    <row r="939" spans="3:5" x14ac:dyDescent="0.2">
      <c r="C939" s="21"/>
      <c r="D939" s="21"/>
      <c r="E939" s="21"/>
    </row>
    <row r="940" spans="3:5" x14ac:dyDescent="0.2">
      <c r="C940" s="21"/>
      <c r="D940" s="21"/>
      <c r="E940" s="21"/>
    </row>
    <row r="941" spans="3:5" x14ac:dyDescent="0.2">
      <c r="C941" s="21"/>
      <c r="D941" s="21"/>
      <c r="E941" s="21"/>
    </row>
    <row r="942" spans="3:5" x14ac:dyDescent="0.2">
      <c r="C942" s="21"/>
      <c r="D942" s="21"/>
      <c r="E942" s="21"/>
    </row>
    <row r="943" spans="3:5" x14ac:dyDescent="0.2">
      <c r="C943" s="21"/>
      <c r="D943" s="21"/>
      <c r="E943" s="21"/>
    </row>
    <row r="944" spans="3:5" x14ac:dyDescent="0.2">
      <c r="C944" s="21"/>
      <c r="D944" s="21"/>
      <c r="E944" s="21"/>
    </row>
    <row r="945" spans="3:5" x14ac:dyDescent="0.2">
      <c r="C945" s="21"/>
      <c r="D945" s="21"/>
      <c r="E945" s="21"/>
    </row>
    <row r="946" spans="3:5" x14ac:dyDescent="0.2">
      <c r="C946" s="21"/>
      <c r="D946" s="21"/>
      <c r="E946" s="21"/>
    </row>
    <row r="947" spans="3:5" x14ac:dyDescent="0.2">
      <c r="C947" s="21"/>
      <c r="D947" s="21"/>
      <c r="E947" s="21"/>
    </row>
    <row r="948" spans="3:5" x14ac:dyDescent="0.2">
      <c r="C948" s="21"/>
      <c r="D948" s="21"/>
      <c r="E948" s="21"/>
    </row>
    <row r="949" spans="3:5" x14ac:dyDescent="0.2">
      <c r="C949" s="21"/>
      <c r="D949" s="21"/>
      <c r="E949" s="21"/>
    </row>
    <row r="950" spans="3:5" x14ac:dyDescent="0.2">
      <c r="C950" s="21"/>
      <c r="D950" s="21"/>
      <c r="E950" s="21"/>
    </row>
    <row r="951" spans="3:5" x14ac:dyDescent="0.2">
      <c r="C951" s="21"/>
      <c r="D951" s="21"/>
      <c r="E951" s="21"/>
    </row>
    <row r="952" spans="3:5" x14ac:dyDescent="0.2">
      <c r="C952" s="21"/>
      <c r="D952" s="21"/>
      <c r="E952" s="21"/>
    </row>
    <row r="953" spans="3:5" x14ac:dyDescent="0.2">
      <c r="C953" s="21"/>
      <c r="D953" s="21"/>
      <c r="E953" s="21"/>
    </row>
    <row r="954" spans="3:5" x14ac:dyDescent="0.2">
      <c r="C954" s="21"/>
      <c r="D954" s="21"/>
      <c r="E954" s="21"/>
    </row>
    <row r="955" spans="3:5" x14ac:dyDescent="0.2">
      <c r="C955" s="21"/>
      <c r="D955" s="21"/>
      <c r="E955" s="21"/>
    </row>
    <row r="956" spans="3:5" x14ac:dyDescent="0.2">
      <c r="C956" s="21"/>
      <c r="D956" s="21"/>
      <c r="E956" s="21"/>
    </row>
    <row r="957" spans="3:5" x14ac:dyDescent="0.2">
      <c r="C957" s="21"/>
      <c r="D957" s="21"/>
      <c r="E957" s="21"/>
    </row>
    <row r="958" spans="3:5" x14ac:dyDescent="0.2">
      <c r="C958" s="21"/>
      <c r="D958" s="21"/>
      <c r="E958" s="21"/>
    </row>
    <row r="959" spans="3:5" x14ac:dyDescent="0.2">
      <c r="C959" s="21"/>
      <c r="D959" s="21"/>
      <c r="E959" s="21"/>
    </row>
    <row r="960" spans="3:5" x14ac:dyDescent="0.2">
      <c r="C960" s="21"/>
      <c r="D960" s="21"/>
      <c r="E960" s="21"/>
    </row>
    <row r="961" spans="3:5" x14ac:dyDescent="0.2">
      <c r="C961" s="21"/>
      <c r="D961" s="21"/>
      <c r="E961" s="21"/>
    </row>
    <row r="962" spans="3:5" x14ac:dyDescent="0.2">
      <c r="C962" s="21"/>
      <c r="D962" s="21"/>
      <c r="E962" s="21"/>
    </row>
    <row r="963" spans="3:5" x14ac:dyDescent="0.2">
      <c r="C963" s="21"/>
      <c r="D963" s="21"/>
      <c r="E963" s="21"/>
    </row>
    <row r="964" spans="3:5" x14ac:dyDescent="0.2">
      <c r="C964" s="21"/>
      <c r="D964" s="21"/>
      <c r="E964" s="21"/>
    </row>
    <row r="965" spans="3:5" x14ac:dyDescent="0.2">
      <c r="C965" s="21"/>
      <c r="D965" s="21"/>
      <c r="E965" s="21"/>
    </row>
    <row r="966" spans="3:5" x14ac:dyDescent="0.2">
      <c r="C966" s="21"/>
      <c r="D966" s="21"/>
      <c r="E966" s="21"/>
    </row>
    <row r="967" spans="3:5" x14ac:dyDescent="0.2">
      <c r="C967" s="21"/>
      <c r="D967" s="21"/>
      <c r="E967" s="21"/>
    </row>
    <row r="968" spans="3:5" x14ac:dyDescent="0.2">
      <c r="C968" s="21"/>
      <c r="D968" s="21"/>
      <c r="E968" s="21"/>
    </row>
    <row r="969" spans="3:5" x14ac:dyDescent="0.2">
      <c r="C969" s="21"/>
      <c r="D969" s="21"/>
      <c r="E969" s="21"/>
    </row>
    <row r="970" spans="3:5" x14ac:dyDescent="0.2">
      <c r="C970" s="21"/>
      <c r="D970" s="21"/>
      <c r="E970" s="21"/>
    </row>
    <row r="971" spans="3:5" x14ac:dyDescent="0.2">
      <c r="C971" s="21"/>
      <c r="D971" s="21"/>
      <c r="E971" s="21"/>
    </row>
    <row r="972" spans="3:5" x14ac:dyDescent="0.2">
      <c r="C972" s="21"/>
      <c r="D972" s="21"/>
      <c r="E972" s="21"/>
    </row>
    <row r="973" spans="3:5" x14ac:dyDescent="0.2">
      <c r="C973" s="21"/>
      <c r="D973" s="21"/>
      <c r="E973" s="21"/>
    </row>
    <row r="974" spans="3:5" x14ac:dyDescent="0.2">
      <c r="C974" s="21"/>
      <c r="D974" s="21"/>
      <c r="E974" s="21"/>
    </row>
    <row r="975" spans="3:5" x14ac:dyDescent="0.2">
      <c r="C975" s="21"/>
      <c r="D975" s="21"/>
      <c r="E975" s="21"/>
    </row>
    <row r="976" spans="3:5" x14ac:dyDescent="0.2">
      <c r="C976" s="21"/>
      <c r="D976" s="21"/>
      <c r="E976" s="21"/>
    </row>
    <row r="977" spans="3:5" x14ac:dyDescent="0.2">
      <c r="C977" s="21"/>
      <c r="D977" s="21"/>
      <c r="E977" s="21"/>
    </row>
    <row r="978" spans="3:5" x14ac:dyDescent="0.2">
      <c r="C978" s="21"/>
      <c r="D978" s="21"/>
      <c r="E978" s="21"/>
    </row>
    <row r="979" spans="3:5" x14ac:dyDescent="0.2">
      <c r="C979" s="21"/>
      <c r="D979" s="21"/>
      <c r="E979" s="21"/>
    </row>
    <row r="980" spans="3:5" x14ac:dyDescent="0.2">
      <c r="C980" s="21"/>
      <c r="D980" s="21"/>
      <c r="E980" s="21"/>
    </row>
    <row r="981" spans="3:5" x14ac:dyDescent="0.2">
      <c r="C981" s="21"/>
      <c r="D981" s="21"/>
      <c r="E981" s="21"/>
    </row>
    <row r="982" spans="3:5" x14ac:dyDescent="0.2">
      <c r="C982" s="21"/>
      <c r="D982" s="21"/>
      <c r="E982" s="21"/>
    </row>
    <row r="983" spans="3:5" x14ac:dyDescent="0.2">
      <c r="C983" s="21"/>
      <c r="D983" s="21"/>
      <c r="E983" s="21"/>
    </row>
    <row r="984" spans="3:5" x14ac:dyDescent="0.2">
      <c r="C984" s="21"/>
      <c r="D984" s="21"/>
      <c r="E984" s="21"/>
    </row>
    <row r="985" spans="3:5" x14ac:dyDescent="0.2">
      <c r="C985" s="21"/>
      <c r="D985" s="21"/>
      <c r="E985" s="21"/>
    </row>
    <row r="986" spans="3:5" x14ac:dyDescent="0.2">
      <c r="C986" s="21"/>
      <c r="D986" s="21"/>
      <c r="E986" s="21"/>
    </row>
    <row r="987" spans="3:5" x14ac:dyDescent="0.2">
      <c r="C987" s="21"/>
      <c r="D987" s="21"/>
      <c r="E987" s="21"/>
    </row>
    <row r="988" spans="3:5" x14ac:dyDescent="0.2">
      <c r="C988" s="21"/>
      <c r="D988" s="21"/>
      <c r="E988" s="21"/>
    </row>
    <row r="989" spans="3:5" x14ac:dyDescent="0.2">
      <c r="C989" s="21"/>
      <c r="D989" s="21"/>
      <c r="E989" s="21"/>
    </row>
    <row r="990" spans="3:5" x14ac:dyDescent="0.2">
      <c r="C990" s="21"/>
      <c r="D990" s="21"/>
      <c r="E990" s="21"/>
    </row>
    <row r="991" spans="3:5" x14ac:dyDescent="0.2">
      <c r="C991" s="21"/>
      <c r="D991" s="21"/>
      <c r="E991" s="21"/>
    </row>
    <row r="992" spans="3:5" x14ac:dyDescent="0.2">
      <c r="C992" s="21"/>
      <c r="D992" s="21"/>
      <c r="E992" s="21"/>
    </row>
    <row r="993" spans="3:5" x14ac:dyDescent="0.2">
      <c r="C993" s="21"/>
      <c r="D993" s="21"/>
      <c r="E993" s="21"/>
    </row>
    <row r="994" spans="3:5" x14ac:dyDescent="0.2">
      <c r="C994" s="21"/>
      <c r="D994" s="21"/>
      <c r="E994" s="21"/>
    </row>
    <row r="995" spans="3:5" x14ac:dyDescent="0.2">
      <c r="C995" s="21"/>
      <c r="D995" s="21"/>
      <c r="E995" s="21"/>
    </row>
    <row r="996" spans="3:5" x14ac:dyDescent="0.2">
      <c r="C996" s="21"/>
      <c r="D996" s="21"/>
      <c r="E996" s="21"/>
    </row>
    <row r="997" spans="3:5" x14ac:dyDescent="0.2">
      <c r="C997" s="21"/>
      <c r="D997" s="21"/>
      <c r="E997" s="21"/>
    </row>
    <row r="998" spans="3:5" x14ac:dyDescent="0.2">
      <c r="C998" s="21"/>
      <c r="D998" s="21"/>
      <c r="E998" s="21"/>
    </row>
    <row r="999" spans="3:5" x14ac:dyDescent="0.2">
      <c r="C999" s="21"/>
      <c r="D999" s="21"/>
      <c r="E999" s="21"/>
    </row>
    <row r="1000" spans="3:5" x14ac:dyDescent="0.2">
      <c r="C1000" s="21"/>
      <c r="D1000" s="21"/>
      <c r="E1000" s="21"/>
    </row>
    <row r="1001" spans="3:5" x14ac:dyDescent="0.2">
      <c r="C1001" s="21"/>
      <c r="D1001" s="21"/>
      <c r="E1001" s="21"/>
    </row>
    <row r="1002" spans="3:5" x14ac:dyDescent="0.2">
      <c r="C1002" s="21"/>
      <c r="D1002" s="21"/>
      <c r="E1002" s="21"/>
    </row>
    <row r="1003" spans="3:5" x14ac:dyDescent="0.2">
      <c r="C1003" s="21"/>
      <c r="D1003" s="21"/>
      <c r="E1003" s="21"/>
    </row>
    <row r="1004" spans="3:5" x14ac:dyDescent="0.2">
      <c r="C1004" s="21"/>
      <c r="D1004" s="21"/>
      <c r="E1004" s="21"/>
    </row>
    <row r="1005" spans="3:5" x14ac:dyDescent="0.2">
      <c r="C1005" s="21"/>
      <c r="D1005" s="21"/>
      <c r="E1005" s="21"/>
    </row>
    <row r="1006" spans="3:5" x14ac:dyDescent="0.2">
      <c r="C1006" s="21"/>
      <c r="D1006" s="21"/>
      <c r="E1006" s="21"/>
    </row>
    <row r="1007" spans="3:5" x14ac:dyDescent="0.2">
      <c r="C1007" s="21"/>
      <c r="D1007" s="21"/>
      <c r="E1007" s="21"/>
    </row>
    <row r="1008" spans="3:5" x14ac:dyDescent="0.2">
      <c r="C1008" s="21"/>
      <c r="D1008" s="21"/>
      <c r="E1008" s="21"/>
    </row>
    <row r="1009" spans="3:5" x14ac:dyDescent="0.2">
      <c r="C1009" s="21"/>
      <c r="D1009" s="21"/>
      <c r="E1009" s="21"/>
    </row>
    <row r="1010" spans="3:5" x14ac:dyDescent="0.2">
      <c r="C1010" s="21"/>
      <c r="D1010" s="21"/>
      <c r="E1010" s="21"/>
    </row>
    <row r="1011" spans="3:5" x14ac:dyDescent="0.2">
      <c r="C1011" s="21"/>
      <c r="D1011" s="21"/>
      <c r="E1011" s="21"/>
    </row>
    <row r="1012" spans="3:5" x14ac:dyDescent="0.2">
      <c r="C1012" s="21"/>
      <c r="D1012" s="21"/>
      <c r="E1012" s="21"/>
    </row>
    <row r="1013" spans="3:5" x14ac:dyDescent="0.2">
      <c r="C1013" s="21"/>
      <c r="D1013" s="21"/>
      <c r="E1013" s="21"/>
    </row>
    <row r="1014" spans="3:5" x14ac:dyDescent="0.2">
      <c r="C1014" s="21"/>
      <c r="D1014" s="21"/>
      <c r="E1014" s="21"/>
    </row>
    <row r="1015" spans="3:5" x14ac:dyDescent="0.2">
      <c r="C1015" s="21"/>
      <c r="D1015" s="21"/>
      <c r="E1015" s="21"/>
    </row>
    <row r="1016" spans="3:5" x14ac:dyDescent="0.2">
      <c r="C1016" s="21"/>
      <c r="D1016" s="21"/>
      <c r="E1016" s="21"/>
    </row>
    <row r="1017" spans="3:5" x14ac:dyDescent="0.2">
      <c r="C1017" s="21"/>
      <c r="D1017" s="21"/>
      <c r="E1017" s="21"/>
    </row>
    <row r="1018" spans="3:5" x14ac:dyDescent="0.2">
      <c r="C1018" s="21"/>
      <c r="D1018" s="21"/>
      <c r="E1018" s="21"/>
    </row>
    <row r="1019" spans="3:5" x14ac:dyDescent="0.2">
      <c r="C1019" s="21"/>
      <c r="D1019" s="21"/>
      <c r="E1019" s="21"/>
    </row>
    <row r="1020" spans="3:5" x14ac:dyDescent="0.2">
      <c r="C1020" s="21"/>
      <c r="D1020" s="21"/>
      <c r="E1020" s="21"/>
    </row>
    <row r="1021" spans="3:5" x14ac:dyDescent="0.2">
      <c r="C1021" s="21"/>
      <c r="D1021" s="21"/>
      <c r="E1021" s="21"/>
    </row>
    <row r="1022" spans="3:5" x14ac:dyDescent="0.2">
      <c r="C1022" s="21"/>
      <c r="D1022" s="21"/>
      <c r="E1022" s="21"/>
    </row>
    <row r="1023" spans="3:5" x14ac:dyDescent="0.2">
      <c r="C1023" s="21"/>
      <c r="D1023" s="21"/>
      <c r="E1023" s="21"/>
    </row>
    <row r="1024" spans="3:5" x14ac:dyDescent="0.2">
      <c r="C1024" s="21"/>
      <c r="D1024" s="21"/>
      <c r="E1024" s="21"/>
    </row>
    <row r="1025" spans="3:5" x14ac:dyDescent="0.2">
      <c r="C1025" s="21"/>
      <c r="D1025" s="21"/>
      <c r="E1025" s="21"/>
    </row>
    <row r="1026" spans="3:5" x14ac:dyDescent="0.2">
      <c r="C1026" s="21"/>
      <c r="D1026" s="21"/>
      <c r="E1026" s="21"/>
    </row>
    <row r="1027" spans="3:5" x14ac:dyDescent="0.2">
      <c r="C1027" s="21"/>
      <c r="D1027" s="21"/>
      <c r="E1027" s="21"/>
    </row>
    <row r="1028" spans="3:5" x14ac:dyDescent="0.2">
      <c r="C1028" s="21"/>
      <c r="D1028" s="21"/>
      <c r="E1028" s="21"/>
    </row>
    <row r="1029" spans="3:5" x14ac:dyDescent="0.2">
      <c r="C1029" s="21"/>
      <c r="D1029" s="21"/>
      <c r="E1029" s="21"/>
    </row>
    <row r="1030" spans="3:5" x14ac:dyDescent="0.2">
      <c r="C1030" s="21"/>
      <c r="D1030" s="21"/>
      <c r="E1030" s="21"/>
    </row>
    <row r="1031" spans="3:5" x14ac:dyDescent="0.2">
      <c r="C1031" s="21"/>
      <c r="D1031" s="21"/>
      <c r="E1031" s="21"/>
    </row>
    <row r="1032" spans="3:5" x14ac:dyDescent="0.2">
      <c r="C1032" s="21"/>
      <c r="D1032" s="21"/>
      <c r="E1032" s="21"/>
    </row>
    <row r="1033" spans="3:5" x14ac:dyDescent="0.2">
      <c r="C1033" s="21"/>
      <c r="D1033" s="21"/>
      <c r="E1033" s="21"/>
    </row>
    <row r="1034" spans="3:5" x14ac:dyDescent="0.2">
      <c r="C1034" s="21"/>
      <c r="D1034" s="21"/>
      <c r="E1034" s="21"/>
    </row>
    <row r="1035" spans="3:5" x14ac:dyDescent="0.2">
      <c r="C1035" s="21"/>
      <c r="D1035" s="21"/>
      <c r="E1035" s="21"/>
    </row>
    <row r="1036" spans="3:5" x14ac:dyDescent="0.2">
      <c r="C1036" s="21"/>
      <c r="D1036" s="21"/>
      <c r="E1036" s="21"/>
    </row>
    <row r="1037" spans="3:5" x14ac:dyDescent="0.2">
      <c r="C1037" s="21"/>
      <c r="D1037" s="21"/>
      <c r="E1037" s="21"/>
    </row>
    <row r="1038" spans="3:5" x14ac:dyDescent="0.2">
      <c r="C1038" s="21"/>
      <c r="D1038" s="21"/>
      <c r="E1038" s="21"/>
    </row>
    <row r="1039" spans="3:5" x14ac:dyDescent="0.2">
      <c r="C1039" s="21"/>
      <c r="D1039" s="21"/>
      <c r="E1039" s="21"/>
    </row>
    <row r="1040" spans="3:5" x14ac:dyDescent="0.2">
      <c r="C1040" s="21"/>
      <c r="D1040" s="21"/>
      <c r="E1040" s="21"/>
    </row>
    <row r="1041" spans="3:5" x14ac:dyDescent="0.2">
      <c r="C1041" s="21"/>
      <c r="D1041" s="21"/>
      <c r="E1041" s="21"/>
    </row>
    <row r="1042" spans="3:5" x14ac:dyDescent="0.2">
      <c r="C1042" s="21"/>
      <c r="D1042" s="21"/>
      <c r="E1042" s="21"/>
    </row>
    <row r="1043" spans="3:5" x14ac:dyDescent="0.2">
      <c r="C1043" s="21"/>
      <c r="D1043" s="21"/>
      <c r="E1043" s="21"/>
    </row>
    <row r="1044" spans="3:5" x14ac:dyDescent="0.2">
      <c r="C1044" s="21"/>
      <c r="D1044" s="21"/>
      <c r="E1044" s="21"/>
    </row>
    <row r="1045" spans="3:5" x14ac:dyDescent="0.2">
      <c r="C1045" s="21"/>
      <c r="D1045" s="21"/>
      <c r="E1045" s="21"/>
    </row>
    <row r="1046" spans="3:5" x14ac:dyDescent="0.2">
      <c r="C1046" s="21"/>
      <c r="D1046" s="21"/>
      <c r="E1046" s="21"/>
    </row>
    <row r="1047" spans="3:5" x14ac:dyDescent="0.2">
      <c r="C1047" s="21"/>
      <c r="D1047" s="21"/>
      <c r="E1047" s="21"/>
    </row>
    <row r="1048" spans="3:5" x14ac:dyDescent="0.2">
      <c r="C1048" s="21"/>
      <c r="D1048" s="21"/>
      <c r="E1048" s="21"/>
    </row>
    <row r="1049" spans="3:5" x14ac:dyDescent="0.2">
      <c r="C1049" s="21"/>
      <c r="D1049" s="21"/>
      <c r="E1049" s="21"/>
    </row>
    <row r="1050" spans="3:5" x14ac:dyDescent="0.2">
      <c r="C1050" s="21"/>
      <c r="D1050" s="21"/>
      <c r="E1050" s="21"/>
    </row>
    <row r="1051" spans="3:5" x14ac:dyDescent="0.2">
      <c r="C1051" s="21"/>
      <c r="D1051" s="21"/>
      <c r="E1051" s="21"/>
    </row>
    <row r="1052" spans="3:5" x14ac:dyDescent="0.2">
      <c r="C1052" s="21"/>
      <c r="D1052" s="21"/>
      <c r="E1052" s="21"/>
    </row>
    <row r="1053" spans="3:5" x14ac:dyDescent="0.2">
      <c r="C1053" s="21"/>
      <c r="D1053" s="21"/>
      <c r="E1053" s="21"/>
    </row>
    <row r="1054" spans="3:5" x14ac:dyDescent="0.2">
      <c r="C1054" s="21"/>
      <c r="D1054" s="21"/>
      <c r="E1054" s="21"/>
    </row>
    <row r="1055" spans="3:5" x14ac:dyDescent="0.2">
      <c r="C1055" s="21"/>
      <c r="D1055" s="21"/>
      <c r="E1055" s="21"/>
    </row>
    <row r="1056" spans="3:5" x14ac:dyDescent="0.2">
      <c r="C1056" s="21"/>
      <c r="D1056" s="21"/>
      <c r="E1056" s="21"/>
    </row>
    <row r="1057" spans="3:5" x14ac:dyDescent="0.2">
      <c r="C1057" s="21"/>
      <c r="D1057" s="21"/>
      <c r="E1057" s="21"/>
    </row>
    <row r="1058" spans="3:5" x14ac:dyDescent="0.2">
      <c r="C1058" s="21"/>
      <c r="D1058" s="21"/>
      <c r="E1058" s="21"/>
    </row>
    <row r="1059" spans="3:5" x14ac:dyDescent="0.2">
      <c r="C1059" s="21"/>
      <c r="D1059" s="21"/>
      <c r="E1059" s="21"/>
    </row>
    <row r="1060" spans="3:5" x14ac:dyDescent="0.2">
      <c r="C1060" s="21"/>
      <c r="D1060" s="21"/>
      <c r="E1060" s="21"/>
    </row>
    <row r="1061" spans="3:5" x14ac:dyDescent="0.2">
      <c r="C1061" s="21"/>
      <c r="D1061" s="21"/>
      <c r="E1061" s="21"/>
    </row>
    <row r="1062" spans="3:5" x14ac:dyDescent="0.2">
      <c r="C1062" s="21"/>
      <c r="D1062" s="21"/>
      <c r="E1062" s="21"/>
    </row>
    <row r="1063" spans="3:5" x14ac:dyDescent="0.2">
      <c r="C1063" s="21"/>
      <c r="D1063" s="21"/>
      <c r="E1063" s="21"/>
    </row>
    <row r="1064" spans="3:5" x14ac:dyDescent="0.2">
      <c r="C1064" s="21"/>
      <c r="D1064" s="21"/>
      <c r="E1064" s="21"/>
    </row>
    <row r="1065" spans="3:5" x14ac:dyDescent="0.2">
      <c r="C1065" s="21"/>
      <c r="D1065" s="21"/>
      <c r="E1065" s="21"/>
    </row>
    <row r="1066" spans="3:5" x14ac:dyDescent="0.2">
      <c r="C1066" s="21"/>
      <c r="D1066" s="21"/>
      <c r="E1066" s="21"/>
    </row>
    <row r="1067" spans="3:5" x14ac:dyDescent="0.2">
      <c r="C1067" s="21"/>
      <c r="D1067" s="21"/>
      <c r="E1067" s="21"/>
    </row>
    <row r="1068" spans="3:5" x14ac:dyDescent="0.2">
      <c r="C1068" s="21"/>
      <c r="D1068" s="21"/>
      <c r="E1068" s="21"/>
    </row>
    <row r="1069" spans="3:5" x14ac:dyDescent="0.2">
      <c r="C1069" s="21"/>
      <c r="D1069" s="21"/>
      <c r="E1069" s="21"/>
    </row>
    <row r="1070" spans="3:5" x14ac:dyDescent="0.2">
      <c r="C1070" s="21"/>
      <c r="D1070" s="21"/>
      <c r="E1070" s="21"/>
    </row>
    <row r="1071" spans="3:5" x14ac:dyDescent="0.2">
      <c r="C1071" s="21"/>
      <c r="D1071" s="21"/>
      <c r="E1071" s="21"/>
    </row>
    <row r="1072" spans="3:5" x14ac:dyDescent="0.2">
      <c r="C1072" s="21"/>
      <c r="D1072" s="21"/>
      <c r="E1072" s="21"/>
    </row>
    <row r="1073" spans="3:5" x14ac:dyDescent="0.2">
      <c r="C1073" s="21"/>
      <c r="D1073" s="21"/>
      <c r="E1073" s="21"/>
    </row>
    <row r="1074" spans="3:5" x14ac:dyDescent="0.2">
      <c r="C1074" s="21"/>
      <c r="D1074" s="21"/>
      <c r="E1074" s="21"/>
    </row>
    <row r="1075" spans="3:5" x14ac:dyDescent="0.2">
      <c r="C1075" s="21"/>
      <c r="D1075" s="21"/>
      <c r="E1075" s="21"/>
    </row>
    <row r="1076" spans="3:5" x14ac:dyDescent="0.2">
      <c r="C1076" s="21"/>
      <c r="D1076" s="21"/>
      <c r="E1076" s="21"/>
    </row>
    <row r="1077" spans="3:5" x14ac:dyDescent="0.2">
      <c r="C1077" s="21"/>
      <c r="D1077" s="21"/>
      <c r="E1077" s="21"/>
    </row>
    <row r="1078" spans="3:5" x14ac:dyDescent="0.2">
      <c r="C1078" s="21"/>
      <c r="D1078" s="21"/>
      <c r="E1078" s="21"/>
    </row>
    <row r="1079" spans="3:5" x14ac:dyDescent="0.2">
      <c r="C1079" s="21"/>
      <c r="D1079" s="21"/>
      <c r="E1079" s="21"/>
    </row>
    <row r="1080" spans="3:5" x14ac:dyDescent="0.2">
      <c r="C1080" s="21"/>
      <c r="D1080" s="21"/>
      <c r="E1080" s="21"/>
    </row>
    <row r="1081" spans="3:5" x14ac:dyDescent="0.2">
      <c r="C1081" s="21"/>
      <c r="D1081" s="21"/>
      <c r="E1081" s="21"/>
    </row>
    <row r="1082" spans="3:5" x14ac:dyDescent="0.2">
      <c r="C1082" s="21"/>
      <c r="D1082" s="21"/>
      <c r="E1082" s="21"/>
    </row>
    <row r="1083" spans="3:5" x14ac:dyDescent="0.2">
      <c r="C1083" s="21"/>
      <c r="D1083" s="21"/>
      <c r="E1083" s="21"/>
    </row>
    <row r="1084" spans="3:5" x14ac:dyDescent="0.2">
      <c r="C1084" s="21"/>
      <c r="D1084" s="21"/>
      <c r="E1084" s="21"/>
    </row>
    <row r="1085" spans="3:5" x14ac:dyDescent="0.2">
      <c r="C1085" s="21"/>
      <c r="D1085" s="21"/>
      <c r="E1085" s="21"/>
    </row>
    <row r="1086" spans="3:5" x14ac:dyDescent="0.2">
      <c r="C1086" s="21"/>
      <c r="D1086" s="21"/>
      <c r="E1086" s="21"/>
    </row>
    <row r="1087" spans="3:5" x14ac:dyDescent="0.2">
      <c r="C1087" s="21"/>
      <c r="D1087" s="21"/>
      <c r="E1087" s="21"/>
    </row>
    <row r="1088" spans="3:5" x14ac:dyDescent="0.2">
      <c r="C1088" s="21"/>
      <c r="D1088" s="21"/>
      <c r="E1088" s="21"/>
    </row>
    <row r="1089" spans="3:5" x14ac:dyDescent="0.2">
      <c r="C1089" s="21"/>
      <c r="D1089" s="21"/>
      <c r="E1089" s="21"/>
    </row>
    <row r="1090" spans="3:5" x14ac:dyDescent="0.2">
      <c r="C1090" s="21"/>
      <c r="D1090" s="21"/>
      <c r="E1090" s="21"/>
    </row>
    <row r="1091" spans="3:5" x14ac:dyDescent="0.2">
      <c r="C1091" s="21"/>
      <c r="D1091" s="21"/>
      <c r="E1091" s="21"/>
    </row>
    <row r="1092" spans="3:5" x14ac:dyDescent="0.2">
      <c r="C1092" s="21"/>
      <c r="D1092" s="21"/>
      <c r="E1092" s="21"/>
    </row>
    <row r="1093" spans="3:5" x14ac:dyDescent="0.2">
      <c r="C1093" s="21"/>
      <c r="D1093" s="21"/>
      <c r="E1093" s="21"/>
    </row>
    <row r="1094" spans="3:5" x14ac:dyDescent="0.2">
      <c r="C1094" s="21"/>
      <c r="D1094" s="21"/>
      <c r="E1094" s="21"/>
    </row>
    <row r="1095" spans="3:5" x14ac:dyDescent="0.2">
      <c r="C1095" s="21"/>
      <c r="D1095" s="21"/>
      <c r="E1095" s="21"/>
    </row>
    <row r="1096" spans="3:5" x14ac:dyDescent="0.2">
      <c r="C1096" s="21"/>
      <c r="D1096" s="21"/>
      <c r="E1096" s="21"/>
    </row>
    <row r="1097" spans="3:5" x14ac:dyDescent="0.2">
      <c r="C1097" s="21"/>
      <c r="D1097" s="21"/>
      <c r="E1097" s="21"/>
    </row>
    <row r="1098" spans="3:5" x14ac:dyDescent="0.2">
      <c r="C1098" s="21"/>
      <c r="D1098" s="21"/>
      <c r="E1098" s="21"/>
    </row>
    <row r="1099" spans="3:5" x14ac:dyDescent="0.2">
      <c r="C1099" s="21"/>
      <c r="D1099" s="21"/>
      <c r="E1099" s="21"/>
    </row>
    <row r="1100" spans="3:5" x14ac:dyDescent="0.2">
      <c r="C1100" s="21"/>
      <c r="D1100" s="21"/>
      <c r="E1100" s="21"/>
    </row>
    <row r="1101" spans="3:5" x14ac:dyDescent="0.2">
      <c r="C1101" s="21"/>
      <c r="D1101" s="21"/>
      <c r="E1101" s="21"/>
    </row>
    <row r="1102" spans="3:5" x14ac:dyDescent="0.2">
      <c r="C1102" s="21"/>
      <c r="D1102" s="21"/>
      <c r="E1102" s="21"/>
    </row>
    <row r="1103" spans="3:5" x14ac:dyDescent="0.2">
      <c r="C1103" s="21"/>
      <c r="D1103" s="21"/>
      <c r="E1103" s="21"/>
    </row>
    <row r="1104" spans="3:5" x14ac:dyDescent="0.2">
      <c r="C1104" s="21"/>
      <c r="D1104" s="21"/>
      <c r="E1104" s="21"/>
    </row>
    <row r="1105" spans="3:5" x14ac:dyDescent="0.2">
      <c r="C1105" s="21"/>
      <c r="D1105" s="21"/>
      <c r="E1105" s="21"/>
    </row>
    <row r="1106" spans="3:5" x14ac:dyDescent="0.2">
      <c r="C1106" s="21"/>
      <c r="D1106" s="21"/>
      <c r="E1106" s="21"/>
    </row>
    <row r="1107" spans="3:5" x14ac:dyDescent="0.2">
      <c r="C1107" s="21"/>
      <c r="D1107" s="21"/>
      <c r="E1107" s="21"/>
    </row>
    <row r="1108" spans="3:5" x14ac:dyDescent="0.2">
      <c r="C1108" s="21"/>
      <c r="D1108" s="21"/>
      <c r="E1108" s="21"/>
    </row>
    <row r="1109" spans="3:5" x14ac:dyDescent="0.2">
      <c r="C1109" s="21"/>
      <c r="D1109" s="21"/>
      <c r="E1109" s="21"/>
    </row>
    <row r="1110" spans="3:5" x14ac:dyDescent="0.2">
      <c r="C1110" s="21"/>
      <c r="D1110" s="21"/>
      <c r="E1110" s="21"/>
    </row>
    <row r="1111" spans="3:5" x14ac:dyDescent="0.2">
      <c r="C1111" s="21"/>
      <c r="D1111" s="21"/>
      <c r="E1111" s="21"/>
    </row>
    <row r="1112" spans="3:5" x14ac:dyDescent="0.2">
      <c r="C1112" s="21"/>
      <c r="D1112" s="21"/>
      <c r="E1112" s="21"/>
    </row>
    <row r="1113" spans="3:5" x14ac:dyDescent="0.2">
      <c r="C1113" s="21"/>
      <c r="D1113" s="21"/>
      <c r="E1113" s="21"/>
    </row>
    <row r="1114" spans="3:5" x14ac:dyDescent="0.2">
      <c r="C1114" s="21"/>
      <c r="D1114" s="21"/>
      <c r="E1114" s="21"/>
    </row>
    <row r="1115" spans="3:5" x14ac:dyDescent="0.2">
      <c r="C1115" s="21"/>
      <c r="D1115" s="21"/>
      <c r="E1115" s="21"/>
    </row>
    <row r="1116" spans="3:5" x14ac:dyDescent="0.2">
      <c r="C1116" s="21"/>
      <c r="D1116" s="21"/>
      <c r="E1116" s="21"/>
    </row>
    <row r="1117" spans="3:5" x14ac:dyDescent="0.2">
      <c r="C1117" s="21"/>
      <c r="D1117" s="21"/>
      <c r="E1117" s="21"/>
    </row>
    <row r="1118" spans="3:5" x14ac:dyDescent="0.2">
      <c r="C1118" s="21"/>
      <c r="D1118" s="21"/>
      <c r="E1118" s="21"/>
    </row>
    <row r="1119" spans="3:5" x14ac:dyDescent="0.2">
      <c r="C1119" s="21"/>
      <c r="D1119" s="21"/>
      <c r="E1119" s="21"/>
    </row>
    <row r="1120" spans="3:5" x14ac:dyDescent="0.2">
      <c r="C1120" s="21"/>
      <c r="D1120" s="21"/>
      <c r="E1120" s="21"/>
    </row>
    <row r="1121" spans="3:5" x14ac:dyDescent="0.2">
      <c r="C1121" s="21"/>
      <c r="D1121" s="21"/>
      <c r="E1121" s="21"/>
    </row>
    <row r="1122" spans="3:5" x14ac:dyDescent="0.2">
      <c r="C1122" s="21"/>
      <c r="D1122" s="21"/>
      <c r="E1122" s="21"/>
    </row>
    <row r="1123" spans="3:5" x14ac:dyDescent="0.2">
      <c r="C1123" s="21"/>
      <c r="D1123" s="21"/>
      <c r="E1123" s="21"/>
    </row>
    <row r="1124" spans="3:5" x14ac:dyDescent="0.2">
      <c r="C1124" s="21"/>
      <c r="D1124" s="21"/>
      <c r="E1124" s="21"/>
    </row>
    <row r="1125" spans="3:5" x14ac:dyDescent="0.2">
      <c r="C1125" s="21"/>
      <c r="D1125" s="21"/>
      <c r="E1125" s="21"/>
    </row>
    <row r="1126" spans="3:5" x14ac:dyDescent="0.2">
      <c r="C1126" s="21"/>
      <c r="D1126" s="21"/>
      <c r="E1126" s="21"/>
    </row>
    <row r="1127" spans="3:5" x14ac:dyDescent="0.2">
      <c r="C1127" s="21"/>
      <c r="D1127" s="21"/>
      <c r="E1127" s="21"/>
    </row>
    <row r="1128" spans="3:5" x14ac:dyDescent="0.2">
      <c r="C1128" s="21"/>
      <c r="D1128" s="21"/>
      <c r="E1128" s="21"/>
    </row>
    <row r="1129" spans="3:5" x14ac:dyDescent="0.2">
      <c r="C1129" s="21"/>
      <c r="D1129" s="21"/>
      <c r="E1129" s="21"/>
    </row>
    <row r="1130" spans="3:5" x14ac:dyDescent="0.2">
      <c r="C1130" s="21"/>
      <c r="D1130" s="21"/>
      <c r="E1130" s="21"/>
    </row>
    <row r="1131" spans="3:5" x14ac:dyDescent="0.2">
      <c r="C1131" s="21"/>
      <c r="D1131" s="21"/>
      <c r="E1131" s="21"/>
    </row>
    <row r="1132" spans="3:5" x14ac:dyDescent="0.2">
      <c r="C1132" s="21"/>
      <c r="D1132" s="21"/>
      <c r="E1132" s="21"/>
    </row>
    <row r="1133" spans="3:5" x14ac:dyDescent="0.2">
      <c r="C1133" s="21"/>
      <c r="D1133" s="21"/>
      <c r="E1133" s="21"/>
    </row>
    <row r="1134" spans="3:5" x14ac:dyDescent="0.2">
      <c r="C1134" s="21"/>
      <c r="D1134" s="21"/>
      <c r="E1134" s="21"/>
    </row>
    <row r="1135" spans="3:5" x14ac:dyDescent="0.2">
      <c r="C1135" s="21"/>
      <c r="D1135" s="21"/>
      <c r="E1135" s="21"/>
    </row>
    <row r="1136" spans="3:5" x14ac:dyDescent="0.2">
      <c r="C1136" s="21"/>
      <c r="D1136" s="21"/>
      <c r="E1136" s="21"/>
    </row>
    <row r="1137" spans="3:5" x14ac:dyDescent="0.2">
      <c r="C1137" s="21"/>
      <c r="D1137" s="21"/>
      <c r="E1137" s="21"/>
    </row>
    <row r="1138" spans="3:5" x14ac:dyDescent="0.2">
      <c r="C1138" s="21"/>
      <c r="D1138" s="21"/>
      <c r="E1138" s="21"/>
    </row>
    <row r="1139" spans="3:5" x14ac:dyDescent="0.2">
      <c r="C1139" s="21"/>
      <c r="D1139" s="21"/>
      <c r="E1139" s="21"/>
    </row>
    <row r="1140" spans="3:5" x14ac:dyDescent="0.2">
      <c r="C1140" s="21"/>
      <c r="D1140" s="21"/>
      <c r="E1140" s="21"/>
    </row>
    <row r="1141" spans="3:5" x14ac:dyDescent="0.2">
      <c r="C1141" s="21"/>
      <c r="D1141" s="21"/>
      <c r="E1141" s="21"/>
    </row>
    <row r="1142" spans="3:5" x14ac:dyDescent="0.2">
      <c r="C1142" s="21"/>
      <c r="D1142" s="21"/>
      <c r="E1142" s="21"/>
    </row>
    <row r="1143" spans="3:5" x14ac:dyDescent="0.2">
      <c r="C1143" s="21"/>
      <c r="D1143" s="21"/>
      <c r="E1143" s="21"/>
    </row>
    <row r="1144" spans="3:5" x14ac:dyDescent="0.2">
      <c r="C1144" s="21"/>
      <c r="D1144" s="21"/>
      <c r="E1144" s="21"/>
    </row>
    <row r="1145" spans="3:5" x14ac:dyDescent="0.2">
      <c r="C1145" s="21"/>
      <c r="D1145" s="21"/>
      <c r="E1145" s="21"/>
    </row>
    <row r="1146" spans="3:5" x14ac:dyDescent="0.2">
      <c r="C1146" s="21"/>
      <c r="D1146" s="21"/>
      <c r="E1146" s="21"/>
    </row>
    <row r="1147" spans="3:5" x14ac:dyDescent="0.2">
      <c r="C1147" s="21"/>
      <c r="D1147" s="21"/>
      <c r="E1147" s="21"/>
    </row>
    <row r="1148" spans="3:5" x14ac:dyDescent="0.2">
      <c r="C1148" s="21"/>
      <c r="D1148" s="21"/>
      <c r="E1148" s="21"/>
    </row>
    <row r="1149" spans="3:5" x14ac:dyDescent="0.2">
      <c r="C1149" s="21"/>
      <c r="D1149" s="21"/>
      <c r="E1149" s="21"/>
    </row>
    <row r="1150" spans="3:5" x14ac:dyDescent="0.2">
      <c r="C1150" s="21"/>
      <c r="D1150" s="21"/>
      <c r="E1150" s="21"/>
    </row>
    <row r="1151" spans="3:5" x14ac:dyDescent="0.2">
      <c r="C1151" s="21"/>
      <c r="D1151" s="21"/>
      <c r="E1151" s="21"/>
    </row>
    <row r="1152" spans="3:5" x14ac:dyDescent="0.2">
      <c r="C1152" s="21"/>
      <c r="D1152" s="21"/>
      <c r="E1152" s="21"/>
    </row>
    <row r="1153" spans="3:5" x14ac:dyDescent="0.2">
      <c r="C1153" s="21"/>
      <c r="D1153" s="21"/>
      <c r="E1153" s="21"/>
    </row>
    <row r="1154" spans="3:5" x14ac:dyDescent="0.2">
      <c r="C1154" s="21"/>
      <c r="D1154" s="21"/>
      <c r="E1154" s="21"/>
    </row>
    <row r="1155" spans="3:5" x14ac:dyDescent="0.2">
      <c r="C1155" s="21"/>
      <c r="D1155" s="21"/>
      <c r="E1155" s="21"/>
    </row>
    <row r="1156" spans="3:5" x14ac:dyDescent="0.2">
      <c r="C1156" s="21"/>
      <c r="D1156" s="21"/>
      <c r="E1156" s="21"/>
    </row>
    <row r="1157" spans="3:5" x14ac:dyDescent="0.2">
      <c r="C1157" s="21"/>
      <c r="D1157" s="21"/>
      <c r="E1157" s="21"/>
    </row>
    <row r="1158" spans="3:5" x14ac:dyDescent="0.2">
      <c r="C1158" s="21"/>
      <c r="D1158" s="21"/>
      <c r="E1158" s="21"/>
    </row>
    <row r="1159" spans="3:5" x14ac:dyDescent="0.2">
      <c r="C1159" s="21"/>
      <c r="D1159" s="21"/>
      <c r="E1159" s="21"/>
    </row>
    <row r="1160" spans="3:5" x14ac:dyDescent="0.2">
      <c r="C1160" s="21"/>
      <c r="D1160" s="21"/>
      <c r="E1160" s="21"/>
    </row>
    <row r="1161" spans="3:5" x14ac:dyDescent="0.2">
      <c r="C1161" s="21"/>
      <c r="D1161" s="21"/>
      <c r="E1161" s="21"/>
    </row>
    <row r="1162" spans="3:5" x14ac:dyDescent="0.2">
      <c r="C1162" s="21"/>
      <c r="D1162" s="21"/>
      <c r="E1162" s="21"/>
    </row>
    <row r="1163" spans="3:5" x14ac:dyDescent="0.2">
      <c r="C1163" s="21"/>
      <c r="D1163" s="21"/>
      <c r="E1163" s="21"/>
    </row>
    <row r="1164" spans="3:5" x14ac:dyDescent="0.2">
      <c r="C1164" s="21"/>
      <c r="D1164" s="21"/>
      <c r="E1164" s="21"/>
    </row>
    <row r="1165" spans="3:5" x14ac:dyDescent="0.2">
      <c r="C1165" s="21"/>
      <c r="D1165" s="21"/>
      <c r="E1165" s="21"/>
    </row>
    <row r="1166" spans="3:5" x14ac:dyDescent="0.2">
      <c r="C1166" s="21"/>
      <c r="D1166" s="21"/>
      <c r="E1166" s="21"/>
    </row>
    <row r="1167" spans="3:5" x14ac:dyDescent="0.2">
      <c r="C1167" s="21"/>
      <c r="D1167" s="21"/>
      <c r="E1167" s="21"/>
    </row>
    <row r="1168" spans="3:5" x14ac:dyDescent="0.2">
      <c r="C1168" s="21"/>
      <c r="D1168" s="21"/>
      <c r="E1168" s="21"/>
    </row>
    <row r="1169" spans="3:5" x14ac:dyDescent="0.2">
      <c r="C1169" s="21"/>
      <c r="D1169" s="21"/>
      <c r="E1169" s="21"/>
    </row>
    <row r="1170" spans="3:5" x14ac:dyDescent="0.2">
      <c r="C1170" s="21"/>
      <c r="D1170" s="21"/>
      <c r="E1170" s="21"/>
    </row>
    <row r="1171" spans="3:5" x14ac:dyDescent="0.2">
      <c r="C1171" s="21"/>
      <c r="D1171" s="21"/>
      <c r="E1171" s="21"/>
    </row>
    <row r="1172" spans="3:5" x14ac:dyDescent="0.2">
      <c r="C1172" s="21"/>
      <c r="D1172" s="21"/>
      <c r="E1172" s="21"/>
    </row>
    <row r="1173" spans="3:5" x14ac:dyDescent="0.2">
      <c r="C1173" s="21"/>
      <c r="D1173" s="21"/>
      <c r="E1173" s="21"/>
    </row>
    <row r="1174" spans="3:5" x14ac:dyDescent="0.2">
      <c r="C1174" s="21"/>
      <c r="D1174" s="21"/>
      <c r="E1174" s="21"/>
    </row>
    <row r="1175" spans="3:5" x14ac:dyDescent="0.2">
      <c r="C1175" s="21"/>
      <c r="D1175" s="21"/>
      <c r="E1175" s="21"/>
    </row>
    <row r="1176" spans="3:5" x14ac:dyDescent="0.2">
      <c r="C1176" s="21"/>
      <c r="D1176" s="21"/>
      <c r="E1176" s="21"/>
    </row>
    <row r="1177" spans="3:5" x14ac:dyDescent="0.2">
      <c r="C1177" s="21"/>
      <c r="D1177" s="21"/>
      <c r="E1177" s="21"/>
    </row>
    <row r="1178" spans="3:5" x14ac:dyDescent="0.2">
      <c r="C1178" s="21"/>
      <c r="D1178" s="21"/>
      <c r="E1178" s="21"/>
    </row>
    <row r="1179" spans="3:5" x14ac:dyDescent="0.2">
      <c r="C1179" s="21"/>
      <c r="D1179" s="21"/>
      <c r="E1179" s="21"/>
    </row>
    <row r="1180" spans="3:5" x14ac:dyDescent="0.2">
      <c r="C1180" s="21"/>
      <c r="D1180" s="21"/>
      <c r="E1180" s="21"/>
    </row>
    <row r="1181" spans="3:5" x14ac:dyDescent="0.2">
      <c r="C1181" s="21"/>
      <c r="D1181" s="21"/>
      <c r="E1181" s="21"/>
    </row>
    <row r="1182" spans="3:5" x14ac:dyDescent="0.2">
      <c r="C1182" s="21"/>
      <c r="D1182" s="21"/>
      <c r="E1182" s="21"/>
    </row>
    <row r="1183" spans="3:5" x14ac:dyDescent="0.2">
      <c r="C1183" s="21"/>
      <c r="D1183" s="21"/>
      <c r="E1183" s="21"/>
    </row>
    <row r="1184" spans="3:5" x14ac:dyDescent="0.2">
      <c r="C1184" s="21"/>
      <c r="D1184" s="21"/>
      <c r="E1184" s="21"/>
    </row>
    <row r="1185" spans="3:5" x14ac:dyDescent="0.2">
      <c r="C1185" s="21"/>
      <c r="D1185" s="21"/>
      <c r="E1185" s="21"/>
    </row>
    <row r="1186" spans="3:5" x14ac:dyDescent="0.2">
      <c r="C1186" s="21"/>
      <c r="D1186" s="21"/>
      <c r="E1186" s="21"/>
    </row>
    <row r="1187" spans="3:5" x14ac:dyDescent="0.2">
      <c r="C1187" s="21"/>
      <c r="D1187" s="21"/>
      <c r="E1187" s="21"/>
    </row>
    <row r="1188" spans="3:5" x14ac:dyDescent="0.2">
      <c r="C1188" s="21"/>
      <c r="D1188" s="21"/>
      <c r="E1188" s="21"/>
    </row>
    <row r="1189" spans="3:5" x14ac:dyDescent="0.2">
      <c r="C1189" s="21"/>
      <c r="D1189" s="21"/>
      <c r="E1189" s="21"/>
    </row>
    <row r="1190" spans="3:5" x14ac:dyDescent="0.2">
      <c r="C1190" s="21"/>
      <c r="D1190" s="21"/>
      <c r="E1190" s="21"/>
    </row>
    <row r="1191" spans="3:5" x14ac:dyDescent="0.2">
      <c r="C1191" s="21"/>
      <c r="D1191" s="21"/>
      <c r="E1191" s="21"/>
    </row>
    <row r="1192" spans="3:5" x14ac:dyDescent="0.2">
      <c r="C1192" s="21"/>
      <c r="D1192" s="21"/>
      <c r="E1192" s="21"/>
    </row>
    <row r="1193" spans="3:5" x14ac:dyDescent="0.2">
      <c r="C1193" s="21"/>
      <c r="D1193" s="21"/>
      <c r="E1193" s="21"/>
    </row>
    <row r="1194" spans="3:5" x14ac:dyDescent="0.2">
      <c r="C1194" s="21"/>
      <c r="D1194" s="21"/>
      <c r="E1194" s="21"/>
    </row>
    <row r="1195" spans="3:5" x14ac:dyDescent="0.2">
      <c r="C1195" s="21"/>
      <c r="D1195" s="21"/>
      <c r="E1195" s="21"/>
    </row>
    <row r="1196" spans="3:5" x14ac:dyDescent="0.2">
      <c r="C1196" s="21"/>
      <c r="D1196" s="21"/>
      <c r="E1196" s="21"/>
    </row>
    <row r="1197" spans="3:5" x14ac:dyDescent="0.2">
      <c r="C1197" s="21"/>
      <c r="D1197" s="21"/>
      <c r="E1197" s="21"/>
    </row>
    <row r="1198" spans="3:5" x14ac:dyDescent="0.2">
      <c r="C1198" s="21"/>
      <c r="D1198" s="21"/>
      <c r="E1198" s="21"/>
    </row>
    <row r="1199" spans="3:5" x14ac:dyDescent="0.2">
      <c r="C1199" s="21"/>
      <c r="D1199" s="21"/>
      <c r="E1199" s="21"/>
    </row>
    <row r="1200" spans="3:5" x14ac:dyDescent="0.2">
      <c r="C1200" s="21"/>
      <c r="D1200" s="21"/>
      <c r="E1200" s="21"/>
    </row>
    <row r="1201" spans="3:5" x14ac:dyDescent="0.2">
      <c r="C1201" s="21"/>
      <c r="D1201" s="21"/>
      <c r="E1201" s="21"/>
    </row>
    <row r="1202" spans="3:5" x14ac:dyDescent="0.2">
      <c r="C1202" s="21"/>
      <c r="D1202" s="21"/>
      <c r="E1202" s="21"/>
    </row>
    <row r="1203" spans="3:5" x14ac:dyDescent="0.2">
      <c r="C1203" s="21"/>
      <c r="D1203" s="21"/>
      <c r="E1203" s="21"/>
    </row>
    <row r="1204" spans="3:5" x14ac:dyDescent="0.2">
      <c r="C1204" s="21"/>
      <c r="D1204" s="21"/>
      <c r="E1204" s="21"/>
    </row>
    <row r="1205" spans="3:5" x14ac:dyDescent="0.2">
      <c r="C1205" s="21"/>
      <c r="D1205" s="21"/>
      <c r="E1205" s="21"/>
    </row>
    <row r="1206" spans="3:5" x14ac:dyDescent="0.2">
      <c r="C1206" s="21"/>
      <c r="D1206" s="21"/>
      <c r="E1206" s="21"/>
    </row>
    <row r="1207" spans="3:5" x14ac:dyDescent="0.2">
      <c r="C1207" s="21"/>
      <c r="D1207" s="21"/>
      <c r="E1207" s="21"/>
    </row>
    <row r="1208" spans="3:5" x14ac:dyDescent="0.2">
      <c r="C1208" s="21"/>
      <c r="D1208" s="21"/>
      <c r="E1208" s="21"/>
    </row>
    <row r="1209" spans="3:5" x14ac:dyDescent="0.2">
      <c r="C1209" s="21"/>
      <c r="D1209" s="21"/>
      <c r="E1209" s="21"/>
    </row>
    <row r="1210" spans="3:5" x14ac:dyDescent="0.2">
      <c r="C1210" s="21"/>
      <c r="D1210" s="21"/>
      <c r="E1210" s="21"/>
    </row>
    <row r="1211" spans="3:5" x14ac:dyDescent="0.2">
      <c r="C1211" s="21"/>
      <c r="D1211" s="21"/>
      <c r="E1211" s="21"/>
    </row>
    <row r="1212" spans="3:5" x14ac:dyDescent="0.2">
      <c r="C1212" s="21"/>
      <c r="D1212" s="21"/>
      <c r="E1212" s="21"/>
    </row>
    <row r="1213" spans="3:5" x14ac:dyDescent="0.2">
      <c r="C1213" s="21"/>
      <c r="D1213" s="21"/>
      <c r="E1213" s="21"/>
    </row>
    <row r="1214" spans="3:5" x14ac:dyDescent="0.2">
      <c r="C1214" s="21"/>
      <c r="D1214" s="21"/>
      <c r="E1214" s="21"/>
    </row>
    <row r="1215" spans="3:5" x14ac:dyDescent="0.2">
      <c r="C1215" s="21"/>
      <c r="D1215" s="21"/>
      <c r="E1215" s="21"/>
    </row>
    <row r="1216" spans="3:5" x14ac:dyDescent="0.2">
      <c r="C1216" s="21"/>
      <c r="D1216" s="21"/>
      <c r="E1216" s="21"/>
    </row>
    <row r="1217" spans="3:5" x14ac:dyDescent="0.2">
      <c r="C1217" s="21"/>
      <c r="D1217" s="21"/>
      <c r="E1217" s="21"/>
    </row>
    <row r="1218" spans="3:5" x14ac:dyDescent="0.2">
      <c r="C1218" s="21"/>
      <c r="D1218" s="21"/>
      <c r="E1218" s="21"/>
    </row>
    <row r="1219" spans="3:5" x14ac:dyDescent="0.2">
      <c r="C1219" s="21"/>
      <c r="D1219" s="21"/>
      <c r="E1219" s="21"/>
    </row>
    <row r="1220" spans="3:5" x14ac:dyDescent="0.2">
      <c r="C1220" s="21"/>
      <c r="D1220" s="21"/>
      <c r="E1220" s="21"/>
    </row>
    <row r="1221" spans="3:5" x14ac:dyDescent="0.2">
      <c r="C1221" s="21"/>
      <c r="D1221" s="21"/>
      <c r="E1221" s="21"/>
    </row>
    <row r="1222" spans="3:5" x14ac:dyDescent="0.2">
      <c r="C1222" s="21"/>
      <c r="D1222" s="21"/>
      <c r="E1222" s="21"/>
    </row>
    <row r="1223" spans="3:5" x14ac:dyDescent="0.2">
      <c r="C1223" s="21"/>
      <c r="D1223" s="21"/>
      <c r="E1223" s="21"/>
    </row>
    <row r="1224" spans="3:5" x14ac:dyDescent="0.2">
      <c r="C1224" s="21"/>
      <c r="D1224" s="21"/>
      <c r="E1224" s="21"/>
    </row>
    <row r="1225" spans="3:5" x14ac:dyDescent="0.2">
      <c r="C1225" s="21"/>
      <c r="D1225" s="21"/>
      <c r="E1225" s="21"/>
    </row>
    <row r="1226" spans="3:5" x14ac:dyDescent="0.2">
      <c r="C1226" s="21"/>
      <c r="D1226" s="21"/>
      <c r="E1226" s="21"/>
    </row>
    <row r="1227" spans="3:5" x14ac:dyDescent="0.2">
      <c r="C1227" s="21"/>
      <c r="D1227" s="21"/>
      <c r="E1227" s="21"/>
    </row>
    <row r="1228" spans="3:5" x14ac:dyDescent="0.2">
      <c r="C1228" s="21"/>
      <c r="D1228" s="21"/>
      <c r="E1228" s="21"/>
    </row>
    <row r="1229" spans="3:5" x14ac:dyDescent="0.2">
      <c r="C1229" s="21"/>
      <c r="D1229" s="21"/>
      <c r="E1229" s="21"/>
    </row>
    <row r="1230" spans="3:5" x14ac:dyDescent="0.2">
      <c r="C1230" s="21"/>
      <c r="D1230" s="21"/>
      <c r="E1230" s="21"/>
    </row>
    <row r="1231" spans="3:5" x14ac:dyDescent="0.2">
      <c r="C1231" s="21"/>
      <c r="D1231" s="21"/>
      <c r="E1231" s="21"/>
    </row>
    <row r="1232" spans="3:5" x14ac:dyDescent="0.2">
      <c r="C1232" s="21"/>
      <c r="D1232" s="21"/>
      <c r="E1232" s="21"/>
    </row>
    <row r="1233" spans="3:5" x14ac:dyDescent="0.2">
      <c r="C1233" s="21"/>
      <c r="D1233" s="21"/>
      <c r="E1233" s="21"/>
    </row>
    <row r="1234" spans="3:5" x14ac:dyDescent="0.2">
      <c r="C1234" s="21"/>
      <c r="D1234" s="21"/>
      <c r="E1234" s="21"/>
    </row>
    <row r="1235" spans="3:5" x14ac:dyDescent="0.2">
      <c r="C1235" s="21"/>
      <c r="D1235" s="21"/>
      <c r="E1235" s="21"/>
    </row>
    <row r="1236" spans="3:5" x14ac:dyDescent="0.2">
      <c r="C1236" s="21"/>
      <c r="D1236" s="21"/>
      <c r="E1236" s="21"/>
    </row>
    <row r="1237" spans="3:5" x14ac:dyDescent="0.2">
      <c r="C1237" s="21"/>
      <c r="D1237" s="21"/>
      <c r="E1237" s="21"/>
    </row>
    <row r="1238" spans="3:5" x14ac:dyDescent="0.2">
      <c r="C1238" s="21"/>
      <c r="D1238" s="21"/>
      <c r="E1238" s="21"/>
    </row>
    <row r="1239" spans="3:5" x14ac:dyDescent="0.2">
      <c r="C1239" s="21"/>
      <c r="D1239" s="21"/>
      <c r="E1239" s="21"/>
    </row>
    <row r="1240" spans="3:5" x14ac:dyDescent="0.2">
      <c r="C1240" s="21"/>
      <c r="D1240" s="21"/>
      <c r="E1240" s="21"/>
    </row>
    <row r="1241" spans="3:5" x14ac:dyDescent="0.2">
      <c r="C1241" s="21"/>
      <c r="D1241" s="21"/>
      <c r="E1241" s="21"/>
    </row>
    <row r="1242" spans="3:5" x14ac:dyDescent="0.2">
      <c r="C1242" s="21"/>
      <c r="D1242" s="21"/>
      <c r="E1242" s="21"/>
    </row>
    <row r="1243" spans="3:5" x14ac:dyDescent="0.2">
      <c r="C1243" s="21"/>
      <c r="D1243" s="21"/>
      <c r="E1243" s="21"/>
    </row>
    <row r="1244" spans="3:5" x14ac:dyDescent="0.2">
      <c r="C1244" s="21"/>
      <c r="D1244" s="21"/>
      <c r="E1244" s="21"/>
    </row>
    <row r="1245" spans="3:5" x14ac:dyDescent="0.2">
      <c r="C1245" s="21"/>
      <c r="D1245" s="21"/>
      <c r="E1245" s="21"/>
    </row>
    <row r="1246" spans="3:5" x14ac:dyDescent="0.2">
      <c r="C1246" s="21"/>
      <c r="D1246" s="21"/>
      <c r="E1246" s="21"/>
    </row>
    <row r="1247" spans="3:5" x14ac:dyDescent="0.2">
      <c r="C1247" s="21"/>
      <c r="D1247" s="21"/>
      <c r="E1247" s="21"/>
    </row>
    <row r="1248" spans="3:5" x14ac:dyDescent="0.2">
      <c r="C1248" s="21"/>
      <c r="D1248" s="21"/>
      <c r="E1248" s="21"/>
    </row>
    <row r="1249" spans="3:5" x14ac:dyDescent="0.2">
      <c r="C1249" s="21"/>
      <c r="D1249" s="21"/>
      <c r="E1249" s="21"/>
    </row>
    <row r="1250" spans="3:5" x14ac:dyDescent="0.2">
      <c r="C1250" s="21"/>
      <c r="D1250" s="21"/>
      <c r="E1250" s="21"/>
    </row>
    <row r="1251" spans="3:5" x14ac:dyDescent="0.2">
      <c r="C1251" s="21"/>
      <c r="D1251" s="21"/>
      <c r="E1251" s="21"/>
    </row>
    <row r="1252" spans="3:5" x14ac:dyDescent="0.2">
      <c r="C1252" s="21"/>
      <c r="D1252" s="21"/>
      <c r="E1252" s="21"/>
    </row>
    <row r="1253" spans="3:5" x14ac:dyDescent="0.2">
      <c r="C1253" s="21"/>
      <c r="D1253" s="21"/>
      <c r="E1253" s="21"/>
    </row>
    <row r="1254" spans="3:5" x14ac:dyDescent="0.2">
      <c r="C1254" s="21"/>
      <c r="D1254" s="21"/>
      <c r="E1254" s="21"/>
    </row>
    <row r="1255" spans="3:5" x14ac:dyDescent="0.2">
      <c r="C1255" s="21"/>
      <c r="D1255" s="21"/>
      <c r="E1255" s="21"/>
    </row>
    <row r="1256" spans="3:5" x14ac:dyDescent="0.2">
      <c r="C1256" s="21"/>
      <c r="D1256" s="21"/>
      <c r="E1256" s="21"/>
    </row>
    <row r="1257" spans="3:5" x14ac:dyDescent="0.2">
      <c r="C1257" s="21"/>
      <c r="D1257" s="21"/>
      <c r="E1257" s="21"/>
    </row>
    <row r="1258" spans="3:5" x14ac:dyDescent="0.2">
      <c r="C1258" s="21"/>
      <c r="D1258" s="21"/>
      <c r="E1258" s="21"/>
    </row>
    <row r="1259" spans="3:5" x14ac:dyDescent="0.2">
      <c r="C1259" s="21"/>
      <c r="D1259" s="21"/>
      <c r="E1259" s="21"/>
    </row>
    <row r="1260" spans="3:5" x14ac:dyDescent="0.2">
      <c r="C1260" s="21"/>
      <c r="D1260" s="21"/>
      <c r="E1260" s="21"/>
    </row>
    <row r="1261" spans="3:5" x14ac:dyDescent="0.2">
      <c r="C1261" s="21"/>
      <c r="D1261" s="21"/>
      <c r="E1261" s="21"/>
    </row>
    <row r="1262" spans="3:5" x14ac:dyDescent="0.2">
      <c r="C1262" s="21"/>
      <c r="D1262" s="21"/>
      <c r="E1262" s="21"/>
    </row>
    <row r="1263" spans="3:5" x14ac:dyDescent="0.2">
      <c r="C1263" s="21"/>
      <c r="D1263" s="21"/>
      <c r="E1263" s="21"/>
    </row>
    <row r="1264" spans="3:5" x14ac:dyDescent="0.2">
      <c r="C1264" s="21"/>
      <c r="D1264" s="21"/>
      <c r="E1264" s="21"/>
    </row>
    <row r="1265" spans="3:5" x14ac:dyDescent="0.2">
      <c r="C1265" s="21"/>
      <c r="D1265" s="21"/>
      <c r="E1265" s="21"/>
    </row>
    <row r="1266" spans="3:5" x14ac:dyDescent="0.2">
      <c r="C1266" s="21"/>
      <c r="D1266" s="21"/>
      <c r="E1266" s="21"/>
    </row>
    <row r="1267" spans="3:5" x14ac:dyDescent="0.2">
      <c r="C1267" s="21"/>
      <c r="D1267" s="21"/>
      <c r="E1267" s="21"/>
    </row>
    <row r="1268" spans="3:5" x14ac:dyDescent="0.2">
      <c r="C1268" s="21"/>
      <c r="D1268" s="21"/>
      <c r="E1268" s="21"/>
    </row>
    <row r="1269" spans="3:5" x14ac:dyDescent="0.2">
      <c r="C1269" s="21"/>
      <c r="D1269" s="21"/>
      <c r="E1269" s="21"/>
    </row>
    <row r="1270" spans="3:5" x14ac:dyDescent="0.2">
      <c r="C1270" s="21"/>
      <c r="D1270" s="21"/>
      <c r="E1270" s="21"/>
    </row>
    <row r="1271" spans="3:5" x14ac:dyDescent="0.2">
      <c r="C1271" s="21"/>
      <c r="D1271" s="21"/>
      <c r="E1271" s="21"/>
    </row>
    <row r="1272" spans="3:5" x14ac:dyDescent="0.2">
      <c r="C1272" s="21"/>
      <c r="D1272" s="21"/>
      <c r="E1272" s="21"/>
    </row>
    <row r="1273" spans="3:5" x14ac:dyDescent="0.2">
      <c r="C1273" s="21"/>
      <c r="D1273" s="21"/>
      <c r="E1273" s="21"/>
    </row>
    <row r="1274" spans="3:5" x14ac:dyDescent="0.2">
      <c r="C1274" s="21"/>
      <c r="D1274" s="21"/>
      <c r="E1274" s="21"/>
    </row>
    <row r="1275" spans="3:5" x14ac:dyDescent="0.2">
      <c r="C1275" s="21"/>
      <c r="D1275" s="21"/>
      <c r="E1275" s="21"/>
    </row>
    <row r="1276" spans="3:5" x14ac:dyDescent="0.2">
      <c r="C1276" s="21"/>
      <c r="D1276" s="21"/>
      <c r="E1276" s="21"/>
    </row>
    <row r="1277" spans="3:5" x14ac:dyDescent="0.2">
      <c r="C1277" s="21"/>
      <c r="D1277" s="21"/>
      <c r="E1277" s="21"/>
    </row>
    <row r="1278" spans="3:5" x14ac:dyDescent="0.2">
      <c r="C1278" s="21"/>
      <c r="D1278" s="21"/>
      <c r="E1278" s="21"/>
    </row>
    <row r="1279" spans="3:5" x14ac:dyDescent="0.2">
      <c r="C1279" s="21"/>
      <c r="D1279" s="21"/>
      <c r="E1279" s="21"/>
    </row>
    <row r="1280" spans="3:5" x14ac:dyDescent="0.2">
      <c r="C1280" s="21"/>
      <c r="D1280" s="21"/>
      <c r="E1280" s="21"/>
    </row>
    <row r="1281" spans="3:5" x14ac:dyDescent="0.2">
      <c r="C1281" s="21"/>
      <c r="D1281" s="21"/>
      <c r="E1281" s="21"/>
    </row>
    <row r="1282" spans="3:5" x14ac:dyDescent="0.2">
      <c r="C1282" s="21"/>
      <c r="D1282" s="21"/>
      <c r="E1282" s="21"/>
    </row>
    <row r="1283" spans="3:5" x14ac:dyDescent="0.2">
      <c r="C1283" s="21"/>
      <c r="D1283" s="21"/>
      <c r="E1283" s="21"/>
    </row>
    <row r="1284" spans="3:5" x14ac:dyDescent="0.2">
      <c r="C1284" s="21"/>
      <c r="D1284" s="21"/>
      <c r="E1284" s="21"/>
    </row>
    <row r="1285" spans="3:5" x14ac:dyDescent="0.2">
      <c r="C1285" s="21"/>
      <c r="D1285" s="21"/>
      <c r="E1285" s="21"/>
    </row>
    <row r="1286" spans="3:5" x14ac:dyDescent="0.2">
      <c r="C1286" s="21"/>
      <c r="D1286" s="21"/>
      <c r="E1286" s="21"/>
    </row>
    <row r="1287" spans="3:5" x14ac:dyDescent="0.2">
      <c r="C1287" s="21"/>
      <c r="D1287" s="21"/>
      <c r="E1287" s="21"/>
    </row>
    <row r="1288" spans="3:5" x14ac:dyDescent="0.2">
      <c r="C1288" s="21"/>
      <c r="D1288" s="21"/>
      <c r="E1288" s="21"/>
    </row>
    <row r="1289" spans="3:5" x14ac:dyDescent="0.2">
      <c r="C1289" s="21"/>
      <c r="D1289" s="21"/>
      <c r="E1289" s="21"/>
    </row>
    <row r="1290" spans="3:5" x14ac:dyDescent="0.2">
      <c r="C1290" s="21"/>
      <c r="D1290" s="21"/>
      <c r="E1290" s="21"/>
    </row>
    <row r="1291" spans="3:5" x14ac:dyDescent="0.2">
      <c r="C1291" s="21"/>
      <c r="D1291" s="21"/>
      <c r="E1291" s="21"/>
    </row>
    <row r="1292" spans="3:5" x14ac:dyDescent="0.2">
      <c r="C1292" s="21"/>
      <c r="D1292" s="21"/>
      <c r="E1292" s="21"/>
    </row>
    <row r="1293" spans="3:5" x14ac:dyDescent="0.2">
      <c r="C1293" s="21"/>
      <c r="D1293" s="21"/>
      <c r="E1293" s="21"/>
    </row>
    <row r="1294" spans="3:5" x14ac:dyDescent="0.2">
      <c r="C1294" s="21"/>
      <c r="D1294" s="21"/>
      <c r="E1294" s="21"/>
    </row>
    <row r="1295" spans="3:5" x14ac:dyDescent="0.2">
      <c r="C1295" s="21"/>
      <c r="D1295" s="21"/>
      <c r="E1295" s="21"/>
    </row>
    <row r="1296" spans="3:5" x14ac:dyDescent="0.2">
      <c r="C1296" s="21"/>
      <c r="D1296" s="21"/>
      <c r="E1296" s="21"/>
    </row>
    <row r="1297" spans="3:5" x14ac:dyDescent="0.2">
      <c r="C1297" s="21"/>
      <c r="D1297" s="21"/>
      <c r="E1297" s="21"/>
    </row>
    <row r="1298" spans="3:5" x14ac:dyDescent="0.2">
      <c r="C1298" s="21"/>
      <c r="D1298" s="21"/>
      <c r="E1298" s="21"/>
    </row>
    <row r="1299" spans="3:5" x14ac:dyDescent="0.2">
      <c r="C1299" s="21"/>
      <c r="D1299" s="21"/>
      <c r="E1299" s="21"/>
    </row>
    <row r="1300" spans="3:5" x14ac:dyDescent="0.2">
      <c r="C1300" s="21"/>
      <c r="D1300" s="21"/>
      <c r="E1300" s="21"/>
    </row>
    <row r="1301" spans="3:5" x14ac:dyDescent="0.2">
      <c r="C1301" s="21"/>
      <c r="D1301" s="21"/>
      <c r="E1301" s="21"/>
    </row>
    <row r="1302" spans="3:5" x14ac:dyDescent="0.2">
      <c r="C1302" s="21"/>
      <c r="D1302" s="21"/>
      <c r="E1302" s="21"/>
    </row>
    <row r="1303" spans="3:5" x14ac:dyDescent="0.2">
      <c r="C1303" s="21"/>
      <c r="D1303" s="21"/>
      <c r="E1303" s="21"/>
    </row>
    <row r="1304" spans="3:5" x14ac:dyDescent="0.2">
      <c r="C1304" s="21"/>
      <c r="D1304" s="21"/>
      <c r="E1304" s="21"/>
    </row>
    <row r="1305" spans="3:5" x14ac:dyDescent="0.2">
      <c r="C1305" s="21"/>
      <c r="D1305" s="21"/>
      <c r="E1305" s="21"/>
    </row>
    <row r="1306" spans="3:5" x14ac:dyDescent="0.2">
      <c r="C1306" s="21"/>
      <c r="D1306" s="21"/>
      <c r="E1306" s="21"/>
    </row>
    <row r="1307" spans="3:5" x14ac:dyDescent="0.2">
      <c r="C1307" s="21"/>
      <c r="D1307" s="21"/>
      <c r="E1307" s="21"/>
    </row>
    <row r="1308" spans="3:5" x14ac:dyDescent="0.2">
      <c r="C1308" s="21"/>
      <c r="D1308" s="21"/>
      <c r="E1308" s="21"/>
    </row>
    <row r="1309" spans="3:5" x14ac:dyDescent="0.2">
      <c r="C1309" s="21"/>
      <c r="D1309" s="21"/>
      <c r="E1309" s="21"/>
    </row>
    <row r="1310" spans="3:5" x14ac:dyDescent="0.2">
      <c r="C1310" s="21"/>
      <c r="D1310" s="21"/>
      <c r="E1310" s="21"/>
    </row>
    <row r="1311" spans="3:5" x14ac:dyDescent="0.2">
      <c r="C1311" s="21"/>
      <c r="D1311" s="21"/>
      <c r="E1311" s="21"/>
    </row>
    <row r="1312" spans="3:5" x14ac:dyDescent="0.2">
      <c r="C1312" s="21"/>
      <c r="D1312" s="21"/>
      <c r="E1312" s="21"/>
    </row>
    <row r="1313" spans="3:5" x14ac:dyDescent="0.2">
      <c r="C1313" s="21"/>
      <c r="D1313" s="21"/>
      <c r="E1313" s="21"/>
    </row>
    <row r="1314" spans="3:5" x14ac:dyDescent="0.2">
      <c r="C1314" s="21"/>
      <c r="D1314" s="21"/>
      <c r="E1314" s="21"/>
    </row>
    <row r="1315" spans="3:5" x14ac:dyDescent="0.2">
      <c r="C1315" s="21"/>
      <c r="D1315" s="21"/>
      <c r="E1315" s="21"/>
    </row>
    <row r="1316" spans="3:5" x14ac:dyDescent="0.2">
      <c r="C1316" s="21"/>
      <c r="D1316" s="21"/>
      <c r="E1316" s="21"/>
    </row>
    <row r="1317" spans="3:5" x14ac:dyDescent="0.2">
      <c r="C1317" s="21"/>
      <c r="D1317" s="21"/>
      <c r="E1317" s="21"/>
    </row>
    <row r="1318" spans="3:5" x14ac:dyDescent="0.2">
      <c r="C1318" s="21"/>
      <c r="D1318" s="21"/>
      <c r="E1318" s="21"/>
    </row>
    <row r="1319" spans="3:5" x14ac:dyDescent="0.2">
      <c r="C1319" s="21"/>
      <c r="D1319" s="21"/>
      <c r="E1319" s="21"/>
    </row>
    <row r="1320" spans="3:5" x14ac:dyDescent="0.2">
      <c r="C1320" s="21"/>
      <c r="D1320" s="21"/>
      <c r="E1320" s="21"/>
    </row>
    <row r="1321" spans="3:5" x14ac:dyDescent="0.2">
      <c r="C1321" s="21"/>
      <c r="D1321" s="21"/>
      <c r="E1321" s="21"/>
    </row>
    <row r="1322" spans="3:5" x14ac:dyDescent="0.2">
      <c r="C1322" s="21"/>
      <c r="D1322" s="21"/>
      <c r="E1322" s="21"/>
    </row>
    <row r="1323" spans="3:5" x14ac:dyDescent="0.2">
      <c r="C1323" s="21"/>
      <c r="D1323" s="21"/>
      <c r="E1323" s="21"/>
    </row>
    <row r="1324" spans="3:5" x14ac:dyDescent="0.2">
      <c r="C1324" s="21"/>
      <c r="D1324" s="21"/>
      <c r="E1324" s="21"/>
    </row>
    <row r="1325" spans="3:5" x14ac:dyDescent="0.2">
      <c r="C1325" s="21"/>
      <c r="D1325" s="21"/>
      <c r="E1325" s="21"/>
    </row>
    <row r="1326" spans="3:5" x14ac:dyDescent="0.2">
      <c r="C1326" s="21"/>
      <c r="D1326" s="21"/>
      <c r="E1326" s="21"/>
    </row>
    <row r="1327" spans="3:5" x14ac:dyDescent="0.2">
      <c r="C1327" s="21"/>
      <c r="D1327" s="21"/>
      <c r="E1327" s="21"/>
    </row>
    <row r="1328" spans="3:5" x14ac:dyDescent="0.2">
      <c r="C1328" s="21"/>
      <c r="D1328" s="21"/>
      <c r="E1328" s="21"/>
    </row>
    <row r="1329" spans="3:5" x14ac:dyDescent="0.2">
      <c r="C1329" s="21"/>
      <c r="D1329" s="21"/>
      <c r="E1329" s="21"/>
    </row>
    <row r="1330" spans="3:5" x14ac:dyDescent="0.2">
      <c r="C1330" s="21"/>
      <c r="D1330" s="21"/>
      <c r="E1330" s="21"/>
    </row>
    <row r="1331" spans="3:5" x14ac:dyDescent="0.2">
      <c r="C1331" s="21"/>
      <c r="D1331" s="21"/>
      <c r="E1331" s="21"/>
    </row>
    <row r="1332" spans="3:5" x14ac:dyDescent="0.2">
      <c r="C1332" s="21"/>
      <c r="D1332" s="21"/>
      <c r="E1332" s="21"/>
    </row>
    <row r="1333" spans="3:5" x14ac:dyDescent="0.2">
      <c r="C1333" s="21"/>
      <c r="D1333" s="21"/>
      <c r="E1333" s="21"/>
    </row>
    <row r="1334" spans="3:5" x14ac:dyDescent="0.2">
      <c r="C1334" s="21"/>
      <c r="D1334" s="21"/>
      <c r="E1334" s="21"/>
    </row>
    <row r="1335" spans="3:5" x14ac:dyDescent="0.2">
      <c r="C1335" s="21"/>
      <c r="D1335" s="21"/>
      <c r="E1335" s="21"/>
    </row>
    <row r="1336" spans="3:5" x14ac:dyDescent="0.2">
      <c r="C1336" s="21"/>
      <c r="D1336" s="21"/>
      <c r="E1336" s="21"/>
    </row>
    <row r="1337" spans="3:5" x14ac:dyDescent="0.2">
      <c r="C1337" s="21"/>
      <c r="D1337" s="21"/>
      <c r="E1337" s="21"/>
    </row>
    <row r="1338" spans="3:5" x14ac:dyDescent="0.2">
      <c r="C1338" s="21"/>
      <c r="D1338" s="21"/>
      <c r="E1338" s="21"/>
    </row>
    <row r="1339" spans="3:5" x14ac:dyDescent="0.2">
      <c r="C1339" s="21"/>
      <c r="D1339" s="21"/>
      <c r="E1339" s="21"/>
    </row>
    <row r="1340" spans="3:5" x14ac:dyDescent="0.2">
      <c r="C1340" s="21"/>
      <c r="D1340" s="21"/>
      <c r="E1340" s="21"/>
    </row>
    <row r="1341" spans="3:5" x14ac:dyDescent="0.2">
      <c r="C1341" s="21"/>
      <c r="D1341" s="21"/>
      <c r="E1341" s="21"/>
    </row>
    <row r="1342" spans="3:5" x14ac:dyDescent="0.2">
      <c r="C1342" s="21"/>
      <c r="D1342" s="21"/>
      <c r="E1342" s="21"/>
    </row>
    <row r="1343" spans="3:5" x14ac:dyDescent="0.2">
      <c r="C1343" s="21"/>
      <c r="D1343" s="21"/>
      <c r="E1343" s="21"/>
    </row>
    <row r="1344" spans="3:5" x14ac:dyDescent="0.2">
      <c r="C1344" s="21"/>
      <c r="D1344" s="21"/>
      <c r="E1344" s="21"/>
    </row>
    <row r="1345" spans="3:5" x14ac:dyDescent="0.2">
      <c r="C1345" s="21"/>
      <c r="D1345" s="21"/>
      <c r="E1345" s="21"/>
    </row>
    <row r="1346" spans="3:5" x14ac:dyDescent="0.2">
      <c r="C1346" s="21"/>
      <c r="D1346" s="21"/>
      <c r="E1346" s="21"/>
    </row>
    <row r="1347" spans="3:5" x14ac:dyDescent="0.2">
      <c r="C1347" s="21"/>
      <c r="D1347" s="21"/>
      <c r="E1347" s="21"/>
    </row>
    <row r="1348" spans="3:5" x14ac:dyDescent="0.2">
      <c r="C1348" s="21"/>
      <c r="D1348" s="21"/>
      <c r="E1348" s="21"/>
    </row>
    <row r="1349" spans="3:5" x14ac:dyDescent="0.2">
      <c r="C1349" s="21"/>
      <c r="D1349" s="21"/>
      <c r="E1349" s="21"/>
    </row>
    <row r="1350" spans="3:5" x14ac:dyDescent="0.2">
      <c r="C1350" s="21"/>
      <c r="D1350" s="21"/>
      <c r="E1350" s="21"/>
    </row>
    <row r="1351" spans="3:5" x14ac:dyDescent="0.2">
      <c r="C1351" s="21"/>
      <c r="D1351" s="21"/>
      <c r="E1351" s="21"/>
    </row>
    <row r="1352" spans="3:5" x14ac:dyDescent="0.2">
      <c r="C1352" s="21"/>
      <c r="D1352" s="21"/>
      <c r="E1352" s="21"/>
    </row>
    <row r="1353" spans="3:5" x14ac:dyDescent="0.2">
      <c r="C1353" s="21"/>
      <c r="D1353" s="21"/>
      <c r="E1353" s="21"/>
    </row>
    <row r="1354" spans="3:5" x14ac:dyDescent="0.2">
      <c r="C1354" s="21"/>
      <c r="D1354" s="21"/>
      <c r="E1354" s="21"/>
    </row>
    <row r="1355" spans="3:5" x14ac:dyDescent="0.2">
      <c r="C1355" s="21"/>
      <c r="D1355" s="21"/>
      <c r="E1355" s="21"/>
    </row>
    <row r="1356" spans="3:5" x14ac:dyDescent="0.2">
      <c r="C1356" s="21"/>
      <c r="D1356" s="21"/>
      <c r="E1356" s="21"/>
    </row>
    <row r="1357" spans="3:5" x14ac:dyDescent="0.2">
      <c r="C1357" s="21"/>
      <c r="D1357" s="21"/>
      <c r="E1357" s="21"/>
    </row>
    <row r="1358" spans="3:5" x14ac:dyDescent="0.2">
      <c r="C1358" s="21"/>
      <c r="D1358" s="21"/>
      <c r="E1358" s="21"/>
    </row>
    <row r="1359" spans="3:5" x14ac:dyDescent="0.2">
      <c r="C1359" s="21"/>
      <c r="D1359" s="21"/>
      <c r="E1359" s="21"/>
    </row>
    <row r="1360" spans="3:5" x14ac:dyDescent="0.2">
      <c r="C1360" s="21"/>
      <c r="D1360" s="21"/>
      <c r="E1360" s="21"/>
    </row>
    <row r="1361" spans="3:5" x14ac:dyDescent="0.2">
      <c r="C1361" s="21"/>
      <c r="D1361" s="21"/>
      <c r="E1361" s="21"/>
    </row>
    <row r="1362" spans="3:5" x14ac:dyDescent="0.2">
      <c r="C1362" s="21"/>
      <c r="D1362" s="21"/>
      <c r="E1362" s="21"/>
    </row>
    <row r="1363" spans="3:5" x14ac:dyDescent="0.2">
      <c r="C1363" s="21"/>
      <c r="D1363" s="21"/>
      <c r="E1363" s="21"/>
    </row>
    <row r="1364" spans="3:5" x14ac:dyDescent="0.2">
      <c r="C1364" s="21"/>
      <c r="D1364" s="21"/>
      <c r="E1364" s="21"/>
    </row>
    <row r="1365" spans="3:5" x14ac:dyDescent="0.2">
      <c r="C1365" s="21"/>
      <c r="D1365" s="21"/>
      <c r="E1365" s="21"/>
    </row>
    <row r="1366" spans="3:5" x14ac:dyDescent="0.2">
      <c r="C1366" s="21"/>
      <c r="D1366" s="21"/>
      <c r="E1366" s="21"/>
    </row>
    <row r="1367" spans="3:5" x14ac:dyDescent="0.2">
      <c r="C1367" s="21"/>
      <c r="D1367" s="21"/>
      <c r="E1367" s="21"/>
    </row>
    <row r="1368" spans="3:5" x14ac:dyDescent="0.2">
      <c r="C1368" s="21"/>
      <c r="D1368" s="21"/>
      <c r="E1368" s="21"/>
    </row>
    <row r="1369" spans="3:5" x14ac:dyDescent="0.2">
      <c r="C1369" s="21"/>
      <c r="D1369" s="21"/>
      <c r="E1369" s="21"/>
    </row>
    <row r="1370" spans="3:5" x14ac:dyDescent="0.2">
      <c r="C1370" s="21"/>
      <c r="D1370" s="21"/>
      <c r="E1370" s="21"/>
    </row>
    <row r="1371" spans="3:5" x14ac:dyDescent="0.2">
      <c r="C1371" s="21"/>
      <c r="D1371" s="21"/>
      <c r="E1371" s="21"/>
    </row>
    <row r="1372" spans="3:5" x14ac:dyDescent="0.2">
      <c r="C1372" s="21"/>
      <c r="D1372" s="21"/>
      <c r="E1372" s="21"/>
    </row>
    <row r="1373" spans="3:5" x14ac:dyDescent="0.2">
      <c r="C1373" s="21"/>
      <c r="D1373" s="21"/>
      <c r="E1373" s="21"/>
    </row>
    <row r="1374" spans="3:5" x14ac:dyDescent="0.2">
      <c r="C1374" s="21"/>
      <c r="D1374" s="21"/>
      <c r="E1374" s="21"/>
    </row>
    <row r="1375" spans="3:5" x14ac:dyDescent="0.2">
      <c r="C1375" s="21"/>
      <c r="D1375" s="21"/>
      <c r="E1375" s="21"/>
    </row>
    <row r="1376" spans="3:5" x14ac:dyDescent="0.2">
      <c r="C1376" s="21"/>
      <c r="D1376" s="21"/>
      <c r="E1376" s="21"/>
    </row>
    <row r="1377" spans="3:5" x14ac:dyDescent="0.2">
      <c r="C1377" s="21"/>
      <c r="D1377" s="21"/>
      <c r="E1377" s="21"/>
    </row>
    <row r="1378" spans="3:5" x14ac:dyDescent="0.2">
      <c r="C1378" s="21"/>
      <c r="D1378" s="21"/>
      <c r="E1378" s="21"/>
    </row>
    <row r="1379" spans="3:5" x14ac:dyDescent="0.2">
      <c r="C1379" s="21"/>
      <c r="D1379" s="21"/>
      <c r="E1379" s="21"/>
    </row>
    <row r="1380" spans="3:5" x14ac:dyDescent="0.2">
      <c r="C1380" s="21"/>
      <c r="D1380" s="21"/>
      <c r="E1380" s="21"/>
    </row>
    <row r="1381" spans="3:5" x14ac:dyDescent="0.2">
      <c r="C1381" s="21"/>
      <c r="D1381" s="21"/>
      <c r="E1381" s="21"/>
    </row>
    <row r="1382" spans="3:5" x14ac:dyDescent="0.2">
      <c r="C1382" s="21"/>
      <c r="D1382" s="21"/>
      <c r="E1382" s="21"/>
    </row>
    <row r="1383" spans="3:5" x14ac:dyDescent="0.2">
      <c r="C1383" s="21"/>
      <c r="D1383" s="21"/>
      <c r="E1383" s="21"/>
    </row>
    <row r="1384" spans="3:5" x14ac:dyDescent="0.2">
      <c r="C1384" s="21"/>
      <c r="D1384" s="21"/>
      <c r="E1384" s="21"/>
    </row>
    <row r="1385" spans="3:5" x14ac:dyDescent="0.2">
      <c r="C1385" s="21"/>
      <c r="D1385" s="21"/>
      <c r="E1385" s="21"/>
    </row>
    <row r="1386" spans="3:5" x14ac:dyDescent="0.2">
      <c r="C1386" s="21"/>
      <c r="D1386" s="21"/>
      <c r="E1386" s="21"/>
    </row>
    <row r="1387" spans="3:5" x14ac:dyDescent="0.2">
      <c r="C1387" s="21"/>
      <c r="D1387" s="21"/>
      <c r="E1387" s="21"/>
    </row>
    <row r="1388" spans="3:5" x14ac:dyDescent="0.2">
      <c r="C1388" s="21"/>
      <c r="D1388" s="21"/>
      <c r="E1388" s="21"/>
    </row>
    <row r="1389" spans="3:5" x14ac:dyDescent="0.2">
      <c r="C1389" s="21"/>
      <c r="D1389" s="21"/>
      <c r="E1389" s="21"/>
    </row>
    <row r="1390" spans="3:5" x14ac:dyDescent="0.2">
      <c r="C1390" s="21"/>
      <c r="D1390" s="21"/>
      <c r="E1390" s="21"/>
    </row>
    <row r="1391" spans="3:5" x14ac:dyDescent="0.2">
      <c r="C1391" s="21"/>
      <c r="D1391" s="21"/>
      <c r="E1391" s="21"/>
    </row>
    <row r="1392" spans="3:5" x14ac:dyDescent="0.2">
      <c r="C1392" s="21"/>
      <c r="D1392" s="21"/>
      <c r="E1392" s="21"/>
    </row>
    <row r="1393" spans="3:5" x14ac:dyDescent="0.2">
      <c r="C1393" s="21"/>
      <c r="D1393" s="21"/>
      <c r="E1393" s="21"/>
    </row>
    <row r="1394" spans="3:5" x14ac:dyDescent="0.2">
      <c r="C1394" s="21"/>
      <c r="D1394" s="21"/>
      <c r="E1394" s="21"/>
    </row>
    <row r="1395" spans="3:5" x14ac:dyDescent="0.2">
      <c r="C1395" s="21"/>
      <c r="D1395" s="21"/>
      <c r="E1395" s="21"/>
    </row>
    <row r="1396" spans="3:5" x14ac:dyDescent="0.2">
      <c r="C1396" s="21"/>
      <c r="D1396" s="21"/>
      <c r="E1396" s="21"/>
    </row>
    <row r="1397" spans="3:5" x14ac:dyDescent="0.2">
      <c r="C1397" s="21"/>
      <c r="D1397" s="21"/>
      <c r="E1397" s="21"/>
    </row>
    <row r="1398" spans="3:5" x14ac:dyDescent="0.2">
      <c r="C1398" s="21"/>
      <c r="D1398" s="21"/>
      <c r="E1398" s="21"/>
    </row>
    <row r="1399" spans="3:5" x14ac:dyDescent="0.2">
      <c r="C1399" s="21"/>
      <c r="D1399" s="21"/>
      <c r="E1399" s="21"/>
    </row>
    <row r="1400" spans="3:5" x14ac:dyDescent="0.2">
      <c r="C1400" s="21"/>
      <c r="D1400" s="21"/>
      <c r="E1400" s="21"/>
    </row>
    <row r="1401" spans="3:5" x14ac:dyDescent="0.2">
      <c r="C1401" s="21"/>
      <c r="D1401" s="21"/>
      <c r="E1401" s="21"/>
    </row>
    <row r="1402" spans="3:5" x14ac:dyDescent="0.2">
      <c r="C1402" s="21"/>
      <c r="D1402" s="21"/>
      <c r="E1402" s="21"/>
    </row>
    <row r="1403" spans="3:5" x14ac:dyDescent="0.2">
      <c r="C1403" s="21"/>
      <c r="D1403" s="21"/>
      <c r="E1403" s="21"/>
    </row>
    <row r="1404" spans="3:5" x14ac:dyDescent="0.2">
      <c r="C1404" s="21"/>
      <c r="D1404" s="21"/>
      <c r="E1404" s="21"/>
    </row>
    <row r="1405" spans="3:5" x14ac:dyDescent="0.2">
      <c r="C1405" s="21"/>
      <c r="D1405" s="21"/>
      <c r="E1405" s="21"/>
    </row>
    <row r="1406" spans="3:5" x14ac:dyDescent="0.2">
      <c r="C1406" s="21"/>
      <c r="D1406" s="21"/>
      <c r="E1406" s="21"/>
    </row>
    <row r="1407" spans="3:5" x14ac:dyDescent="0.2">
      <c r="C1407" s="21"/>
      <c r="D1407" s="21"/>
      <c r="E1407" s="21"/>
    </row>
    <row r="1408" spans="3:5" x14ac:dyDescent="0.2">
      <c r="C1408" s="21"/>
      <c r="D1408" s="21"/>
      <c r="E1408" s="21"/>
    </row>
    <row r="1409" spans="3:5" x14ac:dyDescent="0.2">
      <c r="C1409" s="21"/>
      <c r="D1409" s="21"/>
      <c r="E1409" s="21"/>
    </row>
    <row r="1410" spans="3:5" x14ac:dyDescent="0.2">
      <c r="C1410" s="21"/>
      <c r="D1410" s="21"/>
      <c r="E1410" s="21"/>
    </row>
    <row r="1411" spans="3:5" x14ac:dyDescent="0.2">
      <c r="C1411" s="21"/>
      <c r="D1411" s="21"/>
      <c r="E1411" s="21"/>
    </row>
    <row r="1412" spans="3:5" x14ac:dyDescent="0.2">
      <c r="C1412" s="21"/>
      <c r="D1412" s="21"/>
      <c r="E1412" s="21"/>
    </row>
    <row r="1413" spans="3:5" x14ac:dyDescent="0.2">
      <c r="C1413" s="21"/>
      <c r="D1413" s="21"/>
      <c r="E1413" s="21"/>
    </row>
    <row r="1414" spans="3:5" x14ac:dyDescent="0.2">
      <c r="C1414" s="21"/>
      <c r="D1414" s="21"/>
      <c r="E1414" s="21"/>
    </row>
    <row r="1415" spans="3:5" x14ac:dyDescent="0.2">
      <c r="C1415" s="21"/>
      <c r="D1415" s="21"/>
      <c r="E1415" s="21"/>
    </row>
    <row r="1416" spans="3:5" x14ac:dyDescent="0.2">
      <c r="C1416" s="21"/>
      <c r="D1416" s="21"/>
      <c r="E1416" s="21"/>
    </row>
    <row r="1417" spans="3:5" x14ac:dyDescent="0.2">
      <c r="C1417" s="21"/>
      <c r="D1417" s="21"/>
      <c r="E1417" s="21"/>
    </row>
    <row r="1418" spans="3:5" x14ac:dyDescent="0.2">
      <c r="C1418" s="21"/>
      <c r="D1418" s="21"/>
      <c r="E1418" s="21"/>
    </row>
    <row r="1419" spans="3:5" x14ac:dyDescent="0.2">
      <c r="C1419" s="21"/>
      <c r="D1419" s="21"/>
      <c r="E1419" s="21"/>
    </row>
    <row r="1420" spans="3:5" x14ac:dyDescent="0.2">
      <c r="C1420" s="21"/>
      <c r="D1420" s="21"/>
      <c r="E1420" s="21"/>
    </row>
    <row r="1421" spans="3:5" x14ac:dyDescent="0.2">
      <c r="C1421" s="21"/>
      <c r="D1421" s="21"/>
      <c r="E1421" s="21"/>
    </row>
    <row r="1422" spans="3:5" x14ac:dyDescent="0.2">
      <c r="C1422" s="21"/>
      <c r="D1422" s="21"/>
      <c r="E1422" s="21"/>
    </row>
    <row r="1423" spans="3:5" x14ac:dyDescent="0.2">
      <c r="C1423" s="21"/>
      <c r="D1423" s="21"/>
      <c r="E1423" s="21"/>
    </row>
    <row r="1424" spans="3:5" x14ac:dyDescent="0.2">
      <c r="C1424" s="21"/>
      <c r="D1424" s="21"/>
      <c r="E1424" s="21"/>
    </row>
    <row r="1425" spans="3:5" x14ac:dyDescent="0.2">
      <c r="C1425" s="21"/>
      <c r="D1425" s="21"/>
      <c r="E1425" s="21"/>
    </row>
    <row r="1426" spans="3:5" x14ac:dyDescent="0.2">
      <c r="C1426" s="21"/>
      <c r="D1426" s="21"/>
      <c r="E1426" s="21"/>
    </row>
    <row r="1427" spans="3:5" x14ac:dyDescent="0.2">
      <c r="C1427" s="21"/>
      <c r="D1427" s="21"/>
      <c r="E1427" s="21"/>
    </row>
    <row r="1428" spans="3:5" x14ac:dyDescent="0.2">
      <c r="C1428" s="21"/>
      <c r="D1428" s="21"/>
      <c r="E1428" s="21"/>
    </row>
    <row r="1429" spans="3:5" x14ac:dyDescent="0.2">
      <c r="C1429" s="21"/>
      <c r="D1429" s="21"/>
      <c r="E1429" s="21"/>
    </row>
    <row r="1430" spans="3:5" x14ac:dyDescent="0.2">
      <c r="C1430" s="21"/>
      <c r="D1430" s="21"/>
      <c r="E1430" s="21"/>
    </row>
    <row r="1431" spans="3:5" x14ac:dyDescent="0.2">
      <c r="C1431" s="21"/>
      <c r="D1431" s="21"/>
      <c r="E1431" s="21"/>
    </row>
    <row r="1432" spans="3:5" x14ac:dyDescent="0.2">
      <c r="C1432" s="21"/>
      <c r="D1432" s="21"/>
      <c r="E1432" s="21"/>
    </row>
    <row r="1433" spans="3:5" x14ac:dyDescent="0.2">
      <c r="C1433" s="21"/>
      <c r="D1433" s="21"/>
      <c r="E1433" s="21"/>
    </row>
    <row r="1434" spans="3:5" x14ac:dyDescent="0.2">
      <c r="C1434" s="21"/>
      <c r="D1434" s="21"/>
      <c r="E1434" s="21"/>
    </row>
    <row r="1435" spans="3:5" x14ac:dyDescent="0.2">
      <c r="C1435" s="21"/>
      <c r="D1435" s="21"/>
      <c r="E1435" s="21"/>
    </row>
    <row r="1436" spans="3:5" x14ac:dyDescent="0.2">
      <c r="C1436" s="21"/>
      <c r="D1436" s="21"/>
      <c r="E1436" s="21"/>
    </row>
    <row r="1437" spans="3:5" x14ac:dyDescent="0.2">
      <c r="C1437" s="21"/>
      <c r="D1437" s="21"/>
      <c r="E1437" s="21"/>
    </row>
    <row r="1438" spans="3:5" x14ac:dyDescent="0.2">
      <c r="C1438" s="21"/>
      <c r="D1438" s="21"/>
      <c r="E1438" s="21"/>
    </row>
    <row r="1439" spans="3:5" x14ac:dyDescent="0.2">
      <c r="C1439" s="21"/>
      <c r="D1439" s="21"/>
      <c r="E1439" s="21"/>
    </row>
    <row r="1440" spans="3:5" x14ac:dyDescent="0.2">
      <c r="C1440" s="21"/>
      <c r="D1440" s="21"/>
      <c r="E1440" s="21"/>
    </row>
    <row r="1441" spans="3:5" x14ac:dyDescent="0.2">
      <c r="C1441" s="21"/>
      <c r="D1441" s="21"/>
      <c r="E1441" s="21"/>
    </row>
    <row r="1442" spans="3:5" x14ac:dyDescent="0.2">
      <c r="C1442" s="21"/>
      <c r="D1442" s="21"/>
      <c r="E1442" s="21"/>
    </row>
    <row r="1443" spans="3:5" x14ac:dyDescent="0.2">
      <c r="C1443" s="21"/>
      <c r="D1443" s="21"/>
      <c r="E1443" s="21"/>
    </row>
    <row r="1444" spans="3:5" x14ac:dyDescent="0.2">
      <c r="C1444" s="21"/>
      <c r="D1444" s="21"/>
      <c r="E1444" s="21"/>
    </row>
    <row r="1445" spans="3:5" x14ac:dyDescent="0.2">
      <c r="C1445" s="21"/>
      <c r="D1445" s="21"/>
      <c r="E1445" s="21"/>
    </row>
    <row r="1446" spans="3:5" x14ac:dyDescent="0.2">
      <c r="C1446" s="21"/>
      <c r="D1446" s="21"/>
      <c r="E1446" s="21"/>
    </row>
    <row r="1447" spans="3:5" x14ac:dyDescent="0.2">
      <c r="C1447" s="21"/>
      <c r="D1447" s="21"/>
      <c r="E1447" s="21"/>
    </row>
    <row r="1448" spans="3:5" x14ac:dyDescent="0.2">
      <c r="C1448" s="21"/>
      <c r="D1448" s="21"/>
      <c r="E1448" s="21"/>
    </row>
    <row r="1449" spans="3:5" x14ac:dyDescent="0.2">
      <c r="C1449" s="21"/>
      <c r="D1449" s="21"/>
      <c r="E1449" s="21"/>
    </row>
    <row r="1450" spans="3:5" x14ac:dyDescent="0.2">
      <c r="C1450" s="21"/>
      <c r="D1450" s="21"/>
      <c r="E1450" s="21"/>
    </row>
    <row r="1451" spans="3:5" x14ac:dyDescent="0.2">
      <c r="C1451" s="21"/>
      <c r="D1451" s="21"/>
      <c r="E1451" s="21"/>
    </row>
    <row r="1452" spans="3:5" x14ac:dyDescent="0.2">
      <c r="C1452" s="21"/>
      <c r="D1452" s="21"/>
      <c r="E1452" s="21"/>
    </row>
    <row r="1453" spans="3:5" x14ac:dyDescent="0.2">
      <c r="C1453" s="21"/>
      <c r="D1453" s="21"/>
      <c r="E1453" s="21"/>
    </row>
    <row r="1454" spans="3:5" x14ac:dyDescent="0.2">
      <c r="C1454" s="21"/>
      <c r="D1454" s="21"/>
      <c r="E1454" s="21"/>
    </row>
    <row r="1455" spans="3:5" x14ac:dyDescent="0.2">
      <c r="C1455" s="21"/>
      <c r="D1455" s="21"/>
      <c r="E1455" s="21"/>
    </row>
    <row r="1456" spans="3:5" x14ac:dyDescent="0.2">
      <c r="C1456" s="21"/>
      <c r="D1456" s="21"/>
      <c r="E1456" s="21"/>
    </row>
    <row r="1457" spans="3:5" x14ac:dyDescent="0.2">
      <c r="C1457" s="21"/>
      <c r="D1457" s="21"/>
      <c r="E1457" s="21"/>
    </row>
    <row r="1458" spans="3:5" x14ac:dyDescent="0.2">
      <c r="C1458" s="21"/>
      <c r="D1458" s="21"/>
      <c r="E1458" s="21"/>
    </row>
    <row r="1459" spans="3:5" x14ac:dyDescent="0.2">
      <c r="C1459" s="21"/>
      <c r="D1459" s="21"/>
      <c r="E1459" s="21"/>
    </row>
    <row r="1460" spans="3:5" x14ac:dyDescent="0.2">
      <c r="C1460" s="21"/>
      <c r="D1460" s="21"/>
      <c r="E1460" s="21"/>
    </row>
    <row r="1461" spans="3:5" x14ac:dyDescent="0.2">
      <c r="C1461" s="21"/>
      <c r="D1461" s="21"/>
      <c r="E1461" s="21"/>
    </row>
    <row r="1462" spans="3:5" x14ac:dyDescent="0.2">
      <c r="C1462" s="21"/>
      <c r="D1462" s="21"/>
      <c r="E1462" s="21"/>
    </row>
    <row r="1463" spans="3:5" x14ac:dyDescent="0.2">
      <c r="C1463" s="21"/>
      <c r="D1463" s="21"/>
      <c r="E1463" s="21"/>
    </row>
    <row r="1464" spans="3:5" x14ac:dyDescent="0.2">
      <c r="C1464" s="21"/>
      <c r="D1464" s="21"/>
      <c r="E1464" s="21"/>
    </row>
    <row r="1465" spans="3:5" x14ac:dyDescent="0.2">
      <c r="C1465" s="21"/>
      <c r="D1465" s="21"/>
      <c r="E1465" s="21"/>
    </row>
    <row r="1466" spans="3:5" x14ac:dyDescent="0.2">
      <c r="C1466" s="21"/>
      <c r="D1466" s="21"/>
      <c r="E1466" s="21"/>
    </row>
    <row r="1467" spans="3:5" x14ac:dyDescent="0.2">
      <c r="C1467" s="21"/>
      <c r="D1467" s="21"/>
      <c r="E1467" s="21"/>
    </row>
    <row r="1468" spans="3:5" x14ac:dyDescent="0.2">
      <c r="C1468" s="21"/>
      <c r="D1468" s="21"/>
      <c r="E1468" s="21"/>
    </row>
    <row r="1469" spans="3:5" x14ac:dyDescent="0.2">
      <c r="C1469" s="21"/>
      <c r="D1469" s="21"/>
      <c r="E1469" s="21"/>
    </row>
    <row r="1470" spans="3:5" x14ac:dyDescent="0.2">
      <c r="C1470" s="21"/>
      <c r="D1470" s="21"/>
      <c r="E1470" s="21"/>
    </row>
    <row r="1471" spans="3:5" x14ac:dyDescent="0.2">
      <c r="C1471" s="21"/>
      <c r="D1471" s="21"/>
      <c r="E1471" s="21"/>
    </row>
    <row r="1472" spans="3:5" x14ac:dyDescent="0.2">
      <c r="C1472" s="21"/>
      <c r="D1472" s="21"/>
      <c r="E1472" s="21"/>
    </row>
    <row r="1473" spans="3:5" x14ac:dyDescent="0.2">
      <c r="C1473" s="21"/>
      <c r="D1473" s="21"/>
      <c r="E1473" s="21"/>
    </row>
    <row r="1474" spans="3:5" x14ac:dyDescent="0.2">
      <c r="C1474" s="21"/>
      <c r="D1474" s="21"/>
      <c r="E1474" s="21"/>
    </row>
    <row r="1475" spans="3:5" x14ac:dyDescent="0.2">
      <c r="C1475" s="21"/>
      <c r="D1475" s="21"/>
      <c r="E1475" s="21"/>
    </row>
    <row r="1476" spans="3:5" x14ac:dyDescent="0.2">
      <c r="C1476" s="21"/>
      <c r="D1476" s="21"/>
      <c r="E1476" s="21"/>
    </row>
    <row r="1477" spans="3:5" x14ac:dyDescent="0.2">
      <c r="C1477" s="21"/>
      <c r="D1477" s="21"/>
      <c r="E1477" s="21"/>
    </row>
    <row r="1478" spans="3:5" x14ac:dyDescent="0.2">
      <c r="C1478" s="21"/>
      <c r="D1478" s="21"/>
      <c r="E1478" s="21"/>
    </row>
    <row r="1479" spans="3:5" x14ac:dyDescent="0.2">
      <c r="C1479" s="21"/>
      <c r="D1479" s="21"/>
      <c r="E1479" s="21"/>
    </row>
    <row r="1480" spans="3:5" x14ac:dyDescent="0.2">
      <c r="C1480" s="21"/>
      <c r="D1480" s="21"/>
      <c r="E1480" s="21"/>
    </row>
    <row r="1481" spans="3:5" x14ac:dyDescent="0.2">
      <c r="C1481" s="21"/>
      <c r="D1481" s="21"/>
      <c r="E1481" s="21"/>
    </row>
    <row r="1482" spans="3:5" x14ac:dyDescent="0.2">
      <c r="C1482" s="21"/>
      <c r="D1482" s="21"/>
      <c r="E1482" s="21"/>
    </row>
    <row r="1483" spans="3:5" x14ac:dyDescent="0.2">
      <c r="C1483" s="21"/>
      <c r="D1483" s="21"/>
      <c r="E1483" s="21"/>
    </row>
    <row r="1484" spans="3:5" x14ac:dyDescent="0.2">
      <c r="C1484" s="21"/>
      <c r="D1484" s="21"/>
      <c r="E1484" s="21"/>
    </row>
    <row r="1485" spans="3:5" x14ac:dyDescent="0.2">
      <c r="C1485" s="21"/>
      <c r="D1485" s="21"/>
      <c r="E1485" s="21"/>
    </row>
    <row r="1486" spans="3:5" x14ac:dyDescent="0.2">
      <c r="C1486" s="21"/>
      <c r="D1486" s="21"/>
      <c r="E1486" s="21"/>
    </row>
    <row r="1487" spans="3:5" x14ac:dyDescent="0.2">
      <c r="C1487" s="21"/>
      <c r="D1487" s="21"/>
      <c r="E1487" s="21"/>
    </row>
    <row r="1488" spans="3:5" x14ac:dyDescent="0.2">
      <c r="C1488" s="21"/>
      <c r="D1488" s="21"/>
      <c r="E1488" s="21"/>
    </row>
    <row r="1489" spans="3:5" x14ac:dyDescent="0.2">
      <c r="C1489" s="21"/>
      <c r="D1489" s="21"/>
      <c r="E1489" s="21"/>
    </row>
    <row r="1490" spans="3:5" x14ac:dyDescent="0.2">
      <c r="C1490" s="21"/>
      <c r="D1490" s="21"/>
      <c r="E1490" s="21"/>
    </row>
    <row r="1491" spans="3:5" x14ac:dyDescent="0.2">
      <c r="C1491" s="21"/>
      <c r="D1491" s="21"/>
      <c r="E1491" s="21"/>
    </row>
    <row r="1492" spans="3:5" x14ac:dyDescent="0.2">
      <c r="C1492" s="21"/>
      <c r="D1492" s="21"/>
      <c r="E1492" s="21"/>
    </row>
    <row r="1493" spans="3:5" x14ac:dyDescent="0.2">
      <c r="C1493" s="21"/>
      <c r="D1493" s="21"/>
      <c r="E1493" s="21"/>
    </row>
    <row r="1494" spans="3:5" x14ac:dyDescent="0.2">
      <c r="C1494" s="21"/>
      <c r="D1494" s="21"/>
      <c r="E1494" s="21"/>
    </row>
    <row r="1495" spans="3:5" x14ac:dyDescent="0.2">
      <c r="C1495" s="21"/>
      <c r="D1495" s="21"/>
      <c r="E1495" s="21"/>
    </row>
    <row r="1496" spans="3:5" x14ac:dyDescent="0.2">
      <c r="C1496" s="21"/>
      <c r="D1496" s="21"/>
      <c r="E1496" s="21"/>
    </row>
    <row r="1497" spans="3:5" x14ac:dyDescent="0.2">
      <c r="C1497" s="21"/>
      <c r="D1497" s="21"/>
      <c r="E1497" s="21"/>
    </row>
    <row r="1498" spans="3:5" x14ac:dyDescent="0.2">
      <c r="C1498" s="21"/>
      <c r="D1498" s="21"/>
      <c r="E1498" s="21"/>
    </row>
    <row r="1499" spans="3:5" x14ac:dyDescent="0.2">
      <c r="C1499" s="21"/>
      <c r="D1499" s="21"/>
      <c r="E1499" s="21"/>
    </row>
    <row r="1500" spans="3:5" x14ac:dyDescent="0.2">
      <c r="C1500" s="21"/>
      <c r="D1500" s="21"/>
      <c r="E1500" s="21"/>
    </row>
    <row r="1501" spans="3:5" x14ac:dyDescent="0.2">
      <c r="C1501" s="21"/>
      <c r="D1501" s="21"/>
      <c r="E1501" s="21"/>
    </row>
    <row r="1502" spans="3:5" x14ac:dyDescent="0.2">
      <c r="C1502" s="21"/>
      <c r="D1502" s="21"/>
      <c r="E1502" s="21"/>
    </row>
    <row r="1503" spans="3:5" x14ac:dyDescent="0.2">
      <c r="C1503" s="21"/>
      <c r="D1503" s="21"/>
      <c r="E1503" s="21"/>
    </row>
    <row r="1504" spans="3:5" x14ac:dyDescent="0.2">
      <c r="C1504" s="21"/>
      <c r="D1504" s="21"/>
      <c r="E1504" s="21"/>
    </row>
    <row r="1505" spans="3:5" x14ac:dyDescent="0.2">
      <c r="C1505" s="21"/>
      <c r="D1505" s="21"/>
      <c r="E1505" s="21"/>
    </row>
    <row r="1506" spans="3:5" x14ac:dyDescent="0.2">
      <c r="C1506" s="21"/>
      <c r="D1506" s="21"/>
      <c r="E1506" s="21"/>
    </row>
    <row r="1507" spans="3:5" x14ac:dyDescent="0.2">
      <c r="C1507" s="21"/>
      <c r="D1507" s="21"/>
      <c r="E1507" s="21"/>
    </row>
    <row r="1508" spans="3:5" x14ac:dyDescent="0.2">
      <c r="C1508" s="21"/>
      <c r="D1508" s="21"/>
      <c r="E1508" s="21"/>
    </row>
    <row r="1509" spans="3:5" x14ac:dyDescent="0.2">
      <c r="C1509" s="21"/>
      <c r="D1509" s="21"/>
      <c r="E1509" s="21"/>
    </row>
    <row r="1510" spans="3:5" x14ac:dyDescent="0.2">
      <c r="C1510" s="21"/>
      <c r="D1510" s="21"/>
      <c r="E1510" s="21"/>
    </row>
    <row r="1511" spans="3:5" x14ac:dyDescent="0.2">
      <c r="C1511" s="21"/>
      <c r="D1511" s="21"/>
      <c r="E1511" s="21"/>
    </row>
    <row r="1512" spans="3:5" x14ac:dyDescent="0.2">
      <c r="C1512" s="21"/>
      <c r="D1512" s="21"/>
      <c r="E1512" s="21"/>
    </row>
    <row r="1513" spans="3:5" x14ac:dyDescent="0.2">
      <c r="C1513" s="21"/>
      <c r="D1513" s="21"/>
      <c r="E1513" s="21"/>
    </row>
    <row r="1514" spans="3:5" x14ac:dyDescent="0.2">
      <c r="C1514" s="21"/>
      <c r="D1514" s="21"/>
      <c r="E1514" s="21"/>
    </row>
    <row r="1515" spans="3:5" x14ac:dyDescent="0.2">
      <c r="C1515" s="21"/>
      <c r="D1515" s="21"/>
      <c r="E1515" s="21"/>
    </row>
    <row r="1516" spans="3:5" x14ac:dyDescent="0.2">
      <c r="C1516" s="21"/>
      <c r="D1516" s="21"/>
      <c r="E1516" s="21"/>
    </row>
    <row r="1517" spans="3:5" x14ac:dyDescent="0.2">
      <c r="C1517" s="21"/>
      <c r="D1517" s="21"/>
      <c r="E1517" s="21"/>
    </row>
    <row r="1518" spans="3:5" x14ac:dyDescent="0.2">
      <c r="C1518" s="21"/>
      <c r="D1518" s="21"/>
      <c r="E1518" s="21"/>
    </row>
    <row r="1519" spans="3:5" x14ac:dyDescent="0.2">
      <c r="C1519" s="21"/>
      <c r="D1519" s="21"/>
      <c r="E1519" s="21"/>
    </row>
    <row r="1520" spans="3:5" x14ac:dyDescent="0.2">
      <c r="C1520" s="21"/>
      <c r="D1520" s="21"/>
      <c r="E1520" s="21"/>
    </row>
    <row r="1521" spans="3:5" x14ac:dyDescent="0.2">
      <c r="C1521" s="21"/>
      <c r="D1521" s="21"/>
      <c r="E1521" s="21"/>
    </row>
    <row r="1522" spans="3:5" x14ac:dyDescent="0.2">
      <c r="C1522" s="21"/>
      <c r="D1522" s="21"/>
      <c r="E1522" s="21"/>
    </row>
    <row r="1523" spans="3:5" x14ac:dyDescent="0.2">
      <c r="C1523" s="21"/>
      <c r="D1523" s="21"/>
      <c r="E1523" s="21"/>
    </row>
    <row r="1524" spans="3:5" x14ac:dyDescent="0.2">
      <c r="C1524" s="21"/>
      <c r="D1524" s="21"/>
      <c r="E1524" s="21"/>
    </row>
    <row r="1525" spans="3:5" x14ac:dyDescent="0.2">
      <c r="C1525" s="21"/>
      <c r="D1525" s="21"/>
      <c r="E1525" s="21"/>
    </row>
    <row r="1526" spans="3:5" x14ac:dyDescent="0.2">
      <c r="C1526" s="21"/>
      <c r="D1526" s="21"/>
      <c r="E1526" s="21"/>
    </row>
    <row r="1527" spans="3:5" x14ac:dyDescent="0.2">
      <c r="C1527" s="21"/>
      <c r="D1527" s="21"/>
      <c r="E1527" s="21"/>
    </row>
    <row r="1528" spans="3:5" x14ac:dyDescent="0.2">
      <c r="C1528" s="21"/>
      <c r="D1528" s="21"/>
      <c r="E1528" s="21"/>
    </row>
    <row r="1529" spans="3:5" x14ac:dyDescent="0.2">
      <c r="C1529" s="21"/>
      <c r="D1529" s="21"/>
      <c r="E1529" s="21"/>
    </row>
    <row r="1530" spans="3:5" x14ac:dyDescent="0.2">
      <c r="C1530" s="21"/>
      <c r="D1530" s="21"/>
      <c r="E1530" s="21"/>
    </row>
    <row r="1531" spans="3:5" x14ac:dyDescent="0.2">
      <c r="C1531" s="21"/>
      <c r="D1531" s="21"/>
      <c r="E1531" s="21"/>
    </row>
    <row r="1532" spans="3:5" x14ac:dyDescent="0.2">
      <c r="C1532" s="21"/>
      <c r="D1532" s="21"/>
      <c r="E1532" s="21"/>
    </row>
    <row r="1533" spans="3:5" x14ac:dyDescent="0.2">
      <c r="C1533" s="21"/>
      <c r="D1533" s="21"/>
      <c r="E1533" s="21"/>
    </row>
    <row r="1534" spans="3:5" x14ac:dyDescent="0.2">
      <c r="C1534" s="21"/>
      <c r="D1534" s="21"/>
      <c r="E1534" s="21"/>
    </row>
    <row r="1535" spans="3:5" x14ac:dyDescent="0.2">
      <c r="C1535" s="21"/>
      <c r="D1535" s="21"/>
      <c r="E1535" s="21"/>
    </row>
    <row r="1536" spans="3:5" x14ac:dyDescent="0.2">
      <c r="C1536" s="21"/>
      <c r="D1536" s="21"/>
      <c r="E1536" s="21"/>
    </row>
    <row r="1537" spans="3:5" x14ac:dyDescent="0.2">
      <c r="C1537" s="21"/>
      <c r="D1537" s="21"/>
      <c r="E1537" s="21"/>
    </row>
    <row r="1538" spans="3:5" x14ac:dyDescent="0.2">
      <c r="C1538" s="21"/>
      <c r="D1538" s="21"/>
      <c r="E1538" s="21"/>
    </row>
    <row r="1539" spans="3:5" x14ac:dyDescent="0.2">
      <c r="C1539" s="21"/>
      <c r="D1539" s="21"/>
      <c r="E1539" s="21"/>
    </row>
    <row r="1540" spans="3:5" x14ac:dyDescent="0.2">
      <c r="C1540" s="21"/>
      <c r="D1540" s="21"/>
      <c r="E1540" s="21"/>
    </row>
    <row r="1541" spans="3:5" x14ac:dyDescent="0.2">
      <c r="C1541" s="21"/>
      <c r="D1541" s="21"/>
      <c r="E1541" s="21"/>
    </row>
    <row r="1542" spans="3:5" x14ac:dyDescent="0.2">
      <c r="C1542" s="21"/>
      <c r="D1542" s="21"/>
      <c r="E1542" s="21"/>
    </row>
    <row r="1543" spans="3:5" x14ac:dyDescent="0.2">
      <c r="C1543" s="21"/>
      <c r="D1543" s="21"/>
      <c r="E1543" s="21"/>
    </row>
    <row r="1544" spans="3:5" x14ac:dyDescent="0.2">
      <c r="C1544" s="21"/>
      <c r="D1544" s="21"/>
      <c r="E1544" s="21"/>
    </row>
    <row r="1545" spans="3:5" x14ac:dyDescent="0.2">
      <c r="C1545" s="21"/>
      <c r="D1545" s="21"/>
      <c r="E1545" s="21"/>
    </row>
    <row r="1546" spans="3:5" x14ac:dyDescent="0.2">
      <c r="C1546" s="21"/>
      <c r="D1546" s="21"/>
      <c r="E1546" s="21"/>
    </row>
    <row r="1547" spans="3:5" x14ac:dyDescent="0.2">
      <c r="C1547" s="21"/>
      <c r="D1547" s="21"/>
      <c r="E1547" s="21"/>
    </row>
    <row r="1548" spans="3:5" x14ac:dyDescent="0.2">
      <c r="C1548" s="21"/>
      <c r="D1548" s="21"/>
      <c r="E1548" s="21"/>
    </row>
    <row r="1549" spans="3:5" x14ac:dyDescent="0.2">
      <c r="C1549" s="21"/>
      <c r="D1549" s="21"/>
      <c r="E1549" s="21"/>
    </row>
    <row r="1550" spans="3:5" x14ac:dyDescent="0.2">
      <c r="C1550" s="21"/>
      <c r="D1550" s="21"/>
      <c r="E1550" s="21"/>
    </row>
    <row r="1551" spans="3:5" x14ac:dyDescent="0.2">
      <c r="C1551" s="21"/>
      <c r="D1551" s="21"/>
      <c r="E1551" s="21"/>
    </row>
    <row r="1552" spans="3:5" x14ac:dyDescent="0.2">
      <c r="C1552" s="21"/>
      <c r="D1552" s="21"/>
      <c r="E1552" s="21"/>
    </row>
    <row r="1553" spans="3:5" x14ac:dyDescent="0.2">
      <c r="C1553" s="21"/>
      <c r="D1553" s="21"/>
      <c r="E1553" s="21"/>
    </row>
    <row r="1554" spans="3:5" x14ac:dyDescent="0.2">
      <c r="C1554" s="21"/>
      <c r="D1554" s="21"/>
      <c r="E1554" s="21"/>
    </row>
    <row r="1555" spans="3:5" x14ac:dyDescent="0.2">
      <c r="C1555" s="21"/>
      <c r="D1555" s="21"/>
      <c r="E1555" s="21"/>
    </row>
    <row r="1556" spans="3:5" x14ac:dyDescent="0.2">
      <c r="C1556" s="21"/>
      <c r="D1556" s="21"/>
      <c r="E1556" s="21"/>
    </row>
    <row r="1557" spans="3:5" x14ac:dyDescent="0.2">
      <c r="C1557" s="21"/>
      <c r="D1557" s="21"/>
      <c r="E1557" s="21"/>
    </row>
    <row r="1558" spans="3:5" x14ac:dyDescent="0.2">
      <c r="C1558" s="21"/>
      <c r="D1558" s="21"/>
      <c r="E1558" s="21"/>
    </row>
    <row r="1559" spans="3:5" x14ac:dyDescent="0.2">
      <c r="C1559" s="21"/>
      <c r="D1559" s="21"/>
      <c r="E1559" s="21"/>
    </row>
    <row r="1560" spans="3:5" x14ac:dyDescent="0.2">
      <c r="C1560" s="21"/>
      <c r="D1560" s="21"/>
      <c r="E1560" s="21"/>
    </row>
    <row r="1561" spans="3:5" x14ac:dyDescent="0.2">
      <c r="C1561" s="21"/>
      <c r="D1561" s="21"/>
      <c r="E1561" s="21"/>
    </row>
    <row r="1562" spans="3:5" x14ac:dyDescent="0.2">
      <c r="C1562" s="21"/>
      <c r="D1562" s="21"/>
      <c r="E1562" s="21"/>
    </row>
    <row r="1563" spans="3:5" x14ac:dyDescent="0.2">
      <c r="C1563" s="21"/>
      <c r="D1563" s="21"/>
      <c r="E1563" s="21"/>
    </row>
    <row r="1564" spans="3:5" x14ac:dyDescent="0.2">
      <c r="C1564" s="21"/>
      <c r="D1564" s="21"/>
      <c r="E1564" s="21"/>
    </row>
    <row r="1565" spans="3:5" x14ac:dyDescent="0.2">
      <c r="C1565" s="21"/>
      <c r="D1565" s="21"/>
      <c r="E1565" s="21"/>
    </row>
    <row r="1566" spans="3:5" x14ac:dyDescent="0.2">
      <c r="C1566" s="21"/>
      <c r="D1566" s="21"/>
      <c r="E1566" s="21"/>
    </row>
    <row r="1567" spans="3:5" x14ac:dyDescent="0.2">
      <c r="C1567" s="21"/>
      <c r="D1567" s="21"/>
      <c r="E1567" s="21"/>
    </row>
    <row r="1568" spans="3:5" x14ac:dyDescent="0.2">
      <c r="C1568" s="21"/>
      <c r="D1568" s="21"/>
      <c r="E1568" s="21"/>
    </row>
    <row r="1569" spans="3:5" x14ac:dyDescent="0.2">
      <c r="C1569" s="21"/>
      <c r="D1569" s="21"/>
      <c r="E1569" s="21"/>
    </row>
    <row r="1570" spans="3:5" x14ac:dyDescent="0.2">
      <c r="C1570" s="21"/>
      <c r="D1570" s="21"/>
      <c r="E1570" s="21"/>
    </row>
    <row r="1571" spans="3:5" x14ac:dyDescent="0.2">
      <c r="C1571" s="21"/>
      <c r="D1571" s="21"/>
      <c r="E1571" s="21"/>
    </row>
    <row r="1572" spans="3:5" x14ac:dyDescent="0.2">
      <c r="C1572" s="21"/>
      <c r="D1572" s="21"/>
      <c r="E1572" s="21"/>
    </row>
    <row r="1573" spans="3:5" x14ac:dyDescent="0.2">
      <c r="C1573" s="21"/>
      <c r="D1573" s="21"/>
      <c r="E1573" s="21"/>
    </row>
    <row r="1574" spans="3:5" x14ac:dyDescent="0.2">
      <c r="C1574" s="21"/>
      <c r="D1574" s="21"/>
      <c r="E1574" s="21"/>
    </row>
    <row r="1575" spans="3:5" x14ac:dyDescent="0.2">
      <c r="C1575" s="21"/>
      <c r="D1575" s="21"/>
      <c r="E1575" s="21"/>
    </row>
    <row r="1576" spans="3:5" x14ac:dyDescent="0.2">
      <c r="C1576" s="21"/>
      <c r="D1576" s="21"/>
      <c r="E1576" s="21"/>
    </row>
    <row r="1577" spans="3:5" x14ac:dyDescent="0.2">
      <c r="C1577" s="21"/>
      <c r="D1577" s="21"/>
      <c r="E1577" s="21"/>
    </row>
    <row r="1578" spans="3:5" x14ac:dyDescent="0.2">
      <c r="C1578" s="21"/>
      <c r="D1578" s="21"/>
      <c r="E1578" s="21"/>
    </row>
    <row r="1579" spans="3:5" x14ac:dyDescent="0.2">
      <c r="C1579" s="21"/>
      <c r="D1579" s="21"/>
      <c r="E1579" s="21"/>
    </row>
    <row r="1580" spans="3:5" x14ac:dyDescent="0.2">
      <c r="C1580" s="21"/>
      <c r="D1580" s="21"/>
      <c r="E1580" s="21"/>
    </row>
    <row r="1581" spans="3:5" x14ac:dyDescent="0.2">
      <c r="C1581" s="21"/>
      <c r="D1581" s="21"/>
      <c r="E1581" s="21"/>
    </row>
    <row r="1582" spans="3:5" x14ac:dyDescent="0.2">
      <c r="C1582" s="21"/>
      <c r="D1582" s="21"/>
      <c r="E1582" s="21"/>
    </row>
    <row r="1583" spans="3:5" x14ac:dyDescent="0.2">
      <c r="C1583" s="21"/>
      <c r="D1583" s="21"/>
      <c r="E1583" s="21"/>
    </row>
    <row r="1584" spans="3:5" x14ac:dyDescent="0.2">
      <c r="C1584" s="21"/>
      <c r="D1584" s="21"/>
      <c r="E1584" s="21"/>
    </row>
    <row r="1585" spans="3:5" x14ac:dyDescent="0.2">
      <c r="C1585" s="21"/>
      <c r="D1585" s="21"/>
      <c r="E1585" s="21"/>
    </row>
    <row r="1586" spans="3:5" x14ac:dyDescent="0.2">
      <c r="C1586" s="21"/>
      <c r="D1586" s="21"/>
      <c r="E1586" s="21"/>
    </row>
    <row r="1587" spans="3:5" x14ac:dyDescent="0.2">
      <c r="C1587" s="21"/>
      <c r="D1587" s="21"/>
      <c r="E1587" s="21"/>
    </row>
    <row r="1588" spans="3:5" x14ac:dyDescent="0.2">
      <c r="C1588" s="21"/>
      <c r="D1588" s="21"/>
      <c r="E1588" s="21"/>
    </row>
    <row r="1589" spans="3:5" x14ac:dyDescent="0.2">
      <c r="C1589" s="21"/>
      <c r="D1589" s="21"/>
      <c r="E1589" s="21"/>
    </row>
    <row r="1590" spans="3:5" x14ac:dyDescent="0.2">
      <c r="C1590" s="21"/>
      <c r="D1590" s="21"/>
      <c r="E1590" s="21"/>
    </row>
    <row r="1591" spans="3:5" x14ac:dyDescent="0.2">
      <c r="C1591" s="21"/>
      <c r="D1591" s="21"/>
      <c r="E1591" s="21"/>
    </row>
    <row r="1592" spans="3:5" x14ac:dyDescent="0.2">
      <c r="C1592" s="21"/>
      <c r="D1592" s="21"/>
      <c r="E1592" s="21"/>
    </row>
    <row r="1593" spans="3:5" x14ac:dyDescent="0.2">
      <c r="C1593" s="21"/>
      <c r="D1593" s="21"/>
      <c r="E1593" s="21"/>
    </row>
    <row r="1594" spans="3:5" x14ac:dyDescent="0.2">
      <c r="C1594" s="21"/>
      <c r="D1594" s="21"/>
      <c r="E1594" s="21"/>
    </row>
    <row r="1595" spans="3:5" x14ac:dyDescent="0.2">
      <c r="C1595" s="21"/>
      <c r="D1595" s="21"/>
      <c r="E1595" s="21"/>
    </row>
    <row r="1596" spans="3:5" x14ac:dyDescent="0.2">
      <c r="C1596" s="21"/>
      <c r="D1596" s="21"/>
      <c r="E1596" s="21"/>
    </row>
    <row r="1597" spans="3:5" x14ac:dyDescent="0.2">
      <c r="C1597" s="21"/>
      <c r="D1597" s="21"/>
      <c r="E1597" s="21"/>
    </row>
    <row r="1598" spans="3:5" x14ac:dyDescent="0.2">
      <c r="C1598" s="21"/>
      <c r="D1598" s="21"/>
      <c r="E1598" s="21"/>
    </row>
    <row r="1599" spans="3:5" x14ac:dyDescent="0.2">
      <c r="C1599" s="21"/>
      <c r="D1599" s="21"/>
      <c r="E1599" s="21"/>
    </row>
    <row r="1600" spans="3:5" x14ac:dyDescent="0.2">
      <c r="C1600" s="21"/>
      <c r="D1600" s="21"/>
      <c r="E1600" s="21"/>
    </row>
    <row r="1601" spans="3:5" x14ac:dyDescent="0.2">
      <c r="C1601" s="21"/>
      <c r="D1601" s="21"/>
      <c r="E1601" s="21"/>
    </row>
    <row r="1602" spans="3:5" x14ac:dyDescent="0.2">
      <c r="C1602" s="21"/>
      <c r="D1602" s="21"/>
      <c r="E1602" s="21"/>
    </row>
    <row r="1603" spans="3:5" x14ac:dyDescent="0.2">
      <c r="C1603" s="21"/>
      <c r="D1603" s="21"/>
      <c r="E1603" s="21"/>
    </row>
    <row r="1604" spans="3:5" x14ac:dyDescent="0.2">
      <c r="C1604" s="21"/>
      <c r="D1604" s="21"/>
      <c r="E1604" s="21"/>
    </row>
    <row r="1605" spans="3:5" x14ac:dyDescent="0.2">
      <c r="C1605" s="21"/>
      <c r="D1605" s="21"/>
      <c r="E1605" s="21"/>
    </row>
    <row r="1606" spans="3:5" x14ac:dyDescent="0.2">
      <c r="C1606" s="21"/>
      <c r="D1606" s="21"/>
      <c r="E1606" s="21"/>
    </row>
    <row r="1607" spans="3:5" x14ac:dyDescent="0.2">
      <c r="C1607" s="21"/>
      <c r="D1607" s="21"/>
      <c r="E1607" s="21"/>
    </row>
    <row r="1608" spans="3:5" x14ac:dyDescent="0.2">
      <c r="C1608" s="21"/>
      <c r="D1608" s="21"/>
      <c r="E1608" s="21"/>
    </row>
    <row r="1609" spans="3:5" x14ac:dyDescent="0.2">
      <c r="C1609" s="21"/>
      <c r="D1609" s="21"/>
      <c r="E1609" s="21"/>
    </row>
    <row r="1610" spans="3:5" x14ac:dyDescent="0.2">
      <c r="C1610" s="21"/>
      <c r="D1610" s="21"/>
      <c r="E1610" s="21"/>
    </row>
    <row r="1611" spans="3:5" x14ac:dyDescent="0.2">
      <c r="C1611" s="21"/>
      <c r="D1611" s="21"/>
      <c r="E1611" s="21"/>
    </row>
    <row r="1612" spans="3:5" x14ac:dyDescent="0.2">
      <c r="C1612" s="21"/>
      <c r="D1612" s="21"/>
      <c r="E1612" s="21"/>
    </row>
    <row r="1613" spans="3:5" x14ac:dyDescent="0.2">
      <c r="C1613" s="21"/>
      <c r="D1613" s="21"/>
      <c r="E1613" s="21"/>
    </row>
    <row r="1614" spans="3:5" x14ac:dyDescent="0.2">
      <c r="C1614" s="21"/>
      <c r="D1614" s="21"/>
      <c r="E1614" s="21"/>
    </row>
    <row r="1615" spans="3:5" x14ac:dyDescent="0.2">
      <c r="C1615" s="21"/>
      <c r="D1615" s="21"/>
      <c r="E1615" s="21"/>
    </row>
    <row r="1616" spans="3:5" x14ac:dyDescent="0.2">
      <c r="C1616" s="21"/>
      <c r="D1616" s="21"/>
      <c r="E1616" s="21"/>
    </row>
    <row r="1617" spans="3:5" x14ac:dyDescent="0.2">
      <c r="C1617" s="21"/>
      <c r="D1617" s="21"/>
      <c r="E1617" s="21"/>
    </row>
    <row r="1618" spans="3:5" x14ac:dyDescent="0.2">
      <c r="C1618" s="21"/>
      <c r="D1618" s="21"/>
      <c r="E1618" s="21"/>
    </row>
    <row r="1619" spans="3:5" x14ac:dyDescent="0.2">
      <c r="C1619" s="21"/>
      <c r="D1619" s="21"/>
      <c r="E1619" s="21"/>
    </row>
    <row r="1620" spans="3:5" x14ac:dyDescent="0.2">
      <c r="C1620" s="21"/>
      <c r="D1620" s="21"/>
      <c r="E1620" s="21"/>
    </row>
    <row r="1621" spans="3:5" x14ac:dyDescent="0.2">
      <c r="C1621" s="21"/>
      <c r="D1621" s="21"/>
      <c r="E1621" s="21"/>
    </row>
    <row r="1622" spans="3:5" x14ac:dyDescent="0.2">
      <c r="C1622" s="21"/>
      <c r="D1622" s="21"/>
      <c r="E1622" s="21"/>
    </row>
    <row r="1623" spans="3:5" x14ac:dyDescent="0.2">
      <c r="C1623" s="21"/>
      <c r="D1623" s="21"/>
      <c r="E1623" s="21"/>
    </row>
    <row r="1624" spans="3:5" x14ac:dyDescent="0.2">
      <c r="C1624" s="21"/>
      <c r="D1624" s="21"/>
      <c r="E1624" s="21"/>
    </row>
    <row r="1625" spans="3:5" x14ac:dyDescent="0.2">
      <c r="C1625" s="21"/>
      <c r="D1625" s="21"/>
      <c r="E1625" s="21"/>
    </row>
    <row r="1626" spans="3:5" x14ac:dyDescent="0.2">
      <c r="C1626" s="21"/>
      <c r="D1626" s="21"/>
      <c r="E1626" s="21"/>
    </row>
    <row r="1627" spans="3:5" x14ac:dyDescent="0.2">
      <c r="C1627" s="21"/>
      <c r="D1627" s="21"/>
      <c r="E1627" s="21"/>
    </row>
    <row r="1628" spans="3:5" x14ac:dyDescent="0.2">
      <c r="C1628" s="21"/>
      <c r="D1628" s="21"/>
      <c r="E1628" s="21"/>
    </row>
    <row r="1629" spans="3:5" x14ac:dyDescent="0.2">
      <c r="C1629" s="21"/>
      <c r="D1629" s="21"/>
      <c r="E1629" s="21"/>
    </row>
    <row r="1630" spans="3:5" x14ac:dyDescent="0.2">
      <c r="C1630" s="21"/>
      <c r="D1630" s="21"/>
      <c r="E1630" s="21"/>
    </row>
    <row r="1631" spans="3:5" x14ac:dyDescent="0.2">
      <c r="C1631" s="21"/>
      <c r="D1631" s="21"/>
      <c r="E1631" s="21"/>
    </row>
    <row r="1632" spans="3:5" x14ac:dyDescent="0.2">
      <c r="C1632" s="21"/>
      <c r="D1632" s="21"/>
      <c r="E1632" s="21"/>
    </row>
    <row r="1633" spans="3:5" x14ac:dyDescent="0.2">
      <c r="C1633" s="21"/>
      <c r="D1633" s="21"/>
      <c r="E1633" s="21"/>
    </row>
    <row r="1634" spans="3:5" x14ac:dyDescent="0.2">
      <c r="C1634" s="21"/>
      <c r="D1634" s="21"/>
      <c r="E1634" s="21"/>
    </row>
    <row r="1635" spans="3:5" x14ac:dyDescent="0.2">
      <c r="C1635" s="21"/>
      <c r="D1635" s="21"/>
      <c r="E1635" s="21"/>
    </row>
    <row r="1636" spans="3:5" x14ac:dyDescent="0.2">
      <c r="C1636" s="21"/>
      <c r="D1636" s="21"/>
      <c r="E1636" s="21"/>
    </row>
    <row r="1637" spans="3:5" x14ac:dyDescent="0.2">
      <c r="C1637" s="21"/>
      <c r="D1637" s="21"/>
      <c r="E1637" s="21"/>
    </row>
    <row r="1638" spans="3:5" x14ac:dyDescent="0.2">
      <c r="C1638" s="21"/>
      <c r="D1638" s="21"/>
      <c r="E1638" s="21"/>
    </row>
    <row r="1639" spans="3:5" x14ac:dyDescent="0.2">
      <c r="C1639" s="21"/>
      <c r="D1639" s="21"/>
      <c r="E1639" s="21"/>
    </row>
    <row r="1640" spans="3:5" x14ac:dyDescent="0.2">
      <c r="C1640" s="21"/>
      <c r="D1640" s="21"/>
      <c r="E1640" s="21"/>
    </row>
    <row r="1641" spans="3:5" x14ac:dyDescent="0.2">
      <c r="C1641" s="21"/>
      <c r="D1641" s="21"/>
      <c r="E1641" s="21"/>
    </row>
    <row r="1642" spans="3:5" x14ac:dyDescent="0.2">
      <c r="C1642" s="21"/>
      <c r="D1642" s="21"/>
      <c r="E1642" s="21"/>
    </row>
    <row r="1643" spans="3:5" x14ac:dyDescent="0.2">
      <c r="C1643" s="21"/>
      <c r="D1643" s="21"/>
      <c r="E1643" s="21"/>
    </row>
    <row r="1644" spans="3:5" x14ac:dyDescent="0.2">
      <c r="C1644" s="21"/>
      <c r="D1644" s="21"/>
      <c r="E1644" s="21"/>
    </row>
    <row r="1645" spans="3:5" x14ac:dyDescent="0.2">
      <c r="C1645" s="21"/>
      <c r="D1645" s="21"/>
      <c r="E1645" s="21"/>
    </row>
    <row r="1646" spans="3:5" x14ac:dyDescent="0.2">
      <c r="C1646" s="21"/>
      <c r="D1646" s="21"/>
      <c r="E1646" s="21"/>
    </row>
    <row r="1647" spans="3:5" x14ac:dyDescent="0.2">
      <c r="C1647" s="21"/>
      <c r="D1647" s="21"/>
      <c r="E1647" s="21"/>
    </row>
    <row r="1648" spans="3:5" x14ac:dyDescent="0.2">
      <c r="C1648" s="21"/>
      <c r="D1648" s="21"/>
      <c r="E1648" s="21"/>
    </row>
    <row r="1649" spans="3:5" x14ac:dyDescent="0.2">
      <c r="C1649" s="21"/>
      <c r="D1649" s="21"/>
      <c r="E1649" s="21"/>
    </row>
    <row r="1650" spans="3:5" x14ac:dyDescent="0.2">
      <c r="C1650" s="21"/>
      <c r="D1650" s="21"/>
      <c r="E1650" s="21"/>
    </row>
    <row r="1651" spans="3:5" x14ac:dyDescent="0.2">
      <c r="C1651" s="21"/>
      <c r="D1651" s="21"/>
      <c r="E1651" s="21"/>
    </row>
    <row r="1652" spans="3:5" x14ac:dyDescent="0.2">
      <c r="C1652" s="21"/>
      <c r="D1652" s="21"/>
      <c r="E1652" s="21"/>
    </row>
    <row r="1653" spans="3:5" x14ac:dyDescent="0.2">
      <c r="C1653" s="21"/>
      <c r="D1653" s="21"/>
      <c r="E1653" s="21"/>
    </row>
    <row r="1654" spans="3:5" x14ac:dyDescent="0.2">
      <c r="C1654" s="21"/>
      <c r="D1654" s="21"/>
      <c r="E1654" s="21"/>
    </row>
    <row r="1655" spans="3:5" x14ac:dyDescent="0.2">
      <c r="C1655" s="21"/>
      <c r="D1655" s="21"/>
      <c r="E1655" s="21"/>
    </row>
    <row r="1656" spans="3:5" x14ac:dyDescent="0.2">
      <c r="C1656" s="21"/>
      <c r="D1656" s="21"/>
      <c r="E1656" s="21"/>
    </row>
    <row r="1657" spans="3:5" x14ac:dyDescent="0.2">
      <c r="C1657" s="21"/>
      <c r="D1657" s="21"/>
      <c r="E1657" s="21"/>
    </row>
    <row r="1658" spans="3:5" x14ac:dyDescent="0.2">
      <c r="C1658" s="21"/>
      <c r="D1658" s="21"/>
      <c r="E1658" s="21"/>
    </row>
    <row r="1659" spans="3:5" x14ac:dyDescent="0.2">
      <c r="C1659" s="21"/>
      <c r="D1659" s="21"/>
      <c r="E1659" s="21"/>
    </row>
    <row r="1660" spans="3:5" x14ac:dyDescent="0.2">
      <c r="C1660" s="21"/>
      <c r="D1660" s="21"/>
      <c r="E1660" s="21"/>
    </row>
    <row r="1661" spans="3:5" x14ac:dyDescent="0.2">
      <c r="C1661" s="21"/>
      <c r="D1661" s="21"/>
      <c r="E1661" s="21"/>
    </row>
    <row r="1662" spans="3:5" x14ac:dyDescent="0.2">
      <c r="C1662" s="21"/>
      <c r="D1662" s="21"/>
      <c r="E1662" s="21"/>
    </row>
    <row r="1663" spans="3:5" x14ac:dyDescent="0.2">
      <c r="C1663" s="21"/>
      <c r="D1663" s="21"/>
      <c r="E1663" s="21"/>
    </row>
    <row r="1664" spans="3:5" x14ac:dyDescent="0.2">
      <c r="C1664" s="21"/>
      <c r="D1664" s="21"/>
      <c r="E1664" s="21"/>
    </row>
    <row r="1665" spans="3:5" x14ac:dyDescent="0.2">
      <c r="C1665" s="21"/>
      <c r="D1665" s="21"/>
      <c r="E1665" s="21"/>
    </row>
    <row r="1666" spans="3:5" x14ac:dyDescent="0.2">
      <c r="C1666" s="21"/>
      <c r="D1666" s="21"/>
      <c r="E1666" s="21"/>
    </row>
    <row r="1667" spans="3:5" x14ac:dyDescent="0.2">
      <c r="C1667" s="21"/>
      <c r="D1667" s="21"/>
      <c r="E1667" s="21"/>
    </row>
    <row r="1668" spans="3:5" x14ac:dyDescent="0.2">
      <c r="C1668" s="21"/>
      <c r="D1668" s="21"/>
      <c r="E1668" s="21"/>
    </row>
    <row r="1669" spans="3:5" x14ac:dyDescent="0.2">
      <c r="C1669" s="21"/>
      <c r="D1669" s="21"/>
      <c r="E1669" s="21"/>
    </row>
    <row r="1670" spans="3:5" x14ac:dyDescent="0.2">
      <c r="C1670" s="21"/>
      <c r="D1670" s="21"/>
      <c r="E1670" s="21"/>
    </row>
    <row r="1671" spans="3:5" x14ac:dyDescent="0.2">
      <c r="C1671" s="21"/>
      <c r="D1671" s="21"/>
      <c r="E1671" s="21"/>
    </row>
    <row r="1672" spans="3:5" x14ac:dyDescent="0.2">
      <c r="C1672" s="21"/>
      <c r="D1672" s="21"/>
      <c r="E1672" s="21"/>
    </row>
    <row r="1673" spans="3:5" x14ac:dyDescent="0.2">
      <c r="C1673" s="21"/>
      <c r="D1673" s="21"/>
      <c r="E1673" s="21"/>
    </row>
    <row r="1674" spans="3:5" x14ac:dyDescent="0.2">
      <c r="C1674" s="21"/>
      <c r="D1674" s="21"/>
      <c r="E1674" s="21"/>
    </row>
    <row r="1675" spans="3:5" x14ac:dyDescent="0.2">
      <c r="C1675" s="21"/>
      <c r="D1675" s="21"/>
      <c r="E1675" s="21"/>
    </row>
    <row r="1676" spans="3:5" x14ac:dyDescent="0.2">
      <c r="C1676" s="21"/>
      <c r="D1676" s="21"/>
      <c r="E1676" s="21"/>
    </row>
    <row r="1677" spans="3:5" x14ac:dyDescent="0.2">
      <c r="C1677" s="21"/>
      <c r="D1677" s="21"/>
      <c r="E1677" s="21"/>
    </row>
    <row r="1678" spans="3:5" x14ac:dyDescent="0.2">
      <c r="C1678" s="21"/>
      <c r="D1678" s="21"/>
      <c r="E1678" s="21"/>
    </row>
    <row r="1679" spans="3:5" x14ac:dyDescent="0.2">
      <c r="C1679" s="21"/>
      <c r="D1679" s="21"/>
      <c r="E1679" s="21"/>
    </row>
    <row r="1680" spans="3:5" x14ac:dyDescent="0.2">
      <c r="C1680" s="21"/>
      <c r="D1680" s="21"/>
      <c r="E1680" s="21"/>
    </row>
    <row r="1681" spans="3:5" x14ac:dyDescent="0.2">
      <c r="C1681" s="21"/>
      <c r="D1681" s="21"/>
      <c r="E1681" s="21"/>
    </row>
    <row r="1682" spans="3:5" x14ac:dyDescent="0.2">
      <c r="C1682" s="21"/>
      <c r="D1682" s="21"/>
      <c r="E1682" s="21"/>
    </row>
    <row r="1683" spans="3:5" x14ac:dyDescent="0.2">
      <c r="C1683" s="21"/>
      <c r="D1683" s="21"/>
      <c r="E1683" s="21"/>
    </row>
    <row r="1684" spans="3:5" x14ac:dyDescent="0.2">
      <c r="C1684" s="21"/>
      <c r="D1684" s="21"/>
      <c r="E1684" s="21"/>
    </row>
    <row r="1685" spans="3:5" x14ac:dyDescent="0.2">
      <c r="C1685" s="21"/>
      <c r="D1685" s="21"/>
      <c r="E1685" s="21"/>
    </row>
    <row r="1686" spans="3:5" x14ac:dyDescent="0.2">
      <c r="C1686" s="21"/>
      <c r="D1686" s="21"/>
      <c r="E1686" s="21"/>
    </row>
    <row r="1687" spans="3:5" x14ac:dyDescent="0.2">
      <c r="C1687" s="21"/>
      <c r="D1687" s="21"/>
      <c r="E1687" s="21"/>
    </row>
    <row r="1688" spans="3:5" x14ac:dyDescent="0.2">
      <c r="C1688" s="21"/>
      <c r="D1688" s="21"/>
      <c r="E1688" s="21"/>
    </row>
    <row r="1689" spans="3:5" x14ac:dyDescent="0.2">
      <c r="C1689" s="21"/>
      <c r="D1689" s="21"/>
      <c r="E1689" s="21"/>
    </row>
    <row r="1690" spans="3:5" x14ac:dyDescent="0.2">
      <c r="C1690" s="21"/>
      <c r="D1690" s="21"/>
      <c r="E1690" s="21"/>
    </row>
    <row r="1691" spans="3:5" x14ac:dyDescent="0.2">
      <c r="C1691" s="21"/>
      <c r="D1691" s="21"/>
      <c r="E1691" s="21"/>
    </row>
    <row r="1692" spans="3:5" x14ac:dyDescent="0.2">
      <c r="C1692" s="21"/>
      <c r="D1692" s="21"/>
      <c r="E1692" s="21"/>
    </row>
    <row r="1693" spans="3:5" x14ac:dyDescent="0.2">
      <c r="C1693" s="21"/>
      <c r="D1693" s="21"/>
      <c r="E1693" s="21"/>
    </row>
    <row r="1694" spans="3:5" x14ac:dyDescent="0.2">
      <c r="C1694" s="21"/>
      <c r="D1694" s="21"/>
      <c r="E1694" s="21"/>
    </row>
    <row r="1695" spans="3:5" x14ac:dyDescent="0.2">
      <c r="C1695" s="21"/>
      <c r="D1695" s="21"/>
      <c r="E1695" s="21"/>
    </row>
    <row r="1696" spans="3:5" x14ac:dyDescent="0.2">
      <c r="C1696" s="21"/>
      <c r="D1696" s="21"/>
      <c r="E1696" s="21"/>
    </row>
    <row r="1697" spans="3:5" x14ac:dyDescent="0.2">
      <c r="C1697" s="21"/>
      <c r="D1697" s="21"/>
      <c r="E1697" s="21"/>
    </row>
    <row r="1698" spans="3:5" x14ac:dyDescent="0.2">
      <c r="C1698" s="21"/>
      <c r="D1698" s="21"/>
      <c r="E1698" s="21"/>
    </row>
    <row r="1699" spans="3:5" x14ac:dyDescent="0.2">
      <c r="C1699" s="21"/>
      <c r="D1699" s="21"/>
      <c r="E1699" s="21"/>
    </row>
    <row r="1700" spans="3:5" x14ac:dyDescent="0.2">
      <c r="C1700" s="21"/>
      <c r="D1700" s="21"/>
      <c r="E1700" s="21"/>
    </row>
    <row r="1701" spans="3:5" x14ac:dyDescent="0.2">
      <c r="C1701" s="21"/>
      <c r="D1701" s="21"/>
      <c r="E1701" s="21"/>
    </row>
    <row r="1702" spans="3:5" x14ac:dyDescent="0.2">
      <c r="C1702" s="21"/>
      <c r="D1702" s="21"/>
      <c r="E1702" s="21"/>
    </row>
    <row r="1703" spans="3:5" x14ac:dyDescent="0.2">
      <c r="C1703" s="21"/>
      <c r="D1703" s="21"/>
      <c r="E1703" s="21"/>
    </row>
    <row r="1704" spans="3:5" x14ac:dyDescent="0.2">
      <c r="C1704" s="21"/>
      <c r="D1704" s="21"/>
      <c r="E1704" s="21"/>
    </row>
    <row r="1705" spans="3:5" x14ac:dyDescent="0.2">
      <c r="C1705" s="21"/>
      <c r="D1705" s="21"/>
      <c r="E1705" s="21"/>
    </row>
    <row r="1706" spans="3:5" x14ac:dyDescent="0.2">
      <c r="C1706" s="21"/>
      <c r="D1706" s="21"/>
      <c r="E1706" s="21"/>
    </row>
    <row r="1707" spans="3:5" x14ac:dyDescent="0.2">
      <c r="C1707" s="21"/>
      <c r="D1707" s="21"/>
      <c r="E1707" s="21"/>
    </row>
    <row r="1708" spans="3:5" x14ac:dyDescent="0.2">
      <c r="C1708" s="21"/>
      <c r="D1708" s="21"/>
      <c r="E1708" s="21"/>
    </row>
    <row r="1709" spans="3:5" x14ac:dyDescent="0.2">
      <c r="C1709" s="21"/>
      <c r="D1709" s="21"/>
      <c r="E1709" s="21"/>
    </row>
    <row r="1710" spans="3:5" x14ac:dyDescent="0.2">
      <c r="C1710" s="21"/>
      <c r="D1710" s="21"/>
      <c r="E1710" s="21"/>
    </row>
    <row r="1711" spans="3:5" x14ac:dyDescent="0.2">
      <c r="C1711" s="21"/>
      <c r="D1711" s="21"/>
      <c r="E1711" s="21"/>
    </row>
    <row r="1712" spans="3:5" x14ac:dyDescent="0.2">
      <c r="C1712" s="21"/>
      <c r="D1712" s="21"/>
      <c r="E1712" s="21"/>
    </row>
    <row r="1713" spans="3:5" x14ac:dyDescent="0.2">
      <c r="C1713" s="21"/>
      <c r="D1713" s="21"/>
      <c r="E1713" s="21"/>
    </row>
    <row r="1714" spans="3:5" x14ac:dyDescent="0.2">
      <c r="C1714" s="21"/>
      <c r="D1714" s="21"/>
      <c r="E1714" s="21"/>
    </row>
    <row r="1715" spans="3:5" x14ac:dyDescent="0.2">
      <c r="C1715" s="21"/>
      <c r="D1715" s="21"/>
      <c r="E1715" s="21"/>
    </row>
    <row r="1716" spans="3:5" x14ac:dyDescent="0.2">
      <c r="C1716" s="21"/>
      <c r="D1716" s="21"/>
      <c r="E1716" s="21"/>
    </row>
    <row r="1717" spans="3:5" x14ac:dyDescent="0.2">
      <c r="C1717" s="21"/>
      <c r="D1717" s="21"/>
      <c r="E1717" s="21"/>
    </row>
    <row r="1718" spans="3:5" x14ac:dyDescent="0.2">
      <c r="C1718" s="21"/>
      <c r="D1718" s="21"/>
      <c r="E1718" s="21"/>
    </row>
    <row r="1719" spans="3:5" x14ac:dyDescent="0.2">
      <c r="C1719" s="21"/>
      <c r="D1719" s="21"/>
      <c r="E1719" s="21"/>
    </row>
    <row r="1720" spans="3:5" x14ac:dyDescent="0.2">
      <c r="C1720" s="21"/>
      <c r="D1720" s="21"/>
      <c r="E1720" s="21"/>
    </row>
    <row r="1721" spans="3:5" x14ac:dyDescent="0.2">
      <c r="C1721" s="21"/>
      <c r="D1721" s="21"/>
      <c r="E1721" s="21"/>
    </row>
    <row r="1722" spans="3:5" x14ac:dyDescent="0.2">
      <c r="C1722" s="21"/>
      <c r="D1722" s="21"/>
      <c r="E1722" s="21"/>
    </row>
    <row r="1723" spans="3:5" x14ac:dyDescent="0.2">
      <c r="C1723" s="21"/>
      <c r="D1723" s="21"/>
      <c r="E1723" s="21"/>
    </row>
    <row r="1724" spans="3:5" x14ac:dyDescent="0.2">
      <c r="C1724" s="21"/>
      <c r="D1724" s="21"/>
      <c r="E1724" s="21"/>
    </row>
    <row r="1725" spans="3:5" x14ac:dyDescent="0.2">
      <c r="C1725" s="21"/>
      <c r="D1725" s="21"/>
      <c r="E1725" s="21"/>
    </row>
    <row r="1726" spans="3:5" x14ac:dyDescent="0.2">
      <c r="C1726" s="21"/>
      <c r="D1726" s="21"/>
      <c r="E1726" s="21"/>
    </row>
    <row r="1727" spans="3:5" x14ac:dyDescent="0.2">
      <c r="C1727" s="21"/>
      <c r="D1727" s="21"/>
      <c r="E1727" s="21"/>
    </row>
    <row r="1728" spans="3:5" x14ac:dyDescent="0.2">
      <c r="C1728" s="21"/>
      <c r="D1728" s="21"/>
      <c r="E1728" s="21"/>
    </row>
    <row r="1729" spans="3:5" x14ac:dyDescent="0.2">
      <c r="C1729" s="21"/>
      <c r="D1729" s="21"/>
      <c r="E1729" s="21"/>
    </row>
    <row r="1730" spans="3:5" x14ac:dyDescent="0.2">
      <c r="C1730" s="21"/>
      <c r="D1730" s="21"/>
      <c r="E1730" s="21"/>
    </row>
    <row r="1731" spans="3:5" x14ac:dyDescent="0.2">
      <c r="C1731" s="21"/>
      <c r="D1731" s="21"/>
      <c r="E1731" s="21"/>
    </row>
    <row r="1732" spans="3:5" x14ac:dyDescent="0.2">
      <c r="C1732" s="21"/>
      <c r="D1732" s="21"/>
      <c r="E1732" s="21"/>
    </row>
    <row r="1733" spans="3:5" x14ac:dyDescent="0.2">
      <c r="C1733" s="21"/>
      <c r="D1733" s="21"/>
      <c r="E1733" s="21"/>
    </row>
    <row r="1734" spans="3:5" x14ac:dyDescent="0.2">
      <c r="C1734" s="21"/>
      <c r="D1734" s="21"/>
      <c r="E1734" s="21"/>
    </row>
    <row r="1735" spans="3:5" x14ac:dyDescent="0.2">
      <c r="C1735" s="21"/>
      <c r="D1735" s="21"/>
      <c r="E1735" s="21"/>
    </row>
    <row r="1736" spans="3:5" x14ac:dyDescent="0.2">
      <c r="C1736" s="21"/>
      <c r="D1736" s="21"/>
      <c r="E1736" s="21"/>
    </row>
    <row r="1737" spans="3:5" x14ac:dyDescent="0.2">
      <c r="C1737" s="21"/>
      <c r="D1737" s="21"/>
      <c r="E1737" s="21"/>
    </row>
    <row r="1738" spans="3:5" x14ac:dyDescent="0.2">
      <c r="C1738" s="21"/>
      <c r="D1738" s="21"/>
      <c r="E1738" s="21"/>
    </row>
    <row r="1739" spans="3:5" x14ac:dyDescent="0.2">
      <c r="C1739" s="21"/>
      <c r="D1739" s="21"/>
      <c r="E1739" s="21"/>
    </row>
    <row r="1740" spans="3:5" x14ac:dyDescent="0.2">
      <c r="C1740" s="21"/>
      <c r="D1740" s="21"/>
      <c r="E1740" s="21"/>
    </row>
    <row r="1741" spans="3:5" x14ac:dyDescent="0.2">
      <c r="C1741" s="21"/>
      <c r="D1741" s="21"/>
      <c r="E1741" s="21"/>
    </row>
    <row r="1742" spans="3:5" x14ac:dyDescent="0.2">
      <c r="C1742" s="21"/>
      <c r="D1742" s="21"/>
      <c r="E1742" s="21"/>
    </row>
    <row r="1743" spans="3:5" x14ac:dyDescent="0.2">
      <c r="C1743" s="21"/>
      <c r="D1743" s="21"/>
      <c r="E1743" s="21"/>
    </row>
    <row r="1744" spans="3:5" x14ac:dyDescent="0.2">
      <c r="C1744" s="21"/>
      <c r="D1744" s="21"/>
      <c r="E1744" s="21"/>
    </row>
    <row r="1745" spans="3:5" x14ac:dyDescent="0.2">
      <c r="C1745" s="21"/>
      <c r="D1745" s="21"/>
      <c r="E1745" s="21"/>
    </row>
    <row r="1746" spans="3:5" x14ac:dyDescent="0.2">
      <c r="C1746" s="21"/>
      <c r="D1746" s="21"/>
      <c r="E1746" s="21"/>
    </row>
    <row r="1747" spans="3:5" x14ac:dyDescent="0.2">
      <c r="C1747" s="21"/>
      <c r="D1747" s="21"/>
      <c r="E1747" s="21"/>
    </row>
    <row r="1748" spans="3:5" x14ac:dyDescent="0.2">
      <c r="C1748" s="21"/>
      <c r="D1748" s="21"/>
      <c r="E1748" s="21"/>
    </row>
    <row r="1749" spans="3:5" x14ac:dyDescent="0.2">
      <c r="C1749" s="21"/>
      <c r="D1749" s="21"/>
      <c r="E1749" s="21"/>
    </row>
    <row r="1750" spans="3:5" x14ac:dyDescent="0.2">
      <c r="C1750" s="21"/>
      <c r="D1750" s="21"/>
      <c r="E1750" s="21"/>
    </row>
    <row r="1751" spans="3:5" x14ac:dyDescent="0.2">
      <c r="C1751" s="21"/>
      <c r="D1751" s="21"/>
      <c r="E1751" s="21"/>
    </row>
    <row r="1752" spans="3:5" x14ac:dyDescent="0.2">
      <c r="C1752" s="21"/>
      <c r="D1752" s="21"/>
      <c r="E1752" s="21"/>
    </row>
    <row r="1753" spans="3:5" x14ac:dyDescent="0.2">
      <c r="C1753" s="21"/>
      <c r="D1753" s="21"/>
      <c r="E1753" s="21"/>
    </row>
    <row r="1754" spans="3:5" x14ac:dyDescent="0.2">
      <c r="C1754" s="21"/>
      <c r="D1754" s="21"/>
      <c r="E1754" s="21"/>
    </row>
    <row r="1755" spans="3:5" x14ac:dyDescent="0.2">
      <c r="C1755" s="21"/>
      <c r="D1755" s="21"/>
      <c r="E1755" s="21"/>
    </row>
    <row r="1756" spans="3:5" x14ac:dyDescent="0.2">
      <c r="C1756" s="21"/>
      <c r="D1756" s="21"/>
      <c r="E1756" s="21"/>
    </row>
    <row r="1757" spans="3:5" x14ac:dyDescent="0.2">
      <c r="C1757" s="21"/>
      <c r="D1757" s="21"/>
      <c r="E1757" s="21"/>
    </row>
    <row r="1758" spans="3:5" x14ac:dyDescent="0.2">
      <c r="C1758" s="21"/>
      <c r="D1758" s="21"/>
      <c r="E1758" s="21"/>
    </row>
    <row r="1759" spans="3:5" x14ac:dyDescent="0.2">
      <c r="C1759" s="21"/>
      <c r="D1759" s="21"/>
      <c r="E1759" s="21"/>
    </row>
    <row r="1760" spans="3:5" x14ac:dyDescent="0.2">
      <c r="C1760" s="21"/>
      <c r="D1760" s="21"/>
      <c r="E1760" s="21"/>
    </row>
    <row r="1761" spans="3:5" x14ac:dyDescent="0.2">
      <c r="C1761" s="21"/>
      <c r="D1761" s="21"/>
      <c r="E1761" s="21"/>
    </row>
    <row r="1762" spans="3:5" x14ac:dyDescent="0.2">
      <c r="C1762" s="21"/>
      <c r="D1762" s="21"/>
      <c r="E1762" s="21"/>
    </row>
    <row r="1763" spans="3:5" x14ac:dyDescent="0.2">
      <c r="C1763" s="21"/>
      <c r="D1763" s="21"/>
      <c r="E1763" s="21"/>
    </row>
    <row r="1764" spans="3:5" x14ac:dyDescent="0.2">
      <c r="C1764" s="21"/>
      <c r="D1764" s="21"/>
      <c r="E1764" s="21"/>
    </row>
    <row r="1765" spans="3:5" x14ac:dyDescent="0.2">
      <c r="C1765" s="21"/>
      <c r="D1765" s="21"/>
      <c r="E1765" s="21"/>
    </row>
    <row r="1766" spans="3:5" x14ac:dyDescent="0.2">
      <c r="C1766" s="21"/>
      <c r="D1766" s="21"/>
      <c r="E1766" s="21"/>
    </row>
    <row r="1767" spans="3:5" x14ac:dyDescent="0.2">
      <c r="C1767" s="21"/>
      <c r="D1767" s="21"/>
      <c r="E1767" s="21"/>
    </row>
    <row r="1768" spans="3:5" x14ac:dyDescent="0.2">
      <c r="C1768" s="21"/>
      <c r="D1768" s="21"/>
      <c r="E1768" s="21"/>
    </row>
    <row r="1769" spans="3:5" x14ac:dyDescent="0.2">
      <c r="C1769" s="21"/>
      <c r="D1769" s="21"/>
      <c r="E1769" s="21"/>
    </row>
    <row r="1770" spans="3:5" x14ac:dyDescent="0.2">
      <c r="C1770" s="21"/>
      <c r="D1770" s="21"/>
      <c r="E1770" s="21"/>
    </row>
    <row r="1771" spans="3:5" x14ac:dyDescent="0.2">
      <c r="C1771" s="21"/>
      <c r="D1771" s="21"/>
      <c r="E1771" s="21"/>
    </row>
    <row r="1772" spans="3:5" x14ac:dyDescent="0.2">
      <c r="C1772" s="21"/>
      <c r="D1772" s="21"/>
      <c r="E1772" s="21"/>
    </row>
    <row r="1773" spans="3:5" x14ac:dyDescent="0.2">
      <c r="C1773" s="21"/>
      <c r="D1773" s="21"/>
      <c r="E1773" s="21"/>
    </row>
    <row r="1774" spans="3:5" x14ac:dyDescent="0.2">
      <c r="C1774" s="21"/>
      <c r="D1774" s="21"/>
      <c r="E1774" s="21"/>
    </row>
    <row r="1775" spans="3:5" x14ac:dyDescent="0.2">
      <c r="C1775" s="21"/>
      <c r="D1775" s="21"/>
      <c r="E1775" s="21"/>
    </row>
    <row r="1776" spans="3:5" x14ac:dyDescent="0.2">
      <c r="C1776" s="21"/>
      <c r="D1776" s="21"/>
      <c r="E1776" s="21"/>
    </row>
    <row r="1777" spans="3:5" x14ac:dyDescent="0.2">
      <c r="C1777" s="21"/>
      <c r="D1777" s="21"/>
      <c r="E1777" s="21"/>
    </row>
    <row r="1778" spans="3:5" x14ac:dyDescent="0.2">
      <c r="C1778" s="21"/>
      <c r="D1778" s="21"/>
      <c r="E1778" s="21"/>
    </row>
    <row r="1779" spans="3:5" x14ac:dyDescent="0.2">
      <c r="C1779" s="21"/>
      <c r="D1779" s="21"/>
      <c r="E1779" s="21"/>
    </row>
    <row r="1780" spans="3:5" x14ac:dyDescent="0.2">
      <c r="C1780" s="21"/>
      <c r="D1780" s="21"/>
      <c r="E1780" s="21"/>
    </row>
    <row r="1781" spans="3:5" x14ac:dyDescent="0.2">
      <c r="C1781" s="21"/>
      <c r="D1781" s="21"/>
      <c r="E1781" s="21"/>
    </row>
    <row r="1782" spans="3:5" x14ac:dyDescent="0.2">
      <c r="C1782" s="21"/>
      <c r="D1782" s="21"/>
      <c r="E1782" s="21"/>
    </row>
    <row r="1783" spans="3:5" x14ac:dyDescent="0.2">
      <c r="C1783" s="21"/>
      <c r="D1783" s="21"/>
      <c r="E1783" s="21"/>
    </row>
    <row r="1784" spans="3:5" x14ac:dyDescent="0.2">
      <c r="C1784" s="21"/>
      <c r="D1784" s="21"/>
      <c r="E1784" s="21"/>
    </row>
    <row r="1785" spans="3:5" x14ac:dyDescent="0.2">
      <c r="C1785" s="21"/>
      <c r="D1785" s="21"/>
      <c r="E1785" s="21"/>
    </row>
    <row r="1786" spans="3:5" x14ac:dyDescent="0.2">
      <c r="C1786" s="21"/>
      <c r="D1786" s="21"/>
      <c r="E1786" s="21"/>
    </row>
    <row r="1787" spans="3:5" x14ac:dyDescent="0.2">
      <c r="C1787" s="21"/>
      <c r="D1787" s="21"/>
      <c r="E1787" s="21"/>
    </row>
    <row r="1788" spans="3:5" x14ac:dyDescent="0.2">
      <c r="C1788" s="21"/>
      <c r="D1788" s="21"/>
      <c r="E1788" s="21"/>
    </row>
    <row r="1789" spans="3:5" x14ac:dyDescent="0.2">
      <c r="C1789" s="21"/>
      <c r="D1789" s="21"/>
      <c r="E1789" s="21"/>
    </row>
    <row r="1790" spans="3:5" x14ac:dyDescent="0.2">
      <c r="C1790" s="21"/>
      <c r="D1790" s="21"/>
      <c r="E1790" s="21"/>
    </row>
    <row r="1791" spans="3:5" x14ac:dyDescent="0.2">
      <c r="C1791" s="21"/>
      <c r="D1791" s="21"/>
      <c r="E1791" s="21"/>
    </row>
    <row r="1792" spans="3:5" x14ac:dyDescent="0.2">
      <c r="C1792" s="21"/>
      <c r="D1792" s="21"/>
      <c r="E1792" s="21"/>
    </row>
    <row r="1793" spans="3:5" x14ac:dyDescent="0.2">
      <c r="C1793" s="21"/>
      <c r="D1793" s="21"/>
      <c r="E1793" s="21"/>
    </row>
    <row r="1794" spans="3:5" x14ac:dyDescent="0.2">
      <c r="C1794" s="21"/>
      <c r="D1794" s="21"/>
      <c r="E1794" s="21"/>
    </row>
    <row r="1795" spans="3:5" x14ac:dyDescent="0.2">
      <c r="C1795" s="21"/>
      <c r="D1795" s="21"/>
      <c r="E1795" s="21"/>
    </row>
    <row r="1796" spans="3:5" x14ac:dyDescent="0.2">
      <c r="C1796" s="21"/>
      <c r="D1796" s="21"/>
      <c r="E1796" s="21"/>
    </row>
    <row r="1797" spans="3:5" x14ac:dyDescent="0.2">
      <c r="C1797" s="21"/>
      <c r="D1797" s="21"/>
      <c r="E1797" s="21"/>
    </row>
    <row r="1798" spans="3:5" x14ac:dyDescent="0.2">
      <c r="C1798" s="21"/>
      <c r="D1798" s="21"/>
      <c r="E1798" s="21"/>
    </row>
    <row r="1799" spans="3:5" x14ac:dyDescent="0.2">
      <c r="C1799" s="21"/>
      <c r="D1799" s="21"/>
      <c r="E1799" s="21"/>
    </row>
    <row r="1800" spans="3:5" x14ac:dyDescent="0.2">
      <c r="C1800" s="21"/>
      <c r="D1800" s="21"/>
      <c r="E1800" s="21"/>
    </row>
    <row r="1801" spans="3:5" x14ac:dyDescent="0.2">
      <c r="C1801" s="21"/>
      <c r="D1801" s="21"/>
      <c r="E1801" s="21"/>
    </row>
    <row r="1802" spans="3:5" x14ac:dyDescent="0.2">
      <c r="C1802" s="21"/>
      <c r="D1802" s="21"/>
      <c r="E1802" s="21"/>
    </row>
    <row r="1803" spans="3:5" x14ac:dyDescent="0.2">
      <c r="C1803" s="21"/>
      <c r="D1803" s="21"/>
      <c r="E1803" s="21"/>
    </row>
    <row r="1804" spans="3:5" x14ac:dyDescent="0.2">
      <c r="C1804" s="21"/>
      <c r="D1804" s="21"/>
      <c r="E1804" s="21"/>
    </row>
    <row r="1805" spans="3:5" x14ac:dyDescent="0.2">
      <c r="C1805" s="21"/>
      <c r="D1805" s="21"/>
      <c r="E1805" s="21"/>
    </row>
    <row r="1806" spans="3:5" x14ac:dyDescent="0.2">
      <c r="C1806" s="21"/>
      <c r="D1806" s="21"/>
      <c r="E1806" s="21"/>
    </row>
    <row r="1807" spans="3:5" x14ac:dyDescent="0.2">
      <c r="C1807" s="21"/>
      <c r="D1807" s="21"/>
      <c r="E1807" s="21"/>
    </row>
    <row r="1808" spans="3:5" x14ac:dyDescent="0.2">
      <c r="C1808" s="21"/>
      <c r="D1808" s="21"/>
      <c r="E1808" s="21"/>
    </row>
    <row r="1809" spans="3:5" x14ac:dyDescent="0.2">
      <c r="C1809" s="21"/>
      <c r="D1809" s="21"/>
      <c r="E1809" s="21"/>
    </row>
    <row r="1810" spans="3:5" x14ac:dyDescent="0.2">
      <c r="C1810" s="21"/>
      <c r="D1810" s="21"/>
      <c r="E1810" s="21"/>
    </row>
    <row r="1811" spans="3:5" x14ac:dyDescent="0.2">
      <c r="C1811" s="21"/>
      <c r="D1811" s="21"/>
      <c r="E1811" s="21"/>
    </row>
    <row r="1812" spans="3:5" x14ac:dyDescent="0.2">
      <c r="C1812" s="21"/>
      <c r="D1812" s="21"/>
      <c r="E1812" s="21"/>
    </row>
    <row r="1813" spans="3:5" x14ac:dyDescent="0.2">
      <c r="C1813" s="21"/>
      <c r="D1813" s="21"/>
      <c r="E1813" s="21"/>
    </row>
    <row r="1814" spans="3:5" x14ac:dyDescent="0.2">
      <c r="C1814" s="21"/>
      <c r="D1814" s="21"/>
      <c r="E1814" s="21"/>
    </row>
    <row r="1815" spans="3:5" x14ac:dyDescent="0.2">
      <c r="C1815" s="21"/>
      <c r="D1815" s="21"/>
      <c r="E1815" s="21"/>
    </row>
    <row r="1816" spans="3:5" x14ac:dyDescent="0.2">
      <c r="C1816" s="21"/>
      <c r="D1816" s="21"/>
      <c r="E1816" s="21"/>
    </row>
    <row r="1817" spans="3:5" x14ac:dyDescent="0.2">
      <c r="C1817" s="21"/>
      <c r="D1817" s="21"/>
      <c r="E1817" s="21"/>
    </row>
    <row r="1818" spans="3:5" x14ac:dyDescent="0.2">
      <c r="C1818" s="21"/>
      <c r="D1818" s="21"/>
      <c r="E1818" s="21"/>
    </row>
    <row r="1819" spans="3:5" x14ac:dyDescent="0.2">
      <c r="C1819" s="21"/>
      <c r="D1819" s="21"/>
      <c r="E1819" s="21"/>
    </row>
    <row r="1820" spans="3:5" x14ac:dyDescent="0.2">
      <c r="C1820" s="21"/>
      <c r="D1820" s="21"/>
      <c r="E1820" s="21"/>
    </row>
    <row r="1821" spans="3:5" x14ac:dyDescent="0.2">
      <c r="C1821" s="21"/>
      <c r="D1821" s="21"/>
      <c r="E1821" s="21"/>
    </row>
    <row r="1822" spans="3:5" x14ac:dyDescent="0.2">
      <c r="C1822" s="21"/>
      <c r="D1822" s="21"/>
      <c r="E1822" s="21"/>
    </row>
    <row r="1823" spans="3:5" x14ac:dyDescent="0.2">
      <c r="C1823" s="21"/>
      <c r="D1823" s="21"/>
      <c r="E1823" s="21"/>
    </row>
    <row r="1824" spans="3:5" x14ac:dyDescent="0.2">
      <c r="C1824" s="21"/>
      <c r="D1824" s="21"/>
      <c r="E1824" s="21"/>
    </row>
    <row r="1825" spans="3:5" x14ac:dyDescent="0.2">
      <c r="C1825" s="21"/>
      <c r="D1825" s="21"/>
      <c r="E1825" s="21"/>
    </row>
    <row r="1826" spans="3:5" x14ac:dyDescent="0.2">
      <c r="C1826" s="21"/>
      <c r="D1826" s="21"/>
      <c r="E1826" s="21"/>
    </row>
    <row r="1827" spans="3:5" x14ac:dyDescent="0.2">
      <c r="C1827" s="21"/>
      <c r="D1827" s="21"/>
      <c r="E1827" s="21"/>
    </row>
    <row r="1828" spans="3:5" x14ac:dyDescent="0.2">
      <c r="C1828" s="21"/>
      <c r="D1828" s="21"/>
      <c r="E1828" s="21"/>
    </row>
    <row r="1829" spans="3:5" x14ac:dyDescent="0.2">
      <c r="C1829" s="21"/>
      <c r="D1829" s="21"/>
      <c r="E1829" s="21"/>
    </row>
    <row r="1830" spans="3:5" x14ac:dyDescent="0.2">
      <c r="C1830" s="21"/>
      <c r="D1830" s="21"/>
      <c r="E1830" s="21"/>
    </row>
    <row r="1831" spans="3:5" x14ac:dyDescent="0.2">
      <c r="C1831" s="21"/>
      <c r="D1831" s="21"/>
      <c r="E1831" s="21"/>
    </row>
    <row r="1832" spans="3:5" x14ac:dyDescent="0.2">
      <c r="C1832" s="21"/>
      <c r="D1832" s="21"/>
      <c r="E1832" s="21"/>
    </row>
    <row r="1833" spans="3:5" x14ac:dyDescent="0.2">
      <c r="C1833" s="21"/>
      <c r="D1833" s="21"/>
      <c r="E1833" s="21"/>
    </row>
    <row r="1834" spans="3:5" x14ac:dyDescent="0.2">
      <c r="C1834" s="21"/>
      <c r="D1834" s="21"/>
      <c r="E1834" s="21"/>
    </row>
    <row r="1835" spans="3:5" x14ac:dyDescent="0.2">
      <c r="C1835" s="21"/>
      <c r="D1835" s="21"/>
      <c r="E1835" s="21"/>
    </row>
    <row r="1836" spans="3:5" x14ac:dyDescent="0.2">
      <c r="C1836" s="21"/>
      <c r="D1836" s="21"/>
      <c r="E1836" s="21"/>
    </row>
    <row r="1837" spans="3:5" x14ac:dyDescent="0.2">
      <c r="C1837" s="21"/>
      <c r="D1837" s="21"/>
      <c r="E1837" s="21"/>
    </row>
    <row r="1838" spans="3:5" x14ac:dyDescent="0.2">
      <c r="C1838" s="21"/>
      <c r="D1838" s="21"/>
      <c r="E1838" s="21"/>
    </row>
    <row r="1839" spans="3:5" x14ac:dyDescent="0.2">
      <c r="C1839" s="21"/>
      <c r="D1839" s="21"/>
      <c r="E1839" s="21"/>
    </row>
    <row r="1840" spans="3:5" x14ac:dyDescent="0.2">
      <c r="C1840" s="21"/>
      <c r="D1840" s="21"/>
      <c r="E1840" s="21"/>
    </row>
    <row r="1841" spans="3:5" x14ac:dyDescent="0.2">
      <c r="C1841" s="21"/>
      <c r="D1841" s="21"/>
      <c r="E1841" s="21"/>
    </row>
    <row r="1842" spans="3:5" x14ac:dyDescent="0.2">
      <c r="C1842" s="21"/>
      <c r="D1842" s="21"/>
      <c r="E1842" s="21"/>
    </row>
    <row r="1843" spans="3:5" x14ac:dyDescent="0.2">
      <c r="C1843" s="21"/>
      <c r="D1843" s="21"/>
      <c r="E1843" s="21"/>
    </row>
    <row r="1844" spans="3:5" x14ac:dyDescent="0.2">
      <c r="C1844" s="21"/>
      <c r="D1844" s="21"/>
      <c r="E1844" s="21"/>
    </row>
    <row r="1845" spans="3:5" x14ac:dyDescent="0.2">
      <c r="C1845" s="21"/>
      <c r="D1845" s="21"/>
      <c r="E1845" s="21"/>
    </row>
    <row r="1846" spans="3:5" x14ac:dyDescent="0.2">
      <c r="C1846" s="21"/>
      <c r="D1846" s="21"/>
      <c r="E1846" s="21"/>
    </row>
    <row r="1847" spans="3:5" x14ac:dyDescent="0.2">
      <c r="C1847" s="21"/>
      <c r="D1847" s="21"/>
      <c r="E1847" s="21"/>
    </row>
    <row r="1848" spans="3:5" x14ac:dyDescent="0.2">
      <c r="C1848" s="21"/>
      <c r="D1848" s="21"/>
      <c r="E1848" s="21"/>
    </row>
    <row r="1849" spans="3:5" x14ac:dyDescent="0.2">
      <c r="C1849" s="21"/>
      <c r="D1849" s="21"/>
      <c r="E1849" s="21"/>
    </row>
    <row r="1850" spans="3:5" x14ac:dyDescent="0.2">
      <c r="C1850" s="21"/>
      <c r="D1850" s="21"/>
      <c r="E1850" s="21"/>
    </row>
    <row r="1851" spans="3:5" x14ac:dyDescent="0.2">
      <c r="C1851" s="21"/>
      <c r="D1851" s="21"/>
      <c r="E1851" s="21"/>
    </row>
    <row r="1852" spans="3:5" x14ac:dyDescent="0.2">
      <c r="C1852" s="21"/>
      <c r="D1852" s="21"/>
      <c r="E1852" s="21"/>
    </row>
    <row r="1853" spans="3:5" x14ac:dyDescent="0.2">
      <c r="C1853" s="21"/>
      <c r="D1853" s="21"/>
      <c r="E1853" s="21"/>
    </row>
    <row r="1854" spans="3:5" x14ac:dyDescent="0.2">
      <c r="C1854" s="21"/>
      <c r="D1854" s="21"/>
      <c r="E1854" s="21"/>
    </row>
    <row r="1855" spans="3:5" x14ac:dyDescent="0.2">
      <c r="C1855" s="21"/>
      <c r="D1855" s="21"/>
      <c r="E1855" s="21"/>
    </row>
    <row r="1856" spans="3:5" x14ac:dyDescent="0.2">
      <c r="C1856" s="21"/>
      <c r="D1856" s="21"/>
      <c r="E1856" s="21"/>
    </row>
    <row r="1857" spans="3:5" x14ac:dyDescent="0.2">
      <c r="C1857" s="21"/>
      <c r="D1857" s="21"/>
      <c r="E1857" s="21"/>
    </row>
    <row r="1858" spans="3:5" x14ac:dyDescent="0.2">
      <c r="C1858" s="21"/>
      <c r="D1858" s="21"/>
      <c r="E1858" s="21"/>
    </row>
    <row r="1859" spans="3:5" x14ac:dyDescent="0.2">
      <c r="C1859" s="21"/>
      <c r="D1859" s="21"/>
      <c r="E1859" s="21"/>
    </row>
    <row r="1860" spans="3:5" x14ac:dyDescent="0.2">
      <c r="C1860" s="21"/>
      <c r="D1860" s="21"/>
      <c r="E1860" s="21"/>
    </row>
    <row r="1861" spans="3:5" x14ac:dyDescent="0.2">
      <c r="C1861" s="21"/>
      <c r="D1861" s="21"/>
      <c r="E1861" s="21"/>
    </row>
    <row r="1862" spans="3:5" x14ac:dyDescent="0.2">
      <c r="C1862" s="21"/>
      <c r="D1862" s="21"/>
      <c r="E1862" s="21"/>
    </row>
    <row r="1863" spans="3:5" x14ac:dyDescent="0.2">
      <c r="C1863" s="21"/>
      <c r="D1863" s="21"/>
      <c r="E1863" s="21"/>
    </row>
    <row r="1864" spans="3:5" x14ac:dyDescent="0.2">
      <c r="C1864" s="21"/>
      <c r="D1864" s="21"/>
      <c r="E1864" s="21"/>
    </row>
    <row r="1865" spans="3:5" x14ac:dyDescent="0.2">
      <c r="C1865" s="21"/>
      <c r="D1865" s="21"/>
      <c r="E1865" s="21"/>
    </row>
    <row r="1866" spans="3:5" x14ac:dyDescent="0.2">
      <c r="C1866" s="21"/>
      <c r="D1866" s="21"/>
      <c r="E1866" s="21"/>
    </row>
    <row r="1867" spans="3:5" x14ac:dyDescent="0.2">
      <c r="C1867" s="21"/>
      <c r="D1867" s="21"/>
      <c r="E1867" s="21"/>
    </row>
    <row r="1868" spans="3:5" x14ac:dyDescent="0.2">
      <c r="C1868" s="21"/>
      <c r="D1868" s="21"/>
      <c r="E1868" s="21"/>
    </row>
    <row r="1869" spans="3:5" x14ac:dyDescent="0.2">
      <c r="C1869" s="21"/>
      <c r="D1869" s="21"/>
      <c r="E1869" s="21"/>
    </row>
    <row r="1870" spans="3:5" x14ac:dyDescent="0.2">
      <c r="C1870" s="21"/>
      <c r="D1870" s="21"/>
      <c r="E1870" s="21"/>
    </row>
    <row r="1871" spans="3:5" x14ac:dyDescent="0.2">
      <c r="C1871" s="21"/>
      <c r="D1871" s="21"/>
      <c r="E1871" s="21"/>
    </row>
    <row r="1872" spans="3:5" x14ac:dyDescent="0.2">
      <c r="C1872" s="21"/>
      <c r="D1872" s="21"/>
      <c r="E1872" s="21"/>
    </row>
    <row r="1873" spans="3:5" x14ac:dyDescent="0.2">
      <c r="C1873" s="21"/>
      <c r="D1873" s="21"/>
      <c r="E1873" s="21"/>
    </row>
    <row r="1874" spans="3:5" x14ac:dyDescent="0.2">
      <c r="C1874" s="21"/>
      <c r="D1874" s="21"/>
      <c r="E1874" s="21"/>
    </row>
    <row r="1875" spans="3:5" x14ac:dyDescent="0.2">
      <c r="C1875" s="21"/>
      <c r="D1875" s="21"/>
      <c r="E1875" s="21"/>
    </row>
    <row r="1876" spans="3:5" x14ac:dyDescent="0.2">
      <c r="C1876" s="21"/>
      <c r="D1876" s="21"/>
      <c r="E1876" s="21"/>
    </row>
    <row r="1877" spans="3:5" x14ac:dyDescent="0.2">
      <c r="C1877" s="21"/>
      <c r="D1877" s="21"/>
      <c r="E1877" s="21"/>
    </row>
    <row r="1878" spans="3:5" x14ac:dyDescent="0.2">
      <c r="C1878" s="21"/>
      <c r="D1878" s="21"/>
      <c r="E1878" s="21"/>
    </row>
    <row r="1879" spans="3:5" x14ac:dyDescent="0.2">
      <c r="C1879" s="21"/>
      <c r="D1879" s="21"/>
      <c r="E1879" s="21"/>
    </row>
    <row r="1880" spans="3:5" x14ac:dyDescent="0.2">
      <c r="C1880" s="21"/>
      <c r="D1880" s="21"/>
      <c r="E1880" s="21"/>
    </row>
    <row r="1881" spans="3:5" x14ac:dyDescent="0.2">
      <c r="C1881" s="21"/>
      <c r="D1881" s="21"/>
      <c r="E1881" s="21"/>
    </row>
    <row r="1882" spans="3:5" x14ac:dyDescent="0.2">
      <c r="C1882" s="21"/>
      <c r="D1882" s="21"/>
      <c r="E1882" s="21"/>
    </row>
    <row r="1883" spans="3:5" x14ac:dyDescent="0.2">
      <c r="C1883" s="21"/>
      <c r="D1883" s="21"/>
      <c r="E1883" s="21"/>
    </row>
    <row r="1884" spans="3:5" x14ac:dyDescent="0.2">
      <c r="C1884" s="21"/>
      <c r="D1884" s="21"/>
      <c r="E1884" s="21"/>
    </row>
    <row r="1885" spans="3:5" x14ac:dyDescent="0.2">
      <c r="C1885" s="21"/>
      <c r="D1885" s="21"/>
      <c r="E1885" s="21"/>
    </row>
    <row r="1886" spans="3:5" x14ac:dyDescent="0.2">
      <c r="C1886" s="21"/>
      <c r="D1886" s="21"/>
      <c r="E1886" s="21"/>
    </row>
    <row r="1887" spans="3:5" x14ac:dyDescent="0.2">
      <c r="C1887" s="21"/>
      <c r="D1887" s="21"/>
      <c r="E1887" s="21"/>
    </row>
    <row r="1888" spans="3:5" x14ac:dyDescent="0.2">
      <c r="C1888" s="21"/>
      <c r="D1888" s="21"/>
      <c r="E1888" s="21"/>
    </row>
    <row r="1889" spans="3:5" x14ac:dyDescent="0.2">
      <c r="C1889" s="21"/>
      <c r="D1889" s="21"/>
      <c r="E1889" s="21"/>
    </row>
    <row r="1890" spans="3:5" x14ac:dyDescent="0.2">
      <c r="C1890" s="21"/>
      <c r="D1890" s="21"/>
      <c r="E1890" s="21"/>
    </row>
    <row r="1891" spans="3:5" x14ac:dyDescent="0.2">
      <c r="C1891" s="21"/>
      <c r="D1891" s="21"/>
      <c r="E1891" s="21"/>
    </row>
    <row r="1892" spans="3:5" x14ac:dyDescent="0.2">
      <c r="C1892" s="21"/>
      <c r="D1892" s="21"/>
      <c r="E1892" s="21"/>
    </row>
    <row r="1893" spans="3:5" x14ac:dyDescent="0.2">
      <c r="C1893" s="21"/>
      <c r="D1893" s="21"/>
      <c r="E1893" s="21"/>
    </row>
    <row r="1894" spans="3:5" x14ac:dyDescent="0.2">
      <c r="C1894" s="21"/>
      <c r="D1894" s="21"/>
      <c r="E1894" s="21"/>
    </row>
    <row r="1895" spans="3:5" x14ac:dyDescent="0.2">
      <c r="C1895" s="21"/>
      <c r="D1895" s="21"/>
      <c r="E1895" s="21"/>
    </row>
    <row r="1896" spans="3:5" x14ac:dyDescent="0.2">
      <c r="C1896" s="21"/>
      <c r="D1896" s="21"/>
      <c r="E1896" s="21"/>
    </row>
    <row r="1897" spans="3:5" x14ac:dyDescent="0.2">
      <c r="C1897" s="21"/>
      <c r="D1897" s="21"/>
      <c r="E1897" s="21"/>
    </row>
    <row r="1898" spans="3:5" x14ac:dyDescent="0.2">
      <c r="C1898" s="21"/>
      <c r="D1898" s="21"/>
      <c r="E1898" s="21"/>
    </row>
    <row r="1899" spans="3:5" x14ac:dyDescent="0.2">
      <c r="C1899" s="21"/>
      <c r="D1899" s="21"/>
      <c r="E1899" s="21"/>
    </row>
    <row r="1900" spans="3:5" x14ac:dyDescent="0.2">
      <c r="C1900" s="21"/>
      <c r="D1900" s="21"/>
      <c r="E1900" s="21"/>
    </row>
    <row r="1901" spans="3:5" x14ac:dyDescent="0.2">
      <c r="C1901" s="21"/>
      <c r="D1901" s="21"/>
      <c r="E1901" s="21"/>
    </row>
    <row r="1902" spans="3:5" x14ac:dyDescent="0.2">
      <c r="C1902" s="21"/>
      <c r="D1902" s="21"/>
      <c r="E1902" s="21"/>
    </row>
    <row r="1903" spans="3:5" x14ac:dyDescent="0.2">
      <c r="C1903" s="21"/>
      <c r="D1903" s="21"/>
      <c r="E1903" s="21"/>
    </row>
    <row r="1904" spans="3:5" x14ac:dyDescent="0.2">
      <c r="C1904" s="21"/>
      <c r="D1904" s="21"/>
      <c r="E1904" s="21"/>
    </row>
    <row r="1905" spans="3:5" x14ac:dyDescent="0.2">
      <c r="C1905" s="21"/>
      <c r="D1905" s="21"/>
      <c r="E1905" s="21"/>
    </row>
    <row r="1906" spans="3:5" x14ac:dyDescent="0.2">
      <c r="C1906" s="21"/>
      <c r="D1906" s="21"/>
      <c r="E1906" s="21"/>
    </row>
    <row r="1907" spans="3:5" x14ac:dyDescent="0.2">
      <c r="C1907" s="21"/>
      <c r="D1907" s="21"/>
      <c r="E1907" s="21"/>
    </row>
    <row r="1908" spans="3:5" x14ac:dyDescent="0.2">
      <c r="C1908" s="21"/>
      <c r="D1908" s="21"/>
      <c r="E1908" s="21"/>
    </row>
    <row r="1909" spans="3:5" x14ac:dyDescent="0.2">
      <c r="C1909" s="21"/>
      <c r="D1909" s="21"/>
      <c r="E1909" s="21"/>
    </row>
    <row r="1910" spans="3:5" x14ac:dyDescent="0.2">
      <c r="C1910" s="21"/>
      <c r="D1910" s="21"/>
      <c r="E1910" s="21"/>
    </row>
    <row r="1911" spans="3:5" x14ac:dyDescent="0.2">
      <c r="C1911" s="21"/>
      <c r="D1911" s="21"/>
      <c r="E1911" s="21"/>
    </row>
    <row r="1912" spans="3:5" x14ac:dyDescent="0.2">
      <c r="C1912" s="21"/>
      <c r="D1912" s="21"/>
      <c r="E1912" s="21"/>
    </row>
    <row r="1913" spans="3:5" x14ac:dyDescent="0.2">
      <c r="C1913" s="21"/>
      <c r="D1913" s="21"/>
      <c r="E1913" s="21"/>
    </row>
    <row r="1914" spans="3:5" x14ac:dyDescent="0.2">
      <c r="C1914" s="21"/>
      <c r="D1914" s="21"/>
      <c r="E1914" s="21"/>
    </row>
    <row r="1915" spans="3:5" x14ac:dyDescent="0.2">
      <c r="C1915" s="21"/>
      <c r="D1915" s="21"/>
      <c r="E1915" s="21"/>
    </row>
    <row r="1916" spans="3:5" x14ac:dyDescent="0.2">
      <c r="C1916" s="21"/>
      <c r="D1916" s="21"/>
      <c r="E1916" s="21"/>
    </row>
    <row r="1917" spans="3:5" x14ac:dyDescent="0.2">
      <c r="C1917" s="21"/>
      <c r="D1917" s="21"/>
      <c r="E1917" s="21"/>
    </row>
    <row r="1918" spans="3:5" x14ac:dyDescent="0.2">
      <c r="C1918" s="21"/>
      <c r="D1918" s="21"/>
      <c r="E1918" s="21"/>
    </row>
    <row r="1919" spans="3:5" x14ac:dyDescent="0.2">
      <c r="C1919" s="21"/>
      <c r="D1919" s="21"/>
      <c r="E1919" s="21"/>
    </row>
    <row r="1920" spans="3:5" x14ac:dyDescent="0.2">
      <c r="C1920" s="21"/>
      <c r="D1920" s="21"/>
      <c r="E1920" s="21"/>
    </row>
    <row r="1921" spans="3:5" x14ac:dyDescent="0.2">
      <c r="C1921" s="21"/>
      <c r="D1921" s="21"/>
      <c r="E1921" s="21"/>
    </row>
    <row r="1922" spans="3:5" x14ac:dyDescent="0.2">
      <c r="C1922" s="21"/>
      <c r="D1922" s="21"/>
      <c r="E1922" s="21"/>
    </row>
    <row r="1923" spans="3:5" x14ac:dyDescent="0.2">
      <c r="C1923" s="21"/>
      <c r="D1923" s="21"/>
      <c r="E1923" s="21"/>
    </row>
    <row r="1924" spans="3:5" x14ac:dyDescent="0.2">
      <c r="C1924" s="21"/>
      <c r="D1924" s="21"/>
      <c r="E1924" s="21"/>
    </row>
    <row r="1925" spans="3:5" x14ac:dyDescent="0.2">
      <c r="C1925" s="21"/>
      <c r="D1925" s="21"/>
      <c r="E1925" s="21"/>
    </row>
    <row r="1926" spans="3:5" x14ac:dyDescent="0.2">
      <c r="C1926" s="21"/>
      <c r="D1926" s="21"/>
      <c r="E1926" s="21"/>
    </row>
    <row r="1927" spans="3:5" x14ac:dyDescent="0.2">
      <c r="C1927" s="21"/>
      <c r="D1927" s="21"/>
      <c r="E1927" s="21"/>
    </row>
    <row r="1928" spans="3:5" x14ac:dyDescent="0.2">
      <c r="C1928" s="21"/>
      <c r="D1928" s="21"/>
      <c r="E1928" s="21"/>
    </row>
    <row r="1929" spans="3:5" x14ac:dyDescent="0.2">
      <c r="C1929" s="21"/>
      <c r="D1929" s="21"/>
      <c r="E1929" s="21"/>
    </row>
    <row r="1930" spans="3:5" x14ac:dyDescent="0.2">
      <c r="C1930" s="21"/>
      <c r="D1930" s="21"/>
      <c r="E1930" s="21"/>
    </row>
    <row r="1931" spans="3:5" x14ac:dyDescent="0.2">
      <c r="C1931" s="21"/>
      <c r="D1931" s="21"/>
      <c r="E1931" s="21"/>
    </row>
    <row r="1932" spans="3:5" x14ac:dyDescent="0.2">
      <c r="C1932" s="21"/>
      <c r="D1932" s="21"/>
      <c r="E1932" s="21"/>
    </row>
    <row r="1933" spans="3:5" x14ac:dyDescent="0.2">
      <c r="C1933" s="21"/>
      <c r="D1933" s="21"/>
      <c r="E1933" s="21"/>
    </row>
    <row r="1934" spans="3:5" x14ac:dyDescent="0.2">
      <c r="C1934" s="21"/>
      <c r="D1934" s="21"/>
      <c r="E1934" s="21"/>
    </row>
    <row r="1935" spans="3:5" x14ac:dyDescent="0.2">
      <c r="C1935" s="21"/>
      <c r="D1935" s="21"/>
      <c r="E1935" s="21"/>
    </row>
    <row r="1936" spans="3:5" x14ac:dyDescent="0.2">
      <c r="C1936" s="21"/>
      <c r="D1936" s="21"/>
      <c r="E1936" s="21"/>
    </row>
    <row r="1937" spans="3:5" x14ac:dyDescent="0.2">
      <c r="C1937" s="21"/>
      <c r="D1937" s="21"/>
      <c r="E1937" s="21"/>
    </row>
    <row r="1938" spans="3:5" x14ac:dyDescent="0.2">
      <c r="C1938" s="21"/>
      <c r="D1938" s="21"/>
      <c r="E1938" s="21"/>
    </row>
    <row r="1939" spans="3:5" x14ac:dyDescent="0.2">
      <c r="C1939" s="21"/>
      <c r="D1939" s="21"/>
      <c r="E1939" s="21"/>
    </row>
    <row r="1940" spans="3:5" x14ac:dyDescent="0.2">
      <c r="C1940" s="21"/>
      <c r="D1940" s="21"/>
      <c r="E1940" s="21"/>
    </row>
    <row r="1941" spans="3:5" x14ac:dyDescent="0.2">
      <c r="C1941" s="21"/>
      <c r="D1941" s="21"/>
      <c r="E1941" s="21"/>
    </row>
    <row r="1942" spans="3:5" x14ac:dyDescent="0.2">
      <c r="C1942" s="21"/>
      <c r="D1942" s="21"/>
      <c r="E1942" s="21"/>
    </row>
    <row r="1943" spans="3:5" x14ac:dyDescent="0.2">
      <c r="C1943" s="21"/>
      <c r="D1943" s="21"/>
      <c r="E1943" s="21"/>
    </row>
    <row r="1944" spans="3:5" x14ac:dyDescent="0.2">
      <c r="C1944" s="21"/>
      <c r="D1944" s="21"/>
      <c r="E1944" s="21"/>
    </row>
    <row r="1945" spans="3:5" x14ac:dyDescent="0.2">
      <c r="C1945" s="21"/>
      <c r="D1945" s="21"/>
      <c r="E1945" s="21"/>
    </row>
    <row r="1946" spans="3:5" x14ac:dyDescent="0.2">
      <c r="C1946" s="21"/>
      <c r="D1946" s="21"/>
      <c r="E1946" s="21"/>
    </row>
    <row r="1947" spans="3:5" x14ac:dyDescent="0.2">
      <c r="C1947" s="21"/>
      <c r="D1947" s="21"/>
      <c r="E1947" s="21"/>
    </row>
    <row r="1948" spans="3:5" x14ac:dyDescent="0.2">
      <c r="C1948" s="21"/>
      <c r="D1948" s="21"/>
      <c r="E1948" s="21"/>
    </row>
    <row r="1949" spans="3:5" x14ac:dyDescent="0.2">
      <c r="C1949" s="21"/>
      <c r="D1949" s="21"/>
      <c r="E1949" s="21"/>
    </row>
    <row r="1950" spans="3:5" x14ac:dyDescent="0.2">
      <c r="C1950" s="21"/>
      <c r="D1950" s="21"/>
      <c r="E1950" s="21"/>
    </row>
    <row r="1951" spans="3:5" x14ac:dyDescent="0.2">
      <c r="C1951" s="21"/>
      <c r="D1951" s="21"/>
      <c r="E1951" s="21"/>
    </row>
    <row r="1952" spans="3:5" x14ac:dyDescent="0.2">
      <c r="C1952" s="21"/>
      <c r="D1952" s="21"/>
      <c r="E1952" s="21"/>
    </row>
    <row r="1953" spans="3:5" x14ac:dyDescent="0.2">
      <c r="C1953" s="21"/>
      <c r="D1953" s="21"/>
      <c r="E1953" s="21"/>
    </row>
    <row r="1954" spans="3:5" x14ac:dyDescent="0.2">
      <c r="C1954" s="21"/>
      <c r="D1954" s="21"/>
      <c r="E1954" s="21"/>
    </row>
    <row r="1955" spans="3:5" x14ac:dyDescent="0.2">
      <c r="C1955" s="21"/>
      <c r="D1955" s="21"/>
      <c r="E1955" s="21"/>
    </row>
    <row r="1956" spans="3:5" x14ac:dyDescent="0.2">
      <c r="C1956" s="21"/>
      <c r="D1956" s="21"/>
      <c r="E1956" s="21"/>
    </row>
    <row r="1957" spans="3:5" x14ac:dyDescent="0.2">
      <c r="C1957" s="21"/>
      <c r="D1957" s="21"/>
      <c r="E1957" s="21"/>
    </row>
    <row r="1958" spans="3:5" x14ac:dyDescent="0.2">
      <c r="C1958" s="21"/>
      <c r="D1958" s="21"/>
      <c r="E1958" s="21"/>
    </row>
    <row r="1959" spans="3:5" x14ac:dyDescent="0.2">
      <c r="C1959" s="21"/>
      <c r="D1959" s="21"/>
      <c r="E1959" s="21"/>
    </row>
    <row r="1960" spans="3:5" x14ac:dyDescent="0.2">
      <c r="C1960" s="21"/>
      <c r="D1960" s="21"/>
      <c r="E1960" s="21"/>
    </row>
    <row r="1961" spans="3:5" x14ac:dyDescent="0.2">
      <c r="C1961" s="21"/>
      <c r="D1961" s="21"/>
      <c r="E1961" s="21"/>
    </row>
    <row r="1962" spans="3:5" x14ac:dyDescent="0.2">
      <c r="C1962" s="21"/>
      <c r="D1962" s="21"/>
      <c r="E1962" s="21"/>
    </row>
    <row r="1963" spans="3:5" x14ac:dyDescent="0.2">
      <c r="C1963" s="21"/>
      <c r="D1963" s="21"/>
      <c r="E1963" s="21"/>
    </row>
    <row r="1964" spans="3:5" x14ac:dyDescent="0.2">
      <c r="C1964" s="21"/>
      <c r="D1964" s="21"/>
      <c r="E1964" s="21"/>
    </row>
    <row r="1965" spans="3:5" x14ac:dyDescent="0.2">
      <c r="C1965" s="21"/>
      <c r="D1965" s="21"/>
      <c r="E1965" s="21"/>
    </row>
    <row r="1966" spans="3:5" x14ac:dyDescent="0.2">
      <c r="C1966" s="21"/>
      <c r="D1966" s="21"/>
      <c r="E1966" s="21"/>
    </row>
    <row r="1967" spans="3:5" x14ac:dyDescent="0.2">
      <c r="C1967" s="21"/>
      <c r="D1967" s="21"/>
      <c r="E1967" s="21"/>
    </row>
    <row r="1968" spans="3:5" x14ac:dyDescent="0.2">
      <c r="C1968" s="21"/>
      <c r="D1968" s="21"/>
      <c r="E1968" s="21"/>
    </row>
    <row r="1969" spans="3:5" x14ac:dyDescent="0.2">
      <c r="C1969" s="21"/>
      <c r="D1969" s="21"/>
      <c r="E1969" s="21"/>
    </row>
    <row r="1970" spans="3:5" x14ac:dyDescent="0.2">
      <c r="C1970" s="21"/>
      <c r="D1970" s="21"/>
      <c r="E1970" s="21"/>
    </row>
    <row r="1971" spans="3:5" x14ac:dyDescent="0.2">
      <c r="C1971" s="21"/>
      <c r="D1971" s="21"/>
      <c r="E1971" s="21"/>
    </row>
    <row r="1972" spans="3:5" x14ac:dyDescent="0.2">
      <c r="C1972" s="21"/>
      <c r="D1972" s="21"/>
      <c r="E1972" s="21"/>
    </row>
    <row r="1973" spans="3:5" x14ac:dyDescent="0.2">
      <c r="C1973" s="21"/>
      <c r="D1973" s="21"/>
      <c r="E1973" s="21"/>
    </row>
    <row r="1974" spans="3:5" x14ac:dyDescent="0.2">
      <c r="C1974" s="21"/>
      <c r="D1974" s="21"/>
      <c r="E1974" s="21"/>
    </row>
    <row r="1975" spans="3:5" x14ac:dyDescent="0.2">
      <c r="C1975" s="21"/>
      <c r="D1975" s="21"/>
      <c r="E1975" s="21"/>
    </row>
    <row r="1976" spans="3:5" x14ac:dyDescent="0.2">
      <c r="C1976" s="21"/>
      <c r="D1976" s="21"/>
      <c r="E1976" s="21"/>
    </row>
    <row r="1977" spans="3:5" x14ac:dyDescent="0.2">
      <c r="C1977" s="21"/>
      <c r="D1977" s="21"/>
      <c r="E1977" s="21"/>
    </row>
    <row r="1978" spans="3:5" x14ac:dyDescent="0.2">
      <c r="C1978" s="21"/>
      <c r="D1978" s="21"/>
      <c r="E1978" s="21"/>
    </row>
    <row r="1979" spans="3:5" x14ac:dyDescent="0.2">
      <c r="C1979" s="21"/>
      <c r="D1979" s="21"/>
      <c r="E1979" s="21"/>
    </row>
    <row r="1980" spans="3:5" x14ac:dyDescent="0.2">
      <c r="C1980" s="21"/>
      <c r="D1980" s="21"/>
      <c r="E1980" s="21"/>
    </row>
    <row r="1981" spans="3:5" x14ac:dyDescent="0.2">
      <c r="C1981" s="21"/>
      <c r="D1981" s="21"/>
      <c r="E1981" s="21"/>
    </row>
    <row r="1982" spans="3:5" x14ac:dyDescent="0.2">
      <c r="C1982" s="21"/>
      <c r="D1982" s="21"/>
      <c r="E1982" s="21"/>
    </row>
    <row r="1983" spans="3:5" x14ac:dyDescent="0.2">
      <c r="C1983" s="21"/>
      <c r="D1983" s="21"/>
      <c r="E1983" s="21"/>
    </row>
    <row r="1984" spans="3:5" x14ac:dyDescent="0.2">
      <c r="C1984" s="21"/>
      <c r="D1984" s="21"/>
      <c r="E1984" s="21"/>
    </row>
    <row r="1985" spans="3:5" x14ac:dyDescent="0.2">
      <c r="C1985" s="21"/>
      <c r="D1985" s="21"/>
      <c r="E1985" s="21"/>
    </row>
    <row r="1986" spans="3:5" x14ac:dyDescent="0.2">
      <c r="C1986" s="21"/>
      <c r="D1986" s="21"/>
      <c r="E1986" s="21"/>
    </row>
    <row r="1987" spans="3:5" x14ac:dyDescent="0.2">
      <c r="C1987" s="21"/>
      <c r="D1987" s="21"/>
      <c r="E1987" s="21"/>
    </row>
    <row r="1988" spans="3:5" x14ac:dyDescent="0.2">
      <c r="C1988" s="21"/>
      <c r="D1988" s="21"/>
      <c r="E1988" s="21"/>
    </row>
    <row r="1989" spans="3:5" x14ac:dyDescent="0.2">
      <c r="C1989" s="21"/>
      <c r="D1989" s="21"/>
      <c r="E1989" s="21"/>
    </row>
    <row r="1990" spans="3:5" x14ac:dyDescent="0.2">
      <c r="C1990" s="21"/>
      <c r="D1990" s="21"/>
      <c r="E1990" s="21"/>
    </row>
    <row r="1991" spans="3:5" x14ac:dyDescent="0.2">
      <c r="C1991" s="21"/>
      <c r="D1991" s="21"/>
      <c r="E1991" s="21"/>
    </row>
    <row r="1992" spans="3:5" x14ac:dyDescent="0.2">
      <c r="C1992" s="21"/>
      <c r="D1992" s="21"/>
      <c r="E1992" s="21"/>
    </row>
    <row r="1993" spans="3:5" x14ac:dyDescent="0.2">
      <c r="C1993" s="21"/>
      <c r="D1993" s="21"/>
      <c r="E1993" s="21"/>
    </row>
    <row r="1994" spans="3:5" x14ac:dyDescent="0.2">
      <c r="C1994" s="21"/>
      <c r="D1994" s="21"/>
      <c r="E1994" s="21"/>
    </row>
    <row r="1995" spans="3:5" x14ac:dyDescent="0.2">
      <c r="C1995" s="21"/>
      <c r="D1995" s="21"/>
      <c r="E1995" s="21"/>
    </row>
    <row r="1996" spans="3:5" x14ac:dyDescent="0.2">
      <c r="C1996" s="21"/>
      <c r="D1996" s="21"/>
      <c r="E1996" s="21"/>
    </row>
    <row r="1997" spans="3:5" x14ac:dyDescent="0.2">
      <c r="C1997" s="21"/>
      <c r="D1997" s="21"/>
      <c r="E1997" s="21"/>
    </row>
    <row r="1998" spans="3:5" x14ac:dyDescent="0.2">
      <c r="C1998" s="21"/>
      <c r="D1998" s="21"/>
      <c r="E1998" s="21"/>
    </row>
    <row r="1999" spans="3:5" x14ac:dyDescent="0.2">
      <c r="C1999" s="21"/>
      <c r="D1999" s="21"/>
      <c r="E1999" s="21"/>
    </row>
    <row r="2000" spans="3:5" x14ac:dyDescent="0.2">
      <c r="C2000" s="21"/>
      <c r="D2000" s="21"/>
      <c r="E2000" s="21"/>
    </row>
    <row r="2001" spans="3:5" x14ac:dyDescent="0.2">
      <c r="C2001" s="21"/>
      <c r="D2001" s="21"/>
      <c r="E2001" s="21"/>
    </row>
    <row r="2002" spans="3:5" x14ac:dyDescent="0.2">
      <c r="C2002" s="21"/>
      <c r="D2002" s="21"/>
      <c r="E2002" s="21"/>
    </row>
    <row r="2003" spans="3:5" x14ac:dyDescent="0.2">
      <c r="C2003" s="21"/>
      <c r="D2003" s="21"/>
      <c r="E2003" s="21"/>
    </row>
    <row r="2004" spans="3:5" x14ac:dyDescent="0.2">
      <c r="C2004" s="21"/>
      <c r="D2004" s="21"/>
      <c r="E2004" s="21"/>
    </row>
    <row r="2005" spans="3:5" x14ac:dyDescent="0.2">
      <c r="C2005" s="21"/>
      <c r="D2005" s="21"/>
      <c r="E2005" s="21"/>
    </row>
    <row r="2006" spans="3:5" x14ac:dyDescent="0.2">
      <c r="C2006" s="21"/>
      <c r="D2006" s="21"/>
      <c r="E2006" s="21"/>
    </row>
    <row r="2007" spans="3:5" x14ac:dyDescent="0.2">
      <c r="C2007" s="21"/>
      <c r="D2007" s="21"/>
      <c r="E2007" s="21"/>
    </row>
    <row r="2008" spans="3:5" x14ac:dyDescent="0.2">
      <c r="C2008" s="21"/>
      <c r="D2008" s="21"/>
      <c r="E2008" s="21"/>
    </row>
    <row r="2009" spans="3:5" x14ac:dyDescent="0.2">
      <c r="C2009" s="21"/>
      <c r="D2009" s="21"/>
      <c r="E2009" s="21"/>
    </row>
    <row r="2010" spans="3:5" x14ac:dyDescent="0.2">
      <c r="C2010" s="21"/>
      <c r="D2010" s="21"/>
      <c r="E2010" s="21"/>
    </row>
    <row r="2011" spans="3:5" x14ac:dyDescent="0.2">
      <c r="C2011" s="21"/>
      <c r="D2011" s="21"/>
      <c r="E2011" s="21"/>
    </row>
    <row r="2012" spans="3:5" x14ac:dyDescent="0.2">
      <c r="C2012" s="21"/>
      <c r="D2012" s="21"/>
      <c r="E2012" s="21"/>
    </row>
    <row r="2013" spans="3:5" x14ac:dyDescent="0.2">
      <c r="C2013" s="21"/>
      <c r="D2013" s="21"/>
      <c r="E2013" s="21"/>
    </row>
    <row r="2014" spans="3:5" x14ac:dyDescent="0.2">
      <c r="C2014" s="21"/>
      <c r="D2014" s="21"/>
      <c r="E2014" s="21"/>
    </row>
    <row r="2015" spans="3:5" x14ac:dyDescent="0.2">
      <c r="C2015" s="21"/>
      <c r="D2015" s="21"/>
      <c r="E2015" s="21"/>
    </row>
    <row r="2016" spans="3:5" x14ac:dyDescent="0.2">
      <c r="C2016" s="21"/>
      <c r="D2016" s="21"/>
      <c r="E2016" s="21"/>
    </row>
    <row r="2017" spans="3:5" x14ac:dyDescent="0.2">
      <c r="C2017" s="21"/>
      <c r="D2017" s="21"/>
      <c r="E2017" s="21"/>
    </row>
    <row r="2018" spans="3:5" x14ac:dyDescent="0.2">
      <c r="C2018" s="21"/>
      <c r="D2018" s="21"/>
      <c r="E2018" s="21"/>
    </row>
    <row r="2019" spans="3:5" x14ac:dyDescent="0.2">
      <c r="C2019" s="21"/>
      <c r="D2019" s="21"/>
      <c r="E2019" s="21"/>
    </row>
    <row r="2020" spans="3:5" x14ac:dyDescent="0.2">
      <c r="C2020" s="21"/>
      <c r="D2020" s="21"/>
      <c r="E2020" s="21"/>
    </row>
    <row r="2021" spans="3:5" x14ac:dyDescent="0.2">
      <c r="C2021" s="21"/>
      <c r="D2021" s="21"/>
      <c r="E2021" s="21"/>
    </row>
    <row r="2022" spans="3:5" x14ac:dyDescent="0.2">
      <c r="C2022" s="21"/>
      <c r="D2022" s="21"/>
      <c r="E2022" s="21"/>
    </row>
    <row r="2023" spans="3:5" x14ac:dyDescent="0.2">
      <c r="C2023" s="21"/>
      <c r="D2023" s="21"/>
      <c r="E2023" s="21"/>
    </row>
    <row r="2024" spans="3:5" x14ac:dyDescent="0.2">
      <c r="C2024" s="21"/>
      <c r="D2024" s="21"/>
      <c r="E2024" s="21"/>
    </row>
    <row r="2025" spans="3:5" x14ac:dyDescent="0.2">
      <c r="C2025" s="21"/>
      <c r="D2025" s="21"/>
      <c r="E2025" s="21"/>
    </row>
    <row r="2026" spans="3:5" x14ac:dyDescent="0.2">
      <c r="C2026" s="21"/>
      <c r="D2026" s="21"/>
      <c r="E2026" s="21"/>
    </row>
    <row r="2027" spans="3:5" x14ac:dyDescent="0.2">
      <c r="C2027" s="21"/>
      <c r="D2027" s="21"/>
      <c r="E2027" s="21"/>
    </row>
    <row r="2028" spans="3:5" x14ac:dyDescent="0.2">
      <c r="C2028" s="21"/>
      <c r="D2028" s="21"/>
      <c r="E2028" s="21"/>
    </row>
    <row r="2029" spans="3:5" x14ac:dyDescent="0.2">
      <c r="C2029" s="21"/>
      <c r="D2029" s="21"/>
      <c r="E2029" s="21"/>
    </row>
    <row r="2030" spans="3:5" x14ac:dyDescent="0.2">
      <c r="C2030" s="21"/>
      <c r="D2030" s="21"/>
      <c r="E2030" s="21"/>
    </row>
    <row r="2031" spans="3:5" x14ac:dyDescent="0.2">
      <c r="C2031" s="21"/>
      <c r="D2031" s="21"/>
      <c r="E2031" s="21"/>
    </row>
    <row r="2032" spans="3:5" x14ac:dyDescent="0.2">
      <c r="C2032" s="21"/>
      <c r="D2032" s="21"/>
      <c r="E2032" s="21"/>
    </row>
    <row r="2033" spans="3:5" x14ac:dyDescent="0.2">
      <c r="C2033" s="21"/>
      <c r="D2033" s="21"/>
      <c r="E2033" s="21"/>
    </row>
    <row r="2034" spans="3:5" x14ac:dyDescent="0.2">
      <c r="C2034" s="21"/>
      <c r="D2034" s="21"/>
      <c r="E2034" s="21"/>
    </row>
    <row r="2035" spans="3:5" x14ac:dyDescent="0.2">
      <c r="C2035" s="21"/>
      <c r="D2035" s="21"/>
      <c r="E2035" s="21"/>
    </row>
    <row r="2036" spans="3:5" x14ac:dyDescent="0.2">
      <c r="C2036" s="21"/>
      <c r="D2036" s="21"/>
      <c r="E2036" s="21"/>
    </row>
    <row r="2037" spans="3:5" x14ac:dyDescent="0.2">
      <c r="C2037" s="21"/>
      <c r="D2037" s="21"/>
      <c r="E2037" s="21"/>
    </row>
    <row r="2038" spans="3:5" x14ac:dyDescent="0.2">
      <c r="C2038" s="21"/>
      <c r="D2038" s="21"/>
      <c r="E2038" s="21"/>
    </row>
    <row r="2039" spans="3:5" x14ac:dyDescent="0.2">
      <c r="C2039" s="21"/>
      <c r="D2039" s="21"/>
      <c r="E2039" s="21"/>
    </row>
    <row r="2040" spans="3:5" x14ac:dyDescent="0.2">
      <c r="C2040" s="21"/>
      <c r="D2040" s="21"/>
      <c r="E2040" s="21"/>
    </row>
    <row r="2041" spans="3:5" x14ac:dyDescent="0.2">
      <c r="C2041" s="21"/>
      <c r="D2041" s="21"/>
      <c r="E2041" s="21"/>
    </row>
    <row r="2042" spans="3:5" x14ac:dyDescent="0.2">
      <c r="C2042" s="21"/>
      <c r="D2042" s="21"/>
      <c r="E2042" s="21"/>
    </row>
    <row r="2043" spans="3:5" x14ac:dyDescent="0.2">
      <c r="C2043" s="21"/>
      <c r="D2043" s="21"/>
      <c r="E2043" s="21"/>
    </row>
    <row r="2044" spans="3:5" x14ac:dyDescent="0.2">
      <c r="C2044" s="21"/>
      <c r="D2044" s="21"/>
      <c r="E2044" s="21"/>
    </row>
    <row r="2045" spans="3:5" x14ac:dyDescent="0.2">
      <c r="C2045" s="21"/>
      <c r="D2045" s="21"/>
      <c r="E2045" s="21"/>
    </row>
    <row r="2046" spans="3:5" x14ac:dyDescent="0.2">
      <c r="C2046" s="21"/>
      <c r="D2046" s="21"/>
      <c r="E2046" s="21"/>
    </row>
    <row r="2047" spans="3:5" x14ac:dyDescent="0.2">
      <c r="C2047" s="21"/>
      <c r="D2047" s="21"/>
      <c r="E2047" s="21"/>
    </row>
    <row r="2048" spans="3:5" x14ac:dyDescent="0.2">
      <c r="C2048" s="21"/>
      <c r="D2048" s="21"/>
      <c r="E2048" s="21"/>
    </row>
    <row r="2049" spans="3:5" x14ac:dyDescent="0.2">
      <c r="C2049" s="21"/>
      <c r="D2049" s="21"/>
      <c r="E2049" s="21"/>
    </row>
    <row r="2050" spans="3:5" x14ac:dyDescent="0.2">
      <c r="C2050" s="21"/>
      <c r="D2050" s="21"/>
      <c r="E2050" s="21"/>
    </row>
    <row r="2051" spans="3:5" x14ac:dyDescent="0.2">
      <c r="C2051" s="21"/>
      <c r="D2051" s="21"/>
      <c r="E2051" s="21"/>
    </row>
    <row r="2052" spans="3:5" x14ac:dyDescent="0.2">
      <c r="C2052" s="21"/>
      <c r="D2052" s="21"/>
      <c r="E2052" s="21"/>
    </row>
    <row r="2053" spans="3:5" x14ac:dyDescent="0.2">
      <c r="C2053" s="21"/>
      <c r="D2053" s="21"/>
      <c r="E2053" s="21"/>
    </row>
    <row r="2054" spans="3:5" x14ac:dyDescent="0.2">
      <c r="C2054" s="21"/>
      <c r="D2054" s="21"/>
      <c r="E2054" s="21"/>
    </row>
    <row r="2055" spans="3:5" x14ac:dyDescent="0.2">
      <c r="C2055" s="21"/>
      <c r="D2055" s="21"/>
      <c r="E2055" s="21"/>
    </row>
    <row r="2056" spans="3:5" x14ac:dyDescent="0.2">
      <c r="C2056" s="21"/>
      <c r="D2056" s="21"/>
      <c r="E2056" s="21"/>
    </row>
    <row r="2057" spans="3:5" x14ac:dyDescent="0.2">
      <c r="C2057" s="21"/>
      <c r="D2057" s="21"/>
      <c r="E2057" s="21"/>
    </row>
    <row r="2058" spans="3:5" x14ac:dyDescent="0.2">
      <c r="C2058" s="21"/>
      <c r="D2058" s="21"/>
      <c r="E2058" s="21"/>
    </row>
    <row r="2059" spans="3:5" x14ac:dyDescent="0.2">
      <c r="C2059" s="21"/>
      <c r="D2059" s="21"/>
      <c r="E2059" s="21"/>
    </row>
    <row r="2060" spans="3:5" x14ac:dyDescent="0.2">
      <c r="C2060" s="21"/>
      <c r="D2060" s="21"/>
      <c r="E2060" s="21"/>
    </row>
    <row r="2061" spans="3:5" x14ac:dyDescent="0.2">
      <c r="C2061" s="21"/>
      <c r="D2061" s="21"/>
      <c r="E2061" s="21"/>
    </row>
    <row r="2062" spans="3:5" x14ac:dyDescent="0.2">
      <c r="C2062" s="21"/>
      <c r="D2062" s="21"/>
      <c r="E2062" s="21"/>
    </row>
    <row r="2063" spans="3:5" x14ac:dyDescent="0.2">
      <c r="C2063" s="21"/>
      <c r="D2063" s="21"/>
      <c r="E2063" s="21"/>
    </row>
    <row r="2064" spans="3:5" x14ac:dyDescent="0.2">
      <c r="C2064" s="21"/>
      <c r="D2064" s="21"/>
      <c r="E2064" s="21"/>
    </row>
    <row r="2065" spans="3:5" x14ac:dyDescent="0.2">
      <c r="C2065" s="21"/>
      <c r="D2065" s="21"/>
      <c r="E2065" s="21"/>
    </row>
    <row r="2066" spans="3:5" x14ac:dyDescent="0.2">
      <c r="C2066" s="21"/>
      <c r="D2066" s="21"/>
      <c r="E2066" s="21"/>
    </row>
    <row r="2067" spans="3:5" x14ac:dyDescent="0.2">
      <c r="C2067" s="21"/>
      <c r="D2067" s="21"/>
      <c r="E2067" s="21"/>
    </row>
    <row r="2068" spans="3:5" x14ac:dyDescent="0.2">
      <c r="C2068" s="21"/>
      <c r="D2068" s="21"/>
      <c r="E2068" s="21"/>
    </row>
    <row r="2069" spans="3:5" x14ac:dyDescent="0.2">
      <c r="C2069" s="21"/>
      <c r="D2069" s="21"/>
      <c r="E2069" s="21"/>
    </row>
    <row r="2070" spans="3:5" x14ac:dyDescent="0.2">
      <c r="C2070" s="21"/>
      <c r="D2070" s="21"/>
      <c r="E2070" s="21"/>
    </row>
    <row r="2071" spans="3:5" x14ac:dyDescent="0.2">
      <c r="C2071" s="21"/>
      <c r="D2071" s="21"/>
      <c r="E2071" s="21"/>
    </row>
    <row r="2072" spans="3:5" x14ac:dyDescent="0.2">
      <c r="C2072" s="21"/>
      <c r="D2072" s="21"/>
      <c r="E2072" s="21"/>
    </row>
    <row r="2073" spans="3:5" x14ac:dyDescent="0.2">
      <c r="C2073" s="21"/>
      <c r="D2073" s="21"/>
      <c r="E2073" s="21"/>
    </row>
    <row r="2074" spans="3:5" x14ac:dyDescent="0.2">
      <c r="C2074" s="21"/>
      <c r="D2074" s="21"/>
      <c r="E2074" s="21"/>
    </row>
    <row r="2075" spans="3:5" x14ac:dyDescent="0.2">
      <c r="C2075" s="21"/>
      <c r="D2075" s="21"/>
      <c r="E2075" s="21"/>
    </row>
    <row r="2076" spans="3:5" x14ac:dyDescent="0.2">
      <c r="C2076" s="21"/>
      <c r="D2076" s="21"/>
      <c r="E2076" s="21"/>
    </row>
    <row r="2077" spans="3:5" x14ac:dyDescent="0.2">
      <c r="C2077" s="21"/>
      <c r="D2077" s="21"/>
      <c r="E2077" s="21"/>
    </row>
    <row r="2078" spans="3:5" x14ac:dyDescent="0.2">
      <c r="C2078" s="21"/>
      <c r="D2078" s="21"/>
      <c r="E2078" s="21"/>
    </row>
    <row r="2079" spans="3:5" x14ac:dyDescent="0.2">
      <c r="C2079" s="21"/>
      <c r="D2079" s="21"/>
      <c r="E2079" s="21"/>
    </row>
    <row r="2080" spans="3:5" x14ac:dyDescent="0.2">
      <c r="C2080" s="21"/>
      <c r="D2080" s="21"/>
      <c r="E2080" s="21"/>
    </row>
    <row r="2081" spans="3:5" x14ac:dyDescent="0.2">
      <c r="C2081" s="21"/>
      <c r="D2081" s="21"/>
      <c r="E2081" s="21"/>
    </row>
    <row r="2082" spans="3:5" x14ac:dyDescent="0.2">
      <c r="C2082" s="21"/>
      <c r="D2082" s="21"/>
      <c r="E2082" s="21"/>
    </row>
    <row r="2083" spans="3:5" x14ac:dyDescent="0.2">
      <c r="C2083" s="21"/>
      <c r="D2083" s="21"/>
      <c r="E2083" s="21"/>
    </row>
    <row r="2084" spans="3:5" x14ac:dyDescent="0.2">
      <c r="C2084" s="21"/>
      <c r="D2084" s="21"/>
      <c r="E2084" s="21"/>
    </row>
    <row r="2085" spans="3:5" x14ac:dyDescent="0.2">
      <c r="C2085" s="21"/>
      <c r="D2085" s="21"/>
      <c r="E2085" s="21"/>
    </row>
    <row r="2086" spans="3:5" x14ac:dyDescent="0.2">
      <c r="C2086" s="21"/>
      <c r="D2086" s="21"/>
      <c r="E2086" s="21"/>
    </row>
    <row r="2087" spans="3:5" x14ac:dyDescent="0.2">
      <c r="C2087" s="21"/>
      <c r="D2087" s="21"/>
      <c r="E2087" s="21"/>
    </row>
    <row r="2088" spans="3:5" x14ac:dyDescent="0.2">
      <c r="C2088" s="21"/>
      <c r="D2088" s="21"/>
      <c r="E2088" s="21"/>
    </row>
    <row r="2089" spans="3:5" x14ac:dyDescent="0.2">
      <c r="C2089" s="21"/>
      <c r="D2089" s="21"/>
      <c r="E2089" s="21"/>
    </row>
    <row r="2090" spans="3:5" x14ac:dyDescent="0.2">
      <c r="C2090" s="21"/>
      <c r="D2090" s="21"/>
      <c r="E2090" s="21"/>
    </row>
    <row r="2091" spans="3:5" x14ac:dyDescent="0.2">
      <c r="C2091" s="21"/>
      <c r="D2091" s="21"/>
      <c r="E2091" s="21"/>
    </row>
    <row r="2092" spans="3:5" x14ac:dyDescent="0.2">
      <c r="C2092" s="21"/>
      <c r="D2092" s="21"/>
      <c r="E2092" s="21"/>
    </row>
    <row r="2093" spans="3:5" x14ac:dyDescent="0.2">
      <c r="C2093" s="21"/>
      <c r="D2093" s="21"/>
      <c r="E2093" s="21"/>
    </row>
    <row r="2094" spans="3:5" x14ac:dyDescent="0.2">
      <c r="C2094" s="21"/>
      <c r="D2094" s="21"/>
      <c r="E2094" s="21"/>
    </row>
    <row r="2095" spans="3:5" x14ac:dyDescent="0.2">
      <c r="C2095" s="21"/>
      <c r="D2095" s="21"/>
      <c r="E2095" s="21"/>
    </row>
    <row r="2096" spans="3:5" x14ac:dyDescent="0.2">
      <c r="C2096" s="21"/>
      <c r="D2096" s="21"/>
      <c r="E2096" s="21"/>
    </row>
    <row r="2097" spans="3:5" x14ac:dyDescent="0.2">
      <c r="C2097" s="21"/>
      <c r="D2097" s="21"/>
      <c r="E2097" s="21"/>
    </row>
    <row r="2098" spans="3:5" x14ac:dyDescent="0.2">
      <c r="C2098" s="21"/>
      <c r="D2098" s="21"/>
      <c r="E2098" s="21"/>
    </row>
    <row r="2099" spans="3:5" x14ac:dyDescent="0.2">
      <c r="C2099" s="21"/>
      <c r="D2099" s="21"/>
      <c r="E2099" s="21"/>
    </row>
    <row r="2100" spans="3:5" x14ac:dyDescent="0.2">
      <c r="C2100" s="21"/>
      <c r="D2100" s="21"/>
      <c r="E2100" s="21"/>
    </row>
    <row r="2101" spans="3:5" x14ac:dyDescent="0.2">
      <c r="C2101" s="21"/>
      <c r="D2101" s="21"/>
      <c r="E2101" s="21"/>
    </row>
    <row r="2102" spans="3:5" x14ac:dyDescent="0.2">
      <c r="C2102" s="21"/>
      <c r="D2102" s="21"/>
      <c r="E2102" s="21"/>
    </row>
    <row r="2103" spans="3:5" x14ac:dyDescent="0.2">
      <c r="C2103" s="21"/>
      <c r="D2103" s="21"/>
      <c r="E2103" s="21"/>
    </row>
    <row r="2104" spans="3:5" x14ac:dyDescent="0.2">
      <c r="C2104" s="21"/>
      <c r="D2104" s="21"/>
      <c r="E2104" s="21"/>
    </row>
    <row r="2105" spans="3:5" x14ac:dyDescent="0.2">
      <c r="C2105" s="21"/>
      <c r="D2105" s="21"/>
      <c r="E2105" s="21"/>
    </row>
    <row r="2106" spans="3:5" x14ac:dyDescent="0.2">
      <c r="C2106" s="21"/>
      <c r="D2106" s="21"/>
      <c r="E2106" s="21"/>
    </row>
    <row r="2107" spans="3:5" x14ac:dyDescent="0.2">
      <c r="C2107" s="21"/>
      <c r="D2107" s="21"/>
      <c r="E2107" s="21"/>
    </row>
    <row r="2108" spans="3:5" x14ac:dyDescent="0.2">
      <c r="C2108" s="21"/>
      <c r="D2108" s="21"/>
      <c r="E2108" s="21"/>
    </row>
    <row r="2109" spans="3:5" x14ac:dyDescent="0.2">
      <c r="C2109" s="21"/>
      <c r="D2109" s="21"/>
      <c r="E2109" s="21"/>
    </row>
    <row r="2110" spans="3:5" x14ac:dyDescent="0.2">
      <c r="C2110" s="21"/>
      <c r="D2110" s="21"/>
      <c r="E2110" s="21"/>
    </row>
    <row r="2111" spans="3:5" x14ac:dyDescent="0.2">
      <c r="C2111" s="21"/>
      <c r="D2111" s="21"/>
      <c r="E2111" s="21"/>
    </row>
    <row r="2112" spans="3:5" x14ac:dyDescent="0.2">
      <c r="C2112" s="21"/>
      <c r="D2112" s="21"/>
      <c r="E2112" s="21"/>
    </row>
    <row r="2113" spans="3:5" x14ac:dyDescent="0.2">
      <c r="C2113" s="21"/>
      <c r="D2113" s="21"/>
      <c r="E2113" s="21"/>
    </row>
    <row r="2114" spans="3:5" x14ac:dyDescent="0.2">
      <c r="C2114" s="21"/>
      <c r="D2114" s="21"/>
      <c r="E2114" s="21"/>
    </row>
    <row r="2115" spans="3:5" x14ac:dyDescent="0.2">
      <c r="C2115" s="21"/>
      <c r="D2115" s="21"/>
      <c r="E2115" s="21"/>
    </row>
    <row r="2116" spans="3:5" x14ac:dyDescent="0.2">
      <c r="C2116" s="21"/>
      <c r="D2116" s="21"/>
      <c r="E2116" s="21"/>
    </row>
    <row r="2117" spans="3:5" x14ac:dyDescent="0.2">
      <c r="C2117" s="21"/>
      <c r="D2117" s="21"/>
      <c r="E2117" s="21"/>
    </row>
    <row r="2118" spans="3:5" x14ac:dyDescent="0.2">
      <c r="C2118" s="21"/>
      <c r="D2118" s="21"/>
      <c r="E2118" s="21"/>
    </row>
    <row r="2119" spans="3:5" x14ac:dyDescent="0.2">
      <c r="C2119" s="21"/>
      <c r="D2119" s="21"/>
      <c r="E2119" s="21"/>
    </row>
    <row r="2120" spans="3:5" x14ac:dyDescent="0.2">
      <c r="C2120" s="21"/>
      <c r="D2120" s="21"/>
      <c r="E2120" s="21"/>
    </row>
    <row r="2121" spans="3:5" x14ac:dyDescent="0.2">
      <c r="C2121" s="21"/>
      <c r="D2121" s="21"/>
      <c r="E2121" s="21"/>
    </row>
    <row r="2122" spans="3:5" x14ac:dyDescent="0.2">
      <c r="C2122" s="21"/>
      <c r="D2122" s="21"/>
      <c r="E2122" s="21"/>
    </row>
    <row r="2123" spans="3:5" x14ac:dyDescent="0.2">
      <c r="C2123" s="21"/>
      <c r="D2123" s="21"/>
      <c r="E2123" s="21"/>
    </row>
    <row r="2124" spans="3:5" x14ac:dyDescent="0.2">
      <c r="C2124" s="21"/>
      <c r="D2124" s="21"/>
      <c r="E2124" s="21"/>
    </row>
    <row r="2125" spans="3:5" x14ac:dyDescent="0.2">
      <c r="C2125" s="21"/>
      <c r="D2125" s="21"/>
      <c r="E2125" s="21"/>
    </row>
    <row r="2126" spans="3:5" x14ac:dyDescent="0.2">
      <c r="C2126" s="21"/>
      <c r="D2126" s="21"/>
      <c r="E2126" s="21"/>
    </row>
    <row r="2127" spans="3:5" x14ac:dyDescent="0.2">
      <c r="C2127" s="21"/>
      <c r="D2127" s="21"/>
      <c r="E2127" s="21"/>
    </row>
    <row r="2128" spans="3:5" x14ac:dyDescent="0.2">
      <c r="C2128" s="21"/>
      <c r="D2128" s="21"/>
      <c r="E2128" s="21"/>
    </row>
    <row r="2129" spans="3:5" x14ac:dyDescent="0.2">
      <c r="C2129" s="21"/>
      <c r="D2129" s="21"/>
      <c r="E2129" s="21"/>
    </row>
    <row r="2130" spans="3:5" x14ac:dyDescent="0.2">
      <c r="C2130" s="21"/>
      <c r="D2130" s="21"/>
      <c r="E2130" s="21"/>
    </row>
    <row r="2131" spans="3:5" x14ac:dyDescent="0.2">
      <c r="C2131" s="21"/>
      <c r="D2131" s="21"/>
      <c r="E2131" s="21"/>
    </row>
    <row r="2132" spans="3:5" x14ac:dyDescent="0.2">
      <c r="C2132" s="21"/>
      <c r="D2132" s="21"/>
      <c r="E2132" s="21"/>
    </row>
    <row r="2133" spans="3:5" x14ac:dyDescent="0.2">
      <c r="C2133" s="21"/>
      <c r="D2133" s="21"/>
      <c r="E2133" s="21"/>
    </row>
    <row r="2134" spans="3:5" x14ac:dyDescent="0.2">
      <c r="C2134" s="21"/>
      <c r="D2134" s="21"/>
      <c r="E2134" s="21"/>
    </row>
    <row r="2135" spans="3:5" x14ac:dyDescent="0.2">
      <c r="C2135" s="21"/>
      <c r="D2135" s="21"/>
      <c r="E2135" s="21"/>
    </row>
    <row r="2136" spans="3:5" x14ac:dyDescent="0.2">
      <c r="C2136" s="21"/>
      <c r="D2136" s="21"/>
      <c r="E2136" s="21"/>
    </row>
    <row r="2137" spans="3:5" x14ac:dyDescent="0.2">
      <c r="C2137" s="21"/>
      <c r="D2137" s="21"/>
      <c r="E2137" s="21"/>
    </row>
    <row r="2138" spans="3:5" x14ac:dyDescent="0.2">
      <c r="C2138" s="21"/>
      <c r="D2138" s="21"/>
      <c r="E2138" s="21"/>
    </row>
    <row r="2139" spans="3:5" x14ac:dyDescent="0.2">
      <c r="C2139" s="21"/>
      <c r="D2139" s="21"/>
      <c r="E2139" s="21"/>
    </row>
    <row r="2140" spans="3:5" x14ac:dyDescent="0.2">
      <c r="C2140" s="21"/>
      <c r="D2140" s="21"/>
      <c r="E2140" s="21"/>
    </row>
    <row r="2141" spans="3:5" x14ac:dyDescent="0.2">
      <c r="C2141" s="21"/>
      <c r="D2141" s="21"/>
      <c r="E2141" s="21"/>
    </row>
    <row r="2142" spans="3:5" x14ac:dyDescent="0.2">
      <c r="C2142" s="21"/>
      <c r="D2142" s="21"/>
      <c r="E2142" s="21"/>
    </row>
    <row r="2143" spans="3:5" x14ac:dyDescent="0.2">
      <c r="C2143" s="21"/>
      <c r="D2143" s="21"/>
      <c r="E2143" s="21"/>
    </row>
    <row r="2144" spans="3:5" x14ac:dyDescent="0.2">
      <c r="C2144" s="21"/>
      <c r="D2144" s="21"/>
      <c r="E2144" s="21"/>
    </row>
    <row r="2145" spans="3:5" x14ac:dyDescent="0.2">
      <c r="C2145" s="21"/>
      <c r="D2145" s="21"/>
      <c r="E2145" s="21"/>
    </row>
    <row r="2146" spans="3:5" x14ac:dyDescent="0.2">
      <c r="C2146" s="21"/>
      <c r="D2146" s="21"/>
      <c r="E2146" s="21"/>
    </row>
    <row r="2147" spans="3:5" x14ac:dyDescent="0.2">
      <c r="C2147" s="21"/>
      <c r="D2147" s="21"/>
      <c r="E2147" s="21"/>
    </row>
    <row r="2148" spans="3:5" x14ac:dyDescent="0.2">
      <c r="C2148" s="21"/>
      <c r="D2148" s="21"/>
      <c r="E2148" s="21"/>
    </row>
    <row r="2149" spans="3:5" x14ac:dyDescent="0.2">
      <c r="C2149" s="21"/>
      <c r="D2149" s="21"/>
      <c r="E2149" s="21"/>
    </row>
    <row r="2150" spans="3:5" x14ac:dyDescent="0.2">
      <c r="C2150" s="21"/>
      <c r="D2150" s="21"/>
      <c r="E2150" s="21"/>
    </row>
    <row r="2151" spans="3:5" x14ac:dyDescent="0.2">
      <c r="C2151" s="21"/>
      <c r="D2151" s="21"/>
      <c r="E2151" s="21"/>
    </row>
    <row r="2152" spans="3:5" x14ac:dyDescent="0.2">
      <c r="C2152" s="21"/>
      <c r="D2152" s="21"/>
      <c r="E2152" s="21"/>
    </row>
    <row r="2153" spans="3:5" x14ac:dyDescent="0.2">
      <c r="C2153" s="21"/>
      <c r="D2153" s="21"/>
      <c r="E2153" s="21"/>
    </row>
    <row r="2154" spans="3:5" x14ac:dyDescent="0.2">
      <c r="C2154" s="21"/>
      <c r="D2154" s="21"/>
      <c r="E2154" s="21"/>
    </row>
    <row r="2155" spans="3:5" x14ac:dyDescent="0.2">
      <c r="C2155" s="21"/>
      <c r="D2155" s="21"/>
      <c r="E2155" s="21"/>
    </row>
    <row r="2156" spans="3:5" x14ac:dyDescent="0.2">
      <c r="C2156" s="21"/>
      <c r="D2156" s="21"/>
      <c r="E2156" s="21"/>
    </row>
    <row r="2157" spans="3:5" x14ac:dyDescent="0.2">
      <c r="C2157" s="21"/>
      <c r="D2157" s="21"/>
      <c r="E2157" s="21"/>
    </row>
    <row r="2158" spans="3:5" x14ac:dyDescent="0.2">
      <c r="C2158" s="21"/>
      <c r="D2158" s="21"/>
      <c r="E2158" s="21"/>
    </row>
    <row r="2159" spans="3:5" x14ac:dyDescent="0.2">
      <c r="C2159" s="21"/>
      <c r="D2159" s="21"/>
      <c r="E2159" s="21"/>
    </row>
    <row r="2160" spans="3:5" x14ac:dyDescent="0.2">
      <c r="C2160" s="21"/>
      <c r="D2160" s="21"/>
      <c r="E2160" s="21"/>
    </row>
    <row r="2161" spans="3:5" x14ac:dyDescent="0.2">
      <c r="C2161" s="21"/>
      <c r="D2161" s="21"/>
      <c r="E2161" s="21"/>
    </row>
    <row r="2162" spans="3:5" x14ac:dyDescent="0.2">
      <c r="C2162" s="21"/>
      <c r="D2162" s="21"/>
      <c r="E2162" s="21"/>
    </row>
    <row r="2163" spans="3:5" x14ac:dyDescent="0.2">
      <c r="C2163" s="21"/>
      <c r="D2163" s="21"/>
      <c r="E2163" s="21"/>
    </row>
    <row r="2164" spans="3:5" x14ac:dyDescent="0.2">
      <c r="C2164" s="21"/>
      <c r="D2164" s="21"/>
      <c r="E2164" s="21"/>
    </row>
    <row r="2165" spans="3:5" x14ac:dyDescent="0.2">
      <c r="C2165" s="21"/>
      <c r="D2165" s="21"/>
      <c r="E2165" s="21"/>
    </row>
    <row r="2166" spans="3:5" x14ac:dyDescent="0.2">
      <c r="C2166" s="21"/>
      <c r="D2166" s="21"/>
      <c r="E2166" s="21"/>
    </row>
    <row r="2167" spans="3:5" x14ac:dyDescent="0.2">
      <c r="C2167" s="21"/>
      <c r="D2167" s="21"/>
      <c r="E2167" s="21"/>
    </row>
    <row r="2168" spans="3:5" x14ac:dyDescent="0.2">
      <c r="C2168" s="21"/>
      <c r="D2168" s="21"/>
      <c r="E2168" s="21"/>
    </row>
    <row r="2169" spans="3:5" x14ac:dyDescent="0.2">
      <c r="C2169" s="21"/>
      <c r="D2169" s="21"/>
      <c r="E2169" s="21"/>
    </row>
    <row r="2170" spans="3:5" x14ac:dyDescent="0.2">
      <c r="C2170" s="21"/>
      <c r="D2170" s="21"/>
      <c r="E2170" s="21"/>
    </row>
    <row r="2171" spans="3:5" x14ac:dyDescent="0.2">
      <c r="C2171" s="21"/>
      <c r="D2171" s="21"/>
      <c r="E2171" s="21"/>
    </row>
    <row r="2172" spans="3:5" x14ac:dyDescent="0.2">
      <c r="C2172" s="21"/>
      <c r="D2172" s="21"/>
      <c r="E2172" s="21"/>
    </row>
    <row r="2173" spans="3:5" x14ac:dyDescent="0.2">
      <c r="C2173" s="21"/>
      <c r="D2173" s="21"/>
      <c r="E2173" s="21"/>
    </row>
    <row r="2174" spans="3:5" x14ac:dyDescent="0.2">
      <c r="C2174" s="21"/>
      <c r="D2174" s="21"/>
      <c r="E2174" s="21"/>
    </row>
    <row r="2175" spans="3:5" x14ac:dyDescent="0.2">
      <c r="C2175" s="21"/>
      <c r="D2175" s="21"/>
      <c r="E2175" s="21"/>
    </row>
    <row r="2176" spans="3:5" x14ac:dyDescent="0.2">
      <c r="C2176" s="21"/>
      <c r="D2176" s="21"/>
      <c r="E2176" s="21"/>
    </row>
    <row r="2177" spans="3:5" x14ac:dyDescent="0.2">
      <c r="C2177" s="21"/>
      <c r="D2177" s="21"/>
      <c r="E2177" s="21"/>
    </row>
    <row r="2178" spans="3:5" x14ac:dyDescent="0.2">
      <c r="C2178" s="21"/>
      <c r="D2178" s="21"/>
      <c r="E2178" s="21"/>
    </row>
    <row r="2179" spans="3:5" x14ac:dyDescent="0.2">
      <c r="C2179" s="21"/>
      <c r="D2179" s="21"/>
      <c r="E2179" s="21"/>
    </row>
    <row r="2180" spans="3:5" x14ac:dyDescent="0.2">
      <c r="C2180" s="21"/>
      <c r="D2180" s="21"/>
      <c r="E2180" s="21"/>
    </row>
    <row r="2181" spans="3:5" x14ac:dyDescent="0.2">
      <c r="C2181" s="21"/>
      <c r="D2181" s="21"/>
      <c r="E2181" s="21"/>
    </row>
    <row r="2182" spans="3:5" x14ac:dyDescent="0.2">
      <c r="C2182" s="21"/>
      <c r="D2182" s="21"/>
      <c r="E2182" s="21"/>
    </row>
    <row r="2183" spans="3:5" x14ac:dyDescent="0.2">
      <c r="C2183" s="21"/>
      <c r="D2183" s="21"/>
      <c r="E2183" s="21"/>
    </row>
    <row r="2184" spans="3:5" x14ac:dyDescent="0.2">
      <c r="C2184" s="21"/>
      <c r="D2184" s="21"/>
      <c r="E2184" s="21"/>
    </row>
    <row r="2185" spans="3:5" x14ac:dyDescent="0.2">
      <c r="C2185" s="21"/>
      <c r="D2185" s="21"/>
      <c r="E2185" s="21"/>
    </row>
    <row r="2186" spans="3:5" x14ac:dyDescent="0.2">
      <c r="C2186" s="21"/>
      <c r="D2186" s="21"/>
      <c r="E2186" s="21"/>
    </row>
    <row r="2187" spans="3:5" x14ac:dyDescent="0.2">
      <c r="C2187" s="21"/>
      <c r="D2187" s="21"/>
      <c r="E2187" s="21"/>
    </row>
    <row r="2188" spans="3:5" x14ac:dyDescent="0.2">
      <c r="C2188" s="21"/>
      <c r="D2188" s="21"/>
      <c r="E2188" s="21"/>
    </row>
    <row r="2189" spans="3:5" x14ac:dyDescent="0.2">
      <c r="C2189" s="21"/>
      <c r="D2189" s="21"/>
      <c r="E2189" s="21"/>
    </row>
    <row r="2190" spans="3:5" x14ac:dyDescent="0.2">
      <c r="C2190" s="21"/>
      <c r="D2190" s="21"/>
      <c r="E2190" s="21"/>
    </row>
    <row r="2191" spans="3:5" x14ac:dyDescent="0.2">
      <c r="C2191" s="21"/>
      <c r="D2191" s="21"/>
      <c r="E2191" s="21"/>
    </row>
    <row r="2192" spans="3:5" x14ac:dyDescent="0.2">
      <c r="C2192" s="21"/>
      <c r="D2192" s="21"/>
      <c r="E2192" s="21"/>
    </row>
    <row r="2193" spans="3:5" x14ac:dyDescent="0.2">
      <c r="C2193" s="21"/>
      <c r="D2193" s="21"/>
      <c r="E2193" s="21"/>
    </row>
    <row r="2194" spans="3:5" x14ac:dyDescent="0.2">
      <c r="C2194" s="21"/>
      <c r="D2194" s="21"/>
      <c r="E2194" s="21"/>
    </row>
    <row r="2195" spans="3:5" x14ac:dyDescent="0.2">
      <c r="C2195" s="21"/>
      <c r="D2195" s="21"/>
      <c r="E2195" s="21"/>
    </row>
    <row r="2196" spans="3:5" x14ac:dyDescent="0.2">
      <c r="C2196" s="21"/>
      <c r="D2196" s="21"/>
      <c r="E2196" s="21"/>
    </row>
    <row r="2197" spans="3:5" x14ac:dyDescent="0.2">
      <c r="C2197" s="21"/>
      <c r="D2197" s="21"/>
      <c r="E2197" s="21"/>
    </row>
    <row r="2198" spans="3:5" x14ac:dyDescent="0.2">
      <c r="C2198" s="21"/>
      <c r="D2198" s="21"/>
      <c r="E2198" s="21"/>
    </row>
    <row r="2199" spans="3:5" x14ac:dyDescent="0.2">
      <c r="C2199" s="21"/>
      <c r="D2199" s="21"/>
      <c r="E2199" s="21"/>
    </row>
    <row r="2200" spans="3:5" x14ac:dyDescent="0.2">
      <c r="C2200" s="21"/>
      <c r="D2200" s="21"/>
      <c r="E2200" s="21"/>
    </row>
    <row r="2201" spans="3:5" x14ac:dyDescent="0.2">
      <c r="C2201" s="21"/>
      <c r="D2201" s="21"/>
      <c r="E2201" s="21"/>
    </row>
    <row r="2202" spans="3:5" x14ac:dyDescent="0.2">
      <c r="C2202" s="21"/>
      <c r="D2202" s="21"/>
      <c r="E2202" s="21"/>
    </row>
    <row r="2203" spans="3:5" x14ac:dyDescent="0.2">
      <c r="C2203" s="21"/>
      <c r="D2203" s="21"/>
      <c r="E2203" s="21"/>
    </row>
    <row r="2204" spans="3:5" x14ac:dyDescent="0.2">
      <c r="C2204" s="21"/>
      <c r="D2204" s="21"/>
      <c r="E2204" s="21"/>
    </row>
    <row r="2205" spans="3:5" x14ac:dyDescent="0.2">
      <c r="C2205" s="21"/>
      <c r="D2205" s="21"/>
      <c r="E2205" s="21"/>
    </row>
    <row r="2206" spans="3:5" x14ac:dyDescent="0.2">
      <c r="C2206" s="21"/>
      <c r="D2206" s="21"/>
      <c r="E2206" s="21"/>
    </row>
    <row r="2207" spans="3:5" x14ac:dyDescent="0.2">
      <c r="C2207" s="21"/>
      <c r="D2207" s="21"/>
      <c r="E2207" s="21"/>
    </row>
    <row r="2208" spans="3:5" x14ac:dyDescent="0.2">
      <c r="C2208" s="21"/>
      <c r="D2208" s="21"/>
      <c r="E2208" s="21"/>
    </row>
    <row r="2209" spans="3:5" x14ac:dyDescent="0.2">
      <c r="C2209" s="21"/>
      <c r="D2209" s="21"/>
      <c r="E2209" s="21"/>
    </row>
    <row r="2210" spans="3:5" x14ac:dyDescent="0.2">
      <c r="C2210" s="21"/>
      <c r="D2210" s="21"/>
      <c r="E2210" s="21"/>
    </row>
    <row r="2211" spans="3:5" x14ac:dyDescent="0.2">
      <c r="C2211" s="21"/>
      <c r="D2211" s="21"/>
      <c r="E2211" s="21"/>
    </row>
    <row r="2212" spans="3:5" x14ac:dyDescent="0.2">
      <c r="C2212" s="21"/>
      <c r="D2212" s="21"/>
      <c r="E2212" s="21"/>
    </row>
    <row r="2213" spans="3:5" x14ac:dyDescent="0.2">
      <c r="C2213" s="21"/>
      <c r="D2213" s="21"/>
      <c r="E2213" s="21"/>
    </row>
    <row r="2214" spans="3:5" x14ac:dyDescent="0.2">
      <c r="C2214" s="21"/>
      <c r="D2214" s="21"/>
      <c r="E2214" s="21"/>
    </row>
    <row r="2215" spans="3:5" x14ac:dyDescent="0.2">
      <c r="C2215" s="21"/>
      <c r="D2215" s="21"/>
      <c r="E2215" s="21"/>
    </row>
    <row r="2216" spans="3:5" x14ac:dyDescent="0.2">
      <c r="C2216" s="21"/>
      <c r="D2216" s="21"/>
      <c r="E2216" s="21"/>
    </row>
    <row r="2217" spans="3:5" x14ac:dyDescent="0.2">
      <c r="C2217" s="21"/>
      <c r="D2217" s="21"/>
      <c r="E2217" s="21"/>
    </row>
    <row r="2218" spans="3:5" x14ac:dyDescent="0.2">
      <c r="C2218" s="21"/>
      <c r="D2218" s="21"/>
      <c r="E2218" s="21"/>
    </row>
    <row r="2219" spans="3:5" x14ac:dyDescent="0.2">
      <c r="C2219" s="21"/>
      <c r="D2219" s="21"/>
      <c r="E2219" s="21"/>
    </row>
    <row r="2220" spans="3:5" x14ac:dyDescent="0.2">
      <c r="C2220" s="21"/>
      <c r="D2220" s="21"/>
      <c r="E2220" s="21"/>
    </row>
    <row r="2221" spans="3:5" x14ac:dyDescent="0.2">
      <c r="C2221" s="21"/>
      <c r="D2221" s="21"/>
      <c r="E2221" s="21"/>
    </row>
    <row r="2222" spans="3:5" x14ac:dyDescent="0.2">
      <c r="C2222" s="21"/>
      <c r="D2222" s="21"/>
      <c r="E2222" s="21"/>
    </row>
    <row r="2223" spans="3:5" x14ac:dyDescent="0.2">
      <c r="C2223" s="21"/>
      <c r="D2223" s="21"/>
      <c r="E2223" s="21"/>
    </row>
    <row r="2224" spans="3:5" x14ac:dyDescent="0.2">
      <c r="C2224" s="21"/>
      <c r="D2224" s="21"/>
      <c r="E2224" s="21"/>
    </row>
    <row r="2225" spans="3:5" x14ac:dyDescent="0.2">
      <c r="C2225" s="21"/>
      <c r="D2225" s="21"/>
      <c r="E2225" s="21"/>
    </row>
    <row r="2226" spans="3:5" x14ac:dyDescent="0.2">
      <c r="C2226" s="21"/>
      <c r="D2226" s="21"/>
      <c r="E2226" s="21"/>
    </row>
    <row r="2227" spans="3:5" x14ac:dyDescent="0.2">
      <c r="C2227" s="21"/>
      <c r="D2227" s="21"/>
      <c r="E2227" s="21"/>
    </row>
    <row r="2228" spans="3:5" x14ac:dyDescent="0.2">
      <c r="C2228" s="21"/>
      <c r="D2228" s="21"/>
      <c r="E2228" s="21"/>
    </row>
    <row r="2229" spans="3:5" x14ac:dyDescent="0.2">
      <c r="C2229" s="21"/>
      <c r="D2229" s="21"/>
      <c r="E2229" s="21"/>
    </row>
    <row r="2230" spans="3:5" x14ac:dyDescent="0.2">
      <c r="C2230" s="21"/>
      <c r="D2230" s="21"/>
      <c r="E2230" s="21"/>
    </row>
    <row r="2231" spans="3:5" x14ac:dyDescent="0.2">
      <c r="C2231" s="21"/>
      <c r="D2231" s="21"/>
      <c r="E2231" s="21"/>
    </row>
    <row r="2232" spans="3:5" x14ac:dyDescent="0.2">
      <c r="C2232" s="21"/>
      <c r="D2232" s="21"/>
      <c r="E2232" s="21"/>
    </row>
    <row r="2233" spans="3:5" x14ac:dyDescent="0.2">
      <c r="C2233" s="21"/>
      <c r="D2233" s="21"/>
      <c r="E2233" s="21"/>
    </row>
    <row r="2234" spans="3:5" x14ac:dyDescent="0.2">
      <c r="C2234" s="21"/>
      <c r="D2234" s="21"/>
      <c r="E2234" s="21"/>
    </row>
    <row r="2235" spans="3:5" x14ac:dyDescent="0.2">
      <c r="C2235" s="21"/>
      <c r="D2235" s="21"/>
      <c r="E2235" s="21"/>
    </row>
    <row r="2236" spans="3:5" x14ac:dyDescent="0.2">
      <c r="C2236" s="21"/>
      <c r="D2236" s="21"/>
      <c r="E2236" s="21"/>
    </row>
    <row r="2237" spans="3:5" x14ac:dyDescent="0.2">
      <c r="C2237" s="21"/>
      <c r="D2237" s="21"/>
      <c r="E2237" s="21"/>
    </row>
    <row r="2238" spans="3:5" x14ac:dyDescent="0.2">
      <c r="C2238" s="21"/>
      <c r="D2238" s="21"/>
      <c r="E2238" s="21"/>
    </row>
    <row r="2239" spans="3:5" x14ac:dyDescent="0.2">
      <c r="C2239" s="21"/>
      <c r="D2239" s="21"/>
      <c r="E2239" s="21"/>
    </row>
    <row r="2240" spans="3:5" x14ac:dyDescent="0.2">
      <c r="C2240" s="21"/>
      <c r="D2240" s="21"/>
      <c r="E2240" s="21"/>
    </row>
    <row r="2241" spans="3:5" x14ac:dyDescent="0.2">
      <c r="C2241" s="21"/>
      <c r="D2241" s="21"/>
      <c r="E2241" s="21"/>
    </row>
    <row r="2242" spans="3:5" x14ac:dyDescent="0.2">
      <c r="C2242" s="21"/>
      <c r="D2242" s="21"/>
      <c r="E2242" s="21"/>
    </row>
    <row r="2243" spans="3:5" x14ac:dyDescent="0.2">
      <c r="C2243" s="21"/>
      <c r="D2243" s="21"/>
      <c r="E2243" s="21"/>
    </row>
    <row r="2244" spans="3:5" x14ac:dyDescent="0.2">
      <c r="C2244" s="21"/>
      <c r="D2244" s="21"/>
      <c r="E2244" s="21"/>
    </row>
    <row r="2245" spans="3:5" x14ac:dyDescent="0.2">
      <c r="C2245" s="21"/>
      <c r="D2245" s="21"/>
      <c r="E2245" s="21"/>
    </row>
    <row r="2246" spans="3:5" x14ac:dyDescent="0.2">
      <c r="C2246" s="21"/>
      <c r="D2246" s="21"/>
      <c r="E2246" s="21"/>
    </row>
    <row r="2247" spans="3:5" x14ac:dyDescent="0.2">
      <c r="C2247" s="21"/>
      <c r="D2247" s="21"/>
      <c r="E2247" s="21"/>
    </row>
    <row r="2248" spans="3:5" x14ac:dyDescent="0.2">
      <c r="C2248" s="21"/>
      <c r="D2248" s="21"/>
      <c r="E2248" s="21"/>
    </row>
    <row r="2249" spans="3:5" x14ac:dyDescent="0.2">
      <c r="C2249" s="21"/>
      <c r="D2249" s="21"/>
      <c r="E2249" s="21"/>
    </row>
    <row r="2250" spans="3:5" x14ac:dyDescent="0.2">
      <c r="C2250" s="21"/>
      <c r="D2250" s="21"/>
      <c r="E2250" s="21"/>
    </row>
    <row r="2251" spans="3:5" x14ac:dyDescent="0.2">
      <c r="C2251" s="21"/>
      <c r="D2251" s="21"/>
      <c r="E2251" s="21"/>
    </row>
    <row r="2252" spans="3:5" x14ac:dyDescent="0.2">
      <c r="C2252" s="21"/>
      <c r="D2252" s="21"/>
      <c r="E2252" s="21"/>
    </row>
    <row r="2253" spans="3:5" x14ac:dyDescent="0.2">
      <c r="C2253" s="21"/>
      <c r="D2253" s="21"/>
      <c r="E2253" s="21"/>
    </row>
    <row r="2254" spans="3:5" x14ac:dyDescent="0.2">
      <c r="C2254" s="21"/>
      <c r="D2254" s="21"/>
      <c r="E2254" s="21"/>
    </row>
    <row r="2255" spans="3:5" x14ac:dyDescent="0.2">
      <c r="C2255" s="21"/>
      <c r="D2255" s="21"/>
      <c r="E2255" s="21"/>
    </row>
    <row r="2256" spans="3:5" x14ac:dyDescent="0.2">
      <c r="C2256" s="21"/>
      <c r="D2256" s="21"/>
      <c r="E2256" s="21"/>
    </row>
    <row r="2257" spans="3:5" x14ac:dyDescent="0.2">
      <c r="C2257" s="21"/>
      <c r="D2257" s="21"/>
      <c r="E2257" s="21"/>
    </row>
    <row r="2258" spans="3:5" x14ac:dyDescent="0.2">
      <c r="C2258" s="21"/>
      <c r="D2258" s="21"/>
      <c r="E2258" s="21"/>
    </row>
    <row r="2259" spans="3:5" x14ac:dyDescent="0.2">
      <c r="C2259" s="21"/>
      <c r="D2259" s="21"/>
      <c r="E2259" s="21"/>
    </row>
    <row r="2260" spans="3:5" x14ac:dyDescent="0.2">
      <c r="C2260" s="21"/>
      <c r="D2260" s="21"/>
      <c r="E2260" s="21"/>
    </row>
    <row r="2261" spans="3:5" x14ac:dyDescent="0.2">
      <c r="C2261" s="21"/>
      <c r="D2261" s="21"/>
      <c r="E2261" s="21"/>
    </row>
    <row r="2262" spans="3:5" x14ac:dyDescent="0.2">
      <c r="C2262" s="21"/>
      <c r="D2262" s="21"/>
      <c r="E2262" s="21"/>
    </row>
    <row r="2263" spans="3:5" x14ac:dyDescent="0.2">
      <c r="C2263" s="21"/>
      <c r="D2263" s="21"/>
      <c r="E2263" s="21"/>
    </row>
    <row r="2264" spans="3:5" x14ac:dyDescent="0.2">
      <c r="C2264" s="21"/>
      <c r="D2264" s="21"/>
      <c r="E2264" s="21"/>
    </row>
    <row r="2265" spans="3:5" x14ac:dyDescent="0.2">
      <c r="C2265" s="21"/>
      <c r="D2265" s="21"/>
      <c r="E2265" s="21"/>
    </row>
    <row r="2266" spans="3:5" x14ac:dyDescent="0.2">
      <c r="C2266" s="21"/>
      <c r="D2266" s="21"/>
      <c r="E2266" s="21"/>
    </row>
    <row r="2267" spans="3:5" x14ac:dyDescent="0.2">
      <c r="C2267" s="21"/>
      <c r="D2267" s="21"/>
      <c r="E2267" s="21"/>
    </row>
    <row r="2268" spans="3:5" x14ac:dyDescent="0.2">
      <c r="C2268" s="21"/>
      <c r="D2268" s="21"/>
      <c r="E2268" s="21"/>
    </row>
    <row r="2269" spans="3:5" x14ac:dyDescent="0.2">
      <c r="C2269" s="21"/>
      <c r="D2269" s="21"/>
      <c r="E2269" s="21"/>
    </row>
    <row r="2270" spans="3:5" x14ac:dyDescent="0.2">
      <c r="C2270" s="21"/>
      <c r="D2270" s="21"/>
      <c r="E2270" s="21"/>
    </row>
    <row r="2271" spans="3:5" x14ac:dyDescent="0.2">
      <c r="C2271" s="21"/>
      <c r="D2271" s="21"/>
      <c r="E2271" s="21"/>
    </row>
    <row r="2272" spans="3:5" x14ac:dyDescent="0.2">
      <c r="C2272" s="21"/>
      <c r="D2272" s="21"/>
      <c r="E2272" s="21"/>
    </row>
    <row r="2273" spans="3:5" x14ac:dyDescent="0.2">
      <c r="C2273" s="21"/>
      <c r="D2273" s="21"/>
      <c r="E2273" s="21"/>
    </row>
    <row r="2274" spans="3:5" x14ac:dyDescent="0.2">
      <c r="C2274" s="21"/>
      <c r="D2274" s="21"/>
      <c r="E2274" s="21"/>
    </row>
    <row r="2275" spans="3:5" x14ac:dyDescent="0.2">
      <c r="C2275" s="21"/>
      <c r="D2275" s="21"/>
      <c r="E2275" s="21"/>
    </row>
    <row r="2276" spans="3:5" x14ac:dyDescent="0.2">
      <c r="C2276" s="21"/>
      <c r="D2276" s="21"/>
      <c r="E2276" s="21"/>
    </row>
    <row r="2277" spans="3:5" x14ac:dyDescent="0.2">
      <c r="C2277" s="21"/>
      <c r="D2277" s="21"/>
      <c r="E2277" s="21"/>
    </row>
    <row r="2278" spans="3:5" x14ac:dyDescent="0.2">
      <c r="C2278" s="21"/>
      <c r="D2278" s="21"/>
      <c r="E2278" s="21"/>
    </row>
    <row r="2279" spans="3:5" x14ac:dyDescent="0.2">
      <c r="C2279" s="21"/>
      <c r="D2279" s="21"/>
      <c r="E2279" s="21"/>
    </row>
    <row r="2280" spans="3:5" x14ac:dyDescent="0.2">
      <c r="C2280" s="21"/>
      <c r="D2280" s="21"/>
      <c r="E2280" s="21"/>
    </row>
    <row r="2281" spans="3:5" x14ac:dyDescent="0.2">
      <c r="C2281" s="21"/>
      <c r="D2281" s="21"/>
      <c r="E2281" s="21"/>
    </row>
    <row r="2282" spans="3:5" x14ac:dyDescent="0.2">
      <c r="C2282" s="21"/>
      <c r="D2282" s="21"/>
      <c r="E2282" s="21"/>
    </row>
    <row r="2283" spans="3:5" x14ac:dyDescent="0.2">
      <c r="C2283" s="21"/>
      <c r="D2283" s="21"/>
      <c r="E2283" s="21"/>
    </row>
    <row r="2284" spans="3:5" x14ac:dyDescent="0.2">
      <c r="C2284" s="21"/>
      <c r="D2284" s="21"/>
      <c r="E2284" s="21"/>
    </row>
    <row r="2285" spans="3:5" x14ac:dyDescent="0.2">
      <c r="C2285" s="21"/>
      <c r="D2285" s="21"/>
      <c r="E2285" s="21"/>
    </row>
    <row r="2286" spans="3:5" x14ac:dyDescent="0.2">
      <c r="C2286" s="21"/>
      <c r="D2286" s="21"/>
      <c r="E2286" s="21"/>
    </row>
    <row r="2287" spans="3:5" x14ac:dyDescent="0.2">
      <c r="C2287" s="21"/>
      <c r="D2287" s="21"/>
      <c r="E2287" s="21"/>
    </row>
    <row r="2288" spans="3:5" x14ac:dyDescent="0.2">
      <c r="C2288" s="21"/>
      <c r="D2288" s="21"/>
      <c r="E2288" s="21"/>
    </row>
    <row r="2289" spans="3:5" x14ac:dyDescent="0.2">
      <c r="C2289" s="21"/>
      <c r="D2289" s="21"/>
      <c r="E2289" s="21"/>
    </row>
    <row r="2290" spans="3:5" x14ac:dyDescent="0.2">
      <c r="C2290" s="21"/>
      <c r="D2290" s="21"/>
      <c r="E2290" s="21"/>
    </row>
    <row r="2291" spans="3:5" x14ac:dyDescent="0.2">
      <c r="C2291" s="21"/>
      <c r="D2291" s="21"/>
      <c r="E2291" s="21"/>
    </row>
    <row r="2292" spans="3:5" x14ac:dyDescent="0.2">
      <c r="C2292" s="21"/>
      <c r="D2292" s="21"/>
      <c r="E2292" s="21"/>
    </row>
    <row r="2293" spans="3:5" x14ac:dyDescent="0.2">
      <c r="C2293" s="21"/>
      <c r="D2293" s="21"/>
      <c r="E2293" s="21"/>
    </row>
    <row r="2294" spans="3:5" x14ac:dyDescent="0.2">
      <c r="C2294" s="21"/>
      <c r="D2294" s="21"/>
      <c r="E2294" s="21"/>
    </row>
    <row r="2295" spans="3:5" x14ac:dyDescent="0.2">
      <c r="C2295" s="21"/>
      <c r="D2295" s="21"/>
      <c r="E2295" s="21"/>
    </row>
    <row r="2296" spans="3:5" x14ac:dyDescent="0.2">
      <c r="C2296" s="21"/>
      <c r="D2296" s="21"/>
      <c r="E2296" s="21"/>
    </row>
    <row r="2297" spans="3:5" x14ac:dyDescent="0.2">
      <c r="C2297" s="21"/>
      <c r="D2297" s="21"/>
      <c r="E2297" s="21"/>
    </row>
    <row r="2298" spans="3:5" x14ac:dyDescent="0.2">
      <c r="C2298" s="21"/>
      <c r="D2298" s="21"/>
      <c r="E2298" s="21"/>
    </row>
    <row r="2299" spans="3:5" x14ac:dyDescent="0.2">
      <c r="C2299" s="21"/>
      <c r="D2299" s="21"/>
      <c r="E2299" s="21"/>
    </row>
    <row r="2300" spans="3:5" x14ac:dyDescent="0.2">
      <c r="C2300" s="21"/>
      <c r="D2300" s="21"/>
      <c r="E2300" s="21"/>
    </row>
    <row r="2301" spans="3:5" x14ac:dyDescent="0.2">
      <c r="C2301" s="21"/>
      <c r="D2301" s="21"/>
      <c r="E2301" s="21"/>
    </row>
    <row r="2302" spans="3:5" x14ac:dyDescent="0.2">
      <c r="C2302" s="21"/>
      <c r="D2302" s="21"/>
      <c r="E2302" s="21"/>
    </row>
    <row r="2303" spans="3:5" x14ac:dyDescent="0.2">
      <c r="C2303" s="21"/>
      <c r="D2303" s="21"/>
      <c r="E2303" s="21"/>
    </row>
    <row r="2304" spans="3:5" x14ac:dyDescent="0.2">
      <c r="C2304" s="21"/>
      <c r="D2304" s="21"/>
      <c r="E2304" s="21"/>
    </row>
    <row r="2305" spans="3:5" x14ac:dyDescent="0.2">
      <c r="C2305" s="21"/>
      <c r="D2305" s="21"/>
      <c r="E2305" s="21"/>
    </row>
    <row r="2306" spans="3:5" x14ac:dyDescent="0.2">
      <c r="C2306" s="21"/>
      <c r="D2306" s="21"/>
      <c r="E2306" s="21"/>
    </row>
    <row r="2307" spans="3:5" x14ac:dyDescent="0.2">
      <c r="C2307" s="21"/>
      <c r="D2307" s="21"/>
      <c r="E2307" s="21"/>
    </row>
    <row r="2308" spans="3:5" x14ac:dyDescent="0.2">
      <c r="C2308" s="21"/>
      <c r="D2308" s="21"/>
      <c r="E2308" s="21"/>
    </row>
    <row r="2309" spans="3:5" x14ac:dyDescent="0.2">
      <c r="C2309" s="21"/>
      <c r="D2309" s="21"/>
      <c r="E2309" s="21"/>
    </row>
    <row r="2310" spans="3:5" x14ac:dyDescent="0.2">
      <c r="C2310" s="21"/>
      <c r="D2310" s="21"/>
      <c r="E2310" s="21"/>
    </row>
    <row r="2311" spans="3:5" x14ac:dyDescent="0.2">
      <c r="C2311" s="21"/>
      <c r="D2311" s="21"/>
      <c r="E2311" s="21"/>
    </row>
    <row r="2312" spans="3:5" x14ac:dyDescent="0.2">
      <c r="C2312" s="21"/>
      <c r="D2312" s="21"/>
      <c r="E2312" s="21"/>
    </row>
    <row r="2313" spans="3:5" x14ac:dyDescent="0.2">
      <c r="C2313" s="21"/>
      <c r="D2313" s="21"/>
      <c r="E2313" s="21"/>
    </row>
    <row r="2314" spans="3:5" x14ac:dyDescent="0.2">
      <c r="C2314" s="21"/>
      <c r="D2314" s="21"/>
      <c r="E2314" s="21"/>
    </row>
    <row r="2315" spans="3:5" x14ac:dyDescent="0.2">
      <c r="C2315" s="21"/>
      <c r="D2315" s="21"/>
      <c r="E2315" s="21"/>
    </row>
    <row r="2316" spans="3:5" x14ac:dyDescent="0.2">
      <c r="C2316" s="21"/>
      <c r="D2316" s="21"/>
      <c r="E2316" s="21"/>
    </row>
    <row r="2317" spans="3:5" x14ac:dyDescent="0.2">
      <c r="C2317" s="21"/>
      <c r="D2317" s="21"/>
      <c r="E2317" s="21"/>
    </row>
    <row r="2318" spans="3:5" x14ac:dyDescent="0.2">
      <c r="C2318" s="21"/>
      <c r="D2318" s="21"/>
      <c r="E2318" s="21"/>
    </row>
    <row r="2319" spans="3:5" x14ac:dyDescent="0.2">
      <c r="C2319" s="21"/>
      <c r="D2319" s="21"/>
      <c r="E2319" s="21"/>
    </row>
    <row r="2320" spans="3:5" x14ac:dyDescent="0.2">
      <c r="C2320" s="21"/>
      <c r="D2320" s="21"/>
      <c r="E2320" s="21"/>
    </row>
    <row r="2321" spans="3:5" x14ac:dyDescent="0.2">
      <c r="C2321" s="21"/>
      <c r="D2321" s="21"/>
      <c r="E2321" s="21"/>
    </row>
    <row r="2322" spans="3:5" x14ac:dyDescent="0.2">
      <c r="C2322" s="21"/>
      <c r="D2322" s="21"/>
      <c r="E2322" s="21"/>
    </row>
    <row r="2323" spans="3:5" x14ac:dyDescent="0.2">
      <c r="C2323" s="21"/>
      <c r="D2323" s="21"/>
      <c r="E2323" s="21"/>
    </row>
    <row r="2324" spans="3:5" x14ac:dyDescent="0.2">
      <c r="C2324" s="21"/>
      <c r="D2324" s="21"/>
      <c r="E2324" s="21"/>
    </row>
    <row r="2325" spans="3:5" x14ac:dyDescent="0.2">
      <c r="C2325" s="21"/>
      <c r="D2325" s="21"/>
      <c r="E2325" s="21"/>
    </row>
    <row r="2326" spans="3:5" x14ac:dyDescent="0.2">
      <c r="C2326" s="21"/>
      <c r="D2326" s="21"/>
      <c r="E2326" s="21"/>
    </row>
    <row r="2327" spans="3:5" x14ac:dyDescent="0.2">
      <c r="C2327" s="21"/>
      <c r="D2327" s="21"/>
      <c r="E2327" s="21"/>
    </row>
    <row r="2328" spans="3:5" x14ac:dyDescent="0.2">
      <c r="C2328" s="21"/>
      <c r="D2328" s="21"/>
      <c r="E2328" s="21"/>
    </row>
    <row r="2329" spans="3:5" x14ac:dyDescent="0.2">
      <c r="C2329" s="21"/>
      <c r="D2329" s="21"/>
      <c r="E2329" s="21"/>
    </row>
    <row r="2330" spans="3:5" x14ac:dyDescent="0.2">
      <c r="C2330" s="21"/>
      <c r="D2330" s="21"/>
      <c r="E2330" s="21"/>
    </row>
    <row r="2331" spans="3:5" x14ac:dyDescent="0.2">
      <c r="C2331" s="21"/>
      <c r="D2331" s="21"/>
      <c r="E2331" s="21"/>
    </row>
    <row r="2332" spans="3:5" x14ac:dyDescent="0.2">
      <c r="C2332" s="21"/>
      <c r="D2332" s="21"/>
      <c r="E2332" s="21"/>
    </row>
    <row r="2333" spans="3:5" x14ac:dyDescent="0.2">
      <c r="C2333" s="21"/>
      <c r="D2333" s="21"/>
      <c r="E2333" s="21"/>
    </row>
    <row r="2334" spans="3:5" x14ac:dyDescent="0.2">
      <c r="C2334" s="21"/>
      <c r="D2334" s="21"/>
      <c r="E2334" s="21"/>
    </row>
    <row r="2335" spans="3:5" x14ac:dyDescent="0.2">
      <c r="C2335" s="21"/>
      <c r="D2335" s="21"/>
      <c r="E2335" s="21"/>
    </row>
    <row r="2336" spans="3:5" x14ac:dyDescent="0.2">
      <c r="C2336" s="21"/>
      <c r="D2336" s="21"/>
      <c r="E2336" s="21"/>
    </row>
    <row r="2337" spans="3:5" x14ac:dyDescent="0.2">
      <c r="C2337" s="21"/>
      <c r="D2337" s="21"/>
      <c r="E2337" s="21"/>
    </row>
    <row r="2338" spans="3:5" x14ac:dyDescent="0.2">
      <c r="C2338" s="21"/>
      <c r="D2338" s="21"/>
      <c r="E2338" s="21"/>
    </row>
    <row r="2339" spans="3:5" x14ac:dyDescent="0.2">
      <c r="C2339" s="21"/>
      <c r="D2339" s="21"/>
      <c r="E2339" s="21"/>
    </row>
    <row r="2340" spans="3:5" x14ac:dyDescent="0.2">
      <c r="C2340" s="21"/>
      <c r="D2340" s="21"/>
      <c r="E2340" s="21"/>
    </row>
    <row r="2341" spans="3:5" x14ac:dyDescent="0.2">
      <c r="C2341" s="21"/>
      <c r="D2341" s="21"/>
      <c r="E2341" s="21"/>
    </row>
    <row r="2342" spans="3:5" x14ac:dyDescent="0.2">
      <c r="C2342" s="21"/>
      <c r="D2342" s="21"/>
      <c r="E2342" s="21"/>
    </row>
    <row r="2343" spans="3:5" x14ac:dyDescent="0.2">
      <c r="C2343" s="21"/>
      <c r="D2343" s="21"/>
      <c r="E2343" s="21"/>
    </row>
    <row r="2344" spans="3:5" x14ac:dyDescent="0.2">
      <c r="C2344" s="21"/>
      <c r="D2344" s="21"/>
      <c r="E2344" s="21"/>
    </row>
    <row r="2345" spans="3:5" x14ac:dyDescent="0.2">
      <c r="C2345" s="21"/>
      <c r="D2345" s="21"/>
      <c r="E2345" s="21"/>
    </row>
    <row r="2346" spans="3:5" x14ac:dyDescent="0.2">
      <c r="C2346" s="21"/>
      <c r="D2346" s="21"/>
      <c r="E2346" s="21"/>
    </row>
    <row r="2347" spans="3:5" x14ac:dyDescent="0.2">
      <c r="C2347" s="21"/>
      <c r="D2347" s="21"/>
      <c r="E2347" s="21"/>
    </row>
    <row r="2348" spans="3:5" x14ac:dyDescent="0.2">
      <c r="C2348" s="21"/>
      <c r="D2348" s="21"/>
      <c r="E2348" s="21"/>
    </row>
    <row r="2349" spans="3:5" x14ac:dyDescent="0.2">
      <c r="C2349" s="21"/>
      <c r="D2349" s="21"/>
      <c r="E2349" s="21"/>
    </row>
    <row r="2350" spans="3:5" x14ac:dyDescent="0.2">
      <c r="C2350" s="21"/>
      <c r="D2350" s="21"/>
      <c r="E2350" s="21"/>
    </row>
    <row r="2351" spans="3:5" x14ac:dyDescent="0.2">
      <c r="C2351" s="21"/>
      <c r="D2351" s="21"/>
      <c r="E2351" s="21"/>
    </row>
    <row r="2352" spans="3:5" x14ac:dyDescent="0.2">
      <c r="C2352" s="21"/>
      <c r="D2352" s="21"/>
      <c r="E2352" s="21"/>
    </row>
    <row r="2353" spans="3:5" x14ac:dyDescent="0.2">
      <c r="C2353" s="21"/>
      <c r="D2353" s="21"/>
      <c r="E2353" s="21"/>
    </row>
    <row r="2354" spans="3:5" x14ac:dyDescent="0.2">
      <c r="C2354" s="21"/>
      <c r="D2354" s="21"/>
      <c r="E2354" s="21"/>
    </row>
    <row r="2355" spans="3:5" x14ac:dyDescent="0.2">
      <c r="C2355" s="21"/>
      <c r="D2355" s="21"/>
      <c r="E2355" s="21"/>
    </row>
    <row r="2356" spans="3:5" x14ac:dyDescent="0.2">
      <c r="C2356" s="21"/>
      <c r="D2356" s="21"/>
      <c r="E2356" s="21"/>
    </row>
    <row r="2357" spans="3:5" x14ac:dyDescent="0.2">
      <c r="C2357" s="21"/>
      <c r="D2357" s="21"/>
      <c r="E2357" s="21"/>
    </row>
    <row r="2358" spans="3:5" x14ac:dyDescent="0.2">
      <c r="C2358" s="21"/>
      <c r="D2358" s="21"/>
      <c r="E2358" s="21"/>
    </row>
    <row r="2359" spans="3:5" x14ac:dyDescent="0.2">
      <c r="C2359" s="21"/>
      <c r="D2359" s="21"/>
      <c r="E2359" s="21"/>
    </row>
    <row r="2360" spans="3:5" x14ac:dyDescent="0.2">
      <c r="C2360" s="21"/>
      <c r="D2360" s="21"/>
      <c r="E2360" s="21"/>
    </row>
    <row r="2361" spans="3:5" x14ac:dyDescent="0.2">
      <c r="C2361" s="21"/>
      <c r="D2361" s="21"/>
      <c r="E2361" s="21"/>
    </row>
    <row r="2362" spans="3:5" x14ac:dyDescent="0.2">
      <c r="C2362" s="21"/>
      <c r="D2362" s="21"/>
      <c r="E2362" s="21"/>
    </row>
    <row r="2363" spans="3:5" x14ac:dyDescent="0.2">
      <c r="C2363" s="21"/>
      <c r="D2363" s="21"/>
      <c r="E2363" s="21"/>
    </row>
    <row r="2364" spans="3:5" x14ac:dyDescent="0.2">
      <c r="C2364" s="21"/>
      <c r="D2364" s="21"/>
      <c r="E2364" s="21"/>
    </row>
    <row r="2365" spans="3:5" x14ac:dyDescent="0.2">
      <c r="C2365" s="21"/>
      <c r="D2365" s="21"/>
      <c r="E2365" s="21"/>
    </row>
    <row r="2366" spans="3:5" x14ac:dyDescent="0.2">
      <c r="C2366" s="21"/>
      <c r="D2366" s="21"/>
      <c r="E2366" s="21"/>
    </row>
    <row r="2367" spans="3:5" x14ac:dyDescent="0.2">
      <c r="C2367" s="21"/>
      <c r="D2367" s="21"/>
      <c r="E2367" s="21"/>
    </row>
    <row r="2368" spans="3:5" x14ac:dyDescent="0.2">
      <c r="C2368" s="21"/>
      <c r="D2368" s="21"/>
      <c r="E2368" s="21"/>
    </row>
    <row r="2369" spans="3:5" x14ac:dyDescent="0.2">
      <c r="C2369" s="21"/>
      <c r="D2369" s="21"/>
      <c r="E2369" s="21"/>
    </row>
    <row r="2370" spans="3:5" x14ac:dyDescent="0.2">
      <c r="C2370" s="21"/>
      <c r="D2370" s="21"/>
      <c r="E2370" s="21"/>
    </row>
    <row r="2371" spans="3:5" x14ac:dyDescent="0.2">
      <c r="C2371" s="21"/>
      <c r="D2371" s="21"/>
      <c r="E2371" s="21"/>
    </row>
    <row r="2372" spans="3:5" x14ac:dyDescent="0.2">
      <c r="C2372" s="21"/>
      <c r="D2372" s="21"/>
      <c r="E2372" s="21"/>
    </row>
    <row r="2373" spans="3:5" x14ac:dyDescent="0.2">
      <c r="C2373" s="21"/>
      <c r="D2373" s="21"/>
      <c r="E2373" s="21"/>
    </row>
    <row r="2374" spans="3:5" x14ac:dyDescent="0.2">
      <c r="C2374" s="21"/>
      <c r="D2374" s="21"/>
      <c r="E2374" s="21"/>
    </row>
    <row r="2375" spans="3:5" x14ac:dyDescent="0.2">
      <c r="C2375" s="21"/>
      <c r="D2375" s="21"/>
      <c r="E2375" s="21"/>
    </row>
    <row r="2376" spans="3:5" x14ac:dyDescent="0.2">
      <c r="C2376" s="21"/>
      <c r="D2376" s="21"/>
      <c r="E2376" s="21"/>
    </row>
    <row r="2377" spans="3:5" x14ac:dyDescent="0.2">
      <c r="C2377" s="21"/>
      <c r="D2377" s="21"/>
      <c r="E2377" s="21"/>
    </row>
    <row r="2378" spans="3:5" x14ac:dyDescent="0.2">
      <c r="C2378" s="21"/>
      <c r="D2378" s="21"/>
      <c r="E2378" s="21"/>
    </row>
    <row r="2379" spans="3:5" x14ac:dyDescent="0.2">
      <c r="C2379" s="21"/>
      <c r="D2379" s="21"/>
      <c r="E2379" s="21"/>
    </row>
    <row r="2380" spans="3:5" x14ac:dyDescent="0.2">
      <c r="C2380" s="21"/>
      <c r="D2380" s="21"/>
      <c r="E2380" s="21"/>
    </row>
    <row r="2381" spans="3:5" x14ac:dyDescent="0.2">
      <c r="C2381" s="21"/>
      <c r="D2381" s="21"/>
      <c r="E2381" s="21"/>
    </row>
    <row r="2382" spans="3:5" x14ac:dyDescent="0.2">
      <c r="C2382" s="21"/>
      <c r="D2382" s="21"/>
      <c r="E2382" s="21"/>
    </row>
    <row r="2383" spans="3:5" x14ac:dyDescent="0.2">
      <c r="C2383" s="21"/>
      <c r="D2383" s="21"/>
      <c r="E2383" s="21"/>
    </row>
    <row r="2384" spans="3:5" x14ac:dyDescent="0.2">
      <c r="C2384" s="21"/>
      <c r="D2384" s="21"/>
      <c r="E2384" s="21"/>
    </row>
    <row r="2385" spans="3:5" x14ac:dyDescent="0.2">
      <c r="C2385" s="21"/>
      <c r="D2385" s="21"/>
      <c r="E2385" s="21"/>
    </row>
    <row r="2386" spans="3:5" x14ac:dyDescent="0.2">
      <c r="C2386" s="21"/>
      <c r="D2386" s="21"/>
      <c r="E2386" s="21"/>
    </row>
    <row r="2387" spans="3:5" x14ac:dyDescent="0.2">
      <c r="C2387" s="21"/>
      <c r="D2387" s="21"/>
      <c r="E2387" s="21"/>
    </row>
    <row r="2388" spans="3:5" x14ac:dyDescent="0.2">
      <c r="C2388" s="21"/>
      <c r="D2388" s="21"/>
      <c r="E2388" s="21"/>
    </row>
    <row r="2389" spans="3:5" x14ac:dyDescent="0.2">
      <c r="C2389" s="21"/>
      <c r="D2389" s="21"/>
      <c r="E2389" s="21"/>
    </row>
    <row r="2390" spans="3:5" x14ac:dyDescent="0.2">
      <c r="C2390" s="21"/>
      <c r="D2390" s="21"/>
      <c r="E2390" s="21"/>
    </row>
    <row r="2391" spans="3:5" x14ac:dyDescent="0.2">
      <c r="C2391" s="21"/>
      <c r="D2391" s="21"/>
      <c r="E2391" s="21"/>
    </row>
    <row r="2392" spans="3:5" x14ac:dyDescent="0.2">
      <c r="C2392" s="21"/>
      <c r="D2392" s="21"/>
      <c r="E2392" s="21"/>
    </row>
    <row r="2393" spans="3:5" x14ac:dyDescent="0.2">
      <c r="C2393" s="21"/>
      <c r="D2393" s="21"/>
      <c r="E2393" s="21"/>
    </row>
    <row r="2394" spans="3:5" x14ac:dyDescent="0.2">
      <c r="C2394" s="21"/>
      <c r="D2394" s="21"/>
      <c r="E2394" s="21"/>
    </row>
    <row r="2395" spans="3:5" x14ac:dyDescent="0.2">
      <c r="C2395" s="21"/>
      <c r="D2395" s="21"/>
      <c r="E2395" s="21"/>
    </row>
    <row r="2396" spans="3:5" x14ac:dyDescent="0.2">
      <c r="C2396" s="21"/>
      <c r="D2396" s="21"/>
      <c r="E2396" s="21"/>
    </row>
    <row r="2397" spans="3:5" x14ac:dyDescent="0.2">
      <c r="C2397" s="21"/>
      <c r="D2397" s="21"/>
      <c r="E2397" s="21"/>
    </row>
    <row r="2398" spans="3:5" x14ac:dyDescent="0.2">
      <c r="C2398" s="21"/>
      <c r="D2398" s="21"/>
      <c r="E2398" s="21"/>
    </row>
    <row r="2399" spans="3:5" x14ac:dyDescent="0.2">
      <c r="C2399" s="21"/>
      <c r="D2399" s="21"/>
      <c r="E2399" s="21"/>
    </row>
    <row r="2400" spans="3:5" x14ac:dyDescent="0.2">
      <c r="C2400" s="21"/>
      <c r="D2400" s="21"/>
      <c r="E2400" s="21"/>
    </row>
    <row r="2401" spans="3:5" x14ac:dyDescent="0.2">
      <c r="C2401" s="21"/>
      <c r="D2401" s="21"/>
      <c r="E2401" s="21"/>
    </row>
    <row r="2402" spans="3:5" x14ac:dyDescent="0.2">
      <c r="C2402" s="21"/>
      <c r="D2402" s="21"/>
      <c r="E2402" s="21"/>
    </row>
    <row r="2403" spans="3:5" x14ac:dyDescent="0.2">
      <c r="C2403" s="21"/>
      <c r="D2403" s="21"/>
      <c r="E2403" s="21"/>
    </row>
    <row r="2404" spans="3:5" x14ac:dyDescent="0.2">
      <c r="C2404" s="21"/>
      <c r="D2404" s="21"/>
      <c r="E2404" s="21"/>
    </row>
    <row r="2405" spans="3:5" x14ac:dyDescent="0.2">
      <c r="C2405" s="21"/>
      <c r="D2405" s="21"/>
      <c r="E2405" s="21"/>
    </row>
    <row r="2406" spans="3:5" x14ac:dyDescent="0.2">
      <c r="C2406" s="21"/>
      <c r="D2406" s="21"/>
      <c r="E2406" s="21"/>
    </row>
    <row r="2407" spans="3:5" x14ac:dyDescent="0.2">
      <c r="C2407" s="21"/>
      <c r="D2407" s="21"/>
      <c r="E2407" s="21"/>
    </row>
    <row r="2408" spans="3:5" x14ac:dyDescent="0.2">
      <c r="C2408" s="21"/>
      <c r="D2408" s="21"/>
      <c r="E2408" s="21"/>
    </row>
    <row r="2409" spans="3:5" x14ac:dyDescent="0.2">
      <c r="C2409" s="21"/>
      <c r="D2409" s="21"/>
      <c r="E2409" s="21"/>
    </row>
    <row r="2410" spans="3:5" x14ac:dyDescent="0.2">
      <c r="C2410" s="21"/>
      <c r="D2410" s="21"/>
      <c r="E2410" s="21"/>
    </row>
    <row r="2411" spans="3:5" x14ac:dyDescent="0.2">
      <c r="C2411" s="21"/>
      <c r="D2411" s="21"/>
      <c r="E2411" s="21"/>
    </row>
    <row r="2412" spans="3:5" x14ac:dyDescent="0.2">
      <c r="C2412" s="21"/>
      <c r="D2412" s="21"/>
      <c r="E2412" s="21"/>
    </row>
    <row r="2413" spans="3:5" x14ac:dyDescent="0.2">
      <c r="C2413" s="21"/>
      <c r="D2413" s="21"/>
      <c r="E2413" s="21"/>
    </row>
    <row r="2414" spans="3:5" x14ac:dyDescent="0.2">
      <c r="C2414" s="21"/>
      <c r="D2414" s="21"/>
      <c r="E2414" s="21"/>
    </row>
    <row r="2415" spans="3:5" x14ac:dyDescent="0.2">
      <c r="C2415" s="21"/>
      <c r="D2415" s="21"/>
      <c r="E2415" s="21"/>
    </row>
    <row r="2416" spans="3:5" x14ac:dyDescent="0.2">
      <c r="C2416" s="21"/>
      <c r="D2416" s="21"/>
      <c r="E2416" s="21"/>
    </row>
    <row r="2417" spans="3:5" x14ac:dyDescent="0.2">
      <c r="C2417" s="21"/>
      <c r="D2417" s="21"/>
      <c r="E2417" s="21"/>
    </row>
    <row r="2418" spans="3:5" x14ac:dyDescent="0.2">
      <c r="C2418" s="21"/>
      <c r="D2418" s="21"/>
      <c r="E2418" s="21"/>
    </row>
    <row r="2419" spans="3:5" x14ac:dyDescent="0.2">
      <c r="C2419" s="21"/>
      <c r="D2419" s="21"/>
      <c r="E2419" s="21"/>
    </row>
    <row r="2420" spans="3:5" x14ac:dyDescent="0.2">
      <c r="C2420" s="21"/>
      <c r="D2420" s="21"/>
      <c r="E2420" s="21"/>
    </row>
    <row r="2421" spans="3:5" x14ac:dyDescent="0.2">
      <c r="C2421" s="21"/>
      <c r="D2421" s="21"/>
      <c r="E2421" s="21"/>
    </row>
    <row r="2422" spans="3:5" x14ac:dyDescent="0.2">
      <c r="C2422" s="21"/>
      <c r="D2422" s="21"/>
      <c r="E2422" s="21"/>
    </row>
  </sheetData>
  <mergeCells count="4">
    <mergeCell ref="DS1:DS2"/>
    <mergeCell ref="EW1:EW2"/>
    <mergeCell ref="FP1:FP2"/>
    <mergeCell ref="FQ1:FQ2"/>
  </mergeCells>
  <printOptions horizontalCentered="1"/>
  <pageMargins left="0.59055118110236227" right="0.39370078740157483" top="1.1811023622047245" bottom="0.59055118110236227" header="0.51181102362204722" footer="0.51181102362204722"/>
  <pageSetup paperSize="9" scale="61" orientation="portrait" r:id="rId1"/>
  <headerFooter alignWithMargins="0">
    <oddHeader xml:space="preserve">&amp;C&amp;"Times New Roman,Félkövér"&amp;9 &amp;12 Budapest VIII. kerületi Önkormányzat 2019. évi költségvetés
 bevételi és kiadási előirányzatai címrendenként
&amp;R&amp;"Cambria,Félkövér"2. melléklet a ......önkormányzati rendelethez
ezer Ft-ban
</oddHeader>
    <oddFooter>&amp;R
&amp;P</oddFooter>
  </headerFooter>
  <colBreaks count="5" manualBreakCount="5">
    <brk id="125" max="68" man="1"/>
    <brk id="140" max="68" man="1"/>
    <brk id="153" max="68" man="1"/>
    <brk id="161" max="68" man="1"/>
    <brk id="167" max="68"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defaultRowHeight="12.75" x14ac:dyDescent="0.2"/>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95"/>
  <sheetViews>
    <sheetView zoomScaleNormal="100" workbookViewId="0">
      <pane xSplit="2" ySplit="2" topLeftCell="K60" activePane="bottomRight" state="frozen"/>
      <selection pane="topRight" activeCell="C1" sqref="C1"/>
      <selection pane="bottomLeft" activeCell="A3" sqref="A3"/>
      <selection pane="bottomRight" activeCell="A67" sqref="A67:R67"/>
    </sheetView>
  </sheetViews>
  <sheetFormatPr defaultColWidth="10.7109375" defaultRowHeight="12.75" x14ac:dyDescent="0.2"/>
  <cols>
    <col min="1" max="1" width="5.140625" style="9" customWidth="1"/>
    <col min="2" max="2" width="52.140625" style="20" customWidth="1"/>
    <col min="3" max="18" width="15.7109375" style="9" customWidth="1"/>
    <col min="19" max="16384" width="10.7109375" style="9"/>
  </cols>
  <sheetData>
    <row r="1" spans="1:18" s="1" customFormat="1" ht="19.899999999999999" customHeight="1" x14ac:dyDescent="0.2">
      <c r="A1" s="600"/>
      <c r="B1" s="600" t="s">
        <v>0</v>
      </c>
      <c r="C1" s="836" t="s">
        <v>178</v>
      </c>
      <c r="D1" s="836"/>
      <c r="E1" s="836"/>
      <c r="F1" s="836"/>
      <c r="G1" s="836" t="s">
        <v>179</v>
      </c>
      <c r="H1" s="836"/>
      <c r="I1" s="836"/>
      <c r="J1" s="836"/>
      <c r="K1" s="836" t="s">
        <v>180</v>
      </c>
      <c r="L1" s="836"/>
      <c r="M1" s="836"/>
      <c r="N1" s="836"/>
      <c r="O1" s="836" t="s">
        <v>181</v>
      </c>
      <c r="P1" s="836"/>
      <c r="Q1" s="836"/>
      <c r="R1" s="836"/>
    </row>
    <row r="2" spans="1:18" s="3" customFormat="1" ht="79.900000000000006" customHeight="1" thickBot="1" x14ac:dyDescent="0.25">
      <c r="A2" s="601" t="s">
        <v>25</v>
      </c>
      <c r="B2" s="30" t="s">
        <v>26</v>
      </c>
      <c r="C2" s="31" t="s">
        <v>182</v>
      </c>
      <c r="D2" s="31" t="s">
        <v>183</v>
      </c>
      <c r="E2" s="31" t="s">
        <v>184</v>
      </c>
      <c r="F2" s="31" t="s">
        <v>185</v>
      </c>
      <c r="G2" s="31" t="s">
        <v>182</v>
      </c>
      <c r="H2" s="31" t="s">
        <v>183</v>
      </c>
      <c r="I2" s="31" t="s">
        <v>184</v>
      </c>
      <c r="J2" s="31" t="s">
        <v>73</v>
      </c>
      <c r="K2" s="31" t="s">
        <v>182</v>
      </c>
      <c r="L2" s="31" t="s">
        <v>183</v>
      </c>
      <c r="M2" s="31" t="s">
        <v>184</v>
      </c>
      <c r="N2" s="31" t="s">
        <v>186</v>
      </c>
      <c r="O2" s="31" t="s">
        <v>182</v>
      </c>
      <c r="P2" s="31" t="s">
        <v>183</v>
      </c>
      <c r="Q2" s="31" t="s">
        <v>184</v>
      </c>
      <c r="R2" s="31" t="s">
        <v>187</v>
      </c>
    </row>
    <row r="3" spans="1:18" s="3" customFormat="1" ht="19.899999999999999" customHeight="1" thickBot="1" x14ac:dyDescent="0.25">
      <c r="A3" s="602" t="s">
        <v>91</v>
      </c>
      <c r="B3" s="150" t="s">
        <v>196</v>
      </c>
      <c r="C3" s="190">
        <f>'címrend kötelező'!FP6</f>
        <v>5902294</v>
      </c>
      <c r="D3" s="190">
        <f>'címrend önként'!FP6</f>
        <v>642743</v>
      </c>
      <c r="E3" s="190">
        <f>'címrend államig'!FP6</f>
        <v>0</v>
      </c>
      <c r="F3" s="190">
        <f>C3+D3+E3</f>
        <v>6545037</v>
      </c>
      <c r="G3" s="190">
        <f>'címrend kötelező'!EW6</f>
        <v>2170606</v>
      </c>
      <c r="H3" s="190">
        <f>'címrend önként'!EW6</f>
        <v>71341</v>
      </c>
      <c r="I3" s="190">
        <f>'címrend államig'!EW6</f>
        <v>308221</v>
      </c>
      <c r="J3" s="190">
        <f>G3+H3+I3</f>
        <v>2550168</v>
      </c>
      <c r="K3" s="190">
        <f>'címrend kötelező'!DS6</f>
        <v>12248101</v>
      </c>
      <c r="L3" s="190">
        <f>'címrend önként'!DS6</f>
        <v>9295729</v>
      </c>
      <c r="M3" s="190">
        <f>'címrend államig'!DS6</f>
        <v>305021</v>
      </c>
      <c r="N3" s="190">
        <f>K3+L3+M3</f>
        <v>21848851</v>
      </c>
      <c r="O3" s="190">
        <f>C3+G3+K3</f>
        <v>20321001</v>
      </c>
      <c r="P3" s="190">
        <f>D3+H3+L3</f>
        <v>10009813</v>
      </c>
      <c r="Q3" s="190">
        <f>E3+I3+M3</f>
        <v>613242</v>
      </c>
      <c r="R3" s="190">
        <f>F3+J3+N3</f>
        <v>30944056</v>
      </c>
    </row>
    <row r="4" spans="1:18" ht="15" customHeight="1" x14ac:dyDescent="0.2">
      <c r="A4" s="603" t="s">
        <v>92</v>
      </c>
      <c r="B4" s="32" t="s">
        <v>93</v>
      </c>
      <c r="C4" s="39">
        <f>'címrend kötelező'!FP7</f>
        <v>5717817</v>
      </c>
      <c r="D4" s="39">
        <f>'címrend önként'!FP7</f>
        <v>607581</v>
      </c>
      <c r="E4" s="39">
        <f>'címrend államig'!FP7</f>
        <v>0</v>
      </c>
      <c r="F4" s="39">
        <f t="shared" ref="F4:F67" si="0">C4+D4+E4</f>
        <v>6325398</v>
      </c>
      <c r="G4" s="39">
        <f>'címrend kötelező'!EW7</f>
        <v>2053656</v>
      </c>
      <c r="H4" s="39">
        <f>'címrend önként'!EW7</f>
        <v>71341</v>
      </c>
      <c r="I4" s="39">
        <f>'címrend államig'!EW7</f>
        <v>308221</v>
      </c>
      <c r="J4" s="39">
        <f t="shared" ref="J4:J67" si="1">G4+H4+I4</f>
        <v>2433218</v>
      </c>
      <c r="K4" s="39">
        <f>'címrend kötelező'!DS7</f>
        <v>5999273</v>
      </c>
      <c r="L4" s="39">
        <f>'címrend önként'!DS7</f>
        <v>2861903</v>
      </c>
      <c r="M4" s="39">
        <f>'címrend államig'!DS7</f>
        <v>0</v>
      </c>
      <c r="N4" s="39">
        <f>K4+L4+M4</f>
        <v>8861176</v>
      </c>
      <c r="O4" s="39">
        <f t="shared" ref="O4:O67" si="2">C4+G4+K4</f>
        <v>13770746</v>
      </c>
      <c r="P4" s="39">
        <f t="shared" ref="P4:P67" si="3">D4+H4+L4</f>
        <v>3540825</v>
      </c>
      <c r="Q4" s="39">
        <f t="shared" ref="Q4:Q67" si="4">E4+I4+M4</f>
        <v>308221</v>
      </c>
      <c r="R4" s="39">
        <f t="shared" ref="R4:R67" si="5">F4+J4+N4</f>
        <v>17619792</v>
      </c>
    </row>
    <row r="5" spans="1:18" ht="15" customHeight="1" x14ac:dyDescent="0.2">
      <c r="A5" s="604" t="s">
        <v>94</v>
      </c>
      <c r="B5" s="10" t="s">
        <v>95</v>
      </c>
      <c r="C5" s="702">
        <f>'címrend kötelező'!FP8</f>
        <v>3260531</v>
      </c>
      <c r="D5" s="702">
        <f>'címrend önként'!FP8</f>
        <v>365605</v>
      </c>
      <c r="E5" s="702">
        <f>'címrend államig'!FP8</f>
        <v>0</v>
      </c>
      <c r="F5" s="702">
        <f t="shared" si="0"/>
        <v>3626136</v>
      </c>
      <c r="G5" s="702">
        <f>'címrend kötelező'!EW8</f>
        <v>1319527</v>
      </c>
      <c r="H5" s="702">
        <f>'címrend önként'!EW8</f>
        <v>32886</v>
      </c>
      <c r="I5" s="702">
        <f>'címrend államig'!EW8</f>
        <v>235819</v>
      </c>
      <c r="J5" s="702">
        <f t="shared" si="1"/>
        <v>1588232</v>
      </c>
      <c r="K5" s="702">
        <f>'címrend kötelező'!DS8</f>
        <v>46193</v>
      </c>
      <c r="L5" s="702">
        <f>'címrend önként'!DS8</f>
        <v>98239</v>
      </c>
      <c r="M5" s="702">
        <f>'címrend államig'!DS8</f>
        <v>0</v>
      </c>
      <c r="N5" s="702">
        <f t="shared" ref="N5:N67" si="6">K5+L5+M5</f>
        <v>144432</v>
      </c>
      <c r="O5" s="702">
        <f t="shared" si="2"/>
        <v>4626251</v>
      </c>
      <c r="P5" s="702">
        <f t="shared" si="3"/>
        <v>496730</v>
      </c>
      <c r="Q5" s="702">
        <f t="shared" si="4"/>
        <v>235819</v>
      </c>
      <c r="R5" s="702">
        <f t="shared" si="5"/>
        <v>5358800</v>
      </c>
    </row>
    <row r="6" spans="1:18" ht="15" customHeight="1" x14ac:dyDescent="0.2">
      <c r="A6" s="604" t="s">
        <v>96</v>
      </c>
      <c r="B6" s="10" t="s">
        <v>97</v>
      </c>
      <c r="C6" s="702">
        <f>'címrend kötelező'!FP9</f>
        <v>681264</v>
      </c>
      <c r="D6" s="702">
        <f>'címrend önként'!FP9</f>
        <v>86704</v>
      </c>
      <c r="E6" s="702">
        <f>'címrend államig'!FP9</f>
        <v>0</v>
      </c>
      <c r="F6" s="702">
        <f t="shared" si="0"/>
        <v>767968</v>
      </c>
      <c r="G6" s="702">
        <f>'címrend kötelező'!EW9</f>
        <v>268431</v>
      </c>
      <c r="H6" s="702">
        <f>'címrend önként'!EW9</f>
        <v>14473</v>
      </c>
      <c r="I6" s="702">
        <f>'címrend államig'!EW9</f>
        <v>46487</v>
      </c>
      <c r="J6" s="702">
        <f t="shared" si="1"/>
        <v>329391</v>
      </c>
      <c r="K6" s="702">
        <f>'címrend kötelező'!DS9</f>
        <v>10255</v>
      </c>
      <c r="L6" s="702">
        <f>'címrend önként'!DS9</f>
        <v>20501</v>
      </c>
      <c r="M6" s="702">
        <f>'címrend államig'!DS9</f>
        <v>0</v>
      </c>
      <c r="N6" s="702">
        <f t="shared" si="6"/>
        <v>30756</v>
      </c>
      <c r="O6" s="702">
        <f t="shared" si="2"/>
        <v>959950</v>
      </c>
      <c r="P6" s="702">
        <f t="shared" si="3"/>
        <v>121678</v>
      </c>
      <c r="Q6" s="702">
        <f t="shared" si="4"/>
        <v>46487</v>
      </c>
      <c r="R6" s="702">
        <f t="shared" si="5"/>
        <v>1128115</v>
      </c>
    </row>
    <row r="7" spans="1:18" ht="15" customHeight="1" x14ac:dyDescent="0.2">
      <c r="A7" s="604" t="s">
        <v>98</v>
      </c>
      <c r="B7" s="10" t="s">
        <v>99</v>
      </c>
      <c r="C7" s="702">
        <f>'címrend kötelező'!FP10</f>
        <v>1774793</v>
      </c>
      <c r="D7" s="702">
        <f>'címrend önként'!FP10</f>
        <v>155272</v>
      </c>
      <c r="E7" s="702">
        <f>'címrend államig'!FP10</f>
        <v>0</v>
      </c>
      <c r="F7" s="702">
        <f t="shared" si="0"/>
        <v>1930065</v>
      </c>
      <c r="G7" s="702">
        <f>'címrend kötelező'!EW10</f>
        <v>465698</v>
      </c>
      <c r="H7" s="702">
        <f>'címrend önként'!EW10</f>
        <v>23982</v>
      </c>
      <c r="I7" s="702">
        <f>'címrend államig'!EW10</f>
        <v>25915</v>
      </c>
      <c r="J7" s="702">
        <f t="shared" si="1"/>
        <v>515595</v>
      </c>
      <c r="K7" s="702">
        <f>'címrend kötelező'!DS10</f>
        <v>4455502</v>
      </c>
      <c r="L7" s="702">
        <f>'címrend önként'!DS10</f>
        <v>1273507</v>
      </c>
      <c r="M7" s="702">
        <f>'címrend államig'!DS10</f>
        <v>0</v>
      </c>
      <c r="N7" s="702">
        <f t="shared" si="6"/>
        <v>5729009</v>
      </c>
      <c r="O7" s="702">
        <f t="shared" si="2"/>
        <v>6695993</v>
      </c>
      <c r="P7" s="702">
        <f t="shared" si="3"/>
        <v>1452761</v>
      </c>
      <c r="Q7" s="702">
        <f t="shared" si="4"/>
        <v>25915</v>
      </c>
      <c r="R7" s="702">
        <f t="shared" si="5"/>
        <v>8174669</v>
      </c>
    </row>
    <row r="8" spans="1:18" ht="15" customHeight="1" x14ac:dyDescent="0.2">
      <c r="A8" s="604" t="s">
        <v>100</v>
      </c>
      <c r="B8" s="10" t="s">
        <v>101</v>
      </c>
      <c r="C8" s="702">
        <f>'címrend kötelező'!FP11</f>
        <v>1229</v>
      </c>
      <c r="D8" s="702">
        <f>'címrend önként'!FP11</f>
        <v>0</v>
      </c>
      <c r="E8" s="702">
        <f>'címrend államig'!FP11</f>
        <v>0</v>
      </c>
      <c r="F8" s="702">
        <f t="shared" si="0"/>
        <v>1229</v>
      </c>
      <c r="G8" s="702">
        <f>'címrend kötelező'!EW11</f>
        <v>0</v>
      </c>
      <c r="H8" s="702">
        <f>'címrend önként'!EW11</f>
        <v>0</v>
      </c>
      <c r="I8" s="702">
        <f>'címrend államig'!EW11</f>
        <v>0</v>
      </c>
      <c r="J8" s="702">
        <f t="shared" si="1"/>
        <v>0</v>
      </c>
      <c r="K8" s="702">
        <f>'címrend kötelező'!DS11</f>
        <v>63500</v>
      </c>
      <c r="L8" s="702">
        <f>'címrend önként'!DS11</f>
        <v>73351</v>
      </c>
      <c r="M8" s="702">
        <f>'címrend államig'!DS11</f>
        <v>0</v>
      </c>
      <c r="N8" s="702">
        <f t="shared" si="6"/>
        <v>136851</v>
      </c>
      <c r="O8" s="702">
        <f t="shared" si="2"/>
        <v>64729</v>
      </c>
      <c r="P8" s="702">
        <f t="shared" si="3"/>
        <v>73351</v>
      </c>
      <c r="Q8" s="702">
        <f t="shared" si="4"/>
        <v>0</v>
      </c>
      <c r="R8" s="702">
        <f t="shared" si="5"/>
        <v>138080</v>
      </c>
    </row>
    <row r="9" spans="1:18" s="13" customFormat="1" ht="15" customHeight="1" x14ac:dyDescent="0.2">
      <c r="A9" s="605" t="s">
        <v>102</v>
      </c>
      <c r="B9" s="12" t="s">
        <v>103</v>
      </c>
      <c r="C9" s="39">
        <f>'címrend kötelező'!FP12</f>
        <v>0</v>
      </c>
      <c r="D9" s="39">
        <f>'címrend önként'!FP12</f>
        <v>0</v>
      </c>
      <c r="E9" s="39">
        <f>'címrend államig'!FP12</f>
        <v>0</v>
      </c>
      <c r="F9" s="39">
        <f t="shared" si="0"/>
        <v>0</v>
      </c>
      <c r="G9" s="39">
        <f>'címrend kötelező'!EW12</f>
        <v>0</v>
      </c>
      <c r="H9" s="39">
        <f>'címrend önként'!EW12</f>
        <v>0</v>
      </c>
      <c r="I9" s="39">
        <f>'címrend államig'!EW12</f>
        <v>0</v>
      </c>
      <c r="J9" s="39">
        <f t="shared" si="1"/>
        <v>0</v>
      </c>
      <c r="K9" s="39">
        <f>'címrend kötelező'!DS12</f>
        <v>1423823</v>
      </c>
      <c r="L9" s="39">
        <f>'címrend önként'!DS12</f>
        <v>1396305</v>
      </c>
      <c r="M9" s="39">
        <f>'címrend államig'!DS12</f>
        <v>0</v>
      </c>
      <c r="N9" s="39">
        <f t="shared" si="6"/>
        <v>2820128</v>
      </c>
      <c r="O9" s="39">
        <f t="shared" si="2"/>
        <v>1423823</v>
      </c>
      <c r="P9" s="39">
        <f t="shared" si="3"/>
        <v>1396305</v>
      </c>
      <c r="Q9" s="39">
        <f t="shared" si="4"/>
        <v>0</v>
      </c>
      <c r="R9" s="39">
        <f t="shared" si="5"/>
        <v>2820128</v>
      </c>
    </row>
    <row r="10" spans="1:18" ht="15" customHeight="1" x14ac:dyDescent="0.2">
      <c r="A10" s="604" t="s">
        <v>104</v>
      </c>
      <c r="B10" s="10" t="s">
        <v>105</v>
      </c>
      <c r="C10" s="702">
        <f>'címrend kötelező'!FP13</f>
        <v>0</v>
      </c>
      <c r="D10" s="702">
        <f>'címrend önként'!FP13</f>
        <v>0</v>
      </c>
      <c r="E10" s="702">
        <f>'címrend államig'!FP13</f>
        <v>0</v>
      </c>
      <c r="F10" s="702">
        <f t="shared" si="0"/>
        <v>0</v>
      </c>
      <c r="G10" s="702">
        <f>'címrend kötelező'!EW13</f>
        <v>0</v>
      </c>
      <c r="H10" s="702">
        <f>'címrend önként'!EW13</f>
        <v>0</v>
      </c>
      <c r="I10" s="702">
        <f>'címrend államig'!EW13</f>
        <v>0</v>
      </c>
      <c r="J10" s="702">
        <f t="shared" si="1"/>
        <v>0</v>
      </c>
      <c r="K10" s="702">
        <f>'címrend kötelező'!DS13</f>
        <v>0</v>
      </c>
      <c r="L10" s="702">
        <f>'címrend önként'!DS13</f>
        <v>0</v>
      </c>
      <c r="M10" s="702">
        <f>'címrend államig'!DS13</f>
        <v>0</v>
      </c>
      <c r="N10" s="702">
        <f t="shared" si="6"/>
        <v>0</v>
      </c>
      <c r="O10" s="702">
        <f t="shared" si="2"/>
        <v>0</v>
      </c>
      <c r="P10" s="702">
        <f t="shared" si="3"/>
        <v>0</v>
      </c>
      <c r="Q10" s="702">
        <f t="shared" si="4"/>
        <v>0</v>
      </c>
      <c r="R10" s="702">
        <f t="shared" si="5"/>
        <v>0</v>
      </c>
    </row>
    <row r="11" spans="1:18" ht="15" customHeight="1" x14ac:dyDescent="0.2">
      <c r="A11" s="606" t="s">
        <v>106</v>
      </c>
      <c r="B11" s="10" t="s">
        <v>107</v>
      </c>
      <c r="C11" s="702">
        <f>'címrend kötelező'!FP14</f>
        <v>0</v>
      </c>
      <c r="D11" s="702">
        <f>'címrend önként'!FP14</f>
        <v>0</v>
      </c>
      <c r="E11" s="702">
        <f>'címrend államig'!FP14</f>
        <v>0</v>
      </c>
      <c r="F11" s="702">
        <f t="shared" si="0"/>
        <v>0</v>
      </c>
      <c r="G11" s="702">
        <f>'címrend kötelező'!EW14</f>
        <v>0</v>
      </c>
      <c r="H11" s="702">
        <f>'címrend önként'!EW14</f>
        <v>0</v>
      </c>
      <c r="I11" s="702">
        <f>'címrend államig'!EW14</f>
        <v>0</v>
      </c>
      <c r="J11" s="702">
        <f t="shared" si="1"/>
        <v>0</v>
      </c>
      <c r="K11" s="702">
        <f>'címrend kötelező'!DS14</f>
        <v>0</v>
      </c>
      <c r="L11" s="702">
        <f>'címrend önként'!DS14</f>
        <v>0</v>
      </c>
      <c r="M11" s="702">
        <f>'címrend államig'!DS14</f>
        <v>0</v>
      </c>
      <c r="N11" s="702">
        <f t="shared" si="6"/>
        <v>0</v>
      </c>
      <c r="O11" s="702">
        <f t="shared" si="2"/>
        <v>0</v>
      </c>
      <c r="P11" s="702">
        <f t="shared" si="3"/>
        <v>0</v>
      </c>
      <c r="Q11" s="702">
        <f t="shared" si="4"/>
        <v>0</v>
      </c>
      <c r="R11" s="702">
        <f t="shared" si="5"/>
        <v>0</v>
      </c>
    </row>
    <row r="12" spans="1:18" ht="15" customHeight="1" x14ac:dyDescent="0.2">
      <c r="A12" s="28">
        <v>10</v>
      </c>
      <c r="B12" s="10" t="s">
        <v>108</v>
      </c>
      <c r="C12" s="702">
        <f>'címrend kötelező'!FP15</f>
        <v>0</v>
      </c>
      <c r="D12" s="702">
        <f>'címrend önként'!FP15</f>
        <v>0</v>
      </c>
      <c r="E12" s="702">
        <f>'címrend államig'!FP15</f>
        <v>0</v>
      </c>
      <c r="F12" s="702">
        <f t="shared" si="0"/>
        <v>0</v>
      </c>
      <c r="G12" s="702">
        <f>'címrend kötelező'!EW15</f>
        <v>0</v>
      </c>
      <c r="H12" s="702">
        <f>'címrend önként'!EW15</f>
        <v>0</v>
      </c>
      <c r="I12" s="702">
        <f>'címrend államig'!EW15</f>
        <v>0</v>
      </c>
      <c r="J12" s="702">
        <f t="shared" si="1"/>
        <v>0</v>
      </c>
      <c r="K12" s="702">
        <f>'címrend kötelező'!DS15</f>
        <v>116457</v>
      </c>
      <c r="L12" s="702">
        <f>'címrend önként'!DS15</f>
        <v>24420</v>
      </c>
      <c r="M12" s="702">
        <f>'címrend államig'!DS15</f>
        <v>0</v>
      </c>
      <c r="N12" s="702">
        <f t="shared" si="6"/>
        <v>140877</v>
      </c>
      <c r="O12" s="702">
        <f t="shared" si="2"/>
        <v>116457</v>
      </c>
      <c r="P12" s="702">
        <f t="shared" si="3"/>
        <v>24420</v>
      </c>
      <c r="Q12" s="702">
        <f t="shared" si="4"/>
        <v>0</v>
      </c>
      <c r="R12" s="702">
        <f t="shared" si="5"/>
        <v>140877</v>
      </c>
    </row>
    <row r="13" spans="1:18" ht="15" customHeight="1" x14ac:dyDescent="0.2">
      <c r="A13" s="606" t="s">
        <v>109</v>
      </c>
      <c r="B13" s="10" t="s">
        <v>110</v>
      </c>
      <c r="C13" s="702">
        <f>'címrend kötelező'!FP16</f>
        <v>0</v>
      </c>
      <c r="D13" s="702">
        <f>'címrend önként'!FP16</f>
        <v>0</v>
      </c>
      <c r="E13" s="702">
        <f>'címrend államig'!FP16</f>
        <v>0</v>
      </c>
      <c r="F13" s="702">
        <f t="shared" si="0"/>
        <v>0</v>
      </c>
      <c r="G13" s="702">
        <f>'címrend kötelező'!EW16</f>
        <v>0</v>
      </c>
      <c r="H13" s="702">
        <f>'címrend önként'!EW16</f>
        <v>0</v>
      </c>
      <c r="I13" s="702">
        <f>'címrend államig'!EW16</f>
        <v>0</v>
      </c>
      <c r="J13" s="702">
        <f t="shared" si="1"/>
        <v>0</v>
      </c>
      <c r="K13" s="702">
        <f>'címrend kötelező'!DS16</f>
        <v>868567</v>
      </c>
      <c r="L13" s="702">
        <f>'címrend önként'!DS16</f>
        <v>1297278</v>
      </c>
      <c r="M13" s="702">
        <f>'címrend államig'!DS16</f>
        <v>0</v>
      </c>
      <c r="N13" s="702">
        <f t="shared" si="6"/>
        <v>2165845</v>
      </c>
      <c r="O13" s="702">
        <f t="shared" si="2"/>
        <v>868567</v>
      </c>
      <c r="P13" s="702">
        <f t="shared" si="3"/>
        <v>1297278</v>
      </c>
      <c r="Q13" s="702">
        <f t="shared" si="4"/>
        <v>0</v>
      </c>
      <c r="R13" s="702">
        <f t="shared" si="5"/>
        <v>2165845</v>
      </c>
    </row>
    <row r="14" spans="1:18" ht="15" customHeight="1" x14ac:dyDescent="0.2">
      <c r="A14" s="28">
        <v>12</v>
      </c>
      <c r="B14" s="10" t="s">
        <v>111</v>
      </c>
      <c r="C14" s="702">
        <f>'címrend kötelező'!FP17</f>
        <v>0</v>
      </c>
      <c r="D14" s="702">
        <f>'címrend önként'!FP17</f>
        <v>0</v>
      </c>
      <c r="E14" s="702">
        <f>'címrend államig'!FP17</f>
        <v>0</v>
      </c>
      <c r="F14" s="702">
        <f t="shared" si="0"/>
        <v>0</v>
      </c>
      <c r="G14" s="702">
        <f>'címrend kötelező'!EW17</f>
        <v>0</v>
      </c>
      <c r="H14" s="702">
        <f>'címrend önként'!EW17</f>
        <v>0</v>
      </c>
      <c r="I14" s="702">
        <f>'címrend államig'!EW17</f>
        <v>0</v>
      </c>
      <c r="J14" s="702">
        <f t="shared" si="1"/>
        <v>0</v>
      </c>
      <c r="K14" s="702">
        <f>'címrend kötelező'!DS17</f>
        <v>438799</v>
      </c>
      <c r="L14" s="702">
        <f>'címrend önként'!DS17</f>
        <v>74607</v>
      </c>
      <c r="M14" s="702">
        <f>'címrend államig'!DS17</f>
        <v>0</v>
      </c>
      <c r="N14" s="702">
        <f t="shared" si="6"/>
        <v>513406</v>
      </c>
      <c r="O14" s="702">
        <f t="shared" si="2"/>
        <v>438799</v>
      </c>
      <c r="P14" s="702">
        <f t="shared" si="3"/>
        <v>74607</v>
      </c>
      <c r="Q14" s="702">
        <f t="shared" si="4"/>
        <v>0</v>
      </c>
      <c r="R14" s="702">
        <f t="shared" si="5"/>
        <v>513406</v>
      </c>
    </row>
    <row r="15" spans="1:18" s="13" customFormat="1" ht="15" customHeight="1" x14ac:dyDescent="0.2">
      <c r="A15" s="413" t="s">
        <v>112</v>
      </c>
      <c r="B15" s="12" t="s">
        <v>113</v>
      </c>
      <c r="C15" s="39">
        <f>'címrend kötelező'!FP18</f>
        <v>184477</v>
      </c>
      <c r="D15" s="39">
        <f>'címrend önként'!FP18</f>
        <v>35162</v>
      </c>
      <c r="E15" s="39">
        <f>'címrend államig'!FP18</f>
        <v>0</v>
      </c>
      <c r="F15" s="39">
        <f t="shared" si="0"/>
        <v>219639</v>
      </c>
      <c r="G15" s="39">
        <f>'címrend kötelező'!EW18</f>
        <v>116950</v>
      </c>
      <c r="H15" s="39">
        <f>'címrend önként'!EW18</f>
        <v>0</v>
      </c>
      <c r="I15" s="39">
        <f>'címrend államig'!EW18</f>
        <v>0</v>
      </c>
      <c r="J15" s="39">
        <f t="shared" si="1"/>
        <v>116950</v>
      </c>
      <c r="K15" s="39">
        <f>'címrend kötelező'!DS18</f>
        <v>118540</v>
      </c>
      <c r="L15" s="39">
        <f>'címrend önként'!DS18</f>
        <v>5935766</v>
      </c>
      <c r="M15" s="39">
        <f>'címrend államig'!DS18</f>
        <v>0</v>
      </c>
      <c r="N15" s="39">
        <f t="shared" si="6"/>
        <v>6054306</v>
      </c>
      <c r="O15" s="39">
        <f t="shared" si="2"/>
        <v>419967</v>
      </c>
      <c r="P15" s="39">
        <f t="shared" si="3"/>
        <v>5970928</v>
      </c>
      <c r="Q15" s="39">
        <f t="shared" si="4"/>
        <v>0</v>
      </c>
      <c r="R15" s="39">
        <f t="shared" si="5"/>
        <v>6390895</v>
      </c>
    </row>
    <row r="16" spans="1:18" ht="15" customHeight="1" x14ac:dyDescent="0.2">
      <c r="A16" s="28">
        <v>14</v>
      </c>
      <c r="B16" s="10" t="s">
        <v>114</v>
      </c>
      <c r="C16" s="702">
        <f>'címrend kötelező'!FP19</f>
        <v>31215</v>
      </c>
      <c r="D16" s="702">
        <f>'címrend önként'!FP19</f>
        <v>7764</v>
      </c>
      <c r="E16" s="702">
        <f>'címrend államig'!FP19</f>
        <v>0</v>
      </c>
      <c r="F16" s="702">
        <f t="shared" si="0"/>
        <v>38979</v>
      </c>
      <c r="G16" s="702">
        <f>'címrend kötelező'!EW19</f>
        <v>100150</v>
      </c>
      <c r="H16" s="702">
        <f>'címrend önként'!EW19</f>
        <v>0</v>
      </c>
      <c r="I16" s="702">
        <f>'címrend államig'!EW19</f>
        <v>0</v>
      </c>
      <c r="J16" s="702">
        <f t="shared" si="1"/>
        <v>100150</v>
      </c>
      <c r="K16" s="702">
        <f>'címrend kötelező'!DS19</f>
        <v>15240</v>
      </c>
      <c r="L16" s="702">
        <f>'címrend önként'!DS19</f>
        <v>674803</v>
      </c>
      <c r="M16" s="702">
        <f>'címrend államig'!DS19</f>
        <v>0</v>
      </c>
      <c r="N16" s="702">
        <f t="shared" si="6"/>
        <v>690043</v>
      </c>
      <c r="O16" s="702">
        <f t="shared" si="2"/>
        <v>146605</v>
      </c>
      <c r="P16" s="702">
        <f t="shared" si="3"/>
        <v>682567</v>
      </c>
      <c r="Q16" s="702">
        <f t="shared" si="4"/>
        <v>0</v>
      </c>
      <c r="R16" s="702">
        <f t="shared" si="5"/>
        <v>829172</v>
      </c>
    </row>
    <row r="17" spans="1:18" ht="15" customHeight="1" x14ac:dyDescent="0.2">
      <c r="A17" s="606" t="s">
        <v>115</v>
      </c>
      <c r="B17" s="10" t="s">
        <v>116</v>
      </c>
      <c r="C17" s="702">
        <f>'címrend kötelező'!FP20</f>
        <v>153262</v>
      </c>
      <c r="D17" s="702">
        <f>'címrend önként'!FP20</f>
        <v>27398</v>
      </c>
      <c r="E17" s="702">
        <f>'címrend államig'!FP20</f>
        <v>0</v>
      </c>
      <c r="F17" s="702">
        <f t="shared" si="0"/>
        <v>180660</v>
      </c>
      <c r="G17" s="702">
        <f>'címrend kötelező'!EW20</f>
        <v>16800</v>
      </c>
      <c r="H17" s="702">
        <f>'címrend önként'!EW20</f>
        <v>0</v>
      </c>
      <c r="I17" s="702">
        <f>'címrend államig'!EW20</f>
        <v>0</v>
      </c>
      <c r="J17" s="702">
        <f t="shared" si="1"/>
        <v>16800</v>
      </c>
      <c r="K17" s="702">
        <f>'címrend kötelező'!DS20</f>
        <v>0</v>
      </c>
      <c r="L17" s="702">
        <f>'címrend önként'!DS20</f>
        <v>2493352</v>
      </c>
      <c r="M17" s="702">
        <f>'címrend államig'!DS20</f>
        <v>0</v>
      </c>
      <c r="N17" s="702">
        <f t="shared" si="6"/>
        <v>2493352</v>
      </c>
      <c r="O17" s="702">
        <f t="shared" si="2"/>
        <v>170062</v>
      </c>
      <c r="P17" s="702">
        <f t="shared" si="3"/>
        <v>2520750</v>
      </c>
      <c r="Q17" s="702">
        <f t="shared" si="4"/>
        <v>0</v>
      </c>
      <c r="R17" s="702">
        <f t="shared" si="5"/>
        <v>2690812</v>
      </c>
    </row>
    <row r="18" spans="1:18" s="13" customFormat="1" ht="15" customHeight="1" x14ac:dyDescent="0.2">
      <c r="A18" s="607">
        <v>16</v>
      </c>
      <c r="B18" s="12" t="s">
        <v>117</v>
      </c>
      <c r="C18" s="39">
        <f>'címrend kötelező'!FP21</f>
        <v>0</v>
      </c>
      <c r="D18" s="39">
        <f>'címrend önként'!FP21</f>
        <v>0</v>
      </c>
      <c r="E18" s="39">
        <f>'címrend államig'!FP21</f>
        <v>0</v>
      </c>
      <c r="F18" s="39">
        <f t="shared" si="0"/>
        <v>0</v>
      </c>
      <c r="G18" s="39">
        <f>'címrend kötelező'!EW21</f>
        <v>0</v>
      </c>
      <c r="H18" s="39">
        <f>'címrend önként'!EW21</f>
        <v>0</v>
      </c>
      <c r="I18" s="39">
        <f>'címrend államig'!EW21</f>
        <v>0</v>
      </c>
      <c r="J18" s="39">
        <f t="shared" si="1"/>
        <v>0</v>
      </c>
      <c r="K18" s="39">
        <f>'címrend kötelező'!DS21</f>
        <v>103300</v>
      </c>
      <c r="L18" s="39">
        <f>'címrend önként'!DS21</f>
        <v>2767611</v>
      </c>
      <c r="M18" s="39">
        <f>'címrend államig'!DS21</f>
        <v>0</v>
      </c>
      <c r="N18" s="39">
        <f t="shared" si="6"/>
        <v>2870911</v>
      </c>
      <c r="O18" s="39">
        <f t="shared" si="2"/>
        <v>103300</v>
      </c>
      <c r="P18" s="39">
        <f t="shared" si="3"/>
        <v>2767611</v>
      </c>
      <c r="Q18" s="39">
        <f t="shared" si="4"/>
        <v>0</v>
      </c>
      <c r="R18" s="39">
        <f t="shared" si="5"/>
        <v>2870911</v>
      </c>
    </row>
    <row r="19" spans="1:18" ht="15" customHeight="1" x14ac:dyDescent="0.2">
      <c r="A19" s="606" t="s">
        <v>118</v>
      </c>
      <c r="B19" s="10" t="s">
        <v>119</v>
      </c>
      <c r="C19" s="702">
        <f>'címrend kötelező'!FP22</f>
        <v>0</v>
      </c>
      <c r="D19" s="702">
        <f>'címrend önként'!FP22</f>
        <v>0</v>
      </c>
      <c r="E19" s="702">
        <f>'címrend államig'!FP22</f>
        <v>0</v>
      </c>
      <c r="F19" s="702">
        <f t="shared" si="0"/>
        <v>0</v>
      </c>
      <c r="G19" s="702">
        <f>'címrend kötelező'!EW22</f>
        <v>0</v>
      </c>
      <c r="H19" s="702">
        <f>'címrend önként'!EW22</f>
        <v>0</v>
      </c>
      <c r="I19" s="702">
        <f>'címrend államig'!EW22</f>
        <v>0</v>
      </c>
      <c r="J19" s="702">
        <f t="shared" si="1"/>
        <v>0</v>
      </c>
      <c r="K19" s="702">
        <f>'címrend kötelező'!DS22</f>
        <v>0</v>
      </c>
      <c r="L19" s="702">
        <f>'címrend önként'!DS22</f>
        <v>500000</v>
      </c>
      <c r="M19" s="702">
        <f>'címrend államig'!DS22</f>
        <v>0</v>
      </c>
      <c r="N19" s="702">
        <f t="shared" si="6"/>
        <v>500000</v>
      </c>
      <c r="O19" s="702">
        <f t="shared" si="2"/>
        <v>0</v>
      </c>
      <c r="P19" s="702">
        <f t="shared" si="3"/>
        <v>500000</v>
      </c>
      <c r="Q19" s="702">
        <f t="shared" si="4"/>
        <v>0</v>
      </c>
      <c r="R19" s="702">
        <f t="shared" si="5"/>
        <v>500000</v>
      </c>
    </row>
    <row r="20" spans="1:18" ht="15" customHeight="1" x14ac:dyDescent="0.2">
      <c r="A20" s="606" t="s">
        <v>120</v>
      </c>
      <c r="B20" s="10" t="s">
        <v>121</v>
      </c>
      <c r="C20" s="702">
        <f>'címrend kötelező'!FP23</f>
        <v>0</v>
      </c>
      <c r="D20" s="702">
        <f>'címrend önként'!FP23</f>
        <v>0</v>
      </c>
      <c r="E20" s="702">
        <f>'címrend államig'!FP23</f>
        <v>0</v>
      </c>
      <c r="F20" s="702">
        <f t="shared" si="0"/>
        <v>0</v>
      </c>
      <c r="G20" s="702">
        <f>'címrend kötelező'!EW23</f>
        <v>0</v>
      </c>
      <c r="H20" s="702">
        <f>'címrend önként'!EW23</f>
        <v>0</v>
      </c>
      <c r="I20" s="702">
        <f>'címrend államig'!EW23</f>
        <v>0</v>
      </c>
      <c r="J20" s="702">
        <f t="shared" si="1"/>
        <v>0</v>
      </c>
      <c r="K20" s="702">
        <f>'címrend kötelező'!DS23</f>
        <v>15300</v>
      </c>
      <c r="L20" s="702">
        <f>'címrend önként'!DS23</f>
        <v>225883</v>
      </c>
      <c r="M20" s="702">
        <f>'címrend államig'!DS23</f>
        <v>0</v>
      </c>
      <c r="N20" s="702">
        <f t="shared" si="6"/>
        <v>241183</v>
      </c>
      <c r="O20" s="702">
        <f t="shared" si="2"/>
        <v>15300</v>
      </c>
      <c r="P20" s="702">
        <f t="shared" si="3"/>
        <v>225883</v>
      </c>
      <c r="Q20" s="702">
        <f t="shared" si="4"/>
        <v>0</v>
      </c>
      <c r="R20" s="702">
        <f t="shared" si="5"/>
        <v>241183</v>
      </c>
    </row>
    <row r="21" spans="1:18" ht="15" customHeight="1" x14ac:dyDescent="0.2">
      <c r="A21" s="28">
        <v>19</v>
      </c>
      <c r="B21" s="10" t="s">
        <v>122</v>
      </c>
      <c r="C21" s="702">
        <f>'címrend kötelező'!FP24</f>
        <v>0</v>
      </c>
      <c r="D21" s="702">
        <f>'címrend önként'!FP24</f>
        <v>0</v>
      </c>
      <c r="E21" s="702">
        <f>'címrend államig'!FP24</f>
        <v>0</v>
      </c>
      <c r="F21" s="702">
        <f t="shared" si="0"/>
        <v>0</v>
      </c>
      <c r="G21" s="702">
        <f>'címrend kötelező'!EW24</f>
        <v>0</v>
      </c>
      <c r="H21" s="702">
        <f>'címrend önként'!EW24</f>
        <v>0</v>
      </c>
      <c r="I21" s="702">
        <f>'címrend államig'!EW24</f>
        <v>0</v>
      </c>
      <c r="J21" s="702">
        <f t="shared" si="1"/>
        <v>0</v>
      </c>
      <c r="K21" s="702">
        <f>'címrend kötelező'!DS24</f>
        <v>88000</v>
      </c>
      <c r="L21" s="702">
        <f>'címrend önként'!DS24</f>
        <v>808960</v>
      </c>
      <c r="M21" s="702">
        <f>'címrend államig'!DS24</f>
        <v>0</v>
      </c>
      <c r="N21" s="702">
        <f t="shared" si="6"/>
        <v>896960</v>
      </c>
      <c r="O21" s="702">
        <f t="shared" si="2"/>
        <v>88000</v>
      </c>
      <c r="P21" s="702">
        <f t="shared" si="3"/>
        <v>808960</v>
      </c>
      <c r="Q21" s="702">
        <f t="shared" si="4"/>
        <v>0</v>
      </c>
      <c r="R21" s="702">
        <f t="shared" si="5"/>
        <v>896960</v>
      </c>
    </row>
    <row r="22" spans="1:18" ht="15" customHeight="1" x14ac:dyDescent="0.2">
      <c r="A22" s="606" t="s">
        <v>123</v>
      </c>
      <c r="B22" s="10" t="s">
        <v>33</v>
      </c>
      <c r="C22" s="702">
        <f>'címrend kötelező'!FP25</f>
        <v>0</v>
      </c>
      <c r="D22" s="702">
        <f>'címrend önként'!FP25</f>
        <v>0</v>
      </c>
      <c r="E22" s="702">
        <f>'címrend államig'!FP25</f>
        <v>0</v>
      </c>
      <c r="F22" s="702">
        <f t="shared" si="0"/>
        <v>0</v>
      </c>
      <c r="G22" s="702">
        <f>'címrend kötelező'!EW25</f>
        <v>0</v>
      </c>
      <c r="H22" s="702">
        <f>'címrend önként'!EW25</f>
        <v>0</v>
      </c>
      <c r="I22" s="702">
        <f>'címrend államig'!EW25</f>
        <v>0</v>
      </c>
      <c r="J22" s="702">
        <f t="shared" si="1"/>
        <v>0</v>
      </c>
      <c r="K22" s="702">
        <f>'címrend kötelező'!DS25</f>
        <v>0</v>
      </c>
      <c r="L22" s="702">
        <f>'címrend önként'!DS25</f>
        <v>1232768</v>
      </c>
      <c r="M22" s="702">
        <f>'címrend államig'!DS25</f>
        <v>0</v>
      </c>
      <c r="N22" s="702">
        <f t="shared" si="6"/>
        <v>1232768</v>
      </c>
      <c r="O22" s="702">
        <f t="shared" si="2"/>
        <v>0</v>
      </c>
      <c r="P22" s="702">
        <f t="shared" si="3"/>
        <v>1232768</v>
      </c>
      <c r="Q22" s="702">
        <f t="shared" si="4"/>
        <v>0</v>
      </c>
      <c r="R22" s="702">
        <f t="shared" si="5"/>
        <v>1232768</v>
      </c>
    </row>
    <row r="23" spans="1:18" s="13" customFormat="1" ht="15" customHeight="1" thickBot="1" x14ac:dyDescent="0.25">
      <c r="A23" s="608" t="s">
        <v>124</v>
      </c>
      <c r="B23" s="34" t="s">
        <v>125</v>
      </c>
      <c r="C23" s="191">
        <f>'címrend kötelező'!FP26</f>
        <v>5902294</v>
      </c>
      <c r="D23" s="191">
        <f>'címrend önként'!FP26</f>
        <v>642743</v>
      </c>
      <c r="E23" s="191">
        <f>'címrend államig'!FP26</f>
        <v>0</v>
      </c>
      <c r="F23" s="191">
        <f t="shared" si="0"/>
        <v>6545037</v>
      </c>
      <c r="G23" s="191">
        <f>'címrend kötelező'!EW26</f>
        <v>2170606</v>
      </c>
      <c r="H23" s="191">
        <f>'címrend önként'!EW26</f>
        <v>71341</v>
      </c>
      <c r="I23" s="191">
        <f>'címrend államig'!EW26</f>
        <v>308221</v>
      </c>
      <c r="J23" s="191">
        <f t="shared" si="1"/>
        <v>2550168</v>
      </c>
      <c r="K23" s="191">
        <f>'címrend kötelező'!DS26</f>
        <v>6117813</v>
      </c>
      <c r="L23" s="191">
        <f>'címrend önként'!DS26</f>
        <v>8797669</v>
      </c>
      <c r="M23" s="191">
        <f>'címrend államig'!DS26</f>
        <v>0</v>
      </c>
      <c r="N23" s="191">
        <f t="shared" si="6"/>
        <v>14915482</v>
      </c>
      <c r="O23" s="191">
        <f t="shared" si="2"/>
        <v>14190713</v>
      </c>
      <c r="P23" s="191">
        <f t="shared" si="3"/>
        <v>9511753</v>
      </c>
      <c r="Q23" s="191">
        <f t="shared" si="4"/>
        <v>308221</v>
      </c>
      <c r="R23" s="191">
        <f t="shared" si="5"/>
        <v>24010687</v>
      </c>
    </row>
    <row r="24" spans="1:18" s="13" customFormat="1" ht="19.899999999999999" customHeight="1" thickBot="1" x14ac:dyDescent="0.25">
      <c r="A24" s="609">
        <v>22</v>
      </c>
      <c r="B24" s="33" t="s">
        <v>126</v>
      </c>
      <c r="C24" s="190">
        <f>'címrend kötelező'!FP27</f>
        <v>5902294</v>
      </c>
      <c r="D24" s="190">
        <f>'címrend önként'!FP27</f>
        <v>642743</v>
      </c>
      <c r="E24" s="190">
        <f>'címrend államig'!FP27</f>
        <v>0</v>
      </c>
      <c r="F24" s="190">
        <f t="shared" si="0"/>
        <v>6545037</v>
      </c>
      <c r="G24" s="190">
        <f>'címrend kötelező'!EW27</f>
        <v>2170606</v>
      </c>
      <c r="H24" s="190">
        <f>'címrend önként'!EW27</f>
        <v>71341</v>
      </c>
      <c r="I24" s="190">
        <f>'címrend államig'!EW27</f>
        <v>308221</v>
      </c>
      <c r="J24" s="190">
        <f t="shared" si="1"/>
        <v>2550168</v>
      </c>
      <c r="K24" s="190" t="e">
        <f>'címrend kötelező'!DS27</f>
        <v>#REF!</v>
      </c>
      <c r="L24" s="190">
        <f>'címrend önként'!DS27</f>
        <v>7159609</v>
      </c>
      <c r="M24" s="190">
        <f>'címrend államig'!DS27</f>
        <v>0</v>
      </c>
      <c r="N24" s="190" t="e">
        <f t="shared" si="6"/>
        <v>#REF!</v>
      </c>
      <c r="O24" s="190" t="e">
        <f t="shared" si="2"/>
        <v>#REF!</v>
      </c>
      <c r="P24" s="190">
        <f t="shared" si="3"/>
        <v>7873693</v>
      </c>
      <c r="Q24" s="190">
        <f t="shared" si="4"/>
        <v>308221</v>
      </c>
      <c r="R24" s="190" t="e">
        <f t="shared" si="5"/>
        <v>#REF!</v>
      </c>
    </row>
    <row r="25" spans="1:18" s="13" customFormat="1" ht="15" customHeight="1" x14ac:dyDescent="0.2">
      <c r="A25" s="603" t="s">
        <v>127</v>
      </c>
      <c r="B25" s="32" t="s">
        <v>128</v>
      </c>
      <c r="C25" s="39">
        <f>'címrend kötelező'!FP28</f>
        <v>1811555</v>
      </c>
      <c r="D25" s="39">
        <f>'címrend önként'!FP28</f>
        <v>49017</v>
      </c>
      <c r="E25" s="39">
        <f>'címrend államig'!FP28</f>
        <v>0</v>
      </c>
      <c r="F25" s="39">
        <f t="shared" si="0"/>
        <v>1860572</v>
      </c>
      <c r="G25" s="39">
        <f>'címrend kötelező'!EW28</f>
        <v>39000</v>
      </c>
      <c r="H25" s="39">
        <f>'címrend önként'!EW28</f>
        <v>0</v>
      </c>
      <c r="I25" s="39">
        <f>'címrend államig'!EW28</f>
        <v>3200</v>
      </c>
      <c r="J25" s="39">
        <f t="shared" si="1"/>
        <v>42200</v>
      </c>
      <c r="K25" s="39" t="e">
        <f>'címrend kötelező'!DS28</f>
        <v>#REF!</v>
      </c>
      <c r="L25" s="39">
        <f>'címrend önként'!DS28</f>
        <v>560868</v>
      </c>
      <c r="M25" s="39">
        <f>'címrend államig'!DS28</f>
        <v>0</v>
      </c>
      <c r="N25" s="39" t="e">
        <f t="shared" si="6"/>
        <v>#REF!</v>
      </c>
      <c r="O25" s="39" t="e">
        <f t="shared" si="2"/>
        <v>#REF!</v>
      </c>
      <c r="P25" s="39">
        <f t="shared" si="3"/>
        <v>609885</v>
      </c>
      <c r="Q25" s="39">
        <f t="shared" si="4"/>
        <v>3200</v>
      </c>
      <c r="R25" s="39" t="e">
        <f t="shared" si="5"/>
        <v>#REF!</v>
      </c>
    </row>
    <row r="26" spans="1:18" s="13" customFormat="1" ht="30" customHeight="1" x14ac:dyDescent="0.2">
      <c r="A26" s="607">
        <v>24</v>
      </c>
      <c r="B26" s="5" t="s">
        <v>129</v>
      </c>
      <c r="C26" s="39">
        <f>'címrend kötelező'!FP29</f>
        <v>1542447</v>
      </c>
      <c r="D26" s="39">
        <f>'címrend önként'!FP29</f>
        <v>33104</v>
      </c>
      <c r="E26" s="39">
        <f>'címrend államig'!FP29</f>
        <v>0</v>
      </c>
      <c r="F26" s="39">
        <f t="shared" si="0"/>
        <v>1575551</v>
      </c>
      <c r="G26" s="39">
        <f>'címrend kötelező'!EW29</f>
        <v>0</v>
      </c>
      <c r="H26" s="39">
        <f>'címrend önként'!EW29</f>
        <v>0</v>
      </c>
      <c r="I26" s="39">
        <f>'címrend államig'!EW29</f>
        <v>0</v>
      </c>
      <c r="J26" s="39">
        <f t="shared" si="1"/>
        <v>0</v>
      </c>
      <c r="K26" s="39" t="e">
        <f>'címrend kötelező'!DS29</f>
        <v>#REF!</v>
      </c>
      <c r="L26" s="39">
        <f>'címrend önként'!DS29</f>
        <v>19016</v>
      </c>
      <c r="M26" s="39">
        <f>'címrend államig'!DS29</f>
        <v>0</v>
      </c>
      <c r="N26" s="39" t="e">
        <f t="shared" si="6"/>
        <v>#REF!</v>
      </c>
      <c r="O26" s="39" t="e">
        <f t="shared" si="2"/>
        <v>#REF!</v>
      </c>
      <c r="P26" s="39">
        <f t="shared" si="3"/>
        <v>52120</v>
      </c>
      <c r="Q26" s="39">
        <f t="shared" si="4"/>
        <v>0</v>
      </c>
      <c r="R26" s="39" t="e">
        <f t="shared" si="5"/>
        <v>#REF!</v>
      </c>
    </row>
    <row r="27" spans="1:18" ht="15" customHeight="1" x14ac:dyDescent="0.2">
      <c r="A27" s="606" t="s">
        <v>130</v>
      </c>
      <c r="B27" s="16" t="s">
        <v>131</v>
      </c>
      <c r="C27" s="702">
        <f>'címrend kötelező'!FP30</f>
        <v>0</v>
      </c>
      <c r="D27" s="702">
        <f>'címrend önként'!FP30</f>
        <v>0</v>
      </c>
      <c r="E27" s="702">
        <f>'címrend államig'!FP30</f>
        <v>0</v>
      </c>
      <c r="F27" s="702">
        <f t="shared" si="0"/>
        <v>0</v>
      </c>
      <c r="G27" s="702">
        <f>'címrend kötelező'!EW30</f>
        <v>0</v>
      </c>
      <c r="H27" s="702">
        <f>'címrend önként'!EW30</f>
        <v>0</v>
      </c>
      <c r="I27" s="702">
        <f>'címrend államig'!EW30</f>
        <v>0</v>
      </c>
      <c r="J27" s="702">
        <f t="shared" si="1"/>
        <v>0</v>
      </c>
      <c r="K27" s="702" t="e">
        <f>'címrend kötelező'!DS30</f>
        <v>#REF!</v>
      </c>
      <c r="L27" s="702">
        <f>'címrend önként'!DS30</f>
        <v>0</v>
      </c>
      <c r="M27" s="702">
        <f>'címrend államig'!DS30</f>
        <v>0</v>
      </c>
      <c r="N27" s="702" t="e">
        <f t="shared" si="6"/>
        <v>#REF!</v>
      </c>
      <c r="O27" s="702" t="e">
        <f t="shared" si="2"/>
        <v>#REF!</v>
      </c>
      <c r="P27" s="702">
        <f t="shared" si="3"/>
        <v>0</v>
      </c>
      <c r="Q27" s="702">
        <f t="shared" si="4"/>
        <v>0</v>
      </c>
      <c r="R27" s="702" t="e">
        <f t="shared" si="5"/>
        <v>#REF!</v>
      </c>
    </row>
    <row r="28" spans="1:18" ht="15" customHeight="1" x14ac:dyDescent="0.2">
      <c r="A28" s="28">
        <v>26</v>
      </c>
      <c r="B28" s="16" t="s">
        <v>132</v>
      </c>
      <c r="C28" s="702">
        <f>'címrend kötelező'!FP31</f>
        <v>0</v>
      </c>
      <c r="D28" s="702">
        <f>'címrend önként'!FP31</f>
        <v>0</v>
      </c>
      <c r="E28" s="702">
        <f>'címrend államig'!FP31</f>
        <v>0</v>
      </c>
      <c r="F28" s="702">
        <f t="shared" si="0"/>
        <v>0</v>
      </c>
      <c r="G28" s="702">
        <f>'címrend kötelező'!EW31</f>
        <v>0</v>
      </c>
      <c r="H28" s="702">
        <f>'címrend önként'!EW31</f>
        <v>0</v>
      </c>
      <c r="I28" s="702">
        <f>'címrend államig'!EW31</f>
        <v>0</v>
      </c>
      <c r="J28" s="702">
        <f t="shared" si="1"/>
        <v>0</v>
      </c>
      <c r="K28" s="702">
        <f>'címrend kötelező'!DS31</f>
        <v>0</v>
      </c>
      <c r="L28" s="702">
        <f>'címrend önként'!DS31</f>
        <v>0</v>
      </c>
      <c r="M28" s="702">
        <f>'címrend államig'!DS31</f>
        <v>0</v>
      </c>
      <c r="N28" s="702">
        <f t="shared" si="6"/>
        <v>0</v>
      </c>
      <c r="O28" s="702">
        <f t="shared" si="2"/>
        <v>0</v>
      </c>
      <c r="P28" s="702">
        <f t="shared" si="3"/>
        <v>0</v>
      </c>
      <c r="Q28" s="702">
        <f t="shared" si="4"/>
        <v>0</v>
      </c>
      <c r="R28" s="702">
        <f t="shared" si="5"/>
        <v>0</v>
      </c>
    </row>
    <row r="29" spans="1:18" ht="15" customHeight="1" x14ac:dyDescent="0.2">
      <c r="A29" s="606" t="s">
        <v>133</v>
      </c>
      <c r="B29" s="16" t="s">
        <v>134</v>
      </c>
      <c r="C29" s="702">
        <f>'címrend kötelező'!FP32</f>
        <v>0</v>
      </c>
      <c r="D29" s="702">
        <f>'címrend önként'!FP32</f>
        <v>0</v>
      </c>
      <c r="E29" s="702">
        <f>'címrend államig'!FP32</f>
        <v>0</v>
      </c>
      <c r="F29" s="702">
        <f t="shared" si="0"/>
        <v>0</v>
      </c>
      <c r="G29" s="702">
        <f>'címrend kötelező'!EW32</f>
        <v>0</v>
      </c>
      <c r="H29" s="702">
        <f>'címrend önként'!EW32</f>
        <v>0</v>
      </c>
      <c r="I29" s="702">
        <f>'címrend államig'!EW32</f>
        <v>0</v>
      </c>
      <c r="J29" s="702">
        <f t="shared" si="1"/>
        <v>0</v>
      </c>
      <c r="K29" s="702">
        <f>'címrend kötelező'!DS32</f>
        <v>0</v>
      </c>
      <c r="L29" s="702">
        <f>'címrend önként'!DS32</f>
        <v>0</v>
      </c>
      <c r="M29" s="702">
        <f>'címrend államig'!DS32</f>
        <v>0</v>
      </c>
      <c r="N29" s="702">
        <f t="shared" si="6"/>
        <v>0</v>
      </c>
      <c r="O29" s="702">
        <f t="shared" si="2"/>
        <v>0</v>
      </c>
      <c r="P29" s="702">
        <f t="shared" si="3"/>
        <v>0</v>
      </c>
      <c r="Q29" s="702">
        <f t="shared" si="4"/>
        <v>0</v>
      </c>
      <c r="R29" s="702">
        <f t="shared" si="5"/>
        <v>0</v>
      </c>
    </row>
    <row r="30" spans="1:18" ht="15" customHeight="1" x14ac:dyDescent="0.2">
      <c r="A30" s="606" t="s">
        <v>135</v>
      </c>
      <c r="B30" s="16" t="s">
        <v>136</v>
      </c>
      <c r="C30" s="702">
        <f>'címrend kötelező'!FP33</f>
        <v>0</v>
      </c>
      <c r="D30" s="702">
        <f>'címrend önként'!FP33</f>
        <v>0</v>
      </c>
      <c r="E30" s="702">
        <f>'címrend államig'!FP33</f>
        <v>0</v>
      </c>
      <c r="F30" s="702">
        <f t="shared" si="0"/>
        <v>0</v>
      </c>
      <c r="G30" s="702">
        <f>'címrend kötelező'!EW33</f>
        <v>0</v>
      </c>
      <c r="H30" s="702">
        <f>'címrend önként'!EW33</f>
        <v>0</v>
      </c>
      <c r="I30" s="702">
        <f>'címrend államig'!EW33</f>
        <v>0</v>
      </c>
      <c r="J30" s="702">
        <f t="shared" si="1"/>
        <v>0</v>
      </c>
      <c r="K30" s="702">
        <f>'címrend kötelező'!DS33</f>
        <v>0</v>
      </c>
      <c r="L30" s="702">
        <f>'címrend önként'!DS33</f>
        <v>0</v>
      </c>
      <c r="M30" s="702">
        <f>'címrend államig'!DS33</f>
        <v>0</v>
      </c>
      <c r="N30" s="702">
        <f t="shared" si="6"/>
        <v>0</v>
      </c>
      <c r="O30" s="702">
        <f t="shared" si="2"/>
        <v>0</v>
      </c>
      <c r="P30" s="702">
        <f t="shared" si="3"/>
        <v>0</v>
      </c>
      <c r="Q30" s="702">
        <f t="shared" si="4"/>
        <v>0</v>
      </c>
      <c r="R30" s="702">
        <f t="shared" si="5"/>
        <v>0</v>
      </c>
    </row>
    <row r="31" spans="1:18" ht="15" customHeight="1" x14ac:dyDescent="0.2">
      <c r="A31" s="606" t="s">
        <v>137</v>
      </c>
      <c r="B31" s="16" t="s">
        <v>138</v>
      </c>
      <c r="C31" s="702">
        <f>'címrend kötelező'!FP34</f>
        <v>1542447</v>
      </c>
      <c r="D31" s="702">
        <f>'címrend önként'!FP34</f>
        <v>33104</v>
      </c>
      <c r="E31" s="702">
        <f>'címrend államig'!FP34</f>
        <v>0</v>
      </c>
      <c r="F31" s="702">
        <f t="shared" si="0"/>
        <v>1575551</v>
      </c>
      <c r="G31" s="702">
        <f>'címrend kötelező'!EW34</f>
        <v>0</v>
      </c>
      <c r="H31" s="702">
        <f>'címrend önként'!EW34</f>
        <v>0</v>
      </c>
      <c r="I31" s="702">
        <f>'címrend államig'!EW34</f>
        <v>0</v>
      </c>
      <c r="J31" s="702">
        <f t="shared" si="1"/>
        <v>0</v>
      </c>
      <c r="K31" s="702">
        <f>'címrend kötelező'!DS34</f>
        <v>4000</v>
      </c>
      <c r="L31" s="702">
        <f>'címrend önként'!DS34</f>
        <v>19016</v>
      </c>
      <c r="M31" s="702">
        <f>'címrend államig'!DS34</f>
        <v>0</v>
      </c>
      <c r="N31" s="702">
        <f t="shared" si="6"/>
        <v>23016</v>
      </c>
      <c r="O31" s="702">
        <f t="shared" si="2"/>
        <v>1546447</v>
      </c>
      <c r="P31" s="702">
        <f t="shared" si="3"/>
        <v>52120</v>
      </c>
      <c r="Q31" s="702">
        <f t="shared" si="4"/>
        <v>0</v>
      </c>
      <c r="R31" s="702">
        <f t="shared" si="5"/>
        <v>1598567</v>
      </c>
    </row>
    <row r="32" spans="1:18" ht="15" customHeight="1" x14ac:dyDescent="0.2">
      <c r="A32" s="28">
        <v>30</v>
      </c>
      <c r="B32" s="16" t="s">
        <v>139</v>
      </c>
      <c r="C32" s="702">
        <f>'címrend kötelező'!FP35</f>
        <v>0</v>
      </c>
      <c r="D32" s="702">
        <f>'címrend önként'!FP35</f>
        <v>0</v>
      </c>
      <c r="E32" s="702">
        <f>'címrend államig'!FP35</f>
        <v>0</v>
      </c>
      <c r="F32" s="702">
        <f t="shared" si="0"/>
        <v>0</v>
      </c>
      <c r="G32" s="702">
        <f>'címrend kötelező'!EW35</f>
        <v>35000</v>
      </c>
      <c r="H32" s="702">
        <f>'címrend önként'!EW35</f>
        <v>0</v>
      </c>
      <c r="I32" s="702">
        <f>'címrend államig'!EW35</f>
        <v>1600</v>
      </c>
      <c r="J32" s="702">
        <f t="shared" si="1"/>
        <v>36600</v>
      </c>
      <c r="K32" s="702" t="e">
        <f>'címrend kötelező'!DS35</f>
        <v>#REF!</v>
      </c>
      <c r="L32" s="702">
        <f>'címrend önként'!DS35</f>
        <v>0</v>
      </c>
      <c r="M32" s="702">
        <f>'címrend államig'!DS35</f>
        <v>0</v>
      </c>
      <c r="N32" s="702" t="e">
        <f t="shared" si="6"/>
        <v>#REF!</v>
      </c>
      <c r="O32" s="702" t="e">
        <f t="shared" si="2"/>
        <v>#REF!</v>
      </c>
      <c r="P32" s="702">
        <f t="shared" si="3"/>
        <v>0</v>
      </c>
      <c r="Q32" s="702">
        <f t="shared" si="4"/>
        <v>1600</v>
      </c>
      <c r="R32" s="702" t="e">
        <f t="shared" si="5"/>
        <v>#REF!</v>
      </c>
    </row>
    <row r="33" spans="1:18" ht="15" customHeight="1" x14ac:dyDescent="0.2">
      <c r="A33" s="606" t="s">
        <v>140</v>
      </c>
      <c r="B33" s="16" t="s">
        <v>141</v>
      </c>
      <c r="C33" s="702">
        <f>'címrend kötelező'!FP36</f>
        <v>269108</v>
      </c>
      <c r="D33" s="702">
        <f>'címrend önként'!FP36</f>
        <v>15913</v>
      </c>
      <c r="E33" s="702">
        <f>'címrend államig'!FP36</f>
        <v>0</v>
      </c>
      <c r="F33" s="702">
        <f t="shared" si="0"/>
        <v>285021</v>
      </c>
      <c r="G33" s="702">
        <f>'címrend kötelező'!EW36</f>
        <v>4000</v>
      </c>
      <c r="H33" s="702">
        <f>'címrend önként'!EW36</f>
        <v>0</v>
      </c>
      <c r="I33" s="702">
        <f>'címrend államig'!EW36</f>
        <v>1600</v>
      </c>
      <c r="J33" s="702">
        <f t="shared" si="1"/>
        <v>5600</v>
      </c>
      <c r="K33" s="702">
        <f>'címrend kötelező'!DS36</f>
        <v>4050838</v>
      </c>
      <c r="L33" s="702">
        <f>'címrend önként'!DS36</f>
        <v>486852</v>
      </c>
      <c r="M33" s="702">
        <f>'címrend államig'!DS36</f>
        <v>0</v>
      </c>
      <c r="N33" s="702">
        <f t="shared" si="6"/>
        <v>4537690</v>
      </c>
      <c r="O33" s="702">
        <f t="shared" si="2"/>
        <v>4323946</v>
      </c>
      <c r="P33" s="702">
        <f t="shared" si="3"/>
        <v>502765</v>
      </c>
      <c r="Q33" s="702">
        <f t="shared" si="4"/>
        <v>1600</v>
      </c>
      <c r="R33" s="702">
        <f t="shared" si="5"/>
        <v>4828311</v>
      </c>
    </row>
    <row r="34" spans="1:18" s="13" customFormat="1" ht="15" customHeight="1" x14ac:dyDescent="0.2">
      <c r="A34" s="607">
        <v>32</v>
      </c>
      <c r="B34" s="5" t="s">
        <v>142</v>
      </c>
      <c r="C34" s="39">
        <f>'címrend kötelező'!FP37</f>
        <v>0</v>
      </c>
      <c r="D34" s="39">
        <f>'címrend önként'!FP37</f>
        <v>0</v>
      </c>
      <c r="E34" s="39">
        <f>'címrend államig'!FP37</f>
        <v>0</v>
      </c>
      <c r="F34" s="39">
        <f t="shared" si="0"/>
        <v>0</v>
      </c>
      <c r="G34" s="39">
        <f>'címrend kötelező'!EW37</f>
        <v>0</v>
      </c>
      <c r="H34" s="39">
        <f>'címrend önként'!EW37</f>
        <v>0</v>
      </c>
      <c r="I34" s="39">
        <f>'címrend államig'!EW37</f>
        <v>0</v>
      </c>
      <c r="J34" s="39">
        <f t="shared" si="1"/>
        <v>0</v>
      </c>
      <c r="K34" s="39">
        <f>'címrend kötelező'!DS37</f>
        <v>100000</v>
      </c>
      <c r="L34" s="39">
        <f>'címrend önként'!DS37</f>
        <v>55000</v>
      </c>
      <c r="M34" s="39">
        <f>'címrend államig'!DS37</f>
        <v>0</v>
      </c>
      <c r="N34" s="39">
        <f t="shared" si="6"/>
        <v>155000</v>
      </c>
      <c r="O34" s="39">
        <f t="shared" si="2"/>
        <v>100000</v>
      </c>
      <c r="P34" s="39">
        <f t="shared" si="3"/>
        <v>55000</v>
      </c>
      <c r="Q34" s="39">
        <f t="shared" si="4"/>
        <v>0</v>
      </c>
      <c r="R34" s="39">
        <f t="shared" si="5"/>
        <v>155000</v>
      </c>
    </row>
    <row r="35" spans="1:18" ht="15" customHeight="1" x14ac:dyDescent="0.2">
      <c r="A35" s="28">
        <v>33</v>
      </c>
      <c r="B35" s="16" t="s">
        <v>143</v>
      </c>
      <c r="C35" s="702">
        <f>'címrend kötelező'!FP38</f>
        <v>0</v>
      </c>
      <c r="D35" s="702">
        <f>'címrend önként'!FP38</f>
        <v>0</v>
      </c>
      <c r="E35" s="702">
        <f>'címrend államig'!FP38</f>
        <v>0</v>
      </c>
      <c r="F35" s="702">
        <f t="shared" si="0"/>
        <v>0</v>
      </c>
      <c r="G35" s="702">
        <f>'címrend kötelező'!EW38</f>
        <v>0</v>
      </c>
      <c r="H35" s="702">
        <f>'címrend önként'!EW38</f>
        <v>0</v>
      </c>
      <c r="I35" s="702">
        <f>'címrend államig'!EW38</f>
        <v>0</v>
      </c>
      <c r="J35" s="702">
        <f t="shared" si="1"/>
        <v>0</v>
      </c>
      <c r="K35" s="702">
        <f>'címrend kötelező'!DS38</f>
        <v>0</v>
      </c>
      <c r="L35" s="702">
        <f>'címrend önként'!DS38</f>
        <v>0</v>
      </c>
      <c r="M35" s="702">
        <f>'címrend államig'!DS38</f>
        <v>0</v>
      </c>
      <c r="N35" s="702">
        <f t="shared" si="6"/>
        <v>0</v>
      </c>
      <c r="O35" s="702">
        <f t="shared" si="2"/>
        <v>0</v>
      </c>
      <c r="P35" s="702">
        <f t="shared" si="3"/>
        <v>0</v>
      </c>
      <c r="Q35" s="702">
        <f t="shared" si="4"/>
        <v>0</v>
      </c>
      <c r="R35" s="702">
        <f t="shared" si="5"/>
        <v>0</v>
      </c>
    </row>
    <row r="36" spans="1:18" ht="15" customHeight="1" x14ac:dyDescent="0.2">
      <c r="A36" s="28">
        <v>34</v>
      </c>
      <c r="B36" s="16" t="s">
        <v>144</v>
      </c>
      <c r="C36" s="702">
        <f>'címrend kötelező'!FP39</f>
        <v>0</v>
      </c>
      <c r="D36" s="702">
        <f>'címrend önként'!FP39</f>
        <v>0</v>
      </c>
      <c r="E36" s="702">
        <f>'címrend államig'!FP39</f>
        <v>0</v>
      </c>
      <c r="F36" s="702">
        <f t="shared" si="0"/>
        <v>0</v>
      </c>
      <c r="G36" s="702">
        <f>'címrend kötelező'!EW39</f>
        <v>0</v>
      </c>
      <c r="H36" s="702">
        <f>'címrend önként'!EW39</f>
        <v>0</v>
      </c>
      <c r="I36" s="702">
        <f>'címrend államig'!EW39</f>
        <v>0</v>
      </c>
      <c r="J36" s="702">
        <f t="shared" si="1"/>
        <v>0</v>
      </c>
      <c r="K36" s="702">
        <f>'címrend kötelező'!DS39</f>
        <v>100000</v>
      </c>
      <c r="L36" s="702">
        <f>'címrend önként'!DS39</f>
        <v>55000</v>
      </c>
      <c r="M36" s="702">
        <f>'címrend államig'!DS39</f>
        <v>0</v>
      </c>
      <c r="N36" s="702">
        <f t="shared" si="6"/>
        <v>155000</v>
      </c>
      <c r="O36" s="702">
        <f t="shared" si="2"/>
        <v>100000</v>
      </c>
      <c r="P36" s="702">
        <f t="shared" si="3"/>
        <v>55000</v>
      </c>
      <c r="Q36" s="702">
        <f t="shared" si="4"/>
        <v>0</v>
      </c>
      <c r="R36" s="702">
        <f t="shared" si="5"/>
        <v>155000</v>
      </c>
    </row>
    <row r="37" spans="1:18" s="13" customFormat="1" ht="15" customHeight="1" x14ac:dyDescent="0.2">
      <c r="A37" s="414">
        <v>35</v>
      </c>
      <c r="B37" s="5" t="s">
        <v>1151</v>
      </c>
      <c r="C37" s="39">
        <f>'címrend kötelező'!FP40</f>
        <v>0</v>
      </c>
      <c r="D37" s="39">
        <f>'címrend önként'!FP40</f>
        <v>0</v>
      </c>
      <c r="E37" s="39">
        <f>'címrend államig'!FP40</f>
        <v>0</v>
      </c>
      <c r="F37" s="39">
        <f t="shared" si="0"/>
        <v>0</v>
      </c>
      <c r="G37" s="39">
        <f>'címrend kötelező'!EW40</f>
        <v>0</v>
      </c>
      <c r="H37" s="39">
        <f>'címrend önként'!EW40</f>
        <v>0</v>
      </c>
      <c r="I37" s="39">
        <f>'címrend államig'!EW40</f>
        <v>0</v>
      </c>
      <c r="J37" s="39">
        <f t="shared" si="1"/>
        <v>0</v>
      </c>
      <c r="K37" s="39">
        <f>'címrend kötelező'!DS40</f>
        <v>0</v>
      </c>
      <c r="L37" s="39">
        <f>'címrend önként'!DS40</f>
        <v>2947480</v>
      </c>
      <c r="M37" s="39">
        <f>'címrend államig'!DS40</f>
        <v>0</v>
      </c>
      <c r="N37" s="39">
        <f t="shared" si="6"/>
        <v>2947480</v>
      </c>
      <c r="O37" s="39">
        <f t="shared" si="2"/>
        <v>0</v>
      </c>
      <c r="P37" s="39">
        <f t="shared" si="3"/>
        <v>2947480</v>
      </c>
      <c r="Q37" s="39">
        <f t="shared" si="4"/>
        <v>0</v>
      </c>
      <c r="R37" s="39">
        <f t="shared" si="5"/>
        <v>2947480</v>
      </c>
    </row>
    <row r="38" spans="1:18" s="13" customFormat="1" ht="15" customHeight="1" x14ac:dyDescent="0.2">
      <c r="A38" s="610" t="s">
        <v>145</v>
      </c>
      <c r="B38" s="5" t="s">
        <v>1150</v>
      </c>
      <c r="C38" s="39">
        <f>'címrend kötelező'!FP41</f>
        <v>0</v>
      </c>
      <c r="D38" s="39">
        <f>'címrend önként'!FP41</f>
        <v>0</v>
      </c>
      <c r="E38" s="39">
        <f>'címrend államig'!FP41</f>
        <v>0</v>
      </c>
      <c r="F38" s="39">
        <f t="shared" si="0"/>
        <v>0</v>
      </c>
      <c r="G38" s="39">
        <f>'címrend kötelező'!EW41</f>
        <v>0</v>
      </c>
      <c r="H38" s="39">
        <f>'címrend önként'!EW41</f>
        <v>0</v>
      </c>
      <c r="I38" s="39">
        <f>'címrend államig'!EW41</f>
        <v>0</v>
      </c>
      <c r="J38" s="39">
        <f t="shared" si="1"/>
        <v>0</v>
      </c>
      <c r="K38" s="39">
        <f>'címrend kötelező'!DS41</f>
        <v>0</v>
      </c>
      <c r="L38" s="39">
        <f>'címrend önként'!DS41</f>
        <v>299451</v>
      </c>
      <c r="M38" s="39">
        <f>'címrend államig'!DS41</f>
        <v>0</v>
      </c>
      <c r="N38" s="39">
        <f t="shared" si="6"/>
        <v>299451</v>
      </c>
      <c r="O38" s="39">
        <f t="shared" si="2"/>
        <v>0</v>
      </c>
      <c r="P38" s="39">
        <f t="shared" si="3"/>
        <v>299451</v>
      </c>
      <c r="Q38" s="39">
        <f t="shared" si="4"/>
        <v>0</v>
      </c>
      <c r="R38" s="39">
        <f t="shared" si="5"/>
        <v>299451</v>
      </c>
    </row>
    <row r="39" spans="1:18" ht="15" customHeight="1" x14ac:dyDescent="0.2">
      <c r="A39" s="28">
        <v>37</v>
      </c>
      <c r="B39" s="16" t="s">
        <v>146</v>
      </c>
      <c r="C39" s="702">
        <f>'címrend kötelező'!FP42</f>
        <v>0</v>
      </c>
      <c r="D39" s="702">
        <f>'címrend önként'!FP42</f>
        <v>0</v>
      </c>
      <c r="E39" s="702">
        <f>'címrend államig'!FP42</f>
        <v>0</v>
      </c>
      <c r="F39" s="702">
        <f t="shared" si="0"/>
        <v>0</v>
      </c>
      <c r="G39" s="702">
        <f>'címrend kötelező'!EW42</f>
        <v>0</v>
      </c>
      <c r="H39" s="702">
        <f>'címrend önként'!EW42</f>
        <v>0</v>
      </c>
      <c r="I39" s="702">
        <f>'címrend államig'!EW42</f>
        <v>0</v>
      </c>
      <c r="J39" s="702">
        <f t="shared" si="1"/>
        <v>0</v>
      </c>
      <c r="K39" s="702">
        <f>'címrend kötelező'!DS42</f>
        <v>0</v>
      </c>
      <c r="L39" s="702">
        <f>'címrend önként'!DS42</f>
        <v>0</v>
      </c>
      <c r="M39" s="702">
        <f>'címrend államig'!DS42</f>
        <v>0</v>
      </c>
      <c r="N39" s="702">
        <f t="shared" si="6"/>
        <v>0</v>
      </c>
      <c r="O39" s="702">
        <f t="shared" si="2"/>
        <v>0</v>
      </c>
      <c r="P39" s="702">
        <f t="shared" si="3"/>
        <v>0</v>
      </c>
      <c r="Q39" s="702">
        <f t="shared" si="4"/>
        <v>0</v>
      </c>
      <c r="R39" s="702">
        <f t="shared" si="5"/>
        <v>0</v>
      </c>
    </row>
    <row r="40" spans="1:18" ht="15" customHeight="1" x14ac:dyDescent="0.2">
      <c r="A40" s="606" t="s">
        <v>391</v>
      </c>
      <c r="B40" s="16" t="s">
        <v>148</v>
      </c>
      <c r="C40" s="702">
        <f>'címrend kötelező'!FP43</f>
        <v>0</v>
      </c>
      <c r="D40" s="702">
        <f>'címrend önként'!FP43</f>
        <v>0</v>
      </c>
      <c r="E40" s="702">
        <f>'címrend államig'!FP43</f>
        <v>0</v>
      </c>
      <c r="F40" s="702">
        <f t="shared" si="0"/>
        <v>0</v>
      </c>
      <c r="G40" s="702">
        <f>'címrend kötelező'!EW43</f>
        <v>0</v>
      </c>
      <c r="H40" s="702">
        <f>'címrend önként'!EW43</f>
        <v>0</v>
      </c>
      <c r="I40" s="702">
        <f>'címrend államig'!EW43</f>
        <v>0</v>
      </c>
      <c r="J40" s="702">
        <f t="shared" si="1"/>
        <v>0</v>
      </c>
      <c r="K40" s="702">
        <f>'címrend kötelező'!DS43</f>
        <v>0</v>
      </c>
      <c r="L40" s="702">
        <f>'címrend önként'!DS43</f>
        <v>0</v>
      </c>
      <c r="M40" s="702">
        <f>'címrend államig'!DS43</f>
        <v>0</v>
      </c>
      <c r="N40" s="702">
        <f t="shared" si="6"/>
        <v>0</v>
      </c>
      <c r="O40" s="702">
        <f t="shared" si="2"/>
        <v>0</v>
      </c>
      <c r="P40" s="702">
        <f t="shared" si="3"/>
        <v>0</v>
      </c>
      <c r="Q40" s="702">
        <f t="shared" si="4"/>
        <v>0</v>
      </c>
      <c r="R40" s="702">
        <f t="shared" si="5"/>
        <v>0</v>
      </c>
    </row>
    <row r="41" spans="1:18" ht="15" customHeight="1" x14ac:dyDescent="0.2">
      <c r="A41" s="28">
        <v>39</v>
      </c>
      <c r="B41" s="16" t="s">
        <v>149</v>
      </c>
      <c r="C41" s="702">
        <f>'címrend kötelező'!FP44</f>
        <v>0</v>
      </c>
      <c r="D41" s="702">
        <f>'címrend önként'!FP44</f>
        <v>0</v>
      </c>
      <c r="E41" s="702">
        <f>'címrend államig'!FP44</f>
        <v>0</v>
      </c>
      <c r="F41" s="702">
        <f t="shared" si="0"/>
        <v>0</v>
      </c>
      <c r="G41" s="702">
        <f>'címrend kötelező'!EW44</f>
        <v>0</v>
      </c>
      <c r="H41" s="702">
        <f>'címrend önként'!EW44</f>
        <v>0</v>
      </c>
      <c r="I41" s="702">
        <f>'címrend államig'!EW44</f>
        <v>0</v>
      </c>
      <c r="J41" s="702">
        <f t="shared" si="1"/>
        <v>0</v>
      </c>
      <c r="K41" s="702">
        <f>'címrend kötelező'!DS44</f>
        <v>0</v>
      </c>
      <c r="L41" s="702">
        <f>'címrend önként'!DS44</f>
        <v>0</v>
      </c>
      <c r="M41" s="702">
        <f>'címrend államig'!DS44</f>
        <v>0</v>
      </c>
      <c r="N41" s="702">
        <f t="shared" si="6"/>
        <v>0</v>
      </c>
      <c r="O41" s="702">
        <f t="shared" si="2"/>
        <v>0</v>
      </c>
      <c r="P41" s="702">
        <f t="shared" si="3"/>
        <v>0</v>
      </c>
      <c r="Q41" s="702">
        <f t="shared" si="4"/>
        <v>0</v>
      </c>
      <c r="R41" s="702">
        <f t="shared" si="5"/>
        <v>0</v>
      </c>
    </row>
    <row r="42" spans="1:18" ht="15" customHeight="1" x14ac:dyDescent="0.2">
      <c r="A42" s="606" t="s">
        <v>392</v>
      </c>
      <c r="B42" s="16" t="s">
        <v>151</v>
      </c>
      <c r="C42" s="702">
        <f>'címrend kötelező'!FP45</f>
        <v>0</v>
      </c>
      <c r="D42" s="702">
        <f>'címrend önként'!FP45</f>
        <v>0</v>
      </c>
      <c r="E42" s="702">
        <f>'címrend államig'!FP45</f>
        <v>0</v>
      </c>
      <c r="F42" s="702">
        <f t="shared" si="0"/>
        <v>0</v>
      </c>
      <c r="G42" s="702">
        <f>'címrend kötelező'!EW45</f>
        <v>0</v>
      </c>
      <c r="H42" s="702">
        <f>'címrend önként'!EW45</f>
        <v>0</v>
      </c>
      <c r="I42" s="702">
        <f>'címrend államig'!EW45</f>
        <v>0</v>
      </c>
      <c r="J42" s="702">
        <f t="shared" si="1"/>
        <v>0</v>
      </c>
      <c r="K42" s="702">
        <f>'címrend kötelező'!DS45</f>
        <v>0</v>
      </c>
      <c r="L42" s="702">
        <f>'címrend önként'!DS45</f>
        <v>299451</v>
      </c>
      <c r="M42" s="702">
        <f>'címrend államig'!DS45</f>
        <v>0</v>
      </c>
      <c r="N42" s="702">
        <f t="shared" si="6"/>
        <v>299451</v>
      </c>
      <c r="O42" s="702">
        <f t="shared" si="2"/>
        <v>0</v>
      </c>
      <c r="P42" s="702">
        <f t="shared" si="3"/>
        <v>299451</v>
      </c>
      <c r="Q42" s="702">
        <f t="shared" si="4"/>
        <v>0</v>
      </c>
      <c r="R42" s="702">
        <f t="shared" si="5"/>
        <v>299451</v>
      </c>
    </row>
    <row r="43" spans="1:18" ht="15" customHeight="1" x14ac:dyDescent="0.2">
      <c r="A43" s="28">
        <v>41</v>
      </c>
      <c r="B43" s="16" t="s">
        <v>152</v>
      </c>
      <c r="C43" s="702">
        <f>'címrend kötelező'!FP46</f>
        <v>0</v>
      </c>
      <c r="D43" s="702">
        <f>'címrend önként'!FP46</f>
        <v>0</v>
      </c>
      <c r="E43" s="702">
        <f>'címrend államig'!FP46</f>
        <v>0</v>
      </c>
      <c r="F43" s="702">
        <f t="shared" si="0"/>
        <v>0</v>
      </c>
      <c r="G43" s="702">
        <f>'címrend kötelező'!EW46</f>
        <v>0</v>
      </c>
      <c r="H43" s="702">
        <f>'címrend önként'!EW46</f>
        <v>0</v>
      </c>
      <c r="I43" s="702">
        <f>'címrend államig'!EW46</f>
        <v>0</v>
      </c>
      <c r="J43" s="702">
        <f t="shared" si="1"/>
        <v>0</v>
      </c>
      <c r="K43" s="702">
        <f>'címrend kötelező'!DS46</f>
        <v>0</v>
      </c>
      <c r="L43" s="702">
        <f>'címrend önként'!DS46</f>
        <v>2407529</v>
      </c>
      <c r="M43" s="702">
        <f>'címrend államig'!DS46</f>
        <v>0</v>
      </c>
      <c r="N43" s="702">
        <f t="shared" si="6"/>
        <v>2407529</v>
      </c>
      <c r="O43" s="702">
        <f t="shared" si="2"/>
        <v>0</v>
      </c>
      <c r="P43" s="702">
        <f t="shared" si="3"/>
        <v>2407529</v>
      </c>
      <c r="Q43" s="702">
        <f t="shared" si="4"/>
        <v>0</v>
      </c>
      <c r="R43" s="702">
        <f t="shared" si="5"/>
        <v>2407529</v>
      </c>
    </row>
    <row r="44" spans="1:18" ht="15" customHeight="1" x14ac:dyDescent="0.2">
      <c r="A44" s="606" t="s">
        <v>393</v>
      </c>
      <c r="B44" s="16" t="s">
        <v>154</v>
      </c>
      <c r="C44" s="702">
        <f>'címrend kötelező'!FP47</f>
        <v>0</v>
      </c>
      <c r="D44" s="702">
        <f>'címrend önként'!FP47</f>
        <v>0</v>
      </c>
      <c r="E44" s="702">
        <f>'címrend államig'!FP47</f>
        <v>0</v>
      </c>
      <c r="F44" s="702">
        <f t="shared" si="0"/>
        <v>0</v>
      </c>
      <c r="G44" s="702">
        <f>'címrend kötelező'!EW47</f>
        <v>0</v>
      </c>
      <c r="H44" s="702">
        <f>'címrend önként'!EW47</f>
        <v>0</v>
      </c>
      <c r="I44" s="702">
        <f>'címrend államig'!EW47</f>
        <v>0</v>
      </c>
      <c r="J44" s="702">
        <f t="shared" si="1"/>
        <v>0</v>
      </c>
      <c r="K44" s="702">
        <f>'címrend kötelező'!DS47</f>
        <v>0</v>
      </c>
      <c r="L44" s="702">
        <f>'címrend önként'!DS47</f>
        <v>0</v>
      </c>
      <c r="M44" s="702">
        <f>'címrend államig'!DS47</f>
        <v>0</v>
      </c>
      <c r="N44" s="702">
        <f t="shared" si="6"/>
        <v>0</v>
      </c>
      <c r="O44" s="702">
        <f t="shared" si="2"/>
        <v>0</v>
      </c>
      <c r="P44" s="702">
        <f t="shared" si="3"/>
        <v>0</v>
      </c>
      <c r="Q44" s="702">
        <f t="shared" si="4"/>
        <v>0</v>
      </c>
      <c r="R44" s="702">
        <f t="shared" si="5"/>
        <v>0</v>
      </c>
    </row>
    <row r="45" spans="1:18" ht="15" customHeight="1" x14ac:dyDescent="0.2">
      <c r="A45" s="28">
        <v>43</v>
      </c>
      <c r="B45" s="16" t="s">
        <v>155</v>
      </c>
      <c r="C45" s="702">
        <f>'címrend kötelező'!FP48</f>
        <v>0</v>
      </c>
      <c r="D45" s="702">
        <f>'címrend önként'!FP48</f>
        <v>0</v>
      </c>
      <c r="E45" s="702">
        <f>'címrend államig'!FP48</f>
        <v>0</v>
      </c>
      <c r="F45" s="702">
        <f t="shared" si="0"/>
        <v>0</v>
      </c>
      <c r="G45" s="702">
        <f>'címrend kötelező'!EW48</f>
        <v>0</v>
      </c>
      <c r="H45" s="702">
        <f>'címrend önként'!EW48</f>
        <v>0</v>
      </c>
      <c r="I45" s="702">
        <f>'címrend államig'!EW48</f>
        <v>0</v>
      </c>
      <c r="J45" s="702">
        <f t="shared" si="1"/>
        <v>0</v>
      </c>
      <c r="K45" s="702">
        <f>'címrend kötelező'!DS48</f>
        <v>0</v>
      </c>
      <c r="L45" s="702">
        <f>'címrend önként'!DS48</f>
        <v>0</v>
      </c>
      <c r="M45" s="702">
        <f>'címrend államig'!DS48</f>
        <v>0</v>
      </c>
      <c r="N45" s="702">
        <f t="shared" si="6"/>
        <v>0</v>
      </c>
      <c r="O45" s="702">
        <f t="shared" si="2"/>
        <v>0</v>
      </c>
      <c r="P45" s="702">
        <f t="shared" si="3"/>
        <v>0</v>
      </c>
      <c r="Q45" s="702">
        <f t="shared" si="4"/>
        <v>0</v>
      </c>
      <c r="R45" s="702">
        <f t="shared" si="5"/>
        <v>0</v>
      </c>
    </row>
    <row r="46" spans="1:18" s="13" customFormat="1" ht="15" customHeight="1" x14ac:dyDescent="0.2">
      <c r="A46" s="610" t="s">
        <v>394</v>
      </c>
      <c r="B46" s="5" t="s">
        <v>873</v>
      </c>
      <c r="C46" s="39">
        <f>'címrend kötelező'!FP49</f>
        <v>0</v>
      </c>
      <c r="D46" s="39">
        <f>'címrend önként'!FP49</f>
        <v>0</v>
      </c>
      <c r="E46" s="39">
        <f>'címrend államig'!FP49</f>
        <v>0</v>
      </c>
      <c r="F46" s="39">
        <f t="shared" si="0"/>
        <v>0</v>
      </c>
      <c r="G46" s="39">
        <f>'címrend kötelező'!EW49</f>
        <v>0</v>
      </c>
      <c r="H46" s="39">
        <f>'címrend önként'!EW49</f>
        <v>0</v>
      </c>
      <c r="I46" s="39">
        <f>'címrend államig'!EW49</f>
        <v>0</v>
      </c>
      <c r="J46" s="39">
        <f t="shared" si="1"/>
        <v>0</v>
      </c>
      <c r="K46" s="39">
        <f>'címrend kötelező'!DS49</f>
        <v>0</v>
      </c>
      <c r="L46" s="39">
        <f>'címrend önként'!DS49</f>
        <v>240500</v>
      </c>
      <c r="M46" s="39">
        <f>'címrend államig'!DS49</f>
        <v>0</v>
      </c>
      <c r="N46" s="39">
        <f t="shared" si="6"/>
        <v>240500</v>
      </c>
      <c r="O46" s="39">
        <f t="shared" si="2"/>
        <v>0</v>
      </c>
      <c r="P46" s="39">
        <f t="shared" si="3"/>
        <v>240500</v>
      </c>
      <c r="Q46" s="39">
        <f t="shared" si="4"/>
        <v>0</v>
      </c>
      <c r="R46" s="39">
        <f t="shared" si="5"/>
        <v>240500</v>
      </c>
    </row>
    <row r="47" spans="1:18" ht="15" customHeight="1" x14ac:dyDescent="0.2">
      <c r="A47" s="28">
        <v>45</v>
      </c>
      <c r="B47" s="16" t="s">
        <v>157</v>
      </c>
      <c r="C47" s="702">
        <f>'címrend kötelező'!FP50</f>
        <v>0</v>
      </c>
      <c r="D47" s="702">
        <f>'címrend önként'!FP50</f>
        <v>0</v>
      </c>
      <c r="E47" s="702">
        <f>'címrend államig'!FP50</f>
        <v>0</v>
      </c>
      <c r="F47" s="702">
        <f t="shared" si="0"/>
        <v>0</v>
      </c>
      <c r="G47" s="702">
        <f>'címrend kötelező'!EW50</f>
        <v>0</v>
      </c>
      <c r="H47" s="702">
        <f>'címrend önként'!EW50</f>
        <v>0</v>
      </c>
      <c r="I47" s="702">
        <f>'címrend államig'!EW50</f>
        <v>0</v>
      </c>
      <c r="J47" s="702">
        <f t="shared" si="1"/>
        <v>0</v>
      </c>
      <c r="K47" s="702">
        <f>'címrend kötelező'!DS50</f>
        <v>0</v>
      </c>
      <c r="L47" s="702">
        <f>'címrend önként'!DS50</f>
        <v>240500</v>
      </c>
      <c r="M47" s="702">
        <f>'címrend államig'!DS50</f>
        <v>0</v>
      </c>
      <c r="N47" s="702">
        <f t="shared" si="6"/>
        <v>240500</v>
      </c>
      <c r="O47" s="702">
        <f t="shared" si="2"/>
        <v>0</v>
      </c>
      <c r="P47" s="702">
        <f t="shared" si="3"/>
        <v>240500</v>
      </c>
      <c r="Q47" s="702">
        <f t="shared" si="4"/>
        <v>0</v>
      </c>
      <c r="R47" s="702">
        <f t="shared" si="5"/>
        <v>240500</v>
      </c>
    </row>
    <row r="48" spans="1:18" ht="15" customHeight="1" x14ac:dyDescent="0.2">
      <c r="A48" s="606" t="s">
        <v>160</v>
      </c>
      <c r="B48" s="16" t="s">
        <v>159</v>
      </c>
      <c r="C48" s="702">
        <f>'címrend kötelező'!FP51</f>
        <v>0</v>
      </c>
      <c r="D48" s="702">
        <f>'címrend önként'!FP51</f>
        <v>0</v>
      </c>
      <c r="E48" s="702">
        <f>'címrend államig'!FP51</f>
        <v>0</v>
      </c>
      <c r="F48" s="702">
        <f t="shared" si="0"/>
        <v>0</v>
      </c>
      <c r="G48" s="702">
        <f>'címrend kötelező'!EW51</f>
        <v>0</v>
      </c>
      <c r="H48" s="702">
        <f>'címrend önként'!EW51</f>
        <v>0</v>
      </c>
      <c r="I48" s="702">
        <f>'címrend államig'!EW51</f>
        <v>0</v>
      </c>
      <c r="J48" s="702">
        <f t="shared" si="1"/>
        <v>0</v>
      </c>
      <c r="K48" s="702">
        <f>'címrend kötelező'!DS51</f>
        <v>0</v>
      </c>
      <c r="L48" s="702">
        <f>'címrend önként'!DS51</f>
        <v>0</v>
      </c>
      <c r="M48" s="702">
        <f>'címrend államig'!DS51</f>
        <v>0</v>
      </c>
      <c r="N48" s="702">
        <f t="shared" si="6"/>
        <v>0</v>
      </c>
      <c r="O48" s="702">
        <f t="shared" si="2"/>
        <v>0</v>
      </c>
      <c r="P48" s="702">
        <f t="shared" si="3"/>
        <v>0</v>
      </c>
      <c r="Q48" s="702">
        <f t="shared" si="4"/>
        <v>0</v>
      </c>
      <c r="R48" s="702">
        <f t="shared" si="5"/>
        <v>0</v>
      </c>
    </row>
    <row r="49" spans="1:18" s="13" customFormat="1" ht="15" customHeight="1" x14ac:dyDescent="0.2">
      <c r="A49" s="611" t="s">
        <v>395</v>
      </c>
      <c r="B49" s="5" t="s">
        <v>161</v>
      </c>
      <c r="C49" s="39">
        <f>'címrend kötelező'!FP52</f>
        <v>1811555</v>
      </c>
      <c r="D49" s="39">
        <f>'címrend önként'!FP52</f>
        <v>49017</v>
      </c>
      <c r="E49" s="39">
        <f>'címrend államig'!FP52</f>
        <v>0</v>
      </c>
      <c r="F49" s="39">
        <f t="shared" si="0"/>
        <v>1860572</v>
      </c>
      <c r="G49" s="39">
        <f>'címrend kötelező'!EW52</f>
        <v>39000</v>
      </c>
      <c r="H49" s="39">
        <f>'címrend önként'!EW52</f>
        <v>0</v>
      </c>
      <c r="I49" s="39">
        <f>'címrend államig'!EW52</f>
        <v>3200</v>
      </c>
      <c r="J49" s="39">
        <f t="shared" si="1"/>
        <v>42200</v>
      </c>
      <c r="K49" s="39" t="e">
        <f>'címrend kötelező'!DS52</f>
        <v>#REF!</v>
      </c>
      <c r="L49" s="39">
        <f>'címrend önként'!DS52</f>
        <v>3508348</v>
      </c>
      <c r="M49" s="39">
        <f>'címrend államig'!DS52</f>
        <v>0</v>
      </c>
      <c r="N49" s="39" t="e">
        <f t="shared" si="6"/>
        <v>#REF!</v>
      </c>
      <c r="O49" s="39" t="e">
        <f t="shared" si="2"/>
        <v>#REF!</v>
      </c>
      <c r="P49" s="39">
        <f t="shared" si="3"/>
        <v>3557365</v>
      </c>
      <c r="Q49" s="39">
        <f t="shared" si="4"/>
        <v>3200</v>
      </c>
      <c r="R49" s="39" t="e">
        <f t="shared" si="5"/>
        <v>#REF!</v>
      </c>
    </row>
    <row r="50" spans="1:18" s="13" customFormat="1" ht="15" customHeight="1" x14ac:dyDescent="0.2">
      <c r="A50" s="413" t="s">
        <v>426</v>
      </c>
      <c r="B50" s="5" t="s">
        <v>874</v>
      </c>
      <c r="C50" s="39">
        <f>'címrend kötelező'!FP53</f>
        <v>0</v>
      </c>
      <c r="D50" s="39">
        <f>'címrend önként'!FP53</f>
        <v>0</v>
      </c>
      <c r="E50" s="39">
        <f>'címrend államig'!FP53</f>
        <v>0</v>
      </c>
      <c r="F50" s="39">
        <f t="shared" si="0"/>
        <v>0</v>
      </c>
      <c r="G50" s="39">
        <f>'címrend kötelező'!EW53</f>
        <v>0</v>
      </c>
      <c r="H50" s="39">
        <f>'címrend önként'!EW53</f>
        <v>0</v>
      </c>
      <c r="I50" s="39">
        <f>'címrend államig'!EW53</f>
        <v>0</v>
      </c>
      <c r="J50" s="39">
        <f t="shared" si="1"/>
        <v>0</v>
      </c>
      <c r="K50" s="39">
        <f>'címrend kötelező'!DS53</f>
        <v>6130288</v>
      </c>
      <c r="L50" s="39">
        <f>'címrend önként'!DS53</f>
        <v>498060</v>
      </c>
      <c r="M50" s="39">
        <f>'címrend államig'!DS53</f>
        <v>305021</v>
      </c>
      <c r="N50" s="39">
        <f t="shared" si="6"/>
        <v>6933369</v>
      </c>
      <c r="O50" s="39">
        <f t="shared" si="2"/>
        <v>6130288</v>
      </c>
      <c r="P50" s="39">
        <f t="shared" si="3"/>
        <v>498060</v>
      </c>
      <c r="Q50" s="39">
        <f t="shared" si="4"/>
        <v>305021</v>
      </c>
      <c r="R50" s="39">
        <f t="shared" si="5"/>
        <v>6933369</v>
      </c>
    </row>
    <row r="51" spans="1:18" s="13" customFormat="1" ht="15" customHeight="1" x14ac:dyDescent="0.2">
      <c r="A51" s="607">
        <v>49</v>
      </c>
      <c r="B51" s="5" t="s">
        <v>875</v>
      </c>
      <c r="C51" s="39">
        <f>'címrend kötelező'!FP54</f>
        <v>0</v>
      </c>
      <c r="D51" s="39">
        <f>'címrend önként'!FP54</f>
        <v>0</v>
      </c>
      <c r="E51" s="39">
        <f>'címrend államig'!FP54</f>
        <v>0</v>
      </c>
      <c r="F51" s="39">
        <f t="shared" si="0"/>
        <v>0</v>
      </c>
      <c r="G51" s="39">
        <f>'címrend kötelező'!EW54</f>
        <v>0</v>
      </c>
      <c r="H51" s="39">
        <f>'címrend önként'!EW54</f>
        <v>0</v>
      </c>
      <c r="I51" s="39">
        <f>'címrend államig'!EW54</f>
        <v>0</v>
      </c>
      <c r="J51" s="39">
        <f t="shared" si="1"/>
        <v>0</v>
      </c>
      <c r="K51" s="39">
        <f>'címrend kötelező'!DS54</f>
        <v>5867574</v>
      </c>
      <c r="L51" s="39">
        <f>'címrend önként'!DS54</f>
        <v>494863</v>
      </c>
      <c r="M51" s="39">
        <f>'címrend államig'!DS54</f>
        <v>305021</v>
      </c>
      <c r="N51" s="39">
        <f t="shared" si="6"/>
        <v>6667458</v>
      </c>
      <c r="O51" s="39">
        <f t="shared" si="2"/>
        <v>5867574</v>
      </c>
      <c r="P51" s="39">
        <f t="shared" si="3"/>
        <v>494863</v>
      </c>
      <c r="Q51" s="39">
        <f t="shared" si="4"/>
        <v>305021</v>
      </c>
      <c r="R51" s="39">
        <f t="shared" si="5"/>
        <v>6667458</v>
      </c>
    </row>
    <row r="52" spans="1:18" s="13" customFormat="1" ht="15" customHeight="1" x14ac:dyDescent="0.2">
      <c r="A52" s="606" t="s">
        <v>396</v>
      </c>
      <c r="B52" s="16" t="s">
        <v>163</v>
      </c>
      <c r="C52" s="702">
        <f>'címrend kötelező'!FP55</f>
        <v>0</v>
      </c>
      <c r="D52" s="702">
        <f>'címrend önként'!FP55</f>
        <v>0</v>
      </c>
      <c r="E52" s="702">
        <f>'címrend államig'!FP55</f>
        <v>0</v>
      </c>
      <c r="F52" s="702">
        <f t="shared" si="0"/>
        <v>0</v>
      </c>
      <c r="G52" s="702">
        <f>'címrend kötelező'!EW55</f>
        <v>0</v>
      </c>
      <c r="H52" s="702">
        <f>'címrend önként'!EW55</f>
        <v>0</v>
      </c>
      <c r="I52" s="702">
        <f>'címrend államig'!EW55</f>
        <v>0</v>
      </c>
      <c r="J52" s="702">
        <f t="shared" si="1"/>
        <v>0</v>
      </c>
      <c r="K52" s="702">
        <f>'címrend kötelező'!DS55</f>
        <v>0</v>
      </c>
      <c r="L52" s="702">
        <f>'címrend önként'!DS55</f>
        <v>0</v>
      </c>
      <c r="M52" s="702">
        <f>'címrend államig'!DS55</f>
        <v>0</v>
      </c>
      <c r="N52" s="702">
        <f t="shared" si="6"/>
        <v>0</v>
      </c>
      <c r="O52" s="702">
        <f t="shared" si="2"/>
        <v>0</v>
      </c>
      <c r="P52" s="702">
        <f t="shared" si="3"/>
        <v>0</v>
      </c>
      <c r="Q52" s="702">
        <f t="shared" si="4"/>
        <v>0</v>
      </c>
      <c r="R52" s="702">
        <f t="shared" si="5"/>
        <v>0</v>
      </c>
    </row>
    <row r="53" spans="1:18" s="13" customFormat="1" ht="15" customHeight="1" x14ac:dyDescent="0.2">
      <c r="A53" s="28">
        <v>51</v>
      </c>
      <c r="B53" s="16" t="s">
        <v>164</v>
      </c>
      <c r="C53" s="702">
        <f>'címrend kötelező'!FP56</f>
        <v>0</v>
      </c>
      <c r="D53" s="702">
        <f>'címrend önként'!FP56</f>
        <v>0</v>
      </c>
      <c r="E53" s="702">
        <f>'címrend államig'!FP56</f>
        <v>0</v>
      </c>
      <c r="F53" s="702">
        <f t="shared" si="0"/>
        <v>0</v>
      </c>
      <c r="G53" s="702">
        <f>'címrend kötelező'!EW56</f>
        <v>0</v>
      </c>
      <c r="H53" s="702">
        <f>'címrend önként'!EW56</f>
        <v>0</v>
      </c>
      <c r="I53" s="702">
        <f>'címrend államig'!EW56</f>
        <v>0</v>
      </c>
      <c r="J53" s="702">
        <f t="shared" si="1"/>
        <v>0</v>
      </c>
      <c r="K53" s="702">
        <f>'címrend kötelező'!DS56</f>
        <v>0</v>
      </c>
      <c r="L53" s="702">
        <f>'címrend önként'!DS56</f>
        <v>0</v>
      </c>
      <c r="M53" s="702">
        <f>'címrend államig'!DS56</f>
        <v>0</v>
      </c>
      <c r="N53" s="702">
        <f t="shared" si="6"/>
        <v>0</v>
      </c>
      <c r="O53" s="702">
        <f t="shared" si="2"/>
        <v>0</v>
      </c>
      <c r="P53" s="702">
        <f t="shared" si="3"/>
        <v>0</v>
      </c>
      <c r="Q53" s="702">
        <f t="shared" si="4"/>
        <v>0</v>
      </c>
      <c r="R53" s="702">
        <f t="shared" si="5"/>
        <v>0</v>
      </c>
    </row>
    <row r="54" spans="1:18" ht="15" customHeight="1" x14ac:dyDescent="0.2">
      <c r="A54" s="606" t="s">
        <v>397</v>
      </c>
      <c r="B54" s="18" t="s">
        <v>166</v>
      </c>
      <c r="C54" s="702">
        <f>'címrend kötelező'!FP57</f>
        <v>0</v>
      </c>
      <c r="D54" s="702">
        <f>'címrend önként'!FP57</f>
        <v>0</v>
      </c>
      <c r="E54" s="702">
        <f>'címrend államig'!FP57</f>
        <v>0</v>
      </c>
      <c r="F54" s="702">
        <f t="shared" si="0"/>
        <v>0</v>
      </c>
      <c r="G54" s="702">
        <f>'címrend kötelező'!EW57</f>
        <v>0</v>
      </c>
      <c r="H54" s="702">
        <f>'címrend önként'!EW57</f>
        <v>0</v>
      </c>
      <c r="I54" s="702">
        <f>'címrend államig'!EW57</f>
        <v>0</v>
      </c>
      <c r="J54" s="702">
        <f t="shared" si="1"/>
        <v>0</v>
      </c>
      <c r="K54" s="702">
        <f>'címrend kötelező'!DS57</f>
        <v>5867574</v>
      </c>
      <c r="L54" s="702">
        <f>'címrend önként'!DS57</f>
        <v>494863</v>
      </c>
      <c r="M54" s="702">
        <f>'címrend államig'!DS57</f>
        <v>305021</v>
      </c>
      <c r="N54" s="702">
        <f t="shared" si="6"/>
        <v>6667458</v>
      </c>
      <c r="O54" s="702">
        <f t="shared" si="2"/>
        <v>5867574</v>
      </c>
      <c r="P54" s="702">
        <f t="shared" si="3"/>
        <v>494863</v>
      </c>
      <c r="Q54" s="702">
        <f t="shared" si="4"/>
        <v>305021</v>
      </c>
      <c r="R54" s="702">
        <f t="shared" si="5"/>
        <v>6667458</v>
      </c>
    </row>
    <row r="55" spans="1:18" s="13" customFormat="1" ht="15" customHeight="1" x14ac:dyDescent="0.2">
      <c r="A55" s="607">
        <v>53</v>
      </c>
      <c r="B55" s="5" t="s">
        <v>876</v>
      </c>
      <c r="C55" s="39">
        <f>'címrend kötelező'!FP58</f>
        <v>0</v>
      </c>
      <c r="D55" s="39">
        <f>'címrend önként'!FP58</f>
        <v>0</v>
      </c>
      <c r="E55" s="39">
        <f>'címrend államig'!FP58</f>
        <v>0</v>
      </c>
      <c r="F55" s="39">
        <f t="shared" si="0"/>
        <v>0</v>
      </c>
      <c r="G55" s="39">
        <f>'címrend kötelező'!EW58</f>
        <v>0</v>
      </c>
      <c r="H55" s="39">
        <f>'címrend önként'!EW58</f>
        <v>0</v>
      </c>
      <c r="I55" s="39">
        <f>'címrend államig'!EW58</f>
        <v>0</v>
      </c>
      <c r="J55" s="39">
        <f t="shared" si="1"/>
        <v>0</v>
      </c>
      <c r="K55" s="39">
        <f>'címrend kötelező'!DS58</f>
        <v>262714</v>
      </c>
      <c r="L55" s="39">
        <f>'címrend önként'!DS58</f>
        <v>3197</v>
      </c>
      <c r="M55" s="39">
        <f>'címrend államig'!DS58</f>
        <v>0</v>
      </c>
      <c r="N55" s="39">
        <f t="shared" si="6"/>
        <v>265911</v>
      </c>
      <c r="O55" s="39">
        <f t="shared" si="2"/>
        <v>262714</v>
      </c>
      <c r="P55" s="39">
        <f t="shared" si="3"/>
        <v>3197</v>
      </c>
      <c r="Q55" s="39">
        <f t="shared" si="4"/>
        <v>0</v>
      </c>
      <c r="R55" s="39">
        <f t="shared" si="5"/>
        <v>265911</v>
      </c>
    </row>
    <row r="56" spans="1:18" ht="15" customHeight="1" x14ac:dyDescent="0.2">
      <c r="A56" s="606" t="s">
        <v>398</v>
      </c>
      <c r="B56" s="18" t="s">
        <v>168</v>
      </c>
      <c r="C56" s="702">
        <f>'címrend kötelező'!FP59</f>
        <v>0</v>
      </c>
      <c r="D56" s="702">
        <f>'címrend önként'!FP59</f>
        <v>0</v>
      </c>
      <c r="E56" s="702">
        <f>'címrend államig'!FP59</f>
        <v>0</v>
      </c>
      <c r="F56" s="702">
        <f t="shared" si="0"/>
        <v>0</v>
      </c>
      <c r="G56" s="702">
        <f>'címrend kötelező'!EW59</f>
        <v>0</v>
      </c>
      <c r="H56" s="702">
        <f>'címrend önként'!EW59</f>
        <v>0</v>
      </c>
      <c r="I56" s="702">
        <f>'címrend államig'!EW59</f>
        <v>0</v>
      </c>
      <c r="J56" s="702">
        <f t="shared" si="1"/>
        <v>0</v>
      </c>
      <c r="K56" s="702">
        <f>'címrend kötelező'!DS59</f>
        <v>262714</v>
      </c>
      <c r="L56" s="702">
        <f>'címrend önként'!DS59</f>
        <v>3197</v>
      </c>
      <c r="M56" s="702">
        <f>'címrend államig'!DS59</f>
        <v>0</v>
      </c>
      <c r="N56" s="702">
        <f t="shared" si="6"/>
        <v>265911</v>
      </c>
      <c r="O56" s="702">
        <f t="shared" si="2"/>
        <v>262714</v>
      </c>
      <c r="P56" s="702">
        <f t="shared" si="3"/>
        <v>3197</v>
      </c>
      <c r="Q56" s="702">
        <f t="shared" si="4"/>
        <v>0</v>
      </c>
      <c r="R56" s="702">
        <f t="shared" si="5"/>
        <v>265911</v>
      </c>
    </row>
    <row r="57" spans="1:18" ht="15" customHeight="1" x14ac:dyDescent="0.2">
      <c r="A57" s="28">
        <v>55</v>
      </c>
      <c r="B57" s="16" t="s">
        <v>169</v>
      </c>
      <c r="C57" s="702">
        <f>'címrend kötelező'!FP60</f>
        <v>0</v>
      </c>
      <c r="D57" s="702">
        <f>'címrend önként'!FP60</f>
        <v>0</v>
      </c>
      <c r="E57" s="702">
        <f>'címrend államig'!FP60</f>
        <v>0</v>
      </c>
      <c r="F57" s="702">
        <f t="shared" si="0"/>
        <v>0</v>
      </c>
      <c r="G57" s="702">
        <f>'címrend kötelező'!EW60</f>
        <v>0</v>
      </c>
      <c r="H57" s="702">
        <f>'címrend önként'!EW60</f>
        <v>0</v>
      </c>
      <c r="I57" s="702">
        <f>'címrend államig'!EW60</f>
        <v>0</v>
      </c>
      <c r="J57" s="702">
        <f t="shared" si="1"/>
        <v>0</v>
      </c>
      <c r="K57" s="702">
        <f>'címrend kötelező'!DS60</f>
        <v>0</v>
      </c>
      <c r="L57" s="702">
        <f>'címrend önként'!DS60</f>
        <v>0</v>
      </c>
      <c r="M57" s="702">
        <f>'címrend államig'!DS60</f>
        <v>0</v>
      </c>
      <c r="N57" s="702">
        <f t="shared" si="6"/>
        <v>0</v>
      </c>
      <c r="O57" s="702">
        <f t="shared" si="2"/>
        <v>0</v>
      </c>
      <c r="P57" s="702">
        <f t="shared" si="3"/>
        <v>0</v>
      </c>
      <c r="Q57" s="702">
        <f t="shared" si="4"/>
        <v>0</v>
      </c>
      <c r="R57" s="702">
        <f t="shared" si="5"/>
        <v>0</v>
      </c>
    </row>
    <row r="58" spans="1:18" s="13" customFormat="1" ht="15" customHeight="1" x14ac:dyDescent="0.2">
      <c r="A58" s="414">
        <v>56</v>
      </c>
      <c r="B58" s="5" t="s">
        <v>877</v>
      </c>
      <c r="C58" s="39">
        <f>'címrend kötelező'!FP61</f>
        <v>4090739</v>
      </c>
      <c r="D58" s="39">
        <f>'címrend önként'!FP61</f>
        <v>593726</v>
      </c>
      <c r="E58" s="39">
        <f>'címrend államig'!FP61</f>
        <v>0</v>
      </c>
      <c r="F58" s="39">
        <f t="shared" si="0"/>
        <v>4684465</v>
      </c>
      <c r="G58" s="39">
        <f>'címrend kötelező'!EW61</f>
        <v>2131606</v>
      </c>
      <c r="H58" s="39">
        <f>'címrend önként'!EW61</f>
        <v>71341</v>
      </c>
      <c r="I58" s="39">
        <f>'címrend államig'!EW61</f>
        <v>305021</v>
      </c>
      <c r="J58" s="39">
        <f t="shared" si="1"/>
        <v>2507968</v>
      </c>
      <c r="K58" s="39">
        <f>'címrend kötelező'!DS61</f>
        <v>746333</v>
      </c>
      <c r="L58" s="39">
        <f>'címrend önként'!DS61</f>
        <v>3651261</v>
      </c>
      <c r="M58" s="39">
        <f>'címrend államig'!DS61</f>
        <v>0</v>
      </c>
      <c r="N58" s="39">
        <f t="shared" si="6"/>
        <v>4397594</v>
      </c>
      <c r="O58" s="39">
        <f t="shared" si="2"/>
        <v>6968678</v>
      </c>
      <c r="P58" s="39">
        <f t="shared" si="3"/>
        <v>4316328</v>
      </c>
      <c r="Q58" s="39">
        <f t="shared" si="4"/>
        <v>305021</v>
      </c>
      <c r="R58" s="39">
        <f t="shared" si="5"/>
        <v>11590027</v>
      </c>
    </row>
    <row r="59" spans="1:18" s="13" customFormat="1" ht="15" customHeight="1" x14ac:dyDescent="0.2">
      <c r="A59" s="607">
        <v>57</v>
      </c>
      <c r="B59" s="5" t="s">
        <v>878</v>
      </c>
      <c r="C59" s="39">
        <f>'címrend kötelező'!FP62</f>
        <v>3906262</v>
      </c>
      <c r="D59" s="39">
        <f>'címrend önként'!FP62</f>
        <v>558564</v>
      </c>
      <c r="E59" s="39">
        <f>'címrend államig'!FP62</f>
        <v>0</v>
      </c>
      <c r="F59" s="39">
        <f t="shared" si="0"/>
        <v>4464826</v>
      </c>
      <c r="G59" s="39">
        <f>'címrend kötelező'!EW62</f>
        <v>2014656</v>
      </c>
      <c r="H59" s="39">
        <f>'címrend önként'!EW62</f>
        <v>71341</v>
      </c>
      <c r="I59" s="39">
        <f>'címrend államig'!EW62</f>
        <v>305021</v>
      </c>
      <c r="J59" s="39">
        <f t="shared" si="1"/>
        <v>2391018</v>
      </c>
      <c r="K59" s="39">
        <f>'címrend kötelező'!DS62</f>
        <v>746333</v>
      </c>
      <c r="L59" s="39">
        <f>'címrend önként'!DS62</f>
        <v>278524</v>
      </c>
      <c r="M59" s="39">
        <f>'címrend államig'!DS62</f>
        <v>0</v>
      </c>
      <c r="N59" s="39">
        <f t="shared" si="6"/>
        <v>1024857</v>
      </c>
      <c r="O59" s="39">
        <f t="shared" si="2"/>
        <v>6667251</v>
      </c>
      <c r="P59" s="39">
        <f t="shared" si="3"/>
        <v>908429</v>
      </c>
      <c r="Q59" s="39">
        <f t="shared" si="4"/>
        <v>305021</v>
      </c>
      <c r="R59" s="39">
        <f t="shared" si="5"/>
        <v>7880701</v>
      </c>
    </row>
    <row r="60" spans="1:18" ht="15" customHeight="1" x14ac:dyDescent="0.2">
      <c r="A60" s="606" t="s">
        <v>399</v>
      </c>
      <c r="B60" s="18" t="s">
        <v>171</v>
      </c>
      <c r="C60" s="702">
        <f>'címrend kötelező'!FP63</f>
        <v>3852918</v>
      </c>
      <c r="D60" s="702">
        <f>'címrend önként'!FP63</f>
        <v>423522</v>
      </c>
      <c r="E60" s="702">
        <f>'címrend államig'!FP63</f>
        <v>0</v>
      </c>
      <c r="F60" s="702">
        <f t="shared" si="0"/>
        <v>4276440</v>
      </c>
      <c r="G60" s="797">
        <f>'címrend kötelező'!EW63</f>
        <v>2014656</v>
      </c>
      <c r="H60" s="797">
        <f>'címrend önként'!EW63</f>
        <v>71341</v>
      </c>
      <c r="I60" s="797">
        <f>'címrend államig'!EW63</f>
        <v>305021</v>
      </c>
      <c r="J60" s="797">
        <f t="shared" si="1"/>
        <v>2391018</v>
      </c>
      <c r="K60" s="702">
        <f>'címrend kötelező'!DS63</f>
        <v>0</v>
      </c>
      <c r="L60" s="702">
        <f>'címrend önként'!DS63</f>
        <v>0</v>
      </c>
      <c r="M60" s="702">
        <f>'címrend államig'!DS63</f>
        <v>0</v>
      </c>
      <c r="N60" s="702">
        <f t="shared" si="6"/>
        <v>0</v>
      </c>
      <c r="O60" s="702">
        <f t="shared" si="2"/>
        <v>5867574</v>
      </c>
      <c r="P60" s="702">
        <f t="shared" si="3"/>
        <v>494863</v>
      </c>
      <c r="Q60" s="702">
        <f t="shared" si="4"/>
        <v>305021</v>
      </c>
      <c r="R60" s="702">
        <f t="shared" si="5"/>
        <v>6667458</v>
      </c>
    </row>
    <row r="61" spans="1:18" ht="15" customHeight="1" x14ac:dyDescent="0.2">
      <c r="A61" s="28">
        <v>59</v>
      </c>
      <c r="B61" s="16" t="s">
        <v>172</v>
      </c>
      <c r="C61" s="702">
        <f>'címrend kötelező'!FP64</f>
        <v>0</v>
      </c>
      <c r="D61" s="702">
        <f>'címrend önként'!FP64</f>
        <v>0</v>
      </c>
      <c r="E61" s="702">
        <f>'címrend államig'!FP64</f>
        <v>0</v>
      </c>
      <c r="F61" s="702">
        <f t="shared" si="0"/>
        <v>0</v>
      </c>
      <c r="G61" s="702">
        <f>'címrend kötelező'!EW64</f>
        <v>0</v>
      </c>
      <c r="H61" s="702">
        <f>'címrend önként'!EW64</f>
        <v>0</v>
      </c>
      <c r="I61" s="702">
        <f>'címrend államig'!EW64</f>
        <v>0</v>
      </c>
      <c r="J61" s="702">
        <f t="shared" si="1"/>
        <v>0</v>
      </c>
      <c r="K61" s="702">
        <f>'címrend kötelező'!DS64</f>
        <v>0</v>
      </c>
      <c r="L61" s="702">
        <f>'címrend önként'!DS64</f>
        <v>0</v>
      </c>
      <c r="M61" s="702">
        <f>'címrend államig'!DS64</f>
        <v>0</v>
      </c>
      <c r="N61" s="702">
        <f t="shared" si="6"/>
        <v>0</v>
      </c>
      <c r="O61" s="702">
        <f t="shared" si="2"/>
        <v>0</v>
      </c>
      <c r="P61" s="702">
        <f t="shared" si="3"/>
        <v>0</v>
      </c>
      <c r="Q61" s="702">
        <f t="shared" si="4"/>
        <v>0</v>
      </c>
      <c r="R61" s="702">
        <f t="shared" si="5"/>
        <v>0</v>
      </c>
    </row>
    <row r="62" spans="1:18" ht="15" customHeight="1" x14ac:dyDescent="0.2">
      <c r="A62" s="606" t="s">
        <v>400</v>
      </c>
      <c r="B62" s="16" t="s">
        <v>174</v>
      </c>
      <c r="C62" s="702">
        <f>'címrend kötelező'!FP65</f>
        <v>0</v>
      </c>
      <c r="D62" s="702">
        <f>'címrend önként'!FP65</f>
        <v>0</v>
      </c>
      <c r="E62" s="702">
        <f>'címrend államig'!FP65</f>
        <v>0</v>
      </c>
      <c r="F62" s="702">
        <f t="shared" si="0"/>
        <v>0</v>
      </c>
      <c r="G62" s="702">
        <f>'címrend kötelező'!EW65</f>
        <v>0</v>
      </c>
      <c r="H62" s="702">
        <f>'címrend önként'!EW65</f>
        <v>0</v>
      </c>
      <c r="I62" s="702">
        <f>'címrend államig'!EW65</f>
        <v>0</v>
      </c>
      <c r="J62" s="702">
        <f t="shared" si="1"/>
        <v>0</v>
      </c>
      <c r="K62" s="702">
        <f>'címrend kötelező'!DS65</f>
        <v>746333</v>
      </c>
      <c r="L62" s="702">
        <f>'címrend önként'!DS65</f>
        <v>278524</v>
      </c>
      <c r="M62" s="702">
        <f>'címrend államig'!DS65</f>
        <v>0</v>
      </c>
      <c r="N62" s="702">
        <f t="shared" si="6"/>
        <v>1024857</v>
      </c>
      <c r="O62" s="702">
        <f t="shared" si="2"/>
        <v>746333</v>
      </c>
      <c r="P62" s="702">
        <f t="shared" si="3"/>
        <v>278524</v>
      </c>
      <c r="Q62" s="702">
        <f t="shared" si="4"/>
        <v>0</v>
      </c>
      <c r="R62" s="702">
        <f t="shared" si="5"/>
        <v>1024857</v>
      </c>
    </row>
    <row r="63" spans="1:18" ht="15" customHeight="1" x14ac:dyDescent="0.2">
      <c r="A63" s="28">
        <v>61</v>
      </c>
      <c r="B63" s="16" t="s">
        <v>175</v>
      </c>
      <c r="C63" s="702">
        <f>'címrend kötelező'!FP66</f>
        <v>53344</v>
      </c>
      <c r="D63" s="702">
        <f>'címrend önként'!FP66</f>
        <v>135042</v>
      </c>
      <c r="E63" s="702">
        <f>'címrend államig'!FP66</f>
        <v>0</v>
      </c>
      <c r="F63" s="702">
        <f t="shared" si="0"/>
        <v>188386</v>
      </c>
      <c r="G63" s="702">
        <f>'címrend kötelező'!EW66</f>
        <v>0</v>
      </c>
      <c r="H63" s="702">
        <f>'címrend önként'!EW66</f>
        <v>0</v>
      </c>
      <c r="I63" s="702">
        <f>'címrend államig'!EW66</f>
        <v>0</v>
      </c>
      <c r="J63" s="702">
        <f t="shared" si="1"/>
        <v>0</v>
      </c>
      <c r="K63" s="702">
        <f>'címrend kötelező'!DS66</f>
        <v>0</v>
      </c>
      <c r="L63" s="702">
        <f>'címrend önként'!DS66</f>
        <v>0</v>
      </c>
      <c r="M63" s="702">
        <f>'címrend államig'!DS66</f>
        <v>0</v>
      </c>
      <c r="N63" s="702">
        <f t="shared" si="6"/>
        <v>0</v>
      </c>
      <c r="O63" s="702">
        <f t="shared" si="2"/>
        <v>53344</v>
      </c>
      <c r="P63" s="702">
        <f t="shared" si="3"/>
        <v>135042</v>
      </c>
      <c r="Q63" s="702">
        <f t="shared" si="4"/>
        <v>0</v>
      </c>
      <c r="R63" s="702">
        <f t="shared" si="5"/>
        <v>188386</v>
      </c>
    </row>
    <row r="64" spans="1:18" s="13" customFormat="1" ht="15" customHeight="1" x14ac:dyDescent="0.2">
      <c r="A64" s="607">
        <v>62</v>
      </c>
      <c r="B64" s="5" t="s">
        <v>879</v>
      </c>
      <c r="C64" s="39">
        <f>'címrend kötelező'!FP67</f>
        <v>184477</v>
      </c>
      <c r="D64" s="39">
        <f>'címrend önként'!FP67</f>
        <v>35162</v>
      </c>
      <c r="E64" s="39">
        <f>'címrend államig'!FP67</f>
        <v>0</v>
      </c>
      <c r="F64" s="39">
        <f t="shared" si="0"/>
        <v>219639</v>
      </c>
      <c r="G64" s="39">
        <f>'címrend kötelező'!EW67</f>
        <v>116950</v>
      </c>
      <c r="H64" s="39">
        <f>'címrend önként'!EW67</f>
        <v>0</v>
      </c>
      <c r="I64" s="39">
        <f>'címrend államig'!EW67</f>
        <v>0</v>
      </c>
      <c r="J64" s="39">
        <f t="shared" si="1"/>
        <v>116950</v>
      </c>
      <c r="K64" s="39">
        <f>'címrend kötelező'!DS67</f>
        <v>0</v>
      </c>
      <c r="L64" s="39">
        <f>'címrend önként'!DS67</f>
        <v>3372737</v>
      </c>
      <c r="M64" s="39">
        <f>'címrend államig'!DS67</f>
        <v>0</v>
      </c>
      <c r="N64" s="39">
        <f t="shared" si="6"/>
        <v>3372737</v>
      </c>
      <c r="O64" s="39">
        <f t="shared" si="2"/>
        <v>301427</v>
      </c>
      <c r="P64" s="39">
        <f t="shared" si="3"/>
        <v>3407899</v>
      </c>
      <c r="Q64" s="39">
        <f t="shared" si="4"/>
        <v>0</v>
      </c>
      <c r="R64" s="39">
        <f t="shared" si="5"/>
        <v>3709326</v>
      </c>
    </row>
    <row r="65" spans="1:18" ht="15" customHeight="1" x14ac:dyDescent="0.2">
      <c r="A65" s="606" t="s">
        <v>401</v>
      </c>
      <c r="B65" s="18" t="s">
        <v>171</v>
      </c>
      <c r="C65" s="702">
        <f>'címrend kötelező'!FP68</f>
        <v>145764</v>
      </c>
      <c r="D65" s="702">
        <f>'címrend önként'!FP68</f>
        <v>3197</v>
      </c>
      <c r="E65" s="702">
        <f>'címrend államig'!FP68</f>
        <v>0</v>
      </c>
      <c r="F65" s="702">
        <f t="shared" si="0"/>
        <v>148961</v>
      </c>
      <c r="G65" s="797">
        <f>'címrend kötelező'!EW68</f>
        <v>116950</v>
      </c>
      <c r="H65" s="797">
        <f>'címrend önként'!EW68</f>
        <v>0</v>
      </c>
      <c r="I65" s="797">
        <f>'címrend államig'!EW68</f>
        <v>0</v>
      </c>
      <c r="J65" s="797">
        <f t="shared" si="1"/>
        <v>116950</v>
      </c>
      <c r="K65" s="702">
        <f>'címrend kötelező'!DS68</f>
        <v>0</v>
      </c>
      <c r="L65" s="702">
        <f>'címrend önként'!DS68</f>
        <v>0</v>
      </c>
      <c r="M65" s="702">
        <f>'címrend államig'!DS68</f>
        <v>0</v>
      </c>
      <c r="N65" s="702">
        <f t="shared" si="6"/>
        <v>0</v>
      </c>
      <c r="O65" s="702">
        <f t="shared" si="2"/>
        <v>262714</v>
      </c>
      <c r="P65" s="702">
        <f t="shared" si="3"/>
        <v>3197</v>
      </c>
      <c r="Q65" s="702">
        <f t="shared" si="4"/>
        <v>0</v>
      </c>
      <c r="R65" s="702">
        <f t="shared" si="5"/>
        <v>265911</v>
      </c>
    </row>
    <row r="66" spans="1:18" ht="15" customHeight="1" x14ac:dyDescent="0.2">
      <c r="A66" s="606" t="s">
        <v>430</v>
      </c>
      <c r="B66" s="18" t="s">
        <v>174</v>
      </c>
      <c r="C66" s="702"/>
      <c r="D66" s="702"/>
      <c r="E66" s="702"/>
      <c r="F66" s="702"/>
      <c r="G66" s="702"/>
      <c r="H66" s="702"/>
      <c r="I66" s="702"/>
      <c r="J66" s="702"/>
      <c r="K66" s="702"/>
      <c r="L66" s="702">
        <f>'címrend önként'!DS69</f>
        <v>2030799</v>
      </c>
      <c r="M66" s="702"/>
      <c r="N66" s="702">
        <f t="shared" si="6"/>
        <v>2030799</v>
      </c>
      <c r="O66" s="702"/>
      <c r="P66" s="702"/>
      <c r="Q66" s="702"/>
      <c r="R66" s="702">
        <f t="shared" si="5"/>
        <v>2030799</v>
      </c>
    </row>
    <row r="67" spans="1:18" ht="15" customHeight="1" x14ac:dyDescent="0.2">
      <c r="A67" s="28">
        <v>65</v>
      </c>
      <c r="B67" s="16" t="s">
        <v>175</v>
      </c>
      <c r="C67" s="702">
        <f>'címrend kötelező'!FP69</f>
        <v>38713</v>
      </c>
      <c r="D67" s="702">
        <f>'címrend önként'!FP70</f>
        <v>31965</v>
      </c>
      <c r="E67" s="702">
        <f>'címrend államig'!FP69</f>
        <v>0</v>
      </c>
      <c r="F67" s="702">
        <f t="shared" si="0"/>
        <v>70678</v>
      </c>
      <c r="G67" s="702">
        <f>'címrend kötelező'!EW69</f>
        <v>0</v>
      </c>
      <c r="H67" s="702">
        <f>'címrend önként'!EW70</f>
        <v>0</v>
      </c>
      <c r="I67" s="702">
        <f>'címrend államig'!EW69</f>
        <v>0</v>
      </c>
      <c r="J67" s="702">
        <f t="shared" si="1"/>
        <v>0</v>
      </c>
      <c r="K67" s="702">
        <f>'címrend kötelező'!DS69</f>
        <v>0</v>
      </c>
      <c r="L67" s="702">
        <f>'címrend önként'!DS70</f>
        <v>1341938</v>
      </c>
      <c r="M67" s="702">
        <f>'címrend államig'!DS69</f>
        <v>0</v>
      </c>
      <c r="N67" s="702">
        <f t="shared" si="6"/>
        <v>1341938</v>
      </c>
      <c r="O67" s="702">
        <f t="shared" si="2"/>
        <v>38713</v>
      </c>
      <c r="P67" s="702">
        <f t="shared" si="3"/>
        <v>1373903</v>
      </c>
      <c r="Q67" s="702">
        <f t="shared" si="4"/>
        <v>0</v>
      </c>
      <c r="R67" s="702">
        <f t="shared" si="5"/>
        <v>1412616</v>
      </c>
    </row>
    <row r="79" spans="1:18" s="23" customFormat="1" x14ac:dyDescent="0.2">
      <c r="B79" s="24"/>
    </row>
    <row r="84" spans="2:2" s="23" customFormat="1" x14ac:dyDescent="0.2">
      <c r="B84" s="24"/>
    </row>
    <row r="85" spans="2:2" s="23" customFormat="1" x14ac:dyDescent="0.2">
      <c r="B85" s="24"/>
    </row>
    <row r="95" spans="2:2" s="23" customFormat="1" x14ac:dyDescent="0.2">
      <c r="B95" s="24"/>
    </row>
  </sheetData>
  <mergeCells count="4">
    <mergeCell ref="C1:F1"/>
    <mergeCell ref="G1:J1"/>
    <mergeCell ref="K1:N1"/>
    <mergeCell ref="O1:R1"/>
  </mergeCells>
  <printOptions horizontalCentered="1"/>
  <pageMargins left="0.78740157480314965" right="0.78740157480314965" top="0.98425196850393704" bottom="0.98425196850393704" header="0.51181102362204722" footer="0.51181102362204722"/>
  <pageSetup paperSize="9" scale="65" fitToWidth="0" fitToHeight="0" orientation="landscape" r:id="rId1"/>
  <headerFooter alignWithMargins="0">
    <oddHeader xml:space="preserve">&amp;C&amp;"Times New Roman,Félkövér"&amp;12Budapest VIII. kerületi Önkormányzat 2019. évi költségvetés
 bevételi és kiadási előirányzata 
összesen&amp;R&amp;"Times New Roman,Dőlt"3. melléklet a /2018. ()
önk.rendelethez
ezer forintban&amp;"MS Sans Serif,Normál"
</oddHeader>
    <oddFooter>&amp;R
&amp;P</oddFooter>
  </headerFooter>
  <colBreaks count="1" manualBreakCount="1">
    <brk id="10" max="6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95"/>
  <sheetViews>
    <sheetView zoomScaleNormal="100" zoomScaleSheetLayoutView="80" workbookViewId="0">
      <pane xSplit="2" ySplit="2" topLeftCell="G51" activePane="bottomRight" state="frozen"/>
      <selection pane="topRight" activeCell="C1" sqref="C1"/>
      <selection pane="bottomLeft" activeCell="A3" sqref="A3"/>
      <selection pane="bottomRight" activeCell="H81" sqref="H81"/>
    </sheetView>
  </sheetViews>
  <sheetFormatPr defaultColWidth="10.7109375" defaultRowHeight="12.75" x14ac:dyDescent="0.2"/>
  <cols>
    <col min="1" max="1" width="5.140625" style="503" customWidth="1"/>
    <col min="2" max="2" width="52.140625" style="20" customWidth="1"/>
    <col min="3" max="3" width="12.7109375" style="9" customWidth="1"/>
    <col min="4" max="4" width="12.7109375" style="490" customWidth="1"/>
    <col min="5" max="14" width="12.7109375" style="9" customWidth="1"/>
    <col min="15" max="16" width="13.7109375" style="9" customWidth="1"/>
    <col min="17" max="16384" width="10.7109375" style="9"/>
  </cols>
  <sheetData>
    <row r="1" spans="1:16" s="1" customFormat="1" ht="19.899999999999999" customHeight="1" x14ac:dyDescent="0.2">
      <c r="A1" s="496"/>
      <c r="B1" s="407" t="s">
        <v>0</v>
      </c>
      <c r="C1" s="836" t="s">
        <v>178</v>
      </c>
      <c r="D1" s="836"/>
      <c r="E1" s="836"/>
      <c r="F1" s="836" t="s">
        <v>179</v>
      </c>
      <c r="G1" s="836"/>
      <c r="H1" s="836"/>
      <c r="I1" s="836" t="s">
        <v>180</v>
      </c>
      <c r="J1" s="836"/>
      <c r="K1" s="836"/>
      <c r="L1" s="836" t="s">
        <v>187</v>
      </c>
      <c r="M1" s="836"/>
      <c r="N1" s="836"/>
      <c r="O1" s="837" t="s">
        <v>917</v>
      </c>
      <c r="P1" s="837" t="s">
        <v>918</v>
      </c>
    </row>
    <row r="2" spans="1:16" s="3" customFormat="1" ht="49.9" customHeight="1" x14ac:dyDescent="0.2">
      <c r="A2" s="495" t="s">
        <v>25</v>
      </c>
      <c r="B2" s="408" t="s">
        <v>26</v>
      </c>
      <c r="C2" s="409" t="s">
        <v>916</v>
      </c>
      <c r="D2" s="489" t="s">
        <v>915</v>
      </c>
      <c r="E2" s="409" t="s">
        <v>914</v>
      </c>
      <c r="F2" s="577" t="s">
        <v>916</v>
      </c>
      <c r="G2" s="409" t="s">
        <v>915</v>
      </c>
      <c r="H2" s="409" t="s">
        <v>914</v>
      </c>
      <c r="I2" s="577" t="s">
        <v>916</v>
      </c>
      <c r="J2" s="409" t="s">
        <v>915</v>
      </c>
      <c r="K2" s="409" t="s">
        <v>914</v>
      </c>
      <c r="L2" s="577" t="s">
        <v>916</v>
      </c>
      <c r="M2" s="409" t="s">
        <v>915</v>
      </c>
      <c r="N2" s="409" t="s">
        <v>914</v>
      </c>
      <c r="O2" s="837"/>
      <c r="P2" s="837"/>
    </row>
    <row r="3" spans="1:16" s="3" customFormat="1" ht="19.899999999999999" customHeight="1" x14ac:dyDescent="0.2">
      <c r="A3" s="499" t="s">
        <v>91</v>
      </c>
      <c r="B3" s="15" t="s">
        <v>882</v>
      </c>
      <c r="C3" s="623">
        <f>SUM(C23+C50)</f>
        <v>6077192</v>
      </c>
      <c r="D3" s="623">
        <f>SUM(D23+D50)</f>
        <v>7002721</v>
      </c>
      <c r="E3" s="411">
        <f>címrendösszesen!GY6</f>
        <v>6545037</v>
      </c>
      <c r="F3" s="411">
        <f>SUM(F23+F50)</f>
        <v>2374571</v>
      </c>
      <c r="G3" s="411">
        <f>SUM(G23+G50)</f>
        <v>2672705</v>
      </c>
      <c r="H3" s="411">
        <f>címrendösszesen!EW6</f>
        <v>2550168</v>
      </c>
      <c r="I3" s="411">
        <f>SUM(I23+I50)</f>
        <v>17815936</v>
      </c>
      <c r="J3" s="411">
        <f>SUM(J23+J50)</f>
        <v>25030755</v>
      </c>
      <c r="K3" s="411">
        <f>címrendösszesen!DS6</f>
        <v>21848851</v>
      </c>
      <c r="L3" s="411">
        <f>C3+F3+I3</f>
        <v>26267699</v>
      </c>
      <c r="M3" s="411">
        <f>D3+G3+J3</f>
        <v>34706181</v>
      </c>
      <c r="N3" s="411">
        <f>E3+H3+K3</f>
        <v>30944056</v>
      </c>
      <c r="O3" s="412">
        <f>N3/M3*100</f>
        <v>89.160072092057604</v>
      </c>
      <c r="P3" s="412">
        <f>N3/L3*100</f>
        <v>117.8026899120475</v>
      </c>
    </row>
    <row r="4" spans="1:16" ht="13.9" customHeight="1" x14ac:dyDescent="0.2">
      <c r="A4" s="413" t="s">
        <v>92</v>
      </c>
      <c r="B4" s="5" t="s">
        <v>93</v>
      </c>
      <c r="C4" s="624">
        <f>SUM(C5:C9)</f>
        <v>5931036</v>
      </c>
      <c r="D4" s="624">
        <f>SUM(D5:D9)</f>
        <v>6765414</v>
      </c>
      <c r="E4" s="411">
        <f>címrendösszesen!GY7</f>
        <v>6325398</v>
      </c>
      <c r="F4" s="127">
        <f>SUM(F5:F9)</f>
        <v>2330788</v>
      </c>
      <c r="G4" s="127">
        <f>SUM(G5:G9)</f>
        <v>2648144</v>
      </c>
      <c r="H4" s="411">
        <f>címrendösszesen!EW7</f>
        <v>2433218</v>
      </c>
      <c r="I4" s="127">
        <f>SUM(I5:I9)</f>
        <v>6488673</v>
      </c>
      <c r="J4" s="127">
        <f>SUM(J5:J9)</f>
        <v>9990441</v>
      </c>
      <c r="K4" s="411">
        <f>címrendösszesen!DS7</f>
        <v>8861176</v>
      </c>
      <c r="L4" s="411">
        <f t="shared" ref="L4:L67" si="0">C4+F4+I4</f>
        <v>14750497</v>
      </c>
      <c r="M4" s="411">
        <f t="shared" ref="M4:M67" si="1">D4+G4+J4</f>
        <v>19403999</v>
      </c>
      <c r="N4" s="411">
        <f t="shared" ref="N4:N67" si="2">E4+H4+K4</f>
        <v>17619792</v>
      </c>
      <c r="O4" s="412">
        <f t="shared" ref="O4:O64" si="3">N4/M4*100</f>
        <v>90.804952113221603</v>
      </c>
      <c r="P4" s="412">
        <f t="shared" ref="P4:P63" si="4">N4/L4*100</f>
        <v>119.45219201766557</v>
      </c>
    </row>
    <row r="5" spans="1:16" ht="13.9" customHeight="1" x14ac:dyDescent="0.2">
      <c r="A5" s="500" t="s">
        <v>94</v>
      </c>
      <c r="B5" s="10" t="s">
        <v>95</v>
      </c>
      <c r="C5" s="410">
        <v>3285138</v>
      </c>
      <c r="D5" s="505">
        <f>3724598-13140-7860-6900-5730</f>
        <v>3690968</v>
      </c>
      <c r="E5" s="410">
        <f>címrendösszesen!GY8</f>
        <v>3626136</v>
      </c>
      <c r="F5" s="410">
        <v>1295062</v>
      </c>
      <c r="G5" s="29">
        <v>1449197</v>
      </c>
      <c r="H5" s="410">
        <f>címrendösszesen!EW8</f>
        <v>1588232</v>
      </c>
      <c r="I5" s="630">
        <v>167535</v>
      </c>
      <c r="J5" s="274">
        <v>173228</v>
      </c>
      <c r="K5" s="410">
        <f>címrendösszesen!DS8</f>
        <v>144432</v>
      </c>
      <c r="L5" s="410">
        <f t="shared" si="0"/>
        <v>4747735</v>
      </c>
      <c r="M5" s="410">
        <f t="shared" si="1"/>
        <v>5313393</v>
      </c>
      <c r="N5" s="410">
        <f t="shared" si="2"/>
        <v>5358800</v>
      </c>
      <c r="O5" s="412">
        <f t="shared" si="3"/>
        <v>100.85457635074235</v>
      </c>
      <c r="P5" s="412">
        <f t="shared" si="4"/>
        <v>112.8706635901119</v>
      </c>
    </row>
    <row r="6" spans="1:16" ht="13.9" customHeight="1" x14ac:dyDescent="0.2">
      <c r="A6" s="500" t="s">
        <v>96</v>
      </c>
      <c r="B6" s="10" t="s">
        <v>97</v>
      </c>
      <c r="C6" s="410">
        <v>796526</v>
      </c>
      <c r="D6" s="505">
        <f>800508-5350-3200-2810-2332</f>
        <v>786816</v>
      </c>
      <c r="E6" s="410">
        <f>címrendösszesen!GY9</f>
        <v>767968</v>
      </c>
      <c r="F6" s="410">
        <v>309223</v>
      </c>
      <c r="G6" s="29">
        <f>-3500+324824</f>
        <v>321324</v>
      </c>
      <c r="H6" s="410">
        <f>címrendösszesen!EW9</f>
        <v>329391</v>
      </c>
      <c r="I6" s="630">
        <v>35598</v>
      </c>
      <c r="J6" s="274">
        <v>49973</v>
      </c>
      <c r="K6" s="410">
        <f>címrendösszesen!DS9</f>
        <v>30756</v>
      </c>
      <c r="L6" s="410">
        <f t="shared" si="0"/>
        <v>1141347</v>
      </c>
      <c r="M6" s="410">
        <f t="shared" si="1"/>
        <v>1158113</v>
      </c>
      <c r="N6" s="410">
        <f t="shared" si="2"/>
        <v>1128115</v>
      </c>
      <c r="O6" s="412">
        <f t="shared" si="3"/>
        <v>97.409751898130835</v>
      </c>
      <c r="P6" s="412">
        <f t="shared" si="4"/>
        <v>98.840668087794512</v>
      </c>
    </row>
    <row r="7" spans="1:16" ht="13.9" customHeight="1" x14ac:dyDescent="0.2">
      <c r="A7" s="500" t="s">
        <v>98</v>
      </c>
      <c r="B7" s="10" t="s">
        <v>99</v>
      </c>
      <c r="C7" s="410">
        <v>1724043</v>
      </c>
      <c r="D7" s="505">
        <v>1890464</v>
      </c>
      <c r="E7" s="410">
        <f>címrendösszesen!GY10</f>
        <v>1930065</v>
      </c>
      <c r="F7" s="410">
        <v>378398</v>
      </c>
      <c r="G7" s="29">
        <v>420328</v>
      </c>
      <c r="H7" s="410">
        <f>címrendösszesen!EW10</f>
        <v>515595</v>
      </c>
      <c r="I7" s="630">
        <v>3651296</v>
      </c>
      <c r="J7" s="274">
        <v>6380323</v>
      </c>
      <c r="K7" s="410">
        <f>címrendösszesen!DS10</f>
        <v>5729009</v>
      </c>
      <c r="L7" s="410">
        <f t="shared" si="0"/>
        <v>5753737</v>
      </c>
      <c r="M7" s="410">
        <f t="shared" si="1"/>
        <v>8691115</v>
      </c>
      <c r="N7" s="410">
        <f t="shared" si="2"/>
        <v>8174669</v>
      </c>
      <c r="O7" s="412">
        <f t="shared" si="3"/>
        <v>94.057770493199087</v>
      </c>
      <c r="P7" s="412">
        <f t="shared" si="4"/>
        <v>142.07581959342249</v>
      </c>
    </row>
    <row r="8" spans="1:16" ht="13.9" customHeight="1" x14ac:dyDescent="0.2">
      <c r="A8" s="500" t="s">
        <v>100</v>
      </c>
      <c r="B8" s="10" t="s">
        <v>101</v>
      </c>
      <c r="C8" s="410">
        <v>628</v>
      </c>
      <c r="D8" s="505">
        <v>388</v>
      </c>
      <c r="E8" s="410">
        <f>címrendösszesen!GY11</f>
        <v>1229</v>
      </c>
      <c r="F8" s="410">
        <f>címrendösszesen!EV11</f>
        <v>0</v>
      </c>
      <c r="G8" s="29">
        <v>0</v>
      </c>
      <c r="H8" s="410">
        <f>címrendösszesen!EW11</f>
        <v>0</v>
      </c>
      <c r="I8" s="410">
        <v>90420</v>
      </c>
      <c r="J8" s="29">
        <v>156920</v>
      </c>
      <c r="K8" s="410">
        <f>címrendösszesen!DS11</f>
        <v>136851</v>
      </c>
      <c r="L8" s="410">
        <f t="shared" si="0"/>
        <v>91048</v>
      </c>
      <c r="M8" s="410">
        <f t="shared" si="1"/>
        <v>157308</v>
      </c>
      <c r="N8" s="410">
        <f t="shared" si="2"/>
        <v>138080</v>
      </c>
      <c r="O8" s="412">
        <f t="shared" si="3"/>
        <v>87.776845424263229</v>
      </c>
      <c r="P8" s="412">
        <f t="shared" si="4"/>
        <v>151.65626922063086</v>
      </c>
    </row>
    <row r="9" spans="1:16" s="13" customFormat="1" ht="13.9" customHeight="1" x14ac:dyDescent="0.2">
      <c r="A9" s="499" t="s">
        <v>102</v>
      </c>
      <c r="B9" s="12" t="s">
        <v>103</v>
      </c>
      <c r="C9" s="624">
        <f>SUM(C10:C14)</f>
        <v>124701</v>
      </c>
      <c r="D9" s="624">
        <f>SUM(D10:D14)</f>
        <v>396778</v>
      </c>
      <c r="E9" s="411">
        <f>címrendösszesen!GY12</f>
        <v>0</v>
      </c>
      <c r="F9" s="127">
        <f>SUM(F10:F14)</f>
        <v>348105</v>
      </c>
      <c r="G9" s="127">
        <f>SUM(G10:G14)</f>
        <v>457295</v>
      </c>
      <c r="H9" s="411">
        <f>címrendösszesen!EW12</f>
        <v>0</v>
      </c>
      <c r="I9" s="127">
        <f>SUM(I10:I14)</f>
        <v>2543824</v>
      </c>
      <c r="J9" s="127">
        <f>SUM(J10:J14)</f>
        <v>3229997</v>
      </c>
      <c r="K9" s="411">
        <f>címrendösszesen!DS12</f>
        <v>2820128</v>
      </c>
      <c r="L9" s="411">
        <f t="shared" si="0"/>
        <v>3016630</v>
      </c>
      <c r="M9" s="411">
        <f t="shared" si="1"/>
        <v>4084070</v>
      </c>
      <c r="N9" s="411">
        <f t="shared" si="2"/>
        <v>2820128</v>
      </c>
      <c r="O9" s="412">
        <f t="shared" si="3"/>
        <v>69.051901656925565</v>
      </c>
      <c r="P9" s="412">
        <f t="shared" si="4"/>
        <v>93.486042371785743</v>
      </c>
    </row>
    <row r="10" spans="1:16" ht="13.9" customHeight="1" x14ac:dyDescent="0.2">
      <c r="A10" s="500" t="s">
        <v>104</v>
      </c>
      <c r="B10" s="10" t="s">
        <v>105</v>
      </c>
      <c r="C10" s="410">
        <v>121703</v>
      </c>
      <c r="D10" s="505">
        <v>392772</v>
      </c>
      <c r="E10" s="410">
        <f>címrendösszesen!GY13</f>
        <v>0</v>
      </c>
      <c r="F10" s="410">
        <v>348105</v>
      </c>
      <c r="G10" s="29">
        <v>454362</v>
      </c>
      <c r="H10" s="410">
        <f>címrendösszesen!EW13</f>
        <v>0</v>
      </c>
      <c r="I10" s="410">
        <v>344738</v>
      </c>
      <c r="J10" s="29">
        <v>855624</v>
      </c>
      <c r="K10" s="410">
        <f>címrendösszesen!DS13</f>
        <v>0</v>
      </c>
      <c r="L10" s="410">
        <f t="shared" si="0"/>
        <v>814546</v>
      </c>
      <c r="M10" s="410">
        <f t="shared" si="1"/>
        <v>1702758</v>
      </c>
      <c r="N10" s="410">
        <f t="shared" si="2"/>
        <v>0</v>
      </c>
      <c r="O10" s="412">
        <f t="shared" si="3"/>
        <v>0</v>
      </c>
      <c r="P10" s="412">
        <f t="shared" si="4"/>
        <v>0</v>
      </c>
    </row>
    <row r="11" spans="1:16" ht="13.9" customHeight="1" x14ac:dyDescent="0.2">
      <c r="A11" s="501" t="s">
        <v>106</v>
      </c>
      <c r="B11" s="10" t="s">
        <v>107</v>
      </c>
      <c r="C11" s="410">
        <v>0</v>
      </c>
      <c r="D11" s="505"/>
      <c r="E11" s="410">
        <f>címrendösszesen!GY14</f>
        <v>0</v>
      </c>
      <c r="F11" s="410">
        <f>címrendösszesen!EV14</f>
        <v>0</v>
      </c>
      <c r="G11" s="29"/>
      <c r="H11" s="410">
        <f>címrendösszesen!EW14</f>
        <v>0</v>
      </c>
      <c r="I11" s="410">
        <f>címrendösszesen!DR14</f>
        <v>0</v>
      </c>
      <c r="J11" s="29"/>
      <c r="K11" s="410">
        <f>címrendösszesen!DS14</f>
        <v>0</v>
      </c>
      <c r="L11" s="410">
        <f t="shared" si="0"/>
        <v>0</v>
      </c>
      <c r="M11" s="410">
        <f t="shared" si="1"/>
        <v>0</v>
      </c>
      <c r="N11" s="410">
        <f t="shared" si="2"/>
        <v>0</v>
      </c>
      <c r="O11" s="412"/>
      <c r="P11" s="412"/>
    </row>
    <row r="12" spans="1:16" ht="13.9" customHeight="1" x14ac:dyDescent="0.2">
      <c r="A12" s="502">
        <v>10</v>
      </c>
      <c r="B12" s="10" t="s">
        <v>108</v>
      </c>
      <c r="C12" s="410">
        <v>2998</v>
      </c>
      <c r="D12" s="505">
        <v>4006</v>
      </c>
      <c r="E12" s="410">
        <f>címrendösszesen!GY15</f>
        <v>0</v>
      </c>
      <c r="F12" s="410">
        <f>címrendösszesen!EV15</f>
        <v>0</v>
      </c>
      <c r="G12" s="29">
        <v>2933</v>
      </c>
      <c r="H12" s="410">
        <f>címrendösszesen!EW15</f>
        <v>0</v>
      </c>
      <c r="I12" s="410">
        <v>131168</v>
      </c>
      <c r="J12" s="29">
        <v>126000</v>
      </c>
      <c r="K12" s="410">
        <f>címrendösszesen!DS15</f>
        <v>140877</v>
      </c>
      <c r="L12" s="410">
        <f t="shared" si="0"/>
        <v>134166</v>
      </c>
      <c r="M12" s="410">
        <f t="shared" si="1"/>
        <v>132939</v>
      </c>
      <c r="N12" s="410">
        <f t="shared" si="2"/>
        <v>140877</v>
      </c>
      <c r="O12" s="412">
        <f t="shared" si="3"/>
        <v>105.97115970482702</v>
      </c>
      <c r="P12" s="412">
        <f t="shared" si="4"/>
        <v>105.00201243235992</v>
      </c>
    </row>
    <row r="13" spans="1:16" ht="13.9" customHeight="1" x14ac:dyDescent="0.2">
      <c r="A13" s="501" t="s">
        <v>109</v>
      </c>
      <c r="B13" s="10" t="s">
        <v>110</v>
      </c>
      <c r="C13" s="410">
        <f>címrendösszesen!GX16</f>
        <v>0</v>
      </c>
      <c r="D13" s="505"/>
      <c r="E13" s="410">
        <f>címrendösszesen!GY16</f>
        <v>0</v>
      </c>
      <c r="F13" s="410">
        <f>címrendösszesen!EV16</f>
        <v>0</v>
      </c>
      <c r="G13" s="29"/>
      <c r="H13" s="410">
        <f>címrendösszesen!EW16</f>
        <v>0</v>
      </c>
      <c r="I13" s="410">
        <v>2067918</v>
      </c>
      <c r="J13" s="29">
        <v>2248373</v>
      </c>
      <c r="K13" s="410">
        <f>címrendösszesen!DS16</f>
        <v>2165845</v>
      </c>
      <c r="L13" s="410">
        <f t="shared" si="0"/>
        <v>2067918</v>
      </c>
      <c r="M13" s="410">
        <f t="shared" si="1"/>
        <v>2248373</v>
      </c>
      <c r="N13" s="410">
        <f t="shared" si="2"/>
        <v>2165845</v>
      </c>
      <c r="O13" s="412">
        <f t="shared" si="3"/>
        <v>96.32943466230914</v>
      </c>
      <c r="P13" s="412">
        <f t="shared" si="4"/>
        <v>104.73553593517731</v>
      </c>
    </row>
    <row r="14" spans="1:16" ht="13.9" customHeight="1" x14ac:dyDescent="0.2">
      <c r="A14" s="502">
        <v>12</v>
      </c>
      <c r="B14" s="10" t="s">
        <v>111</v>
      </c>
      <c r="C14" s="410">
        <f>címrendösszesen!GX17</f>
        <v>0</v>
      </c>
      <c r="D14" s="505"/>
      <c r="E14" s="410">
        <f>címrendösszesen!GY17</f>
        <v>0</v>
      </c>
      <c r="F14" s="410">
        <f>címrendösszesen!EV17</f>
        <v>0</v>
      </c>
      <c r="G14" s="29"/>
      <c r="H14" s="410">
        <f>címrendösszesen!EW17</f>
        <v>0</v>
      </c>
      <c r="I14" s="410">
        <v>0</v>
      </c>
      <c r="J14" s="29"/>
      <c r="K14" s="410">
        <f>címrendösszesen!DS17</f>
        <v>513406</v>
      </c>
      <c r="L14" s="410">
        <f t="shared" si="0"/>
        <v>0</v>
      </c>
      <c r="M14" s="410">
        <f t="shared" si="1"/>
        <v>0</v>
      </c>
      <c r="N14" s="410">
        <f t="shared" si="2"/>
        <v>513406</v>
      </c>
      <c r="O14" s="412"/>
      <c r="P14" s="412"/>
    </row>
    <row r="15" spans="1:16" s="13" customFormat="1" ht="13.9" customHeight="1" x14ac:dyDescent="0.2">
      <c r="A15" s="413" t="s">
        <v>112</v>
      </c>
      <c r="B15" s="12" t="s">
        <v>113</v>
      </c>
      <c r="C15" s="624">
        <f>SUM(C16:C18)</f>
        <v>146156</v>
      </c>
      <c r="D15" s="624">
        <f>SUM(D16:D18)</f>
        <v>237307</v>
      </c>
      <c r="E15" s="411">
        <f>címrendösszesen!GY18</f>
        <v>219639</v>
      </c>
      <c r="F15" s="127">
        <f>SUM(F16:F18)</f>
        <v>43783</v>
      </c>
      <c r="G15" s="127">
        <f>SUM(G16:G18)</f>
        <v>24561</v>
      </c>
      <c r="H15" s="411">
        <f>címrendösszesen!EW18</f>
        <v>116950</v>
      </c>
      <c r="I15" s="127">
        <f>SUM(I16:I18)</f>
        <v>2747289</v>
      </c>
      <c r="J15" s="127">
        <f>SUM(J16:J18)</f>
        <v>2546905</v>
      </c>
      <c r="K15" s="411">
        <f>címrendösszesen!DS18</f>
        <v>6054306</v>
      </c>
      <c r="L15" s="411">
        <f t="shared" si="0"/>
        <v>2937228</v>
      </c>
      <c r="M15" s="411">
        <f t="shared" si="1"/>
        <v>2808773</v>
      </c>
      <c r="N15" s="411">
        <f t="shared" si="2"/>
        <v>6390895</v>
      </c>
      <c r="O15" s="412">
        <f t="shared" si="3"/>
        <v>227.53333929085761</v>
      </c>
      <c r="P15" s="412">
        <f t="shared" si="4"/>
        <v>217.58253019513637</v>
      </c>
    </row>
    <row r="16" spans="1:16" ht="13.9" customHeight="1" x14ac:dyDescent="0.2">
      <c r="A16" s="502">
        <v>14</v>
      </c>
      <c r="B16" s="10" t="s">
        <v>114</v>
      </c>
      <c r="C16" s="410">
        <v>131119</v>
      </c>
      <c r="D16" s="505">
        <v>163785</v>
      </c>
      <c r="E16" s="410">
        <f>címrendösszesen!GY19</f>
        <v>38979</v>
      </c>
      <c r="F16" s="410">
        <v>43783</v>
      </c>
      <c r="G16" s="29">
        <v>24561</v>
      </c>
      <c r="H16" s="410">
        <f>címrendösszesen!EW19</f>
        <v>100150</v>
      </c>
      <c r="I16" s="630">
        <v>1090354</v>
      </c>
      <c r="J16" s="274">
        <v>893448</v>
      </c>
      <c r="K16" s="410">
        <f>címrendösszesen!DS19</f>
        <v>690043</v>
      </c>
      <c r="L16" s="410">
        <f t="shared" si="0"/>
        <v>1265256</v>
      </c>
      <c r="M16" s="410">
        <f t="shared" si="1"/>
        <v>1081794</v>
      </c>
      <c r="N16" s="410">
        <f t="shared" si="2"/>
        <v>829172</v>
      </c>
      <c r="O16" s="412">
        <f t="shared" si="3"/>
        <v>76.64786456571214</v>
      </c>
      <c r="P16" s="412">
        <f t="shared" si="4"/>
        <v>65.533931473156429</v>
      </c>
    </row>
    <row r="17" spans="1:16" ht="13.9" customHeight="1" x14ac:dyDescent="0.2">
      <c r="A17" s="501" t="s">
        <v>115</v>
      </c>
      <c r="B17" s="10" t="s">
        <v>116</v>
      </c>
      <c r="C17" s="410">
        <v>15037</v>
      </c>
      <c r="D17" s="505">
        <v>73522</v>
      </c>
      <c r="E17" s="410">
        <f>címrendösszesen!GY20</f>
        <v>180660</v>
      </c>
      <c r="F17" s="410"/>
      <c r="G17" s="29">
        <v>0</v>
      </c>
      <c r="H17" s="410">
        <f>címrendösszesen!EW20</f>
        <v>16800</v>
      </c>
      <c r="I17" s="630">
        <v>583015</v>
      </c>
      <c r="J17" s="274">
        <v>466100</v>
      </c>
      <c r="K17" s="410">
        <f>címrendösszesen!DS20</f>
        <v>2493352</v>
      </c>
      <c r="L17" s="410">
        <f t="shared" si="0"/>
        <v>598052</v>
      </c>
      <c r="M17" s="410">
        <f t="shared" si="1"/>
        <v>539622</v>
      </c>
      <c r="N17" s="410">
        <f t="shared" si="2"/>
        <v>2690812</v>
      </c>
      <c r="O17" s="412">
        <f t="shared" si="3"/>
        <v>498.64757181879168</v>
      </c>
      <c r="P17" s="412">
        <f t="shared" si="4"/>
        <v>449.92943757399024</v>
      </c>
    </row>
    <row r="18" spans="1:16" s="13" customFormat="1" ht="13.9" customHeight="1" x14ac:dyDescent="0.2">
      <c r="A18" s="414">
        <v>16</v>
      </c>
      <c r="B18" s="12" t="s">
        <v>117</v>
      </c>
      <c r="C18" s="624">
        <f>SUM(C19:C22)</f>
        <v>0</v>
      </c>
      <c r="D18" s="624">
        <f>SUM(D19:D22)</f>
        <v>0</v>
      </c>
      <c r="E18" s="411">
        <f>címrendösszesen!GY21</f>
        <v>0</v>
      </c>
      <c r="F18" s="127">
        <f>SUM(F19:F22)</f>
        <v>0</v>
      </c>
      <c r="G18" s="127">
        <f>SUM(G19:G22)</f>
        <v>0</v>
      </c>
      <c r="H18" s="411">
        <f>címrendösszesen!EW21</f>
        <v>0</v>
      </c>
      <c r="I18" s="127">
        <f>SUM(I19:I22)</f>
        <v>1073920</v>
      </c>
      <c r="J18" s="631">
        <f>SUM(J19:J22)</f>
        <v>1187357</v>
      </c>
      <c r="K18" s="411">
        <f>címrendösszesen!DS21</f>
        <v>2870911</v>
      </c>
      <c r="L18" s="411">
        <f t="shared" si="0"/>
        <v>1073920</v>
      </c>
      <c r="M18" s="411">
        <f t="shared" si="1"/>
        <v>1187357</v>
      </c>
      <c r="N18" s="411">
        <f t="shared" si="2"/>
        <v>2870911</v>
      </c>
      <c r="O18" s="412"/>
      <c r="P18" s="412">
        <f t="shared" si="4"/>
        <v>267.33006182955899</v>
      </c>
    </row>
    <row r="19" spans="1:16" ht="13.9" customHeight="1" x14ac:dyDescent="0.2">
      <c r="A19" s="501" t="s">
        <v>118</v>
      </c>
      <c r="B19" s="10" t="s">
        <v>119</v>
      </c>
      <c r="C19" s="410">
        <v>0</v>
      </c>
      <c r="D19" s="505"/>
      <c r="E19" s="410">
        <f>címrendösszesen!GY22</f>
        <v>0</v>
      </c>
      <c r="F19" s="410">
        <f>címrendösszesen!EV22</f>
        <v>0</v>
      </c>
      <c r="G19" s="29"/>
      <c r="H19" s="410">
        <f>címrendösszesen!EW22</f>
        <v>0</v>
      </c>
      <c r="I19" s="410">
        <v>369919</v>
      </c>
      <c r="J19" s="274">
        <v>450000</v>
      </c>
      <c r="K19" s="410">
        <f>címrendösszesen!DS22</f>
        <v>500000</v>
      </c>
      <c r="L19" s="410">
        <f t="shared" si="0"/>
        <v>369919</v>
      </c>
      <c r="M19" s="410">
        <f t="shared" si="1"/>
        <v>450000</v>
      </c>
      <c r="N19" s="410">
        <f t="shared" si="2"/>
        <v>500000</v>
      </c>
      <c r="O19" s="412"/>
      <c r="P19" s="412">
        <f t="shared" si="4"/>
        <v>135.164725250663</v>
      </c>
    </row>
    <row r="20" spans="1:16" ht="13.9" customHeight="1" x14ac:dyDescent="0.2">
      <c r="A20" s="501" t="s">
        <v>120</v>
      </c>
      <c r="B20" s="10" t="s">
        <v>121</v>
      </c>
      <c r="C20" s="410">
        <f>címrendösszesen!GX23</f>
        <v>0</v>
      </c>
      <c r="D20" s="505"/>
      <c r="E20" s="410">
        <f>címrendösszesen!GY23</f>
        <v>0</v>
      </c>
      <c r="F20" s="410">
        <f>címrendösszesen!EV23</f>
        <v>0</v>
      </c>
      <c r="G20" s="29"/>
      <c r="H20" s="410">
        <f>címrendösszesen!EW23</f>
        <v>0</v>
      </c>
      <c r="I20" s="630">
        <v>33375</v>
      </c>
      <c r="J20" s="274">
        <v>20250</v>
      </c>
      <c r="K20" s="410">
        <f>címrendösszesen!DS23</f>
        <v>241183</v>
      </c>
      <c r="L20" s="410">
        <f t="shared" si="0"/>
        <v>33375</v>
      </c>
      <c r="M20" s="410">
        <f t="shared" si="1"/>
        <v>20250</v>
      </c>
      <c r="N20" s="410">
        <f t="shared" si="2"/>
        <v>241183</v>
      </c>
      <c r="O20" s="412"/>
      <c r="P20" s="412">
        <f t="shared" si="4"/>
        <v>722.64569288389509</v>
      </c>
    </row>
    <row r="21" spans="1:16" ht="13.9" customHeight="1" x14ac:dyDescent="0.2">
      <c r="A21" s="502">
        <v>19</v>
      </c>
      <c r="B21" s="10" t="s">
        <v>122</v>
      </c>
      <c r="C21" s="410">
        <f>címrendösszesen!GX24</f>
        <v>0</v>
      </c>
      <c r="D21" s="505"/>
      <c r="E21" s="410">
        <f>címrendösszesen!GY24</f>
        <v>0</v>
      </c>
      <c r="F21" s="410">
        <f>címrendösszesen!EV24</f>
        <v>0</v>
      </c>
      <c r="G21" s="29"/>
      <c r="H21" s="410">
        <f>címrendösszesen!EW24</f>
        <v>0</v>
      </c>
      <c r="I21" s="630">
        <v>670626</v>
      </c>
      <c r="J21" s="274">
        <v>717107</v>
      </c>
      <c r="K21" s="410">
        <f>címrendösszesen!DS24</f>
        <v>896960</v>
      </c>
      <c r="L21" s="410">
        <f t="shared" si="0"/>
        <v>670626</v>
      </c>
      <c r="M21" s="410">
        <f t="shared" si="1"/>
        <v>717107</v>
      </c>
      <c r="N21" s="410">
        <f t="shared" si="2"/>
        <v>896960</v>
      </c>
      <c r="O21" s="412"/>
      <c r="P21" s="412">
        <f t="shared" si="4"/>
        <v>133.74966076471836</v>
      </c>
    </row>
    <row r="22" spans="1:16" ht="13.9" customHeight="1" x14ac:dyDescent="0.2">
      <c r="A22" s="501" t="s">
        <v>123</v>
      </c>
      <c r="B22" s="10" t="s">
        <v>33</v>
      </c>
      <c r="C22" s="410">
        <f>címrendösszesen!GX25</f>
        <v>0</v>
      </c>
      <c r="D22" s="505"/>
      <c r="E22" s="410">
        <f>címrendösszesen!GY25</f>
        <v>0</v>
      </c>
      <c r="F22" s="410">
        <f>címrendösszesen!EV25</f>
        <v>0</v>
      </c>
      <c r="G22" s="29"/>
      <c r="H22" s="410">
        <f>címrendösszesen!EW25</f>
        <v>0</v>
      </c>
      <c r="I22" s="410"/>
      <c r="J22" s="274"/>
      <c r="K22" s="410">
        <f>címrendösszesen!DS25</f>
        <v>1232768</v>
      </c>
      <c r="L22" s="410">
        <f t="shared" si="0"/>
        <v>0</v>
      </c>
      <c r="M22" s="410">
        <f t="shared" si="1"/>
        <v>0</v>
      </c>
      <c r="N22" s="410">
        <f t="shared" si="2"/>
        <v>1232768</v>
      </c>
      <c r="O22" s="412"/>
      <c r="P22" s="412"/>
    </row>
    <row r="23" spans="1:16" s="13" customFormat="1" ht="13.9" customHeight="1" x14ac:dyDescent="0.2">
      <c r="A23" s="413" t="s">
        <v>124</v>
      </c>
      <c r="B23" s="5" t="s">
        <v>125</v>
      </c>
      <c r="C23" s="624">
        <f>SUM(C4+C15)</f>
        <v>6077192</v>
      </c>
      <c r="D23" s="624">
        <f>SUM(D4+D15)</f>
        <v>7002721</v>
      </c>
      <c r="E23" s="411">
        <f>címrendösszesen!GY26</f>
        <v>6545037</v>
      </c>
      <c r="F23" s="127">
        <f>SUM(F4+F15)</f>
        <v>2374571</v>
      </c>
      <c r="G23" s="127">
        <f>SUM(G4+G15)</f>
        <v>2672705</v>
      </c>
      <c r="H23" s="411">
        <f>címrendösszesen!EW26</f>
        <v>2550168</v>
      </c>
      <c r="I23" s="127">
        <f>SUM(I4+I15)</f>
        <v>9235962</v>
      </c>
      <c r="J23" s="631">
        <f>SUM(J4+J15)</f>
        <v>12537346</v>
      </c>
      <c r="K23" s="411">
        <f>címrendösszesen!DS26</f>
        <v>14915482</v>
      </c>
      <c r="L23" s="411">
        <f t="shared" si="0"/>
        <v>17687725</v>
      </c>
      <c r="M23" s="411">
        <f t="shared" si="1"/>
        <v>22212772</v>
      </c>
      <c r="N23" s="411">
        <f t="shared" si="2"/>
        <v>24010687</v>
      </c>
      <c r="O23" s="412">
        <f t="shared" si="3"/>
        <v>108.0940595797769</v>
      </c>
      <c r="P23" s="412">
        <f t="shared" si="4"/>
        <v>135.74774031143068</v>
      </c>
    </row>
    <row r="24" spans="1:16" s="13" customFormat="1" ht="13.9" customHeight="1" x14ac:dyDescent="0.2">
      <c r="A24" s="414">
        <v>22</v>
      </c>
      <c r="B24" s="15" t="s">
        <v>1148</v>
      </c>
      <c r="C24" s="624">
        <f>SUM(C49+C58)</f>
        <v>6483652</v>
      </c>
      <c r="D24" s="624">
        <f>SUM(D49+D58)</f>
        <v>7336808</v>
      </c>
      <c r="E24" s="411">
        <f>címrendösszesen!GY27</f>
        <v>6545037</v>
      </c>
      <c r="F24" s="127">
        <f>SUM(F49+F58)</f>
        <v>2253236</v>
      </c>
      <c r="G24" s="127">
        <f>SUM(G49+G58)</f>
        <v>2710397</v>
      </c>
      <c r="H24" s="411">
        <f>címrendösszesen!EW27</f>
        <v>2550168</v>
      </c>
      <c r="I24" s="127">
        <f>SUM(I49+I58)</f>
        <v>23530529</v>
      </c>
      <c r="J24" s="631">
        <f>SUM(J49+J58)</f>
        <v>28463973</v>
      </c>
      <c r="K24" s="411" t="e">
        <f>címrendösszesen!DS27</f>
        <v>#REF!</v>
      </c>
      <c r="L24" s="411">
        <f t="shared" si="0"/>
        <v>32267417</v>
      </c>
      <c r="M24" s="411">
        <f t="shared" si="1"/>
        <v>38511178</v>
      </c>
      <c r="N24" s="411" t="e">
        <f t="shared" si="2"/>
        <v>#REF!</v>
      </c>
      <c r="O24" s="412" t="e">
        <f t="shared" si="3"/>
        <v>#REF!</v>
      </c>
      <c r="P24" s="412" t="e">
        <f t="shared" si="4"/>
        <v>#REF!</v>
      </c>
    </row>
    <row r="25" spans="1:16" s="13" customFormat="1" ht="13.9" customHeight="1" x14ac:dyDescent="0.2">
      <c r="A25" s="413" t="s">
        <v>127</v>
      </c>
      <c r="B25" s="5" t="s">
        <v>128</v>
      </c>
      <c r="C25" s="624">
        <f>SUM(C26+C32+C33+C34)</f>
        <v>2017463</v>
      </c>
      <c r="D25" s="624">
        <f>SUM(D26+D32+D33+D34)</f>
        <v>2515680</v>
      </c>
      <c r="E25" s="411">
        <f>címrendösszesen!GY28</f>
        <v>1860572</v>
      </c>
      <c r="F25" s="127">
        <f>SUM(F26+F32+F33+F34)</f>
        <v>207421</v>
      </c>
      <c r="G25" s="127">
        <f>SUM(G26+G32+G33+G34)</f>
        <v>559266</v>
      </c>
      <c r="H25" s="411">
        <f>címrendösszesen!EW28</f>
        <v>42200</v>
      </c>
      <c r="I25" s="127">
        <f>SUM(I26+I32+I33+I34)</f>
        <v>13766626</v>
      </c>
      <c r="J25" s="631">
        <f>SUM(J26+J32+J33+J34)</f>
        <v>15321264</v>
      </c>
      <c r="K25" s="411" t="e">
        <f>címrendösszesen!DS28</f>
        <v>#REF!</v>
      </c>
      <c r="L25" s="411">
        <f t="shared" si="0"/>
        <v>15991510</v>
      </c>
      <c r="M25" s="411">
        <f t="shared" si="1"/>
        <v>18396210</v>
      </c>
      <c r="N25" s="411" t="e">
        <f t="shared" si="2"/>
        <v>#REF!</v>
      </c>
      <c r="O25" s="412" t="e">
        <f t="shared" si="3"/>
        <v>#REF!</v>
      </c>
      <c r="P25" s="412" t="e">
        <f t="shared" si="4"/>
        <v>#REF!</v>
      </c>
    </row>
    <row r="26" spans="1:16" s="494" customFormat="1" ht="30" customHeight="1" x14ac:dyDescent="0.2">
      <c r="A26" s="415">
        <v>24</v>
      </c>
      <c r="B26" s="5" t="s">
        <v>129</v>
      </c>
      <c r="C26" s="625">
        <f>SUM(C27:C31)</f>
        <v>1662189</v>
      </c>
      <c r="D26" s="625">
        <f>SUM(D27:D31)</f>
        <v>2235907</v>
      </c>
      <c r="E26" s="492">
        <f>címrendösszesen!GY29</f>
        <v>1575551</v>
      </c>
      <c r="F26" s="626">
        <f>SUM(F27:F31)</f>
        <v>0</v>
      </c>
      <c r="G26" s="626">
        <f>SUM(G27:G31)</f>
        <v>532289</v>
      </c>
      <c r="H26" s="492">
        <f>címrendösszesen!EW29</f>
        <v>0</v>
      </c>
      <c r="I26" s="626">
        <f>SUM(I27:I31)</f>
        <v>2374365</v>
      </c>
      <c r="J26" s="632">
        <f>SUM(J27:J31)</f>
        <v>3011061</v>
      </c>
      <c r="K26" s="492" t="e">
        <f>címrendösszesen!DS29</f>
        <v>#REF!</v>
      </c>
      <c r="L26" s="492">
        <f t="shared" si="0"/>
        <v>4036554</v>
      </c>
      <c r="M26" s="492">
        <f t="shared" si="1"/>
        <v>5779257</v>
      </c>
      <c r="N26" s="492" t="e">
        <f t="shared" si="2"/>
        <v>#REF!</v>
      </c>
      <c r="O26" s="493" t="e">
        <f t="shared" si="3"/>
        <v>#REF!</v>
      </c>
      <c r="P26" s="493" t="e">
        <f t="shared" si="4"/>
        <v>#REF!</v>
      </c>
    </row>
    <row r="27" spans="1:16" ht="13.9" customHeight="1" x14ac:dyDescent="0.2">
      <c r="A27" s="501" t="s">
        <v>130</v>
      </c>
      <c r="B27" s="16" t="s">
        <v>131</v>
      </c>
      <c r="C27" s="410">
        <f>címrendösszesen!GX30</f>
        <v>0</v>
      </c>
      <c r="D27" s="505"/>
      <c r="E27" s="410">
        <f>címrendösszesen!GY30</f>
        <v>0</v>
      </c>
      <c r="F27" s="410">
        <v>0</v>
      </c>
      <c r="G27" s="29"/>
      <c r="H27" s="410">
        <f>címrendösszesen!EW30</f>
        <v>0</v>
      </c>
      <c r="I27" s="410">
        <v>1899383</v>
      </c>
      <c r="J27" s="274">
        <v>2038332</v>
      </c>
      <c r="K27" s="410" t="e">
        <f>címrendösszesen!DS30</f>
        <v>#REF!</v>
      </c>
      <c r="L27" s="410">
        <f t="shared" si="0"/>
        <v>1899383</v>
      </c>
      <c r="M27" s="410">
        <f t="shared" si="1"/>
        <v>2038332</v>
      </c>
      <c r="N27" s="410" t="e">
        <f t="shared" si="2"/>
        <v>#REF!</v>
      </c>
      <c r="O27" s="412" t="e">
        <f t="shared" si="3"/>
        <v>#REF!</v>
      </c>
      <c r="P27" s="412" t="e">
        <f t="shared" si="4"/>
        <v>#REF!</v>
      </c>
    </row>
    <row r="28" spans="1:16" ht="13.9" customHeight="1" x14ac:dyDescent="0.2">
      <c r="A28" s="502">
        <v>26</v>
      </c>
      <c r="B28" s="16" t="s">
        <v>132</v>
      </c>
      <c r="C28" s="410">
        <v>0</v>
      </c>
      <c r="D28" s="505"/>
      <c r="E28" s="410">
        <f>címrendösszesen!GY31</f>
        <v>0</v>
      </c>
      <c r="F28" s="410">
        <f>címrendösszesen!EV31</f>
        <v>0</v>
      </c>
      <c r="G28" s="29"/>
      <c r="H28" s="410">
        <f>címrendösszesen!EW31</f>
        <v>0</v>
      </c>
      <c r="I28" s="630">
        <v>463288</v>
      </c>
      <c r="J28" s="274">
        <v>845936</v>
      </c>
      <c r="K28" s="410">
        <f>címrendösszesen!DS31</f>
        <v>0</v>
      </c>
      <c r="L28" s="410">
        <f t="shared" si="0"/>
        <v>463288</v>
      </c>
      <c r="M28" s="410">
        <f t="shared" si="1"/>
        <v>845936</v>
      </c>
      <c r="N28" s="410">
        <f t="shared" si="2"/>
        <v>0</v>
      </c>
      <c r="O28" s="412"/>
      <c r="P28" s="412"/>
    </row>
    <row r="29" spans="1:16" ht="13.9" customHeight="1" x14ac:dyDescent="0.2">
      <c r="A29" s="501" t="s">
        <v>133</v>
      </c>
      <c r="B29" s="16" t="s">
        <v>134</v>
      </c>
      <c r="C29" s="410">
        <f>címrendösszesen!GX32</f>
        <v>0</v>
      </c>
      <c r="D29" s="505"/>
      <c r="E29" s="410">
        <f>címrendösszesen!GY32</f>
        <v>0</v>
      </c>
      <c r="F29" s="410">
        <f>címrendösszesen!EV32</f>
        <v>0</v>
      </c>
      <c r="G29" s="29"/>
      <c r="H29" s="410">
        <f>címrendösszesen!EW32</f>
        <v>0</v>
      </c>
      <c r="I29" s="630"/>
      <c r="J29" s="274"/>
      <c r="K29" s="410">
        <f>címrendösszesen!DS32</f>
        <v>0</v>
      </c>
      <c r="L29" s="410">
        <f t="shared" si="0"/>
        <v>0</v>
      </c>
      <c r="M29" s="410">
        <f t="shared" si="1"/>
        <v>0</v>
      </c>
      <c r="N29" s="410">
        <f t="shared" si="2"/>
        <v>0</v>
      </c>
      <c r="O29" s="412"/>
      <c r="P29" s="412"/>
    </row>
    <row r="30" spans="1:16" ht="13.9" customHeight="1" x14ac:dyDescent="0.2">
      <c r="A30" s="501" t="s">
        <v>135</v>
      </c>
      <c r="B30" s="16" t="s">
        <v>136</v>
      </c>
      <c r="C30" s="410">
        <f>címrendösszesen!GX33</f>
        <v>0</v>
      </c>
      <c r="D30" s="505"/>
      <c r="E30" s="410">
        <f>címrendösszesen!GY33</f>
        <v>0</v>
      </c>
      <c r="F30" s="410">
        <f>címrendösszesen!EV33</f>
        <v>0</v>
      </c>
      <c r="G30" s="29"/>
      <c r="H30" s="410">
        <f>címrendösszesen!EW33</f>
        <v>0</v>
      </c>
      <c r="I30" s="410"/>
      <c r="J30" s="29"/>
      <c r="K30" s="410">
        <f>címrendösszesen!DS33</f>
        <v>0</v>
      </c>
      <c r="L30" s="410">
        <f t="shared" si="0"/>
        <v>0</v>
      </c>
      <c r="M30" s="410">
        <f t="shared" si="1"/>
        <v>0</v>
      </c>
      <c r="N30" s="410">
        <f t="shared" si="2"/>
        <v>0</v>
      </c>
      <c r="O30" s="412"/>
      <c r="P30" s="412"/>
    </row>
    <row r="31" spans="1:16" ht="13.9" customHeight="1" x14ac:dyDescent="0.2">
      <c r="A31" s="501" t="s">
        <v>137</v>
      </c>
      <c r="B31" s="16" t="s">
        <v>138</v>
      </c>
      <c r="C31" s="410">
        <v>1662189</v>
      </c>
      <c r="D31" s="505">
        <v>2235907</v>
      </c>
      <c r="E31" s="410">
        <f>címrendösszesen!GY34</f>
        <v>1575551</v>
      </c>
      <c r="F31" s="410"/>
      <c r="G31" s="29">
        <v>532289</v>
      </c>
      <c r="H31" s="410">
        <f>címrendösszesen!EW34</f>
        <v>0</v>
      </c>
      <c r="I31" s="630">
        <v>11694</v>
      </c>
      <c r="J31" s="274">
        <v>126793</v>
      </c>
      <c r="K31" s="410">
        <f>címrendösszesen!DS34</f>
        <v>23016</v>
      </c>
      <c r="L31" s="410">
        <f t="shared" si="0"/>
        <v>1673883</v>
      </c>
      <c r="M31" s="410">
        <f t="shared" si="1"/>
        <v>2894989</v>
      </c>
      <c r="N31" s="410">
        <f t="shared" si="2"/>
        <v>1598567</v>
      </c>
      <c r="O31" s="412">
        <f t="shared" si="3"/>
        <v>55.218413610552574</v>
      </c>
      <c r="P31" s="412">
        <f t="shared" si="4"/>
        <v>95.500521840534859</v>
      </c>
    </row>
    <row r="32" spans="1:16" ht="13.9" customHeight="1" x14ac:dyDescent="0.2">
      <c r="A32" s="502">
        <v>30</v>
      </c>
      <c r="B32" s="16" t="s">
        <v>139</v>
      </c>
      <c r="C32" s="410">
        <f>címrendösszesen!GX35</f>
        <v>0</v>
      </c>
      <c r="D32" s="505"/>
      <c r="E32" s="410">
        <f>címrendösszesen!GY35</f>
        <v>0</v>
      </c>
      <c r="F32" s="410">
        <v>195230</v>
      </c>
      <c r="G32" s="29">
        <v>11881</v>
      </c>
      <c r="H32" s="410">
        <f>címrendösszesen!EW35</f>
        <v>36600</v>
      </c>
      <c r="I32" s="410">
        <v>7446649</v>
      </c>
      <c r="J32" s="274">
        <v>7700000</v>
      </c>
      <c r="K32" s="410" t="e">
        <f>címrendösszesen!DS35</f>
        <v>#REF!</v>
      </c>
      <c r="L32" s="410">
        <f t="shared" si="0"/>
        <v>7641879</v>
      </c>
      <c r="M32" s="410">
        <f t="shared" si="1"/>
        <v>7711881</v>
      </c>
      <c r="N32" s="410" t="e">
        <f t="shared" si="2"/>
        <v>#REF!</v>
      </c>
      <c r="O32" s="412" t="e">
        <f t="shared" si="3"/>
        <v>#REF!</v>
      </c>
      <c r="P32" s="412" t="e">
        <f t="shared" si="4"/>
        <v>#REF!</v>
      </c>
    </row>
    <row r="33" spans="1:16" ht="13.9" customHeight="1" x14ac:dyDescent="0.2">
      <c r="A33" s="501" t="s">
        <v>140</v>
      </c>
      <c r="B33" s="16" t="s">
        <v>141</v>
      </c>
      <c r="C33" s="410">
        <v>253768</v>
      </c>
      <c r="D33" s="505">
        <v>276980</v>
      </c>
      <c r="E33" s="410">
        <f>címrendösszesen!GY36</f>
        <v>285021</v>
      </c>
      <c r="F33" s="410">
        <v>12191</v>
      </c>
      <c r="G33" s="29">
        <v>15096</v>
      </c>
      <c r="H33" s="410">
        <f>címrendösszesen!EW36</f>
        <v>5600</v>
      </c>
      <c r="I33" s="630">
        <v>3648519</v>
      </c>
      <c r="J33" s="274">
        <v>4479267</v>
      </c>
      <c r="K33" s="410">
        <f>címrendösszesen!DS36</f>
        <v>4537690</v>
      </c>
      <c r="L33" s="410">
        <f t="shared" si="0"/>
        <v>3914478</v>
      </c>
      <c r="M33" s="410">
        <f t="shared" si="1"/>
        <v>4771343</v>
      </c>
      <c r="N33" s="410">
        <f t="shared" si="2"/>
        <v>4828311</v>
      </c>
      <c r="O33" s="412">
        <f t="shared" si="3"/>
        <v>101.19396153242388</v>
      </c>
      <c r="P33" s="412">
        <f t="shared" si="4"/>
        <v>123.34495174069187</v>
      </c>
    </row>
    <row r="34" spans="1:16" s="13" customFormat="1" ht="13.9" customHeight="1" x14ac:dyDescent="0.2">
      <c r="A34" s="414">
        <v>32</v>
      </c>
      <c r="B34" s="5" t="s">
        <v>142</v>
      </c>
      <c r="C34" s="624">
        <f>SUM(C35:C36)</f>
        <v>101506</v>
      </c>
      <c r="D34" s="624">
        <f>SUM(D35:D36)</f>
        <v>2793</v>
      </c>
      <c r="E34" s="411">
        <f>címrendösszesen!GY37</f>
        <v>0</v>
      </c>
      <c r="F34" s="127">
        <f>SUM(F35:F36)</f>
        <v>0</v>
      </c>
      <c r="G34" s="127">
        <f>SUM(G35:G36)</f>
        <v>0</v>
      </c>
      <c r="H34" s="411">
        <f>címrendösszesen!EW37</f>
        <v>0</v>
      </c>
      <c r="I34" s="127">
        <f>SUM(I35:I36)</f>
        <v>297093</v>
      </c>
      <c r="J34" s="631">
        <f>SUM(J35:J36)</f>
        <v>130936</v>
      </c>
      <c r="K34" s="411">
        <f>címrendösszesen!DS37</f>
        <v>155000</v>
      </c>
      <c r="L34" s="411">
        <f t="shared" si="0"/>
        <v>398599</v>
      </c>
      <c r="M34" s="411">
        <f t="shared" si="1"/>
        <v>133729</v>
      </c>
      <c r="N34" s="411">
        <f t="shared" si="2"/>
        <v>155000</v>
      </c>
      <c r="O34" s="412">
        <f t="shared" si="3"/>
        <v>115.90604880018545</v>
      </c>
      <c r="P34" s="412">
        <f t="shared" si="4"/>
        <v>38.886198911688183</v>
      </c>
    </row>
    <row r="35" spans="1:16" ht="13.9" customHeight="1" x14ac:dyDescent="0.2">
      <c r="A35" s="502">
        <v>33</v>
      </c>
      <c r="B35" s="16" t="s">
        <v>143</v>
      </c>
      <c r="C35" s="410">
        <f>címrendösszesen!GX38</f>
        <v>0</v>
      </c>
      <c r="D35" s="505"/>
      <c r="E35" s="410">
        <f>címrendösszesen!GY38</f>
        <v>0</v>
      </c>
      <c r="F35" s="410">
        <f>címrendösszesen!EV38</f>
        <v>0</v>
      </c>
      <c r="G35" s="29"/>
      <c r="H35" s="410">
        <f>címrendösszesen!EW38</f>
        <v>0</v>
      </c>
      <c r="I35" s="630"/>
      <c r="J35" s="274"/>
      <c r="K35" s="410">
        <f>címrendösszesen!DS38</f>
        <v>0</v>
      </c>
      <c r="L35" s="410">
        <f t="shared" si="0"/>
        <v>0</v>
      </c>
      <c r="M35" s="410">
        <f t="shared" si="1"/>
        <v>0</v>
      </c>
      <c r="N35" s="410">
        <f t="shared" si="2"/>
        <v>0</v>
      </c>
      <c r="O35" s="412"/>
      <c r="P35" s="412"/>
    </row>
    <row r="36" spans="1:16" ht="13.9" customHeight="1" x14ac:dyDescent="0.2">
      <c r="A36" s="502">
        <v>34</v>
      </c>
      <c r="B36" s="16" t="s">
        <v>144</v>
      </c>
      <c r="C36" s="410">
        <v>101506</v>
      </c>
      <c r="D36" s="505">
        <v>2793</v>
      </c>
      <c r="E36" s="410">
        <f>címrendösszesen!GY39</f>
        <v>0</v>
      </c>
      <c r="F36" s="410">
        <f>címrendösszesen!EV39</f>
        <v>0</v>
      </c>
      <c r="G36" s="29"/>
      <c r="H36" s="410">
        <f>címrendösszesen!EW39</f>
        <v>0</v>
      </c>
      <c r="I36" s="410">
        <v>297093</v>
      </c>
      <c r="J36" s="29">
        <v>130936</v>
      </c>
      <c r="K36" s="410">
        <f>címrendösszesen!DS39</f>
        <v>155000</v>
      </c>
      <c r="L36" s="410">
        <f t="shared" si="0"/>
        <v>398599</v>
      </c>
      <c r="M36" s="410">
        <f t="shared" si="1"/>
        <v>133729</v>
      </c>
      <c r="N36" s="410">
        <f t="shared" si="2"/>
        <v>155000</v>
      </c>
      <c r="O36" s="412">
        <f t="shared" si="3"/>
        <v>115.90604880018545</v>
      </c>
      <c r="P36" s="412">
        <f t="shared" si="4"/>
        <v>38.886198911688183</v>
      </c>
    </row>
    <row r="37" spans="1:16" s="13" customFormat="1" ht="13.9" customHeight="1" x14ac:dyDescent="0.2">
      <c r="A37" s="414">
        <v>35</v>
      </c>
      <c r="B37" s="5" t="s">
        <v>880</v>
      </c>
      <c r="C37" s="624">
        <f>SUM(C38+C43+C44+C45+C46)</f>
        <v>1350</v>
      </c>
      <c r="D37" s="624">
        <f>SUM(D38+D43+D44+D45+D46)</f>
        <v>55177</v>
      </c>
      <c r="E37" s="411">
        <f>címrendösszesen!GY40</f>
        <v>0</v>
      </c>
      <c r="F37" s="127">
        <f>SUM(F38+F43+F44+F45+F46)</f>
        <v>292</v>
      </c>
      <c r="G37" s="127">
        <f>SUM(G38+G43+G44+G45+G46)</f>
        <v>0</v>
      </c>
      <c r="H37" s="411">
        <f>címrendösszesen!EW40</f>
        <v>0</v>
      </c>
      <c r="I37" s="127">
        <f>SUM(I38+I43+I44+I45+I46)</f>
        <v>2711499</v>
      </c>
      <c r="J37" s="127">
        <f>SUM(J38+J43+J44+J45+J46)</f>
        <v>5040327</v>
      </c>
      <c r="K37" s="411">
        <f>címrendösszesen!DS40</f>
        <v>2947480</v>
      </c>
      <c r="L37" s="411">
        <f t="shared" si="0"/>
        <v>2713141</v>
      </c>
      <c r="M37" s="411">
        <f t="shared" si="1"/>
        <v>5095504</v>
      </c>
      <c r="N37" s="411">
        <f t="shared" si="2"/>
        <v>2947480</v>
      </c>
      <c r="O37" s="412">
        <f t="shared" si="3"/>
        <v>57.844719580241723</v>
      </c>
      <c r="P37" s="412">
        <f t="shared" si="4"/>
        <v>108.63718472427347</v>
      </c>
    </row>
    <row r="38" spans="1:16" s="13" customFormat="1" ht="13.9" customHeight="1" x14ac:dyDescent="0.2">
      <c r="A38" s="413" t="s">
        <v>145</v>
      </c>
      <c r="B38" s="5" t="s">
        <v>872</v>
      </c>
      <c r="C38" s="624">
        <f>SUM(C39:C42)</f>
        <v>926</v>
      </c>
      <c r="D38" s="624">
        <f>SUM(D39:D42)</f>
        <v>52419</v>
      </c>
      <c r="E38" s="411">
        <f>címrendösszesen!GY41</f>
        <v>0</v>
      </c>
      <c r="F38" s="127">
        <f>SUM(F39:F42)</f>
        <v>0</v>
      </c>
      <c r="G38" s="127">
        <f>SUM(G39:G42)</f>
        <v>0</v>
      </c>
      <c r="H38" s="411">
        <f>címrendösszesen!EW41</f>
        <v>0</v>
      </c>
      <c r="I38" s="127">
        <f>SUM(I39:I42)</f>
        <v>439504</v>
      </c>
      <c r="J38" s="127">
        <f>SUM(J39:J42)</f>
        <v>177184</v>
      </c>
      <c r="K38" s="411">
        <f>címrendösszesen!DS41</f>
        <v>299451</v>
      </c>
      <c r="L38" s="411">
        <f t="shared" si="0"/>
        <v>440430</v>
      </c>
      <c r="M38" s="411">
        <f t="shared" si="1"/>
        <v>229603</v>
      </c>
      <c r="N38" s="411">
        <f t="shared" si="2"/>
        <v>299451</v>
      </c>
      <c r="O38" s="412"/>
      <c r="P38" s="412"/>
    </row>
    <row r="39" spans="1:16" ht="13.9" customHeight="1" x14ac:dyDescent="0.2">
      <c r="A39" s="502">
        <v>37</v>
      </c>
      <c r="B39" s="16" t="s">
        <v>146</v>
      </c>
      <c r="C39" s="410">
        <f>címrendösszesen!GX42</f>
        <v>0</v>
      </c>
      <c r="D39" s="505"/>
      <c r="E39" s="410">
        <f>címrendösszesen!GY42</f>
        <v>0</v>
      </c>
      <c r="F39" s="410">
        <f>címrendösszesen!EV42</f>
        <v>0</v>
      </c>
      <c r="G39" s="29"/>
      <c r="H39" s="410">
        <f>címrendösszesen!EW42</f>
        <v>0</v>
      </c>
      <c r="I39" s="410">
        <v>0</v>
      </c>
      <c r="J39" s="29"/>
      <c r="K39" s="410">
        <f>címrendösszesen!DS42</f>
        <v>0</v>
      </c>
      <c r="L39" s="410">
        <f t="shared" si="0"/>
        <v>0</v>
      </c>
      <c r="M39" s="410">
        <f t="shared" si="1"/>
        <v>0</v>
      </c>
      <c r="N39" s="410">
        <f t="shared" si="2"/>
        <v>0</v>
      </c>
      <c r="O39" s="412"/>
      <c r="P39" s="412"/>
    </row>
    <row r="40" spans="1:16" ht="13.9" customHeight="1" x14ac:dyDescent="0.2">
      <c r="A40" s="501" t="s">
        <v>391</v>
      </c>
      <c r="B40" s="16" t="s">
        <v>148</v>
      </c>
      <c r="C40" s="410">
        <v>0</v>
      </c>
      <c r="D40" s="505"/>
      <c r="E40" s="410">
        <f>címrendösszesen!GY43</f>
        <v>0</v>
      </c>
      <c r="F40" s="410">
        <f>címrendösszesen!EV43</f>
        <v>0</v>
      </c>
      <c r="G40" s="29"/>
      <c r="H40" s="410">
        <f>címrendösszesen!EW43</f>
        <v>0</v>
      </c>
      <c r="I40" s="410">
        <v>439504</v>
      </c>
      <c r="J40" s="29">
        <v>177184</v>
      </c>
      <c r="K40" s="410">
        <f>címrendösszesen!DS43</f>
        <v>0</v>
      </c>
      <c r="L40" s="410">
        <f t="shared" si="0"/>
        <v>439504</v>
      </c>
      <c r="M40" s="410">
        <f t="shared" si="1"/>
        <v>177184</v>
      </c>
      <c r="N40" s="410">
        <f t="shared" si="2"/>
        <v>0</v>
      </c>
      <c r="O40" s="412"/>
      <c r="P40" s="412"/>
    </row>
    <row r="41" spans="1:16" ht="13.9" customHeight="1" x14ac:dyDescent="0.2">
      <c r="A41" s="502">
        <v>39</v>
      </c>
      <c r="B41" s="16" t="s">
        <v>149</v>
      </c>
      <c r="C41" s="410">
        <f>címrendösszesen!GX44</f>
        <v>0</v>
      </c>
      <c r="D41" s="505"/>
      <c r="E41" s="410">
        <f>címrendösszesen!GY44</f>
        <v>0</v>
      </c>
      <c r="F41" s="410">
        <f>címrendösszesen!EV44</f>
        <v>0</v>
      </c>
      <c r="G41" s="29"/>
      <c r="H41" s="410">
        <f>címrendösszesen!EW44</f>
        <v>0</v>
      </c>
      <c r="I41" s="410"/>
      <c r="J41" s="29"/>
      <c r="K41" s="410">
        <f>címrendösszesen!DS44</f>
        <v>0</v>
      </c>
      <c r="L41" s="410">
        <f t="shared" si="0"/>
        <v>0</v>
      </c>
      <c r="M41" s="410">
        <f t="shared" si="1"/>
        <v>0</v>
      </c>
      <c r="N41" s="410">
        <f t="shared" si="2"/>
        <v>0</v>
      </c>
      <c r="O41" s="412"/>
      <c r="P41" s="412"/>
    </row>
    <row r="42" spans="1:16" ht="13.9" customHeight="1" x14ac:dyDescent="0.2">
      <c r="A42" s="501" t="s">
        <v>392</v>
      </c>
      <c r="B42" s="16" t="s">
        <v>151</v>
      </c>
      <c r="C42" s="410">
        <v>926</v>
      </c>
      <c r="D42" s="505">
        <v>52419</v>
      </c>
      <c r="E42" s="410">
        <f>címrendösszesen!GY45</f>
        <v>0</v>
      </c>
      <c r="F42" s="410">
        <f>címrendösszesen!EV45</f>
        <v>0</v>
      </c>
      <c r="G42" s="29"/>
      <c r="H42" s="410">
        <f>címrendösszesen!EW45</f>
        <v>0</v>
      </c>
      <c r="I42" s="410"/>
      <c r="J42" s="29"/>
      <c r="K42" s="410">
        <f>címrendösszesen!DS45</f>
        <v>299451</v>
      </c>
      <c r="L42" s="410">
        <f t="shared" si="0"/>
        <v>926</v>
      </c>
      <c r="M42" s="410">
        <f t="shared" si="1"/>
        <v>52419</v>
      </c>
      <c r="N42" s="410">
        <f t="shared" si="2"/>
        <v>299451</v>
      </c>
      <c r="O42" s="412"/>
      <c r="P42" s="412"/>
    </row>
    <row r="43" spans="1:16" ht="13.9" customHeight="1" x14ac:dyDescent="0.2">
      <c r="A43" s="502">
        <v>41</v>
      </c>
      <c r="B43" s="16" t="s">
        <v>152</v>
      </c>
      <c r="C43" s="410">
        <f>címrendösszesen!GX46</f>
        <v>0</v>
      </c>
      <c r="D43" s="505"/>
      <c r="E43" s="410">
        <f>címrendösszesen!GY46</f>
        <v>0</v>
      </c>
      <c r="F43" s="410">
        <f>címrendösszesen!EV46</f>
        <v>0</v>
      </c>
      <c r="G43" s="29"/>
      <c r="H43" s="410">
        <f>címrendösszesen!EW46</f>
        <v>0</v>
      </c>
      <c r="I43" s="410">
        <v>2046671</v>
      </c>
      <c r="J43" s="29">
        <v>2488271</v>
      </c>
      <c r="K43" s="410">
        <f>címrendösszesen!DS46</f>
        <v>2407529</v>
      </c>
      <c r="L43" s="410">
        <f t="shared" si="0"/>
        <v>2046671</v>
      </c>
      <c r="M43" s="410">
        <f t="shared" si="1"/>
        <v>2488271</v>
      </c>
      <c r="N43" s="410">
        <f t="shared" si="2"/>
        <v>2407529</v>
      </c>
      <c r="O43" s="412">
        <f t="shared" si="3"/>
        <v>96.755096209375907</v>
      </c>
      <c r="P43" s="412">
        <f t="shared" si="4"/>
        <v>117.63146104088054</v>
      </c>
    </row>
    <row r="44" spans="1:16" ht="13.9" customHeight="1" x14ac:dyDescent="0.2">
      <c r="A44" s="501" t="s">
        <v>393</v>
      </c>
      <c r="B44" s="16" t="s">
        <v>154</v>
      </c>
      <c r="C44" s="410">
        <f>címrendösszesen!GX47</f>
        <v>0</v>
      </c>
      <c r="D44" s="505"/>
      <c r="E44" s="410">
        <f>címrendösszesen!GY47</f>
        <v>0</v>
      </c>
      <c r="F44" s="410">
        <v>292</v>
      </c>
      <c r="G44" s="29"/>
      <c r="H44" s="410">
        <f>címrendösszesen!EW47</f>
        <v>0</v>
      </c>
      <c r="I44" s="410">
        <v>6076</v>
      </c>
      <c r="J44" s="29"/>
      <c r="K44" s="410">
        <f>címrendösszesen!DS47</f>
        <v>0</v>
      </c>
      <c r="L44" s="410">
        <f t="shared" si="0"/>
        <v>6368</v>
      </c>
      <c r="M44" s="410">
        <f t="shared" si="1"/>
        <v>0</v>
      </c>
      <c r="N44" s="410">
        <f t="shared" si="2"/>
        <v>0</v>
      </c>
      <c r="O44" s="412"/>
      <c r="P44" s="412"/>
    </row>
    <row r="45" spans="1:16" ht="13.9" customHeight="1" x14ac:dyDescent="0.2">
      <c r="A45" s="502">
        <v>43</v>
      </c>
      <c r="B45" s="16" t="s">
        <v>155</v>
      </c>
      <c r="C45" s="410">
        <f>címrendösszesen!GX48</f>
        <v>0</v>
      </c>
      <c r="D45" s="505"/>
      <c r="E45" s="410">
        <f>címrendösszesen!GY48</f>
        <v>0</v>
      </c>
      <c r="F45" s="410">
        <f>címrendösszesen!EV48</f>
        <v>0</v>
      </c>
      <c r="G45" s="29"/>
      <c r="H45" s="410">
        <f>címrendösszesen!EW48</f>
        <v>0</v>
      </c>
      <c r="I45" s="410">
        <v>2917</v>
      </c>
      <c r="J45" s="29"/>
      <c r="K45" s="410">
        <f>címrendösszesen!DS48</f>
        <v>0</v>
      </c>
      <c r="L45" s="410">
        <f t="shared" si="0"/>
        <v>2917</v>
      </c>
      <c r="M45" s="410">
        <f t="shared" si="1"/>
        <v>0</v>
      </c>
      <c r="N45" s="410">
        <f t="shared" si="2"/>
        <v>0</v>
      </c>
      <c r="O45" s="412"/>
      <c r="P45" s="412"/>
    </row>
    <row r="46" spans="1:16" s="13" customFormat="1" ht="13.9" customHeight="1" x14ac:dyDescent="0.2">
      <c r="A46" s="413" t="s">
        <v>394</v>
      </c>
      <c r="B46" s="5" t="s">
        <v>873</v>
      </c>
      <c r="C46" s="624">
        <f>SUM(C47:C48)</f>
        <v>424</v>
      </c>
      <c r="D46" s="624">
        <f>SUM(D47:D48)</f>
        <v>2758</v>
      </c>
      <c r="E46" s="411">
        <f>címrendösszesen!GY49</f>
        <v>0</v>
      </c>
      <c r="F46" s="127">
        <f>SUM(F47:F48)</f>
        <v>0</v>
      </c>
      <c r="G46" s="127">
        <f>SUM(G47:G48)</f>
        <v>0</v>
      </c>
      <c r="H46" s="411">
        <f>címrendösszesen!EW49</f>
        <v>0</v>
      </c>
      <c r="I46" s="127">
        <f>SUM(I47:I48)</f>
        <v>216331</v>
      </c>
      <c r="J46" s="127">
        <f>SUM(J47:J48)</f>
        <v>2374872</v>
      </c>
      <c r="K46" s="411">
        <f>címrendösszesen!DS49</f>
        <v>240500</v>
      </c>
      <c r="L46" s="411">
        <f t="shared" si="0"/>
        <v>216755</v>
      </c>
      <c r="M46" s="411">
        <f t="shared" si="1"/>
        <v>2377630</v>
      </c>
      <c r="N46" s="411">
        <f t="shared" si="2"/>
        <v>240500</v>
      </c>
      <c r="O46" s="412">
        <f t="shared" si="3"/>
        <v>10.115114630956036</v>
      </c>
      <c r="P46" s="412">
        <f t="shared" si="4"/>
        <v>110.95476459597242</v>
      </c>
    </row>
    <row r="47" spans="1:16" ht="13.9" customHeight="1" x14ac:dyDescent="0.2">
      <c r="A47" s="502">
        <v>45</v>
      </c>
      <c r="B47" s="16" t="s">
        <v>157</v>
      </c>
      <c r="C47" s="410">
        <f>címrendösszesen!GX50</f>
        <v>0</v>
      </c>
      <c r="D47" s="505"/>
      <c r="E47" s="410">
        <f>címrendösszesen!GY50</f>
        <v>0</v>
      </c>
      <c r="F47" s="410">
        <f>címrendösszesen!EV50</f>
        <v>0</v>
      </c>
      <c r="G47" s="29"/>
      <c r="H47" s="410">
        <f>címrendösszesen!EW50</f>
        <v>0</v>
      </c>
      <c r="I47" s="410">
        <v>145489</v>
      </c>
      <c r="J47" s="29"/>
      <c r="K47" s="410">
        <f>címrendösszesen!DS50</f>
        <v>240500</v>
      </c>
      <c r="L47" s="410">
        <f t="shared" si="0"/>
        <v>145489</v>
      </c>
      <c r="M47" s="410">
        <f t="shared" si="1"/>
        <v>0</v>
      </c>
      <c r="N47" s="410">
        <f t="shared" si="2"/>
        <v>240500</v>
      </c>
      <c r="O47" s="412"/>
      <c r="P47" s="412">
        <f t="shared" si="4"/>
        <v>165.30459347442076</v>
      </c>
    </row>
    <row r="48" spans="1:16" ht="13.9" customHeight="1" x14ac:dyDescent="0.2">
      <c r="A48" s="501" t="s">
        <v>160</v>
      </c>
      <c r="B48" s="16" t="s">
        <v>159</v>
      </c>
      <c r="C48" s="410">
        <v>424</v>
      </c>
      <c r="D48" s="505">
        <v>2758</v>
      </c>
      <c r="E48" s="410">
        <f>címrendösszesen!GY51</f>
        <v>0</v>
      </c>
      <c r="F48" s="410">
        <f>címrendösszesen!EV51</f>
        <v>0</v>
      </c>
      <c r="G48" s="29"/>
      <c r="H48" s="410">
        <f>címrendösszesen!EW51</f>
        <v>0</v>
      </c>
      <c r="I48" s="410">
        <v>70842</v>
      </c>
      <c r="J48" s="29">
        <v>2374872</v>
      </c>
      <c r="K48" s="410">
        <f>címrendösszesen!DS51</f>
        <v>0</v>
      </c>
      <c r="L48" s="411">
        <f t="shared" si="0"/>
        <v>71266</v>
      </c>
      <c r="M48" s="411">
        <f t="shared" si="1"/>
        <v>2377630</v>
      </c>
      <c r="N48" s="411">
        <f t="shared" si="2"/>
        <v>0</v>
      </c>
      <c r="O48" s="412"/>
      <c r="P48" s="412"/>
    </row>
    <row r="49" spans="1:16" s="13" customFormat="1" ht="13.9" customHeight="1" x14ac:dyDescent="0.2">
      <c r="A49" s="413" t="s">
        <v>395</v>
      </c>
      <c r="B49" s="5" t="s">
        <v>161</v>
      </c>
      <c r="C49" s="627">
        <f>SUM(C25+C37)</f>
        <v>2018813</v>
      </c>
      <c r="D49" s="627">
        <f>SUM(D25+D37)</f>
        <v>2570857</v>
      </c>
      <c r="E49" s="411">
        <f>címrendösszesen!GY52</f>
        <v>1860572</v>
      </c>
      <c r="F49" s="127">
        <f>SUM(F25+F37)</f>
        <v>207713</v>
      </c>
      <c r="G49" s="127">
        <f>SUM(G25+G37)</f>
        <v>559266</v>
      </c>
      <c r="H49" s="411">
        <f>címrendösszesen!EW52</f>
        <v>42200</v>
      </c>
      <c r="I49" s="127">
        <f>SUM(I25+I37)</f>
        <v>16478125</v>
      </c>
      <c r="J49" s="127">
        <f>SUM(J25+J37)</f>
        <v>20361591</v>
      </c>
      <c r="K49" s="411" t="e">
        <f>címrendösszesen!DS52</f>
        <v>#REF!</v>
      </c>
      <c r="L49" s="411">
        <f t="shared" si="0"/>
        <v>18704651</v>
      </c>
      <c r="M49" s="411">
        <f t="shared" si="1"/>
        <v>23491714</v>
      </c>
      <c r="N49" s="411" t="e">
        <f t="shared" si="2"/>
        <v>#REF!</v>
      </c>
      <c r="O49" s="412" t="e">
        <f t="shared" si="3"/>
        <v>#REF!</v>
      </c>
      <c r="P49" s="412" t="e">
        <f t="shared" si="4"/>
        <v>#REF!</v>
      </c>
    </row>
    <row r="50" spans="1:16" s="13" customFormat="1" ht="13.9" customHeight="1" x14ac:dyDescent="0.2">
      <c r="A50" s="413" t="s">
        <v>871</v>
      </c>
      <c r="B50" s="5" t="s">
        <v>874</v>
      </c>
      <c r="C50" s="624">
        <f>SUM(C51+C55)</f>
        <v>0</v>
      </c>
      <c r="D50" s="624">
        <f>SUM(D51+D55)</f>
        <v>0</v>
      </c>
      <c r="E50" s="411">
        <f>címrendösszesen!GY53</f>
        <v>0</v>
      </c>
      <c r="F50" s="127">
        <f>SUM(F51+F55)</f>
        <v>0</v>
      </c>
      <c r="G50" s="127">
        <f>SUM(G51+G55)</f>
        <v>0</v>
      </c>
      <c r="H50" s="411">
        <f>címrendösszesen!EW53</f>
        <v>0</v>
      </c>
      <c r="I50" s="127">
        <f>SUM(I51+I55)</f>
        <v>8579974</v>
      </c>
      <c r="J50" s="127">
        <f>SUM(J51+J55)</f>
        <v>12493409</v>
      </c>
      <c r="K50" s="411">
        <f>címrendösszesen!DS53</f>
        <v>6933369</v>
      </c>
      <c r="L50" s="411">
        <f t="shared" si="0"/>
        <v>8579974</v>
      </c>
      <c r="M50" s="411">
        <f t="shared" si="1"/>
        <v>12493409</v>
      </c>
      <c r="N50" s="411">
        <f t="shared" si="2"/>
        <v>6933369</v>
      </c>
      <c r="O50" s="412">
        <f t="shared" si="3"/>
        <v>55.496214043740991</v>
      </c>
      <c r="P50" s="412">
        <f t="shared" si="4"/>
        <v>80.808741378470373</v>
      </c>
    </row>
    <row r="51" spans="1:16" s="13" customFormat="1" ht="13.9" customHeight="1" x14ac:dyDescent="0.2">
      <c r="A51" s="414">
        <v>49</v>
      </c>
      <c r="B51" s="5" t="s">
        <v>875</v>
      </c>
      <c r="C51" s="624">
        <f>SUM(C52:C54)</f>
        <v>0</v>
      </c>
      <c r="D51" s="624">
        <f>SUM(D52:D54)</f>
        <v>0</v>
      </c>
      <c r="E51" s="411">
        <f>címrendösszesen!GY54</f>
        <v>0</v>
      </c>
      <c r="F51" s="127">
        <f>SUM(F52:F54)</f>
        <v>0</v>
      </c>
      <c r="G51" s="127">
        <f>SUM(G52:G54)</f>
        <v>0</v>
      </c>
      <c r="H51" s="411">
        <f>címrendösszesen!EW54</f>
        <v>0</v>
      </c>
      <c r="I51" s="127">
        <f>SUM(I52:I54)</f>
        <v>8426176</v>
      </c>
      <c r="J51" s="127">
        <f>SUM(J52:J54)</f>
        <v>12344843</v>
      </c>
      <c r="K51" s="411">
        <f>címrendösszesen!DS54</f>
        <v>6667458</v>
      </c>
      <c r="L51" s="411">
        <f t="shared" si="0"/>
        <v>8426176</v>
      </c>
      <c r="M51" s="411">
        <f t="shared" si="1"/>
        <v>12344843</v>
      </c>
      <c r="N51" s="411">
        <f t="shared" si="2"/>
        <v>6667458</v>
      </c>
      <c r="O51" s="412">
        <f t="shared" si="3"/>
        <v>54.010067199720567</v>
      </c>
      <c r="P51" s="412">
        <f t="shared" si="4"/>
        <v>79.127922322059263</v>
      </c>
    </row>
    <row r="52" spans="1:16" s="13" customFormat="1" ht="13.9" customHeight="1" x14ac:dyDescent="0.2">
      <c r="A52" s="501" t="s">
        <v>396</v>
      </c>
      <c r="B52" s="16" t="s">
        <v>163</v>
      </c>
      <c r="C52" s="410">
        <f>címrendösszesen!GX55</f>
        <v>0</v>
      </c>
      <c r="D52" s="505"/>
      <c r="E52" s="410">
        <f>címrendösszesen!GY55</f>
        <v>0</v>
      </c>
      <c r="F52" s="410">
        <f>címrendösszesen!EV55</f>
        <v>0</v>
      </c>
      <c r="G52" s="29"/>
      <c r="H52" s="410">
        <f>címrendösszesen!EW55</f>
        <v>0</v>
      </c>
      <c r="I52" s="630">
        <v>52623</v>
      </c>
      <c r="J52" s="274">
        <v>18014</v>
      </c>
      <c r="K52" s="410">
        <f>címrendösszesen!DS55</f>
        <v>0</v>
      </c>
      <c r="L52" s="410">
        <f t="shared" si="0"/>
        <v>52623</v>
      </c>
      <c r="M52" s="410">
        <f t="shared" si="1"/>
        <v>18014</v>
      </c>
      <c r="N52" s="410">
        <f t="shared" si="2"/>
        <v>0</v>
      </c>
      <c r="O52" s="412"/>
      <c r="P52" s="412"/>
    </row>
    <row r="53" spans="1:16" s="13" customFormat="1" ht="13.9" customHeight="1" x14ac:dyDescent="0.2">
      <c r="A53" s="502">
        <v>51</v>
      </c>
      <c r="B53" s="16" t="s">
        <v>164</v>
      </c>
      <c r="C53" s="410">
        <v>0</v>
      </c>
      <c r="D53" s="505"/>
      <c r="E53" s="410">
        <f>címrendösszesen!GY56</f>
        <v>0</v>
      </c>
      <c r="F53" s="410">
        <f>címrendösszesen!EV56</f>
        <v>0</v>
      </c>
      <c r="G53" s="29"/>
      <c r="H53" s="410">
        <f>címrendösszesen!EW56</f>
        <v>0</v>
      </c>
      <c r="I53" s="630">
        <v>2500000</v>
      </c>
      <c r="J53" s="274">
        <v>6000000</v>
      </c>
      <c r="K53" s="410">
        <f>címrendösszesen!DS56</f>
        <v>0</v>
      </c>
      <c r="L53" s="410">
        <f t="shared" si="0"/>
        <v>2500000</v>
      </c>
      <c r="M53" s="410">
        <f t="shared" si="1"/>
        <v>6000000</v>
      </c>
      <c r="N53" s="410">
        <f t="shared" si="2"/>
        <v>0</v>
      </c>
      <c r="O53" s="412"/>
      <c r="P53" s="412"/>
    </row>
    <row r="54" spans="1:16" ht="13.9" customHeight="1" x14ac:dyDescent="0.2">
      <c r="A54" s="501" t="s">
        <v>397</v>
      </c>
      <c r="B54" s="18" t="s">
        <v>166</v>
      </c>
      <c r="C54" s="410">
        <v>0</v>
      </c>
      <c r="D54" s="505"/>
      <c r="E54" s="410">
        <f>címrendösszesen!GY57</f>
        <v>0</v>
      </c>
      <c r="F54" s="410">
        <f>címrendösszesen!EV57</f>
        <v>0</v>
      </c>
      <c r="G54" s="29"/>
      <c r="H54" s="410">
        <f>címrendösszesen!EW57</f>
        <v>0</v>
      </c>
      <c r="I54" s="410">
        <v>5873553</v>
      </c>
      <c r="J54" s="29">
        <v>6326829</v>
      </c>
      <c r="K54" s="410">
        <f>címrendösszesen!DS57</f>
        <v>6667458</v>
      </c>
      <c r="L54" s="410">
        <f t="shared" si="0"/>
        <v>5873553</v>
      </c>
      <c r="M54" s="410">
        <f t="shared" si="1"/>
        <v>6326829</v>
      </c>
      <c r="N54" s="410">
        <f t="shared" si="2"/>
        <v>6667458</v>
      </c>
      <c r="O54" s="412">
        <f t="shared" si="3"/>
        <v>105.38388187826793</v>
      </c>
      <c r="P54" s="412">
        <f t="shared" si="4"/>
        <v>113.51660570697157</v>
      </c>
    </row>
    <row r="55" spans="1:16" s="13" customFormat="1" ht="13.9" customHeight="1" x14ac:dyDescent="0.2">
      <c r="A55" s="414">
        <v>53</v>
      </c>
      <c r="B55" s="5" t="s">
        <v>876</v>
      </c>
      <c r="C55" s="411">
        <f>címrendösszesen!GX58</f>
        <v>0</v>
      </c>
      <c r="D55" s="624">
        <f>SUM(D56:D57)</f>
        <v>0</v>
      </c>
      <c r="E55" s="411">
        <f>címrendösszesen!GY58</f>
        <v>0</v>
      </c>
      <c r="F55" s="127">
        <f>SUM(F56:F57)</f>
        <v>0</v>
      </c>
      <c r="G55" s="127">
        <f>SUM(G56:G57)</f>
        <v>0</v>
      </c>
      <c r="H55" s="411">
        <f>címrendösszesen!EW58</f>
        <v>0</v>
      </c>
      <c r="I55" s="127">
        <f>SUM(I56:I57)</f>
        <v>153798</v>
      </c>
      <c r="J55" s="127">
        <f>SUM(J56:J57)</f>
        <v>148566</v>
      </c>
      <c r="K55" s="411">
        <f>címrendösszesen!DS58</f>
        <v>265911</v>
      </c>
      <c r="L55" s="411">
        <f t="shared" si="0"/>
        <v>153798</v>
      </c>
      <c r="M55" s="411">
        <f t="shared" si="1"/>
        <v>148566</v>
      </c>
      <c r="N55" s="411">
        <f t="shared" si="2"/>
        <v>265911</v>
      </c>
      <c r="O55" s="412"/>
      <c r="P55" s="412"/>
    </row>
    <row r="56" spans="1:16" ht="13.9" customHeight="1" x14ac:dyDescent="0.2">
      <c r="A56" s="501" t="s">
        <v>398</v>
      </c>
      <c r="B56" s="18" t="s">
        <v>168</v>
      </c>
      <c r="C56" s="410">
        <f>címrendösszesen!GX59</f>
        <v>0</v>
      </c>
      <c r="D56" s="505"/>
      <c r="E56" s="410">
        <f>címrendösszesen!GY59</f>
        <v>0</v>
      </c>
      <c r="F56" s="410">
        <f>címrendösszesen!EV59</f>
        <v>0</v>
      </c>
      <c r="G56" s="29"/>
      <c r="H56" s="410">
        <f>címrendösszesen!EW59</f>
        <v>0</v>
      </c>
      <c r="I56" s="410">
        <v>153798</v>
      </c>
      <c r="J56" s="29">
        <v>148566</v>
      </c>
      <c r="K56" s="410">
        <f>címrendösszesen!DS59</f>
        <v>265911</v>
      </c>
      <c r="L56" s="410">
        <f t="shared" si="0"/>
        <v>153798</v>
      </c>
      <c r="M56" s="410">
        <f t="shared" si="1"/>
        <v>148566</v>
      </c>
      <c r="N56" s="410">
        <f t="shared" si="2"/>
        <v>265911</v>
      </c>
      <c r="O56" s="412"/>
      <c r="P56" s="412"/>
    </row>
    <row r="57" spans="1:16" ht="13.9" customHeight="1" x14ac:dyDescent="0.2">
      <c r="A57" s="502">
        <v>55</v>
      </c>
      <c r="B57" s="16" t="s">
        <v>169</v>
      </c>
      <c r="C57" s="410">
        <f>címrendösszesen!GX60</f>
        <v>0</v>
      </c>
      <c r="D57" s="505"/>
      <c r="E57" s="410">
        <f>címrendösszesen!GY60</f>
        <v>0</v>
      </c>
      <c r="F57" s="410">
        <f>címrendösszesen!EV60</f>
        <v>0</v>
      </c>
      <c r="G57" s="29"/>
      <c r="H57" s="410">
        <f>címrendösszesen!EW60</f>
        <v>0</v>
      </c>
      <c r="I57" s="410"/>
      <c r="J57" s="29"/>
      <c r="K57" s="410">
        <f>címrendösszesen!DS60</f>
        <v>0</v>
      </c>
      <c r="L57" s="410">
        <f t="shared" si="0"/>
        <v>0</v>
      </c>
      <c r="M57" s="410">
        <f t="shared" si="1"/>
        <v>0</v>
      </c>
      <c r="N57" s="410">
        <f t="shared" si="2"/>
        <v>0</v>
      </c>
      <c r="O57" s="412"/>
      <c r="P57" s="412"/>
    </row>
    <row r="58" spans="1:16" s="13" customFormat="1" ht="13.9" customHeight="1" x14ac:dyDescent="0.2">
      <c r="A58" s="414">
        <v>56</v>
      </c>
      <c r="B58" s="5" t="s">
        <v>877</v>
      </c>
      <c r="C58" s="624">
        <f>SUM(C59+C64)</f>
        <v>4464839</v>
      </c>
      <c r="D58" s="624">
        <f>SUM(D59+D64)</f>
        <v>4765951</v>
      </c>
      <c r="E58" s="411">
        <f>címrendösszesen!GY61</f>
        <v>4684465</v>
      </c>
      <c r="F58" s="127">
        <f>SUM(F59+F64)</f>
        <v>2045523</v>
      </c>
      <c r="G58" s="127">
        <f>SUM(G59+G64)</f>
        <v>2151131</v>
      </c>
      <c r="H58" s="411">
        <f>címrendösszesen!EW61</f>
        <v>2507968</v>
      </c>
      <c r="I58" s="127">
        <f>SUM(I59+I64)</f>
        <v>7052404</v>
      </c>
      <c r="J58" s="127">
        <f>SUM(J59+J64)</f>
        <v>8102382</v>
      </c>
      <c r="K58" s="411">
        <f>címrendösszesen!DS61</f>
        <v>4397594</v>
      </c>
      <c r="L58" s="411">
        <f t="shared" si="0"/>
        <v>13562766</v>
      </c>
      <c r="M58" s="411">
        <f t="shared" si="1"/>
        <v>15019464</v>
      </c>
      <c r="N58" s="411">
        <f>E58+H58+K58</f>
        <v>11590027</v>
      </c>
      <c r="O58" s="412">
        <f t="shared" si="3"/>
        <v>77.166715137104759</v>
      </c>
      <c r="P58" s="412">
        <f t="shared" si="4"/>
        <v>85.454744260868324</v>
      </c>
    </row>
    <row r="59" spans="1:16" s="13" customFormat="1" ht="13.9" customHeight="1" x14ac:dyDescent="0.2">
      <c r="A59" s="414">
        <v>57</v>
      </c>
      <c r="B59" s="5" t="s">
        <v>878</v>
      </c>
      <c r="C59" s="624">
        <f>SUM(C60:C63)</f>
        <v>4320033</v>
      </c>
      <c r="D59" s="624">
        <f>SUM(D60:D63)</f>
        <v>4641946</v>
      </c>
      <c r="E59" s="411">
        <f>címrendösszesen!GY62</f>
        <v>4464826</v>
      </c>
      <c r="F59" s="127">
        <f>SUM(F60:F63)</f>
        <v>2001740</v>
      </c>
      <c r="G59" s="127">
        <f>SUM(G60:G63)</f>
        <v>2126570</v>
      </c>
      <c r="H59" s="411">
        <f>címrendösszesen!EW62</f>
        <v>2391018</v>
      </c>
      <c r="I59" s="127">
        <f>SUM(I60:I63)</f>
        <v>7052404</v>
      </c>
      <c r="J59" s="127">
        <f>SUM(J60:J63)</f>
        <v>5611217</v>
      </c>
      <c r="K59" s="411">
        <f>címrendösszesen!DS62</f>
        <v>1024857</v>
      </c>
      <c r="L59" s="411">
        <f t="shared" si="0"/>
        <v>13374177</v>
      </c>
      <c r="M59" s="411">
        <f t="shared" si="1"/>
        <v>12379733</v>
      </c>
      <c r="N59" s="411">
        <f t="shared" si="2"/>
        <v>7880701</v>
      </c>
      <c r="O59" s="412">
        <f t="shared" si="3"/>
        <v>63.658085356121973</v>
      </c>
      <c r="P59" s="412">
        <f t="shared" si="4"/>
        <v>58.924754771826336</v>
      </c>
    </row>
    <row r="60" spans="1:16" ht="13.9" customHeight="1" x14ac:dyDescent="0.2">
      <c r="A60" s="501" t="s">
        <v>399</v>
      </c>
      <c r="B60" s="18" t="s">
        <v>171</v>
      </c>
      <c r="C60" s="410">
        <v>4161751</v>
      </c>
      <c r="D60" s="505">
        <v>4234635</v>
      </c>
      <c r="E60" s="410">
        <f>címrendösszesen!GY63</f>
        <v>4276440</v>
      </c>
      <c r="F60" s="410">
        <v>1711802</v>
      </c>
      <c r="G60" s="29">
        <v>2092194</v>
      </c>
      <c r="H60" s="798">
        <f>címrendösszesen!EW63</f>
        <v>2391018</v>
      </c>
      <c r="I60" s="410">
        <v>111364</v>
      </c>
      <c r="J60" s="29"/>
      <c r="K60" s="410">
        <f>címrendösszesen!DS63</f>
        <v>0</v>
      </c>
      <c r="L60" s="410">
        <f t="shared" si="0"/>
        <v>5984917</v>
      </c>
      <c r="M60" s="410">
        <f t="shared" si="1"/>
        <v>6326829</v>
      </c>
      <c r="N60" s="410">
        <f t="shared" si="2"/>
        <v>6667458</v>
      </c>
      <c r="O60" s="412">
        <f t="shared" si="3"/>
        <v>105.38388187826793</v>
      </c>
      <c r="P60" s="412">
        <f t="shared" si="4"/>
        <v>111.40435197346929</v>
      </c>
    </row>
    <row r="61" spans="1:16" ht="13.9" customHeight="1" x14ac:dyDescent="0.2">
      <c r="A61" s="502">
        <v>59</v>
      </c>
      <c r="B61" s="16" t="s">
        <v>172</v>
      </c>
      <c r="C61" s="410">
        <f>címrendösszesen!GX64</f>
        <v>0</v>
      </c>
      <c r="D61" s="505"/>
      <c r="E61" s="410">
        <f>címrendösszesen!GY64</f>
        <v>0</v>
      </c>
      <c r="F61" s="410">
        <f>címrendösszesen!EV64</f>
        <v>0</v>
      </c>
      <c r="G61" s="29"/>
      <c r="H61" s="410">
        <f>címrendösszesen!EW64</f>
        <v>0</v>
      </c>
      <c r="I61" s="410">
        <v>18014</v>
      </c>
      <c r="J61" s="29"/>
      <c r="K61" s="410">
        <f>címrendösszesen!DS64</f>
        <v>0</v>
      </c>
      <c r="L61" s="410">
        <f t="shared" si="0"/>
        <v>18014</v>
      </c>
      <c r="M61" s="410">
        <f t="shared" si="1"/>
        <v>0</v>
      </c>
      <c r="N61" s="410">
        <f t="shared" si="2"/>
        <v>0</v>
      </c>
      <c r="O61" s="412"/>
      <c r="P61" s="412"/>
    </row>
    <row r="62" spans="1:16" ht="13.9" customHeight="1" x14ac:dyDescent="0.2">
      <c r="A62" s="501" t="s">
        <v>400</v>
      </c>
      <c r="B62" s="16" t="s">
        <v>174</v>
      </c>
      <c r="C62" s="410">
        <f>címrendösszesen!GX65</f>
        <v>0</v>
      </c>
      <c r="D62" s="505"/>
      <c r="E62" s="410">
        <f>címrendösszesen!GY65</f>
        <v>0</v>
      </c>
      <c r="F62" s="410">
        <f>címrendösszesen!EV65</f>
        <v>0</v>
      </c>
      <c r="G62" s="29"/>
      <c r="H62" s="410">
        <f>címrendösszesen!EW65</f>
        <v>0</v>
      </c>
      <c r="I62" s="410">
        <v>2000000</v>
      </c>
      <c r="J62" s="29">
        <v>2500000</v>
      </c>
      <c r="K62" s="410">
        <f>címrendösszesen!DS65</f>
        <v>1024857</v>
      </c>
      <c r="L62" s="410">
        <f t="shared" si="0"/>
        <v>2000000</v>
      </c>
      <c r="M62" s="410">
        <f t="shared" si="1"/>
        <v>2500000</v>
      </c>
      <c r="N62" s="410">
        <f t="shared" si="2"/>
        <v>1024857</v>
      </c>
      <c r="O62" s="412"/>
      <c r="P62" s="412"/>
    </row>
    <row r="63" spans="1:16" ht="13.9" customHeight="1" x14ac:dyDescent="0.2">
      <c r="A63" s="502">
        <v>61</v>
      </c>
      <c r="B63" s="16" t="s">
        <v>175</v>
      </c>
      <c r="C63" s="410">
        <v>158282</v>
      </c>
      <c r="D63" s="505">
        <v>407311</v>
      </c>
      <c r="E63" s="410">
        <f>címrendösszesen!GY66</f>
        <v>188386</v>
      </c>
      <c r="F63" s="410">
        <v>289938</v>
      </c>
      <c r="G63" s="29">
        <v>34376</v>
      </c>
      <c r="H63" s="410">
        <f>címrendösszesen!EW66</f>
        <v>0</v>
      </c>
      <c r="I63" s="410">
        <v>4923026</v>
      </c>
      <c r="J63" s="29">
        <v>3111217</v>
      </c>
      <c r="K63" s="410">
        <f>címrendösszesen!DS66</f>
        <v>0</v>
      </c>
      <c r="L63" s="410">
        <f t="shared" si="0"/>
        <v>5371246</v>
      </c>
      <c r="M63" s="410">
        <f t="shared" si="1"/>
        <v>3552904</v>
      </c>
      <c r="N63" s="410">
        <f t="shared" si="2"/>
        <v>188386</v>
      </c>
      <c r="O63" s="412">
        <f t="shared" si="3"/>
        <v>5.3023104480166081</v>
      </c>
      <c r="P63" s="412">
        <f t="shared" si="4"/>
        <v>3.5073053812839703</v>
      </c>
    </row>
    <row r="64" spans="1:16" s="13" customFormat="1" ht="13.9" customHeight="1" x14ac:dyDescent="0.2">
      <c r="A64" s="414">
        <v>62</v>
      </c>
      <c r="B64" s="5" t="s">
        <v>1147</v>
      </c>
      <c r="C64" s="624">
        <f>SUM(C65:C67)</f>
        <v>144806</v>
      </c>
      <c r="D64" s="624">
        <f>SUM(D65:D67)</f>
        <v>124005</v>
      </c>
      <c r="E64" s="411">
        <f>címrendösszesen!GY67</f>
        <v>219639</v>
      </c>
      <c r="F64" s="127">
        <f>SUM(F65:F67)</f>
        <v>43783</v>
      </c>
      <c r="G64" s="127">
        <f>SUM(G65:G67)</f>
        <v>24561</v>
      </c>
      <c r="H64" s="411">
        <f>címrendösszesen!EW67</f>
        <v>116950</v>
      </c>
      <c r="I64" s="127">
        <f>SUM(I65:I67)</f>
        <v>0</v>
      </c>
      <c r="J64" s="127">
        <f>SUM(J65:J67)</f>
        <v>2491165</v>
      </c>
      <c r="K64" s="411">
        <f>címrendösszesen!DS67</f>
        <v>3372737</v>
      </c>
      <c r="L64" s="411">
        <f t="shared" si="0"/>
        <v>188589</v>
      </c>
      <c r="M64" s="411">
        <f t="shared" si="1"/>
        <v>2639731</v>
      </c>
      <c r="N64" s="411">
        <f t="shared" si="2"/>
        <v>3709326</v>
      </c>
      <c r="O64" s="412">
        <f t="shared" si="3"/>
        <v>140.51909077099143</v>
      </c>
      <c r="P64" s="412"/>
    </row>
    <row r="65" spans="1:16" ht="13.9" customHeight="1" x14ac:dyDescent="0.2">
      <c r="A65" s="501" t="s">
        <v>401</v>
      </c>
      <c r="B65" s="18" t="s">
        <v>171</v>
      </c>
      <c r="C65" s="410">
        <v>110015</v>
      </c>
      <c r="D65" s="505">
        <v>124005</v>
      </c>
      <c r="E65" s="410">
        <f>címrendösszesen!GY68</f>
        <v>148961</v>
      </c>
      <c r="F65" s="410">
        <v>43783</v>
      </c>
      <c r="G65" s="29">
        <v>24561</v>
      </c>
      <c r="H65" s="798">
        <f>címrendösszesen!EW68</f>
        <v>116950</v>
      </c>
      <c r="I65" s="410">
        <v>0</v>
      </c>
      <c r="J65" s="29"/>
      <c r="K65" s="410">
        <f>címrendösszesen!DS68</f>
        <v>0</v>
      </c>
      <c r="L65" s="410">
        <f t="shared" si="0"/>
        <v>153798</v>
      </c>
      <c r="M65" s="410">
        <f t="shared" si="1"/>
        <v>148566</v>
      </c>
      <c r="N65" s="410">
        <f t="shared" si="2"/>
        <v>265911</v>
      </c>
      <c r="O65" s="412"/>
      <c r="P65" s="412"/>
    </row>
    <row r="66" spans="1:16" ht="13.9" customHeight="1" x14ac:dyDescent="0.2">
      <c r="A66" s="501" t="s">
        <v>430</v>
      </c>
      <c r="B66" s="18" t="s">
        <v>174</v>
      </c>
      <c r="C66" s="410"/>
      <c r="D66" s="505"/>
      <c r="E66" s="410"/>
      <c r="F66" s="410"/>
      <c r="G66" s="29"/>
      <c r="H66" s="410"/>
      <c r="I66" s="410"/>
      <c r="J66" s="29"/>
      <c r="K66" s="410">
        <f>címrendösszesen!DS69</f>
        <v>2030799</v>
      </c>
      <c r="L66" s="410"/>
      <c r="M66" s="410"/>
      <c r="N66" s="410">
        <f t="shared" si="2"/>
        <v>2030799</v>
      </c>
      <c r="O66" s="412"/>
      <c r="P66" s="412"/>
    </row>
    <row r="67" spans="1:16" ht="13.9" customHeight="1" x14ac:dyDescent="0.2">
      <c r="A67" s="502">
        <v>65</v>
      </c>
      <c r="B67" s="16" t="s">
        <v>175</v>
      </c>
      <c r="C67" s="410">
        <v>34791</v>
      </c>
      <c r="D67" s="505"/>
      <c r="E67" s="410">
        <f>címrendösszesen!GY70</f>
        <v>70678</v>
      </c>
      <c r="F67" s="410">
        <f>címrendösszesen!EV70</f>
        <v>0</v>
      </c>
      <c r="G67" s="29"/>
      <c r="H67" s="410">
        <f>címrendösszesen!EW70</f>
        <v>0</v>
      </c>
      <c r="I67" s="410">
        <v>0</v>
      </c>
      <c r="J67" s="29">
        <v>2491165</v>
      </c>
      <c r="K67" s="410">
        <f>címrendösszesen!DS70</f>
        <v>1341938</v>
      </c>
      <c r="L67" s="410">
        <f t="shared" si="0"/>
        <v>34791</v>
      </c>
      <c r="M67" s="410">
        <f t="shared" si="1"/>
        <v>2491165</v>
      </c>
      <c r="N67" s="410">
        <f t="shared" si="2"/>
        <v>1412616</v>
      </c>
      <c r="O67" s="412"/>
      <c r="P67" s="412"/>
    </row>
    <row r="68" spans="1:16" ht="13.9" customHeight="1" x14ac:dyDescent="0.2">
      <c r="A68" s="502">
        <v>66</v>
      </c>
      <c r="B68" s="16" t="s">
        <v>188</v>
      </c>
      <c r="C68" s="28"/>
      <c r="D68" s="505"/>
      <c r="E68" s="29"/>
      <c r="F68" s="29"/>
      <c r="G68" s="29"/>
      <c r="H68" s="29"/>
      <c r="I68" s="29"/>
      <c r="J68" s="29"/>
      <c r="K68" s="29"/>
      <c r="L68" s="29">
        <f>L60+L65</f>
        <v>6138715</v>
      </c>
      <c r="M68" s="29"/>
      <c r="N68" s="29">
        <f>N60+N65</f>
        <v>6933369</v>
      </c>
      <c r="O68" s="412"/>
      <c r="P68" s="412"/>
    </row>
    <row r="69" spans="1:16" s="13" customFormat="1" ht="13.9" customHeight="1" x14ac:dyDescent="0.2">
      <c r="A69" s="414">
        <v>67</v>
      </c>
      <c r="B69" s="5" t="s">
        <v>189</v>
      </c>
      <c r="C69" s="624">
        <f t="shared" ref="C69" si="5">C24-C68</f>
        <v>6483652</v>
      </c>
      <c r="D69" s="624">
        <f t="shared" ref="D69:N69" si="6">D24-D68</f>
        <v>7336808</v>
      </c>
      <c r="E69" s="127">
        <f t="shared" si="6"/>
        <v>6545037</v>
      </c>
      <c r="F69" s="127">
        <f t="shared" ref="F69:G69" si="7">F24-F68</f>
        <v>2253236</v>
      </c>
      <c r="G69" s="127">
        <f t="shared" si="7"/>
        <v>2710397</v>
      </c>
      <c r="H69" s="127">
        <f t="shared" si="6"/>
        <v>2550168</v>
      </c>
      <c r="I69" s="127">
        <f t="shared" ref="I69" si="8">I24-I68</f>
        <v>23530529</v>
      </c>
      <c r="J69" s="127">
        <f t="shared" si="6"/>
        <v>28463973</v>
      </c>
      <c r="K69" s="127" t="e">
        <f t="shared" si="6"/>
        <v>#REF!</v>
      </c>
      <c r="L69" s="127">
        <f t="shared" si="6"/>
        <v>26128702</v>
      </c>
      <c r="M69" s="127">
        <f t="shared" si="6"/>
        <v>38511178</v>
      </c>
      <c r="N69" s="127" t="e">
        <f t="shared" si="6"/>
        <v>#REF!</v>
      </c>
      <c r="O69" s="412" t="e">
        <f t="shared" ref="O69:O75" si="9">N69/M69*100</f>
        <v>#REF!</v>
      </c>
      <c r="P69" s="412" t="e">
        <f t="shared" ref="P69:P72" si="10">N69/L69*100</f>
        <v>#REF!</v>
      </c>
    </row>
    <row r="70" spans="1:16" ht="13.9" customHeight="1" x14ac:dyDescent="0.2">
      <c r="A70" s="502">
        <v>68</v>
      </c>
      <c r="B70" s="16" t="s">
        <v>190</v>
      </c>
      <c r="C70" s="505">
        <f t="shared" ref="C70" si="11">C25-C4</f>
        <v>-3913573</v>
      </c>
      <c r="D70" s="505">
        <f t="shared" ref="D70:N70" si="12">D25-D4</f>
        <v>-4249734</v>
      </c>
      <c r="E70" s="29">
        <f t="shared" si="12"/>
        <v>-4464826</v>
      </c>
      <c r="F70" s="29">
        <f t="shared" ref="F70:G70" si="13">F25-F4</f>
        <v>-2123367</v>
      </c>
      <c r="G70" s="29">
        <f t="shared" si="13"/>
        <v>-2088878</v>
      </c>
      <c r="H70" s="29">
        <f t="shared" si="12"/>
        <v>-2391018</v>
      </c>
      <c r="I70" s="29">
        <f t="shared" ref="I70" si="14">I25-I4</f>
        <v>7277953</v>
      </c>
      <c r="J70" s="29">
        <f t="shared" si="12"/>
        <v>5330823</v>
      </c>
      <c r="K70" s="29" t="e">
        <f t="shared" si="12"/>
        <v>#REF!</v>
      </c>
      <c r="L70" s="29">
        <f t="shared" si="12"/>
        <v>1241013</v>
      </c>
      <c r="M70" s="29">
        <f t="shared" si="12"/>
        <v>-1007789</v>
      </c>
      <c r="N70" s="29" t="e">
        <f t="shared" si="12"/>
        <v>#REF!</v>
      </c>
      <c r="O70" s="412" t="e">
        <f t="shared" si="9"/>
        <v>#REF!</v>
      </c>
      <c r="P70" s="412" t="e">
        <f t="shared" si="10"/>
        <v>#REF!</v>
      </c>
    </row>
    <row r="71" spans="1:16" ht="13.9" customHeight="1" x14ac:dyDescent="0.2">
      <c r="A71" s="502">
        <v>69</v>
      </c>
      <c r="B71" s="16" t="s">
        <v>191</v>
      </c>
      <c r="C71" s="505">
        <f t="shared" ref="C71" si="15">C37-C15</f>
        <v>-144806</v>
      </c>
      <c r="D71" s="505">
        <f t="shared" ref="D71:N71" si="16">D37-D15</f>
        <v>-182130</v>
      </c>
      <c r="E71" s="29">
        <f t="shared" si="16"/>
        <v>-219639</v>
      </c>
      <c r="F71" s="29">
        <f t="shared" ref="F71:G71" si="17">F37-F15</f>
        <v>-43491</v>
      </c>
      <c r="G71" s="29">
        <f t="shared" si="17"/>
        <v>-24561</v>
      </c>
      <c r="H71" s="29">
        <f t="shared" si="16"/>
        <v>-116950</v>
      </c>
      <c r="I71" s="29">
        <f t="shared" ref="I71" si="18">I37-I15</f>
        <v>-35790</v>
      </c>
      <c r="J71" s="29">
        <f t="shared" si="16"/>
        <v>2493422</v>
      </c>
      <c r="K71" s="29">
        <f t="shared" si="16"/>
        <v>-3106826</v>
      </c>
      <c r="L71" s="29">
        <f t="shared" si="16"/>
        <v>-224087</v>
      </c>
      <c r="M71" s="29">
        <f t="shared" si="16"/>
        <v>2286731</v>
      </c>
      <c r="N71" s="29">
        <f t="shared" si="16"/>
        <v>-3443415</v>
      </c>
      <c r="O71" s="412">
        <f t="shared" si="9"/>
        <v>-150.58242530494402</v>
      </c>
      <c r="P71" s="412">
        <f t="shared" si="10"/>
        <v>1536.6420185017428</v>
      </c>
    </row>
    <row r="72" spans="1:16" s="13" customFormat="1" ht="13.9" customHeight="1" x14ac:dyDescent="0.2">
      <c r="A72" s="415">
        <v>70</v>
      </c>
      <c r="B72" s="5" t="s">
        <v>192</v>
      </c>
      <c r="C72" s="624">
        <f t="shared" ref="C72" si="19">C70+C71</f>
        <v>-4058379</v>
      </c>
      <c r="D72" s="624">
        <f t="shared" ref="D72:N72" si="20">D70+D71</f>
        <v>-4431864</v>
      </c>
      <c r="E72" s="127">
        <f t="shared" si="20"/>
        <v>-4684465</v>
      </c>
      <c r="F72" s="127">
        <f t="shared" ref="F72:G72" si="21">F70+F71</f>
        <v>-2166858</v>
      </c>
      <c r="G72" s="127">
        <f t="shared" si="21"/>
        <v>-2113439</v>
      </c>
      <c r="H72" s="127">
        <f t="shared" si="20"/>
        <v>-2507968</v>
      </c>
      <c r="I72" s="127">
        <f t="shared" ref="I72" si="22">I70+I71</f>
        <v>7242163</v>
      </c>
      <c r="J72" s="127">
        <f t="shared" si="20"/>
        <v>7824245</v>
      </c>
      <c r="K72" s="127" t="e">
        <f t="shared" si="20"/>
        <v>#REF!</v>
      </c>
      <c r="L72" s="127">
        <f t="shared" si="20"/>
        <v>1016926</v>
      </c>
      <c r="M72" s="127">
        <f t="shared" si="20"/>
        <v>1278942</v>
      </c>
      <c r="N72" s="127" t="e">
        <f t="shared" si="20"/>
        <v>#REF!</v>
      </c>
      <c r="O72" s="412" t="e">
        <f t="shared" si="9"/>
        <v>#REF!</v>
      </c>
      <c r="P72" s="412" t="e">
        <f t="shared" si="10"/>
        <v>#REF!</v>
      </c>
    </row>
    <row r="73" spans="1:16" ht="13.9" customHeight="1" x14ac:dyDescent="0.2">
      <c r="A73" s="502">
        <v>71</v>
      </c>
      <c r="B73" s="16" t="s">
        <v>193</v>
      </c>
      <c r="C73" s="505">
        <f t="shared" ref="C73" si="23">C59-C51+C70</f>
        <v>406460</v>
      </c>
      <c r="D73" s="505">
        <f>D59-D51+D70</f>
        <v>392212</v>
      </c>
      <c r="E73" s="29">
        <f t="shared" ref="E73:N73" si="24">E59-E51+E70</f>
        <v>0</v>
      </c>
      <c r="F73" s="29">
        <f t="shared" ref="F73:G73" si="25">F59-F51+F70</f>
        <v>-121627</v>
      </c>
      <c r="G73" s="29">
        <f t="shared" si="25"/>
        <v>37692</v>
      </c>
      <c r="H73" s="799">
        <f t="shared" si="24"/>
        <v>0</v>
      </c>
      <c r="I73" s="29">
        <f t="shared" ref="I73" si="26">I59-I51+I70</f>
        <v>5904181</v>
      </c>
      <c r="J73" s="29">
        <f t="shared" si="24"/>
        <v>-1402803</v>
      </c>
      <c r="K73" s="29" t="e">
        <f t="shared" si="24"/>
        <v>#REF!</v>
      </c>
      <c r="L73" s="29">
        <f t="shared" si="24"/>
        <v>6189014</v>
      </c>
      <c r="M73" s="29">
        <f t="shared" si="24"/>
        <v>-972899</v>
      </c>
      <c r="N73" s="29" t="e">
        <f t="shared" si="24"/>
        <v>#REF!</v>
      </c>
      <c r="O73" s="412" t="e">
        <f t="shared" si="9"/>
        <v>#REF!</v>
      </c>
      <c r="P73" s="412"/>
    </row>
    <row r="74" spans="1:16" ht="13.9" customHeight="1" x14ac:dyDescent="0.2">
      <c r="A74" s="502">
        <v>72</v>
      </c>
      <c r="B74" s="16" t="s">
        <v>194</v>
      </c>
      <c r="C74" s="505">
        <f t="shared" ref="C74" si="27">C64-C55+C71</f>
        <v>0</v>
      </c>
      <c r="D74" s="505">
        <f t="shared" ref="D74:N74" si="28">D64-D55+D71</f>
        <v>-58125</v>
      </c>
      <c r="E74" s="29">
        <f t="shared" si="28"/>
        <v>0</v>
      </c>
      <c r="F74" s="29">
        <f t="shared" ref="F74:G74" si="29">F64-F55+F71</f>
        <v>292</v>
      </c>
      <c r="G74" s="29">
        <f t="shared" si="29"/>
        <v>0</v>
      </c>
      <c r="H74" s="799">
        <f t="shared" si="28"/>
        <v>0</v>
      </c>
      <c r="I74" s="29">
        <f t="shared" ref="I74" si="30">I64-I55+I71</f>
        <v>-189588</v>
      </c>
      <c r="J74" s="29">
        <f t="shared" si="28"/>
        <v>4836021</v>
      </c>
      <c r="K74" s="29">
        <f t="shared" si="28"/>
        <v>0</v>
      </c>
      <c r="L74" s="29">
        <f t="shared" si="28"/>
        <v>-189296</v>
      </c>
      <c r="M74" s="29">
        <f t="shared" si="28"/>
        <v>4777896</v>
      </c>
      <c r="N74" s="29">
        <f t="shared" si="28"/>
        <v>0</v>
      </c>
      <c r="O74" s="412">
        <f t="shared" si="9"/>
        <v>0</v>
      </c>
      <c r="P74" s="412"/>
    </row>
    <row r="75" spans="1:16" ht="13.9" customHeight="1" x14ac:dyDescent="0.2">
      <c r="A75" s="502">
        <v>73</v>
      </c>
      <c r="B75" s="16" t="s">
        <v>195</v>
      </c>
      <c r="C75" s="505">
        <f t="shared" ref="C75" si="31">C73+C74</f>
        <v>406460</v>
      </c>
      <c r="D75" s="505">
        <f t="shared" ref="D75:N75" si="32">D73+D74</f>
        <v>334087</v>
      </c>
      <c r="E75" s="29">
        <f t="shared" si="32"/>
        <v>0</v>
      </c>
      <c r="F75" s="29">
        <f t="shared" ref="F75" si="33">F73+F74</f>
        <v>-121335</v>
      </c>
      <c r="G75" s="29">
        <f>G73+G74</f>
        <v>37692</v>
      </c>
      <c r="H75" s="799">
        <f t="shared" si="32"/>
        <v>0</v>
      </c>
      <c r="I75" s="29">
        <f t="shared" ref="I75" si="34">I73+I74</f>
        <v>5714593</v>
      </c>
      <c r="J75" s="29">
        <f t="shared" si="32"/>
        <v>3433218</v>
      </c>
      <c r="K75" s="29" t="e">
        <f t="shared" si="32"/>
        <v>#REF!</v>
      </c>
      <c r="L75" s="29">
        <f t="shared" si="32"/>
        <v>5999718</v>
      </c>
      <c r="M75" s="29">
        <f t="shared" si="32"/>
        <v>3804997</v>
      </c>
      <c r="N75" s="29" t="e">
        <f t="shared" si="32"/>
        <v>#REF!</v>
      </c>
      <c r="O75" s="412" t="e">
        <f t="shared" si="9"/>
        <v>#REF!</v>
      </c>
      <c r="P75" s="412"/>
    </row>
    <row r="78" spans="1:16" ht="25.5" x14ac:dyDescent="0.2">
      <c r="M78" s="310" t="s">
        <v>810</v>
      </c>
      <c r="N78" s="29"/>
    </row>
    <row r="79" spans="1:16" s="23" customFormat="1" ht="25.5" x14ac:dyDescent="0.2">
      <c r="A79" s="504"/>
      <c r="B79" s="24"/>
      <c r="D79" s="491"/>
      <c r="M79" s="310" t="s">
        <v>811</v>
      </c>
      <c r="N79" s="29"/>
    </row>
    <row r="80" spans="1:16" x14ac:dyDescent="0.2">
      <c r="M80" s="28"/>
      <c r="N80" s="29"/>
    </row>
    <row r="81" spans="1:14" ht="25.5" x14ac:dyDescent="0.2">
      <c r="M81" s="310" t="s">
        <v>913</v>
      </c>
      <c r="N81" s="29" t="e">
        <f>N73+N78</f>
        <v>#REF!</v>
      </c>
    </row>
    <row r="82" spans="1:14" ht="25.5" x14ac:dyDescent="0.2">
      <c r="M82" s="310" t="s">
        <v>812</v>
      </c>
      <c r="N82" s="29">
        <f>N74+N79</f>
        <v>0</v>
      </c>
    </row>
    <row r="83" spans="1:14" x14ac:dyDescent="0.2">
      <c r="N83" s="17"/>
    </row>
    <row r="84" spans="1:14" s="23" customFormat="1" x14ac:dyDescent="0.2">
      <c r="A84" s="504"/>
      <c r="B84" s="24"/>
      <c r="D84" s="491"/>
      <c r="N84" s="329"/>
    </row>
    <row r="85" spans="1:14" s="23" customFormat="1" x14ac:dyDescent="0.2">
      <c r="A85" s="504"/>
      <c r="B85" s="24"/>
      <c r="D85" s="491"/>
      <c r="N85" s="329"/>
    </row>
    <row r="95" spans="1:14" s="23" customFormat="1" x14ac:dyDescent="0.2">
      <c r="A95" s="504"/>
      <c r="B95" s="24"/>
      <c r="D95" s="491"/>
    </row>
  </sheetData>
  <mergeCells count="6">
    <mergeCell ref="O1:O2"/>
    <mergeCell ref="P1:P2"/>
    <mergeCell ref="C1:E1"/>
    <mergeCell ref="F1:H1"/>
    <mergeCell ref="I1:K1"/>
    <mergeCell ref="L1:N1"/>
  </mergeCells>
  <pageMargins left="0.98425196850393704" right="0.78740157480314965" top="1.1811023622047245" bottom="0.98425196850393704" header="0.51181102362204722" footer="0.51181102362204722"/>
  <pageSetup paperSize="9" scale="60" fitToWidth="0" fitToHeight="0" orientation="portrait" r:id="rId1"/>
  <headerFooter alignWithMargins="0">
    <oddHeader xml:space="preserve">&amp;C&amp;"Times New Roman,Félkövér"&amp;12Budapest VIII. kerületi Önkormányzat 2019. évi költségvetés
működési és felhalmozási előirányzatának mérlegszerű kimutatása&amp;R&amp;"Times New Roman,Félkövér dőlt"4.mell. a /2018. () 
önk. rendelethez
ezer forintban
</oddHeader>
    <oddFooter>&amp;R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68"/>
  <sheetViews>
    <sheetView view="pageBreakPreview" zoomScale="60" zoomScaleNormal="100" workbookViewId="0">
      <pane xSplit="3" ySplit="2" topLeftCell="G9" activePane="bottomRight" state="frozen"/>
      <selection pane="topRight" activeCell="B1" sqref="B1"/>
      <selection pane="bottomLeft" activeCell="A3" sqref="A3"/>
      <selection pane="bottomRight" activeCell="L4" sqref="L4"/>
    </sheetView>
  </sheetViews>
  <sheetFormatPr defaultColWidth="9.140625" defaultRowHeight="12" customHeight="1" x14ac:dyDescent="0.2"/>
  <cols>
    <col min="1" max="1" width="16.7109375" style="118" customWidth="1"/>
    <col min="2" max="2" width="12.7109375" style="118" customWidth="1"/>
    <col min="3" max="3" width="36.5703125" style="99" customWidth="1"/>
    <col min="4" max="4" width="15.7109375" style="114" customWidth="1"/>
    <col min="5" max="5" width="15.7109375" style="326" customWidth="1"/>
    <col min="6" max="7" width="15.7109375" style="320" customWidth="1"/>
    <col min="8" max="8" width="15.7109375" style="321" customWidth="1"/>
    <col min="9" max="10" width="15.7109375" style="320" customWidth="1"/>
    <col min="11" max="11" width="15.7109375" style="321" customWidth="1"/>
    <col min="12" max="12" width="15.7109375" style="114" customWidth="1"/>
    <col min="13" max="16384" width="9.140625" style="118"/>
  </cols>
  <sheetData>
    <row r="1" spans="1:12" ht="19.899999999999999" customHeight="1" x14ac:dyDescent="0.2">
      <c r="A1" s="863" t="s">
        <v>705</v>
      </c>
      <c r="B1" s="865" t="s">
        <v>0</v>
      </c>
      <c r="C1" s="293" t="s">
        <v>795</v>
      </c>
      <c r="D1" s="867" t="s">
        <v>796</v>
      </c>
      <c r="E1" s="868"/>
      <c r="F1" s="869"/>
      <c r="G1" s="852" t="s">
        <v>797</v>
      </c>
      <c r="H1" s="852"/>
      <c r="I1" s="852"/>
      <c r="J1" s="852" t="s">
        <v>683</v>
      </c>
      <c r="K1" s="852"/>
      <c r="L1" s="853"/>
    </row>
    <row r="2" spans="1:12" s="294" customFormat="1" ht="19.899999999999999" customHeight="1" thickBot="1" x14ac:dyDescent="0.25">
      <c r="A2" s="864"/>
      <c r="B2" s="866"/>
      <c r="C2" s="31" t="s">
        <v>798</v>
      </c>
      <c r="D2" s="730" t="s">
        <v>799</v>
      </c>
      <c r="E2" s="730" t="s">
        <v>800</v>
      </c>
      <c r="F2" s="730" t="s">
        <v>801</v>
      </c>
      <c r="G2" s="730" t="s">
        <v>799</v>
      </c>
      <c r="H2" s="730" t="s">
        <v>800</v>
      </c>
      <c r="I2" s="730" t="s">
        <v>801</v>
      </c>
      <c r="J2" s="730" t="s">
        <v>799</v>
      </c>
      <c r="K2" s="730" t="s">
        <v>800</v>
      </c>
      <c r="L2" s="731" t="s">
        <v>801</v>
      </c>
    </row>
    <row r="3" spans="1:12" s="294" customFormat="1" ht="15" customHeight="1" x14ac:dyDescent="0.2">
      <c r="A3" s="416" t="s">
        <v>710</v>
      </c>
      <c r="B3" s="295" t="s">
        <v>1</v>
      </c>
      <c r="C3" s="296" t="s">
        <v>696</v>
      </c>
      <c r="D3" s="729"/>
      <c r="E3" s="729"/>
      <c r="F3" s="356">
        <f t="shared" ref="F3:F4" si="0">SUM(D3:E3)</f>
        <v>0</v>
      </c>
      <c r="G3" s="297">
        <v>39985</v>
      </c>
      <c r="H3" s="729"/>
      <c r="I3" s="343">
        <f t="shared" ref="I3:I4" si="1">SUM(G3:H3)</f>
        <v>39985</v>
      </c>
      <c r="J3" s="297">
        <f t="shared" ref="J3" si="2">D3+G3</f>
        <v>39985</v>
      </c>
      <c r="K3" s="297">
        <f t="shared" ref="K3:K4" si="3">E3+H3</f>
        <v>0</v>
      </c>
      <c r="L3" s="327">
        <f t="shared" ref="L3:L4" si="4">SUM(J3:K3)</f>
        <v>39985</v>
      </c>
    </row>
    <row r="4" spans="1:12" s="294" customFormat="1" ht="15" customHeight="1" x14ac:dyDescent="0.2">
      <c r="A4" s="417" t="s">
        <v>710</v>
      </c>
      <c r="B4" s="726" t="s">
        <v>1</v>
      </c>
      <c r="C4" s="298" t="s">
        <v>802</v>
      </c>
      <c r="D4" s="299">
        <v>50000</v>
      </c>
      <c r="E4" s="300"/>
      <c r="F4" s="341">
        <f t="shared" si="0"/>
        <v>50000</v>
      </c>
      <c r="G4" s="299"/>
      <c r="H4" s="300"/>
      <c r="I4" s="342">
        <f t="shared" si="1"/>
        <v>0</v>
      </c>
      <c r="J4" s="299">
        <f>D4+G4</f>
        <v>50000</v>
      </c>
      <c r="K4" s="299">
        <f t="shared" si="3"/>
        <v>0</v>
      </c>
      <c r="L4" s="328">
        <f t="shared" si="4"/>
        <v>50000</v>
      </c>
    </row>
    <row r="5" spans="1:12" s="119" customFormat="1" ht="15" customHeight="1" x14ac:dyDescent="0.2">
      <c r="A5" s="301" t="s">
        <v>711</v>
      </c>
      <c r="B5" s="302" t="s">
        <v>2</v>
      </c>
      <c r="C5" s="303" t="s">
        <v>803</v>
      </c>
      <c r="D5" s="304"/>
      <c r="E5" s="281"/>
      <c r="F5" s="246">
        <f>SUM(D5:E5)</f>
        <v>0</v>
      </c>
      <c r="G5" s="305"/>
      <c r="H5" s="281">
        <v>487347</v>
      </c>
      <c r="I5" s="246">
        <f>SUM(G5:H5)</f>
        <v>487347</v>
      </c>
      <c r="J5" s="281">
        <f t="shared" ref="J5:K30" si="5">D5+G5</f>
        <v>0</v>
      </c>
      <c r="K5" s="281">
        <f t="shared" si="5"/>
        <v>487347</v>
      </c>
      <c r="L5" s="306">
        <f t="shared" ref="L5:L30" si="6">SUM(J5:K5)</f>
        <v>487347</v>
      </c>
    </row>
    <row r="6" spans="1:12" s="119" customFormat="1" ht="60" customHeight="1" x14ac:dyDescent="0.2">
      <c r="A6" s="301" t="s">
        <v>711</v>
      </c>
      <c r="B6" s="307" t="s">
        <v>2</v>
      </c>
      <c r="C6" s="308" t="s">
        <v>804</v>
      </c>
      <c r="D6" s="221"/>
      <c r="E6" s="248">
        <v>33400</v>
      </c>
      <c r="F6" s="247">
        <f t="shared" ref="F6:F31" si="7">SUM(D6:E6)</f>
        <v>33400</v>
      </c>
      <c r="G6" s="221"/>
      <c r="H6" s="248"/>
      <c r="I6" s="247">
        <f t="shared" ref="I6:I31" si="8">SUM(G6:H6)</f>
        <v>0</v>
      </c>
      <c r="J6" s="248">
        <f t="shared" si="5"/>
        <v>0</v>
      </c>
      <c r="K6" s="248">
        <f t="shared" si="5"/>
        <v>33400</v>
      </c>
      <c r="L6" s="309">
        <f t="shared" si="6"/>
        <v>33400</v>
      </c>
    </row>
    <row r="7" spans="1:12" s="119" customFormat="1" ht="30" customHeight="1" x14ac:dyDescent="0.2">
      <c r="A7" s="301" t="s">
        <v>711</v>
      </c>
      <c r="B7" s="728">
        <v>11401</v>
      </c>
      <c r="C7" s="308" t="s">
        <v>1068</v>
      </c>
      <c r="D7" s="221"/>
      <c r="E7" s="248">
        <v>15000</v>
      </c>
      <c r="F7" s="247">
        <f t="shared" si="7"/>
        <v>15000</v>
      </c>
      <c r="G7" s="221"/>
      <c r="H7" s="248"/>
      <c r="I7" s="247">
        <f t="shared" si="8"/>
        <v>0</v>
      </c>
      <c r="J7" s="248">
        <f t="shared" ref="J7:J8" si="9">D7+G7</f>
        <v>0</v>
      </c>
      <c r="K7" s="248">
        <f t="shared" ref="K7:K8" si="10">E7+H7</f>
        <v>15000</v>
      </c>
      <c r="L7" s="309">
        <f t="shared" ref="L7:L8" si="11">SUM(J7:K7)</f>
        <v>15000</v>
      </c>
    </row>
    <row r="8" spans="1:12" s="119" customFormat="1" ht="15" customHeight="1" x14ac:dyDescent="0.2">
      <c r="A8" s="301" t="s">
        <v>711</v>
      </c>
      <c r="B8" s="728">
        <v>11401</v>
      </c>
      <c r="C8" s="308" t="s">
        <v>1069</v>
      </c>
      <c r="D8" s="221"/>
      <c r="E8" s="248">
        <v>5000</v>
      </c>
      <c r="F8" s="247">
        <f t="shared" si="7"/>
        <v>5000</v>
      </c>
      <c r="G8" s="221"/>
      <c r="H8" s="248"/>
      <c r="I8" s="247">
        <f t="shared" si="8"/>
        <v>0</v>
      </c>
      <c r="J8" s="248">
        <f t="shared" si="9"/>
        <v>0</v>
      </c>
      <c r="K8" s="248">
        <f t="shared" si="10"/>
        <v>5000</v>
      </c>
      <c r="L8" s="309">
        <f t="shared" si="11"/>
        <v>5000</v>
      </c>
    </row>
    <row r="9" spans="1:12" s="119" customFormat="1" ht="30" customHeight="1" x14ac:dyDescent="0.2">
      <c r="A9" s="301" t="s">
        <v>711</v>
      </c>
      <c r="B9" s="728">
        <v>11502</v>
      </c>
      <c r="C9" s="308" t="s">
        <v>806</v>
      </c>
      <c r="D9" s="221"/>
      <c r="E9" s="248">
        <v>16000</v>
      </c>
      <c r="F9" s="247">
        <f t="shared" si="7"/>
        <v>16000</v>
      </c>
      <c r="G9" s="221"/>
      <c r="H9" s="248"/>
      <c r="I9" s="247">
        <f t="shared" si="8"/>
        <v>0</v>
      </c>
      <c r="J9" s="248">
        <f t="shared" si="5"/>
        <v>0</v>
      </c>
      <c r="K9" s="248">
        <f t="shared" si="5"/>
        <v>16000</v>
      </c>
      <c r="L9" s="309">
        <f t="shared" si="6"/>
        <v>16000</v>
      </c>
    </row>
    <row r="10" spans="1:12" s="119" customFormat="1" ht="30" customHeight="1" x14ac:dyDescent="0.2">
      <c r="A10" s="301" t="s">
        <v>711</v>
      </c>
      <c r="B10" s="728">
        <v>11601</v>
      </c>
      <c r="C10" s="308" t="s">
        <v>1059</v>
      </c>
      <c r="D10" s="221"/>
      <c r="E10" s="248">
        <v>63500</v>
      </c>
      <c r="F10" s="247">
        <f t="shared" si="7"/>
        <v>63500</v>
      </c>
      <c r="G10" s="221"/>
      <c r="H10" s="248"/>
      <c r="I10" s="247">
        <f t="shared" si="8"/>
        <v>0</v>
      </c>
      <c r="J10" s="248">
        <f t="shared" si="5"/>
        <v>0</v>
      </c>
      <c r="K10" s="248">
        <f t="shared" si="5"/>
        <v>63500</v>
      </c>
      <c r="L10" s="309">
        <f t="shared" si="6"/>
        <v>63500</v>
      </c>
    </row>
    <row r="11" spans="1:12" s="119" customFormat="1" ht="15" customHeight="1" x14ac:dyDescent="0.2">
      <c r="A11" s="301" t="s">
        <v>711</v>
      </c>
      <c r="B11" s="728">
        <v>11601</v>
      </c>
      <c r="C11" s="308" t="s">
        <v>1060</v>
      </c>
      <c r="D11" s="221"/>
      <c r="E11" s="248">
        <v>15787</v>
      </c>
      <c r="F11" s="247">
        <f t="shared" si="7"/>
        <v>15787</v>
      </c>
      <c r="G11" s="221"/>
      <c r="H11" s="248"/>
      <c r="I11" s="247">
        <f t="shared" si="8"/>
        <v>0</v>
      </c>
      <c r="J11" s="248">
        <f t="shared" si="5"/>
        <v>0</v>
      </c>
      <c r="K11" s="248">
        <f t="shared" si="5"/>
        <v>15787</v>
      </c>
      <c r="L11" s="309">
        <f t="shared" si="6"/>
        <v>15787</v>
      </c>
    </row>
    <row r="12" spans="1:12" s="119" customFormat="1" ht="30" customHeight="1" x14ac:dyDescent="0.2">
      <c r="A12" s="301" t="s">
        <v>711</v>
      </c>
      <c r="B12" s="735">
        <v>11601</v>
      </c>
      <c r="C12" s="308" t="s">
        <v>1135</v>
      </c>
      <c r="D12" s="221"/>
      <c r="E12" s="248">
        <v>280</v>
      </c>
      <c r="F12" s="247">
        <f t="shared" si="7"/>
        <v>280</v>
      </c>
      <c r="G12" s="221"/>
      <c r="H12" s="248"/>
      <c r="I12" s="247">
        <f t="shared" si="8"/>
        <v>0</v>
      </c>
      <c r="J12" s="248">
        <f t="shared" ref="J12" si="12">D12+G12</f>
        <v>0</v>
      </c>
      <c r="K12" s="248">
        <f t="shared" ref="K12" si="13">E12+H12</f>
        <v>280</v>
      </c>
      <c r="L12" s="309">
        <f t="shared" ref="L12" si="14">SUM(J12:K12)</f>
        <v>280</v>
      </c>
    </row>
    <row r="13" spans="1:12" s="119" customFormat="1" ht="15" customHeight="1" x14ac:dyDescent="0.2">
      <c r="A13" s="301" t="s">
        <v>711</v>
      </c>
      <c r="B13" s="728">
        <v>11601</v>
      </c>
      <c r="C13" s="308" t="s">
        <v>1061</v>
      </c>
      <c r="D13" s="221"/>
      <c r="E13" s="248">
        <v>4000</v>
      </c>
      <c r="F13" s="247">
        <f t="shared" si="7"/>
        <v>4000</v>
      </c>
      <c r="G13" s="221"/>
      <c r="H13" s="248"/>
      <c r="I13" s="247">
        <f t="shared" si="8"/>
        <v>0</v>
      </c>
      <c r="J13" s="248">
        <f t="shared" si="5"/>
        <v>0</v>
      </c>
      <c r="K13" s="248">
        <f t="shared" si="5"/>
        <v>4000</v>
      </c>
      <c r="L13" s="309">
        <f t="shared" si="6"/>
        <v>4000</v>
      </c>
    </row>
    <row r="14" spans="1:12" s="119" customFormat="1" ht="15" customHeight="1" x14ac:dyDescent="0.2">
      <c r="A14" s="301" t="s">
        <v>711</v>
      </c>
      <c r="B14" s="728">
        <v>11601</v>
      </c>
      <c r="C14" s="308" t="s">
        <v>1062</v>
      </c>
      <c r="D14" s="221"/>
      <c r="E14" s="248">
        <v>57150</v>
      </c>
      <c r="F14" s="247">
        <f t="shared" si="7"/>
        <v>57150</v>
      </c>
      <c r="G14" s="221"/>
      <c r="H14" s="248"/>
      <c r="I14" s="247">
        <f t="shared" si="8"/>
        <v>0</v>
      </c>
      <c r="J14" s="248">
        <f t="shared" si="5"/>
        <v>0</v>
      </c>
      <c r="K14" s="248">
        <f t="shared" si="5"/>
        <v>57150</v>
      </c>
      <c r="L14" s="309">
        <f t="shared" si="6"/>
        <v>57150</v>
      </c>
    </row>
    <row r="15" spans="1:12" s="119" customFormat="1" ht="15" customHeight="1" x14ac:dyDescent="0.2">
      <c r="A15" s="301" t="s">
        <v>711</v>
      </c>
      <c r="B15" s="728">
        <v>11601</v>
      </c>
      <c r="C15" s="308" t="s">
        <v>738</v>
      </c>
      <c r="D15" s="221">
        <v>1000</v>
      </c>
      <c r="E15" s="248">
        <v>184000</v>
      </c>
      <c r="F15" s="247">
        <f t="shared" si="7"/>
        <v>185000</v>
      </c>
      <c r="G15" s="221"/>
      <c r="H15" s="248"/>
      <c r="I15" s="247">
        <f t="shared" si="8"/>
        <v>0</v>
      </c>
      <c r="J15" s="248">
        <f t="shared" si="5"/>
        <v>1000</v>
      </c>
      <c r="K15" s="248">
        <f t="shared" si="5"/>
        <v>184000</v>
      </c>
      <c r="L15" s="309">
        <f t="shared" si="6"/>
        <v>185000</v>
      </c>
    </row>
    <row r="16" spans="1:12" s="119" customFormat="1" ht="45" customHeight="1" x14ac:dyDescent="0.2">
      <c r="A16" s="301" t="s">
        <v>711</v>
      </c>
      <c r="B16" s="728">
        <v>11601</v>
      </c>
      <c r="C16" s="308" t="s">
        <v>830</v>
      </c>
      <c r="D16" s="221"/>
      <c r="E16" s="248">
        <v>56903</v>
      </c>
      <c r="F16" s="247">
        <f t="shared" si="7"/>
        <v>56903</v>
      </c>
      <c r="G16" s="221"/>
      <c r="H16" s="248"/>
      <c r="I16" s="247">
        <f t="shared" si="8"/>
        <v>0</v>
      </c>
      <c r="J16" s="248">
        <f t="shared" si="5"/>
        <v>0</v>
      </c>
      <c r="K16" s="248">
        <f t="shared" si="5"/>
        <v>56903</v>
      </c>
      <c r="L16" s="309">
        <f t="shared" si="6"/>
        <v>56903</v>
      </c>
    </row>
    <row r="17" spans="1:13" s="119" customFormat="1" ht="15" customHeight="1" x14ac:dyDescent="0.2">
      <c r="A17" s="301" t="s">
        <v>711</v>
      </c>
      <c r="B17" s="728">
        <v>11601</v>
      </c>
      <c r="C17" s="308" t="s">
        <v>1063</v>
      </c>
      <c r="D17" s="221"/>
      <c r="E17" s="248">
        <v>50000</v>
      </c>
      <c r="F17" s="247">
        <f t="shared" si="7"/>
        <v>50000</v>
      </c>
      <c r="G17" s="221"/>
      <c r="H17" s="248"/>
      <c r="I17" s="247">
        <f t="shared" si="8"/>
        <v>0</v>
      </c>
      <c r="J17" s="248">
        <f t="shared" ref="J17:J22" si="15">D17+G17</f>
        <v>0</v>
      </c>
      <c r="K17" s="248">
        <f t="shared" ref="K17:K22" si="16">E17+H17</f>
        <v>50000</v>
      </c>
      <c r="L17" s="309">
        <f t="shared" ref="L17:L22" si="17">SUM(J17:K17)</f>
        <v>50000</v>
      </c>
    </row>
    <row r="18" spans="1:13" s="119" customFormat="1" ht="15" customHeight="1" x14ac:dyDescent="0.2">
      <c r="A18" s="301" t="s">
        <v>711</v>
      </c>
      <c r="B18" s="728">
        <v>11601</v>
      </c>
      <c r="C18" s="308" t="s">
        <v>863</v>
      </c>
      <c r="D18" s="221"/>
      <c r="E18" s="248">
        <v>70000</v>
      </c>
      <c r="F18" s="247">
        <f t="shared" si="7"/>
        <v>70000</v>
      </c>
      <c r="G18" s="221"/>
      <c r="H18" s="248"/>
      <c r="I18" s="247">
        <f t="shared" si="8"/>
        <v>0</v>
      </c>
      <c r="J18" s="248">
        <f t="shared" si="15"/>
        <v>0</v>
      </c>
      <c r="K18" s="248">
        <f t="shared" si="16"/>
        <v>70000</v>
      </c>
      <c r="L18" s="309">
        <f t="shared" si="17"/>
        <v>70000</v>
      </c>
    </row>
    <row r="19" spans="1:13" s="119" customFormat="1" ht="30" customHeight="1" x14ac:dyDescent="0.2">
      <c r="A19" s="301" t="s">
        <v>711</v>
      </c>
      <c r="B19" s="728">
        <v>11601</v>
      </c>
      <c r="C19" s="308" t="s">
        <v>1064</v>
      </c>
      <c r="D19" s="221"/>
      <c r="E19" s="248">
        <v>50000</v>
      </c>
      <c r="F19" s="247">
        <f t="shared" si="7"/>
        <v>50000</v>
      </c>
      <c r="G19" s="221"/>
      <c r="H19" s="248"/>
      <c r="I19" s="247">
        <f t="shared" si="8"/>
        <v>0</v>
      </c>
      <c r="J19" s="248">
        <f t="shared" si="15"/>
        <v>0</v>
      </c>
      <c r="K19" s="248">
        <f t="shared" si="16"/>
        <v>50000</v>
      </c>
      <c r="L19" s="309">
        <f t="shared" si="17"/>
        <v>50000</v>
      </c>
    </row>
    <row r="20" spans="1:13" s="119" customFormat="1" ht="30" customHeight="1" x14ac:dyDescent="0.2">
      <c r="A20" s="301" t="s">
        <v>711</v>
      </c>
      <c r="B20" s="728">
        <v>11601</v>
      </c>
      <c r="C20" s="308" t="s">
        <v>1065</v>
      </c>
      <c r="D20" s="221"/>
      <c r="E20" s="248">
        <v>8000</v>
      </c>
      <c r="F20" s="247">
        <f t="shared" si="7"/>
        <v>8000</v>
      </c>
      <c r="G20" s="221"/>
      <c r="H20" s="248"/>
      <c r="I20" s="247">
        <f t="shared" si="8"/>
        <v>0</v>
      </c>
      <c r="J20" s="248">
        <f t="shared" si="15"/>
        <v>0</v>
      </c>
      <c r="K20" s="248">
        <f t="shared" si="16"/>
        <v>8000</v>
      </c>
      <c r="L20" s="309">
        <f t="shared" si="17"/>
        <v>8000</v>
      </c>
    </row>
    <row r="21" spans="1:13" s="119" customFormat="1" ht="30" customHeight="1" x14ac:dyDescent="0.2">
      <c r="A21" s="301" t="s">
        <v>711</v>
      </c>
      <c r="B21" s="728">
        <v>11601</v>
      </c>
      <c r="C21" s="308" t="s">
        <v>1066</v>
      </c>
      <c r="D21" s="221"/>
      <c r="E21" s="248">
        <v>5000</v>
      </c>
      <c r="F21" s="247">
        <f t="shared" si="7"/>
        <v>5000</v>
      </c>
      <c r="G21" s="221"/>
      <c r="H21" s="248"/>
      <c r="I21" s="247">
        <f t="shared" si="8"/>
        <v>0</v>
      </c>
      <c r="J21" s="248">
        <f t="shared" si="15"/>
        <v>0</v>
      </c>
      <c r="K21" s="248">
        <f t="shared" si="16"/>
        <v>5000</v>
      </c>
      <c r="L21" s="309">
        <f t="shared" si="17"/>
        <v>5000</v>
      </c>
    </row>
    <row r="22" spans="1:13" s="119" customFormat="1" ht="45" customHeight="1" x14ac:dyDescent="0.2">
      <c r="A22" s="301" t="s">
        <v>711</v>
      </c>
      <c r="B22" s="728">
        <v>11602</v>
      </c>
      <c r="C22" s="308" t="s">
        <v>1067</v>
      </c>
      <c r="D22" s="221"/>
      <c r="E22" s="248">
        <v>65000</v>
      </c>
      <c r="F22" s="247">
        <f t="shared" si="7"/>
        <v>65000</v>
      </c>
      <c r="G22" s="221"/>
      <c r="H22" s="248"/>
      <c r="I22" s="247">
        <f t="shared" si="8"/>
        <v>0</v>
      </c>
      <c r="J22" s="248">
        <f t="shared" si="15"/>
        <v>0</v>
      </c>
      <c r="K22" s="248">
        <f t="shared" si="16"/>
        <v>65000</v>
      </c>
      <c r="L22" s="309">
        <f t="shared" si="17"/>
        <v>65000</v>
      </c>
    </row>
    <row r="23" spans="1:13" s="119" customFormat="1" ht="15" customHeight="1" x14ac:dyDescent="0.2">
      <c r="A23" s="301" t="s">
        <v>711</v>
      </c>
      <c r="B23" s="728">
        <v>11603</v>
      </c>
      <c r="C23" s="308" t="s">
        <v>971</v>
      </c>
      <c r="D23" s="221"/>
      <c r="E23" s="248"/>
      <c r="F23" s="247">
        <f t="shared" si="7"/>
        <v>0</v>
      </c>
      <c r="G23" s="221"/>
      <c r="H23" s="248">
        <v>548054</v>
      </c>
      <c r="I23" s="247">
        <f t="shared" si="8"/>
        <v>548054</v>
      </c>
      <c r="J23" s="248">
        <f t="shared" si="5"/>
        <v>0</v>
      </c>
      <c r="K23" s="248">
        <f t="shared" si="5"/>
        <v>548054</v>
      </c>
      <c r="L23" s="309">
        <f t="shared" si="6"/>
        <v>548054</v>
      </c>
    </row>
    <row r="24" spans="1:13" s="119" customFormat="1" ht="15" customHeight="1" x14ac:dyDescent="0.2">
      <c r="A24" s="301" t="s">
        <v>711</v>
      </c>
      <c r="B24" s="728">
        <v>11604</v>
      </c>
      <c r="C24" s="308" t="s">
        <v>805</v>
      </c>
      <c r="D24" s="221"/>
      <c r="E24" s="248"/>
      <c r="F24" s="247">
        <f t="shared" si="7"/>
        <v>0</v>
      </c>
      <c r="G24" s="221">
        <f>5000+35338</f>
        <v>40338</v>
      </c>
      <c r="H24" s="248">
        <f>381069-35338</f>
        <v>345731</v>
      </c>
      <c r="I24" s="247">
        <f t="shared" si="8"/>
        <v>386069</v>
      </c>
      <c r="J24" s="248">
        <f t="shared" si="5"/>
        <v>40338</v>
      </c>
      <c r="K24" s="248">
        <f t="shared" si="5"/>
        <v>345731</v>
      </c>
      <c r="L24" s="309">
        <f t="shared" si="6"/>
        <v>386069</v>
      </c>
    </row>
    <row r="25" spans="1:13" s="119" customFormat="1" ht="15" customHeight="1" x14ac:dyDescent="0.2">
      <c r="A25" s="301" t="s">
        <v>711</v>
      </c>
      <c r="B25" s="728">
        <v>11604</v>
      </c>
      <c r="C25" s="308" t="s">
        <v>1033</v>
      </c>
      <c r="D25" s="221"/>
      <c r="E25" s="248"/>
      <c r="F25" s="247">
        <f t="shared" si="7"/>
        <v>0</v>
      </c>
      <c r="G25" s="221">
        <v>40000</v>
      </c>
      <c r="H25" s="248">
        <v>100488</v>
      </c>
      <c r="I25" s="247">
        <f t="shared" si="8"/>
        <v>140488</v>
      </c>
      <c r="J25" s="248">
        <f t="shared" ref="J25:J27" si="18">D25+G25</f>
        <v>40000</v>
      </c>
      <c r="K25" s="248">
        <f t="shared" ref="K25:K28" si="19">E25+H25</f>
        <v>100488</v>
      </c>
      <c r="L25" s="309">
        <f t="shared" ref="L25:L28" si="20">SUM(J25:K25)</f>
        <v>140488</v>
      </c>
    </row>
    <row r="26" spans="1:13" s="119" customFormat="1" ht="15" customHeight="1" x14ac:dyDescent="0.2">
      <c r="A26" s="301" t="s">
        <v>711</v>
      </c>
      <c r="B26" s="728">
        <v>11604</v>
      </c>
      <c r="C26" s="308" t="s">
        <v>1037</v>
      </c>
      <c r="D26" s="221"/>
      <c r="E26" s="248"/>
      <c r="F26" s="247">
        <f t="shared" si="7"/>
        <v>0</v>
      </c>
      <c r="G26" s="221">
        <f>264817-69881</f>
        <v>194936</v>
      </c>
      <c r="H26" s="248">
        <f>694638+5000</f>
        <v>699638</v>
      </c>
      <c r="I26" s="247">
        <f t="shared" si="8"/>
        <v>894574</v>
      </c>
      <c r="J26" s="248">
        <f t="shared" si="18"/>
        <v>194936</v>
      </c>
      <c r="K26" s="248">
        <f t="shared" si="19"/>
        <v>699638</v>
      </c>
      <c r="L26" s="309">
        <f t="shared" si="20"/>
        <v>894574</v>
      </c>
    </row>
    <row r="27" spans="1:13" s="119" customFormat="1" ht="15" customHeight="1" x14ac:dyDescent="0.2">
      <c r="A27" s="301" t="s">
        <v>711</v>
      </c>
      <c r="B27" s="728">
        <v>11604</v>
      </c>
      <c r="C27" s="308" t="s">
        <v>1039</v>
      </c>
      <c r="D27" s="221"/>
      <c r="E27" s="248"/>
      <c r="F27" s="247">
        <f t="shared" si="7"/>
        <v>0</v>
      </c>
      <c r="G27" s="221"/>
      <c r="H27" s="248">
        <v>225883</v>
      </c>
      <c r="I27" s="247">
        <f t="shared" si="8"/>
        <v>225883</v>
      </c>
      <c r="J27" s="248">
        <f t="shared" si="18"/>
        <v>0</v>
      </c>
      <c r="K27" s="248">
        <f t="shared" si="19"/>
        <v>225883</v>
      </c>
      <c r="L27" s="309">
        <f t="shared" si="20"/>
        <v>225883</v>
      </c>
    </row>
    <row r="28" spans="1:13" s="119" customFormat="1" ht="30" customHeight="1" x14ac:dyDescent="0.2">
      <c r="A28" s="301" t="s">
        <v>711</v>
      </c>
      <c r="B28" s="728">
        <v>11604</v>
      </c>
      <c r="C28" s="330" t="s">
        <v>1040</v>
      </c>
      <c r="D28" s="221"/>
      <c r="E28" s="248"/>
      <c r="F28" s="247">
        <f t="shared" si="7"/>
        <v>0</v>
      </c>
      <c r="G28" s="221"/>
      <c r="H28" s="248">
        <f>156600+64881</f>
        <v>221481</v>
      </c>
      <c r="I28" s="247">
        <f t="shared" si="8"/>
        <v>221481</v>
      </c>
      <c r="J28" s="248"/>
      <c r="K28" s="248">
        <f t="shared" si="19"/>
        <v>221481</v>
      </c>
      <c r="L28" s="309">
        <f t="shared" si="20"/>
        <v>221481</v>
      </c>
    </row>
    <row r="29" spans="1:13" s="119" customFormat="1" ht="15" customHeight="1" x14ac:dyDescent="0.2">
      <c r="A29" s="301" t="s">
        <v>711</v>
      </c>
      <c r="B29" s="728">
        <v>11605</v>
      </c>
      <c r="C29" s="308" t="s">
        <v>965</v>
      </c>
      <c r="D29" s="221"/>
      <c r="E29" s="248"/>
      <c r="F29" s="247">
        <f t="shared" si="7"/>
        <v>0</v>
      </c>
      <c r="G29" s="221">
        <v>2250</v>
      </c>
      <c r="H29" s="248">
        <v>45095</v>
      </c>
      <c r="I29" s="247">
        <f t="shared" si="8"/>
        <v>47345</v>
      </c>
      <c r="J29" s="248">
        <f t="shared" si="5"/>
        <v>2250</v>
      </c>
      <c r="K29" s="248">
        <f t="shared" si="5"/>
        <v>45095</v>
      </c>
      <c r="L29" s="309">
        <f t="shared" si="6"/>
        <v>47345</v>
      </c>
    </row>
    <row r="30" spans="1:13" s="99" customFormat="1" ht="15" customHeight="1" thickBot="1" x14ac:dyDescent="0.25">
      <c r="A30" s="716" t="s">
        <v>710</v>
      </c>
      <c r="B30" s="717"/>
      <c r="C30" s="358" t="s">
        <v>832</v>
      </c>
      <c r="D30" s="251">
        <f>600000+56348</f>
        <v>656348</v>
      </c>
      <c r="E30" s="251"/>
      <c r="F30" s="250">
        <f t="shared" si="7"/>
        <v>656348</v>
      </c>
      <c r="G30" s="708"/>
      <c r="H30" s="251"/>
      <c r="I30" s="250">
        <f t="shared" si="8"/>
        <v>0</v>
      </c>
      <c r="J30" s="251">
        <f t="shared" si="5"/>
        <v>656348</v>
      </c>
      <c r="K30" s="251">
        <f t="shared" si="5"/>
        <v>0</v>
      </c>
      <c r="L30" s="718">
        <f t="shared" si="6"/>
        <v>656348</v>
      </c>
    </row>
    <row r="31" spans="1:13" s="313" customFormat="1" ht="45" customHeight="1" x14ac:dyDescent="0.2">
      <c r="A31" s="854" t="s">
        <v>1144</v>
      </c>
      <c r="B31" s="855"/>
      <c r="C31" s="856"/>
      <c r="D31" s="704">
        <f>SUM(D3:D30)</f>
        <v>707348</v>
      </c>
      <c r="E31" s="704">
        <f>SUM(E3:E30)</f>
        <v>699020</v>
      </c>
      <c r="F31" s="719">
        <f t="shared" si="7"/>
        <v>1406368</v>
      </c>
      <c r="G31" s="704">
        <f>SUM(G3:G30)</f>
        <v>317509</v>
      </c>
      <c r="H31" s="704">
        <f>SUM(H3:H30)</f>
        <v>2673717</v>
      </c>
      <c r="I31" s="719">
        <f t="shared" si="8"/>
        <v>2991226</v>
      </c>
      <c r="J31" s="719">
        <f>SUM(J3:J30)</f>
        <v>1024857</v>
      </c>
      <c r="K31" s="719">
        <f>SUM(K3:K30)</f>
        <v>3372737</v>
      </c>
      <c r="L31" s="720">
        <f>SUM(J31:K31)</f>
        <v>4397594</v>
      </c>
      <c r="M31" s="312"/>
    </row>
    <row r="32" spans="1:13" s="278" customFormat="1" ht="15" customHeight="1" x14ac:dyDescent="0.2">
      <c r="A32" s="857" t="s">
        <v>807</v>
      </c>
      <c r="B32" s="858"/>
      <c r="C32" s="859"/>
      <c r="D32" s="230">
        <f t="shared" ref="D32:L32" si="21">D3+D4+D30</f>
        <v>706348</v>
      </c>
      <c r="E32" s="230">
        <f t="shared" si="21"/>
        <v>0</v>
      </c>
      <c r="F32" s="230">
        <f t="shared" si="21"/>
        <v>706348</v>
      </c>
      <c r="G32" s="230">
        <f t="shared" si="21"/>
        <v>39985</v>
      </c>
      <c r="H32" s="230">
        <f t="shared" si="21"/>
        <v>0</v>
      </c>
      <c r="I32" s="230">
        <f t="shared" si="21"/>
        <v>39985</v>
      </c>
      <c r="J32" s="230">
        <f t="shared" si="21"/>
        <v>746333</v>
      </c>
      <c r="K32" s="230">
        <f t="shared" si="21"/>
        <v>0</v>
      </c>
      <c r="L32" s="721">
        <f t="shared" si="21"/>
        <v>746333</v>
      </c>
    </row>
    <row r="33" spans="1:12" s="278" customFormat="1" ht="15" customHeight="1" thickBot="1" x14ac:dyDescent="0.25">
      <c r="A33" s="860" t="s">
        <v>808</v>
      </c>
      <c r="B33" s="861"/>
      <c r="C33" s="862"/>
      <c r="D33" s="703">
        <f>D31-D32</f>
        <v>1000</v>
      </c>
      <c r="E33" s="703">
        <f t="shared" ref="E33:L33" si="22">E31-E32</f>
        <v>699020</v>
      </c>
      <c r="F33" s="703">
        <f t="shared" si="22"/>
        <v>700020</v>
      </c>
      <c r="G33" s="703">
        <f t="shared" si="22"/>
        <v>277524</v>
      </c>
      <c r="H33" s="703">
        <f t="shared" si="22"/>
        <v>2673717</v>
      </c>
      <c r="I33" s="703">
        <f t="shared" si="22"/>
        <v>2951241</v>
      </c>
      <c r="J33" s="703">
        <f t="shared" si="22"/>
        <v>278524</v>
      </c>
      <c r="K33" s="703">
        <f t="shared" si="22"/>
        <v>3372737</v>
      </c>
      <c r="L33" s="722">
        <f t="shared" si="22"/>
        <v>3651261</v>
      </c>
    </row>
    <row r="34" spans="1:12" s="313" customFormat="1" ht="15" customHeight="1" x14ac:dyDescent="0.2">
      <c r="A34" s="850" t="s">
        <v>1028</v>
      </c>
      <c r="B34" s="851"/>
      <c r="C34" s="851"/>
      <c r="D34" s="704"/>
      <c r="E34" s="704"/>
      <c r="F34" s="704"/>
      <c r="G34" s="704"/>
      <c r="H34" s="704"/>
      <c r="I34" s="704"/>
      <c r="J34" s="704"/>
      <c r="K34" s="704"/>
      <c r="L34" s="705"/>
    </row>
    <row r="35" spans="1:12" ht="30" customHeight="1" x14ac:dyDescent="0.2">
      <c r="A35" s="676" t="s">
        <v>711</v>
      </c>
      <c r="B35" s="28" t="s">
        <v>20</v>
      </c>
      <c r="C35" s="357" t="s">
        <v>1026</v>
      </c>
      <c r="D35" s="221"/>
      <c r="E35" s="248"/>
      <c r="F35" s="221">
        <f t="shared" ref="F35:F42" si="23">SUM(D35:E35)</f>
        <v>0</v>
      </c>
      <c r="G35" s="221">
        <v>135042</v>
      </c>
      <c r="H35" s="248">
        <v>1000</v>
      </c>
      <c r="I35" s="221">
        <f t="shared" ref="I35:I39" si="24">SUM(G35:H35)</f>
        <v>136042</v>
      </c>
      <c r="J35" s="221">
        <f t="shared" ref="J35" si="25">D35+G35</f>
        <v>135042</v>
      </c>
      <c r="K35" s="248">
        <f t="shared" ref="K35" si="26">E35+H35</f>
        <v>1000</v>
      </c>
      <c r="L35" s="706">
        <f t="shared" ref="L35:L39" si="27">SUM(J35:K35)</f>
        <v>136042</v>
      </c>
    </row>
    <row r="36" spans="1:12" ht="15" customHeight="1" x14ac:dyDescent="0.2">
      <c r="A36" s="676" t="s">
        <v>710</v>
      </c>
      <c r="B36" s="728">
        <v>40105</v>
      </c>
      <c r="C36" s="357" t="s">
        <v>1055</v>
      </c>
      <c r="D36" s="221"/>
      <c r="E36" s="248"/>
      <c r="F36" s="221">
        <f t="shared" si="23"/>
        <v>0</v>
      </c>
      <c r="G36" s="221">
        <v>290</v>
      </c>
      <c r="H36" s="248">
        <v>11500</v>
      </c>
      <c r="I36" s="221">
        <f t="shared" si="24"/>
        <v>11790</v>
      </c>
      <c r="J36" s="221">
        <f t="shared" ref="J36:J39" si="28">D36+G36</f>
        <v>290</v>
      </c>
      <c r="K36" s="248">
        <f t="shared" ref="K36:K39" si="29">E36+H36</f>
        <v>11500</v>
      </c>
      <c r="L36" s="706">
        <f t="shared" si="27"/>
        <v>11790</v>
      </c>
    </row>
    <row r="37" spans="1:12" ht="30" customHeight="1" x14ac:dyDescent="0.2">
      <c r="A37" s="676" t="s">
        <v>710</v>
      </c>
      <c r="B37" s="728">
        <v>40106</v>
      </c>
      <c r="C37" s="16" t="s">
        <v>1056</v>
      </c>
      <c r="D37" s="221"/>
      <c r="E37" s="248"/>
      <c r="F37" s="221">
        <f t="shared" si="23"/>
        <v>0</v>
      </c>
      <c r="G37" s="221"/>
      <c r="H37" s="248">
        <v>2600</v>
      </c>
      <c r="I37" s="221">
        <f t="shared" si="24"/>
        <v>2600</v>
      </c>
      <c r="J37" s="221">
        <f t="shared" si="28"/>
        <v>0</v>
      </c>
      <c r="K37" s="248">
        <f t="shared" si="29"/>
        <v>2600</v>
      </c>
      <c r="L37" s="706">
        <f t="shared" si="27"/>
        <v>2600</v>
      </c>
    </row>
    <row r="38" spans="1:12" ht="30" customHeight="1" x14ac:dyDescent="0.2">
      <c r="A38" s="676" t="s">
        <v>710</v>
      </c>
      <c r="B38" s="28" t="s">
        <v>18</v>
      </c>
      <c r="C38" s="357" t="s">
        <v>1058</v>
      </c>
      <c r="D38" s="221"/>
      <c r="E38" s="248"/>
      <c r="F38" s="221">
        <f t="shared" si="23"/>
        <v>0</v>
      </c>
      <c r="G38" s="221">
        <v>1700</v>
      </c>
      <c r="H38" s="248"/>
      <c r="I38" s="221">
        <f t="shared" si="24"/>
        <v>1700</v>
      </c>
      <c r="J38" s="221">
        <f t="shared" si="28"/>
        <v>1700</v>
      </c>
      <c r="K38" s="248">
        <f t="shared" si="29"/>
        <v>0</v>
      </c>
      <c r="L38" s="706">
        <f t="shared" si="27"/>
        <v>1700</v>
      </c>
    </row>
    <row r="39" spans="1:12" ht="15" customHeight="1" x14ac:dyDescent="0.2">
      <c r="A39" s="712" t="s">
        <v>710</v>
      </c>
      <c r="B39" s="713" t="s">
        <v>20</v>
      </c>
      <c r="C39" s="714" t="s">
        <v>1057</v>
      </c>
      <c r="D39" s="708"/>
      <c r="E39" s="251"/>
      <c r="F39" s="221">
        <f t="shared" si="23"/>
        <v>0</v>
      </c>
      <c r="G39" s="708">
        <v>2300</v>
      </c>
      <c r="H39" s="251"/>
      <c r="I39" s="708">
        <f t="shared" si="24"/>
        <v>2300</v>
      </c>
      <c r="J39" s="708">
        <f t="shared" si="28"/>
        <v>2300</v>
      </c>
      <c r="K39" s="251">
        <f t="shared" si="29"/>
        <v>0</v>
      </c>
      <c r="L39" s="709">
        <f t="shared" si="27"/>
        <v>2300</v>
      </c>
    </row>
    <row r="40" spans="1:12" ht="30" customHeight="1" x14ac:dyDescent="0.2">
      <c r="A40" s="676" t="s">
        <v>710</v>
      </c>
      <c r="B40" s="28" t="s">
        <v>23</v>
      </c>
      <c r="C40" s="357" t="s">
        <v>1087</v>
      </c>
      <c r="D40" s="221">
        <f>51514-8000</f>
        <v>43514</v>
      </c>
      <c r="E40" s="248">
        <v>19168</v>
      </c>
      <c r="F40" s="221">
        <f t="shared" si="23"/>
        <v>62682</v>
      </c>
      <c r="G40" s="221"/>
      <c r="H40" s="248"/>
      <c r="I40" s="221"/>
      <c r="J40" s="708">
        <f t="shared" ref="J40:J42" si="30">D40+G40</f>
        <v>43514</v>
      </c>
      <c r="K40" s="251">
        <f t="shared" ref="K40:K42" si="31">E40+H40</f>
        <v>19168</v>
      </c>
      <c r="L40" s="709">
        <f t="shared" ref="L40:L42" si="32">SUM(J40:K40)</f>
        <v>62682</v>
      </c>
    </row>
    <row r="41" spans="1:12" ht="15" customHeight="1" x14ac:dyDescent="0.2">
      <c r="A41" s="727" t="s">
        <v>831</v>
      </c>
      <c r="B41" s="28" t="s">
        <v>23</v>
      </c>
      <c r="C41" s="357" t="s">
        <v>1086</v>
      </c>
      <c r="D41" s="221"/>
      <c r="E41" s="248">
        <v>3000</v>
      </c>
      <c r="F41" s="221">
        <f t="shared" si="23"/>
        <v>3000</v>
      </c>
      <c r="G41" s="221"/>
      <c r="H41" s="248"/>
      <c r="I41" s="221"/>
      <c r="J41" s="708">
        <f t="shared" si="30"/>
        <v>0</v>
      </c>
      <c r="K41" s="251">
        <f t="shared" si="31"/>
        <v>3000</v>
      </c>
      <c r="L41" s="709">
        <f t="shared" si="32"/>
        <v>3000</v>
      </c>
    </row>
    <row r="42" spans="1:12" ht="30" customHeight="1" x14ac:dyDescent="0.2">
      <c r="A42" s="676" t="s">
        <v>710</v>
      </c>
      <c r="B42" s="28" t="s">
        <v>24</v>
      </c>
      <c r="C42" s="357" t="s">
        <v>1088</v>
      </c>
      <c r="D42" s="221">
        <v>5540</v>
      </c>
      <c r="E42" s="248">
        <v>33410</v>
      </c>
      <c r="F42" s="221">
        <f t="shared" si="23"/>
        <v>38950</v>
      </c>
      <c r="G42" s="221"/>
      <c r="H42" s="248"/>
      <c r="I42" s="221"/>
      <c r="J42" s="708">
        <f t="shared" si="30"/>
        <v>5540</v>
      </c>
      <c r="K42" s="251">
        <f t="shared" si="31"/>
        <v>33410</v>
      </c>
      <c r="L42" s="709">
        <f t="shared" si="32"/>
        <v>38950</v>
      </c>
    </row>
    <row r="43" spans="1:12" s="119" customFormat="1" ht="15" customHeight="1" thickBot="1" x14ac:dyDescent="0.25">
      <c r="A43" s="840" t="s">
        <v>1075</v>
      </c>
      <c r="B43" s="841"/>
      <c r="C43" s="841"/>
      <c r="D43" s="732">
        <f t="shared" ref="D43" si="33">SUM(D35:D42)</f>
        <v>49054</v>
      </c>
      <c r="E43" s="732">
        <f t="shared" ref="E43" si="34">SUM(E35:E42)</f>
        <v>55578</v>
      </c>
      <c r="F43" s="732">
        <f t="shared" ref="F43:L43" si="35">SUM(F35:F42)</f>
        <v>104632</v>
      </c>
      <c r="G43" s="732">
        <f t="shared" si="35"/>
        <v>139332</v>
      </c>
      <c r="H43" s="732">
        <f t="shared" si="35"/>
        <v>15100</v>
      </c>
      <c r="I43" s="732">
        <f t="shared" si="35"/>
        <v>154432</v>
      </c>
      <c r="J43" s="733">
        <f t="shared" si="35"/>
        <v>188386</v>
      </c>
      <c r="K43" s="733">
        <f t="shared" si="35"/>
        <v>70678</v>
      </c>
      <c r="L43" s="734">
        <f t="shared" si="35"/>
        <v>259064</v>
      </c>
    </row>
    <row r="44" spans="1:12" ht="15" customHeight="1" x14ac:dyDescent="0.2">
      <c r="A44" s="842" t="s">
        <v>807</v>
      </c>
      <c r="B44" s="843"/>
      <c r="C44" s="843"/>
      <c r="D44" s="305">
        <f t="shared" ref="D44:E44" si="36">D36+D37+D38+D39+D40+D42</f>
        <v>49054</v>
      </c>
      <c r="E44" s="305">
        <f t="shared" si="36"/>
        <v>52578</v>
      </c>
      <c r="F44" s="305">
        <f>F36+F37+F38+F39+F40+F42</f>
        <v>101632</v>
      </c>
      <c r="G44" s="305">
        <f t="shared" ref="G44:L44" si="37">G36+G37+G38+G39+G40+G42</f>
        <v>4290</v>
      </c>
      <c r="H44" s="305">
        <f t="shared" si="37"/>
        <v>14100</v>
      </c>
      <c r="I44" s="305">
        <f t="shared" si="37"/>
        <v>18390</v>
      </c>
      <c r="J44" s="305">
        <f t="shared" si="37"/>
        <v>53344</v>
      </c>
      <c r="K44" s="305">
        <f t="shared" si="37"/>
        <v>66678</v>
      </c>
      <c r="L44" s="715">
        <f t="shared" si="37"/>
        <v>120022</v>
      </c>
    </row>
    <row r="45" spans="1:12" ht="15" customHeight="1" thickBot="1" x14ac:dyDescent="0.25">
      <c r="A45" s="844" t="s">
        <v>808</v>
      </c>
      <c r="B45" s="845"/>
      <c r="C45" s="845"/>
      <c r="D45" s="708">
        <f>D43-D44</f>
        <v>0</v>
      </c>
      <c r="E45" s="708">
        <f t="shared" ref="E45:L45" si="38">E43-E44</f>
        <v>3000</v>
      </c>
      <c r="F45" s="708">
        <f t="shared" si="38"/>
        <v>3000</v>
      </c>
      <c r="G45" s="708">
        <f t="shared" si="38"/>
        <v>135042</v>
      </c>
      <c r="H45" s="708">
        <f t="shared" si="38"/>
        <v>1000</v>
      </c>
      <c r="I45" s="708">
        <f t="shared" si="38"/>
        <v>136042</v>
      </c>
      <c r="J45" s="708">
        <f t="shared" si="38"/>
        <v>135042</v>
      </c>
      <c r="K45" s="708">
        <f t="shared" si="38"/>
        <v>4000</v>
      </c>
      <c r="L45" s="709">
        <f t="shared" si="38"/>
        <v>139042</v>
      </c>
    </row>
    <row r="46" spans="1:12" s="119" customFormat="1" ht="15" customHeight="1" x14ac:dyDescent="0.2">
      <c r="A46" s="846" t="s">
        <v>1076</v>
      </c>
      <c r="B46" s="847"/>
      <c r="C46" s="847"/>
      <c r="D46" s="710">
        <f t="shared" ref="D46:L46" si="39">D31+D43</f>
        <v>756402</v>
      </c>
      <c r="E46" s="710">
        <f t="shared" si="39"/>
        <v>754598</v>
      </c>
      <c r="F46" s="710">
        <f t="shared" si="39"/>
        <v>1511000</v>
      </c>
      <c r="G46" s="710">
        <f t="shared" si="39"/>
        <v>456841</v>
      </c>
      <c r="H46" s="710">
        <f t="shared" si="39"/>
        <v>2688817</v>
      </c>
      <c r="I46" s="710">
        <f t="shared" si="39"/>
        <v>3145658</v>
      </c>
      <c r="J46" s="710">
        <f t="shared" si="39"/>
        <v>1213243</v>
      </c>
      <c r="K46" s="710">
        <f t="shared" si="39"/>
        <v>3443415</v>
      </c>
      <c r="L46" s="711">
        <f t="shared" si="39"/>
        <v>4656658</v>
      </c>
    </row>
    <row r="47" spans="1:12" ht="15" customHeight="1" x14ac:dyDescent="0.2">
      <c r="A47" s="848" t="s">
        <v>807</v>
      </c>
      <c r="B47" s="849"/>
      <c r="C47" s="849"/>
      <c r="D47" s="221">
        <f t="shared" ref="D47:L47" si="40">D32+D44</f>
        <v>755402</v>
      </c>
      <c r="E47" s="221">
        <f t="shared" si="40"/>
        <v>52578</v>
      </c>
      <c r="F47" s="221">
        <f t="shared" si="40"/>
        <v>807980</v>
      </c>
      <c r="G47" s="221">
        <f t="shared" si="40"/>
        <v>44275</v>
      </c>
      <c r="H47" s="221">
        <f t="shared" si="40"/>
        <v>14100</v>
      </c>
      <c r="I47" s="221">
        <f t="shared" si="40"/>
        <v>58375</v>
      </c>
      <c r="J47" s="221">
        <f t="shared" si="40"/>
        <v>799677</v>
      </c>
      <c r="K47" s="221">
        <f t="shared" si="40"/>
        <v>66678</v>
      </c>
      <c r="L47" s="706">
        <f t="shared" si="40"/>
        <v>866355</v>
      </c>
    </row>
    <row r="48" spans="1:12" ht="15" customHeight="1" thickBot="1" x14ac:dyDescent="0.25">
      <c r="A48" s="838" t="s">
        <v>808</v>
      </c>
      <c r="B48" s="839"/>
      <c r="C48" s="839"/>
      <c r="D48" s="433">
        <f t="shared" ref="D48:L48" si="41">D33+D45</f>
        <v>1000</v>
      </c>
      <c r="E48" s="433">
        <f t="shared" si="41"/>
        <v>702020</v>
      </c>
      <c r="F48" s="433">
        <f t="shared" si="41"/>
        <v>703020</v>
      </c>
      <c r="G48" s="433">
        <f t="shared" si="41"/>
        <v>412566</v>
      </c>
      <c r="H48" s="433">
        <f t="shared" si="41"/>
        <v>2674717</v>
      </c>
      <c r="I48" s="433">
        <f t="shared" si="41"/>
        <v>3087283</v>
      </c>
      <c r="J48" s="433">
        <f t="shared" si="41"/>
        <v>413566</v>
      </c>
      <c r="K48" s="433">
        <f t="shared" si="41"/>
        <v>3376737</v>
      </c>
      <c r="L48" s="707">
        <f t="shared" si="41"/>
        <v>3790303</v>
      </c>
    </row>
    <row r="49" spans="3:12" ht="12" customHeight="1" x14ac:dyDescent="0.2">
      <c r="D49" s="233"/>
      <c r="E49" s="289"/>
      <c r="F49" s="240"/>
      <c r="G49" s="240"/>
      <c r="H49" s="289"/>
      <c r="I49" s="240"/>
      <c r="J49" s="240"/>
      <c r="K49" s="289"/>
      <c r="L49" s="233"/>
    </row>
    <row r="50" spans="3:12" ht="12" customHeight="1" x14ac:dyDescent="0.2">
      <c r="D50" s="233"/>
      <c r="E50" s="289"/>
      <c r="F50" s="240"/>
      <c r="G50" s="240"/>
      <c r="H50" s="289"/>
      <c r="I50" s="240"/>
      <c r="J50" s="240"/>
      <c r="K50" s="289"/>
      <c r="L50" s="233"/>
    </row>
    <row r="51" spans="3:12" ht="12" customHeight="1" x14ac:dyDescent="0.2">
      <c r="E51" s="314"/>
      <c r="F51" s="315"/>
      <c r="G51" s="315"/>
      <c r="H51" s="261"/>
      <c r="I51" s="315"/>
      <c r="J51" s="315"/>
      <c r="K51" s="261"/>
    </row>
    <row r="52" spans="3:12" ht="12" customHeight="1" x14ac:dyDescent="0.2">
      <c r="E52" s="314"/>
      <c r="F52" s="315"/>
      <c r="G52" s="315"/>
      <c r="H52" s="261"/>
      <c r="I52" s="315"/>
      <c r="J52" s="315"/>
      <c r="K52" s="261"/>
    </row>
    <row r="53" spans="3:12" s="119" customFormat="1" ht="12" customHeight="1" x14ac:dyDescent="0.2">
      <c r="C53" s="316"/>
      <c r="D53" s="115"/>
      <c r="E53" s="187"/>
      <c r="F53" s="317"/>
      <c r="G53" s="317"/>
      <c r="H53" s="317"/>
      <c r="I53" s="317"/>
      <c r="J53" s="317"/>
      <c r="K53" s="317"/>
      <c r="L53" s="115"/>
    </row>
    <row r="54" spans="3:12" ht="12" customHeight="1" x14ac:dyDescent="0.2">
      <c r="E54" s="187"/>
      <c r="F54" s="317"/>
      <c r="G54" s="317"/>
      <c r="H54" s="317"/>
      <c r="I54" s="317"/>
      <c r="J54" s="317"/>
      <c r="K54" s="317"/>
    </row>
    <row r="60" spans="3:12" ht="12" customHeight="1" x14ac:dyDescent="0.2">
      <c r="E60" s="318"/>
      <c r="F60" s="319"/>
      <c r="I60" s="319"/>
    </row>
    <row r="67" spans="3:12" s="325" customFormat="1" ht="12" customHeight="1" x14ac:dyDescent="0.2">
      <c r="C67" s="322"/>
      <c r="D67" s="323"/>
      <c r="E67" s="318"/>
      <c r="F67" s="319"/>
      <c r="G67" s="319"/>
      <c r="H67" s="324"/>
      <c r="I67" s="319"/>
      <c r="J67" s="319"/>
      <c r="K67" s="324"/>
      <c r="L67" s="323"/>
    </row>
    <row r="68" spans="3:12" s="325" customFormat="1" ht="12" customHeight="1" x14ac:dyDescent="0.2">
      <c r="C68" s="322"/>
      <c r="D68" s="323"/>
      <c r="E68" s="318"/>
      <c r="F68" s="319"/>
      <c r="G68" s="319"/>
      <c r="H68" s="324"/>
      <c r="I68" s="319"/>
      <c r="J68" s="319"/>
      <c r="K68" s="324"/>
      <c r="L68" s="323"/>
    </row>
  </sheetData>
  <mergeCells count="15">
    <mergeCell ref="A34:C34"/>
    <mergeCell ref="J1:L1"/>
    <mergeCell ref="A31:C31"/>
    <mergeCell ref="A32:C32"/>
    <mergeCell ref="A33:C33"/>
    <mergeCell ref="A1:A2"/>
    <mergeCell ref="B1:B2"/>
    <mergeCell ref="D1:F1"/>
    <mergeCell ref="G1:I1"/>
    <mergeCell ref="A48:C48"/>
    <mergeCell ref="A43:C43"/>
    <mergeCell ref="A44:C44"/>
    <mergeCell ref="A45:C45"/>
    <mergeCell ref="A46:C46"/>
    <mergeCell ref="A47:C47"/>
  </mergeCells>
  <printOptions horizontalCentered="1"/>
  <pageMargins left="0.23622047244094491" right="0.23622047244094491" top="0.94488188976377963" bottom="0.98425196850393704" header="0.19685039370078741" footer="0.19685039370078741"/>
  <pageSetup paperSize="9" scale="64" orientation="landscape" r:id="rId1"/>
  <headerFooter alignWithMargins="0">
    <oddHeader>&amp;C&amp;"Times New Roman,Félkövér"
Budapest VIII. kerületi Önkormányzat 
 előző évi költségvetési maradványa feladatonként&amp;R
&amp;"Times New Roman,Félkövér dőlt"5. melléklet a /2018. () 
önkormányzati rendelethez
ezer forintban</oddHeader>
    <oddFooter>&amp;R&amp;"Times New Roman,Normál"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39"/>
  <sheetViews>
    <sheetView zoomScaleNormal="100" workbookViewId="0">
      <selection activeCell="B18" sqref="B18"/>
    </sheetView>
  </sheetViews>
  <sheetFormatPr defaultColWidth="9.140625" defaultRowHeight="12.75" x14ac:dyDescent="0.2"/>
  <cols>
    <col min="1" max="1" width="30.7109375" style="209" customWidth="1"/>
    <col min="2" max="2" width="15.7109375" style="212" customWidth="1"/>
    <col min="3" max="4" width="15.7109375" style="213" customWidth="1"/>
    <col min="5" max="5" width="30.85546875" style="214" customWidth="1"/>
    <col min="6" max="16384" width="9.140625" style="198"/>
  </cols>
  <sheetData>
    <row r="1" spans="1:5" s="192" customFormat="1" ht="38.25" customHeight="1" thickBot="1" x14ac:dyDescent="0.25">
      <c r="A1" s="870" t="s">
        <v>679</v>
      </c>
      <c r="B1" s="871"/>
      <c r="C1" s="871"/>
      <c r="D1" s="871"/>
      <c r="E1" s="872"/>
    </row>
    <row r="2" spans="1:5" s="360" customFormat="1" ht="40.15" customHeight="1" thickBot="1" x14ac:dyDescent="0.25">
      <c r="A2" s="423" t="s">
        <v>680</v>
      </c>
      <c r="B2" s="193" t="s">
        <v>681</v>
      </c>
      <c r="C2" s="193" t="s">
        <v>682</v>
      </c>
      <c r="D2" s="194" t="s">
        <v>683</v>
      </c>
      <c r="E2" s="195" t="s">
        <v>859</v>
      </c>
    </row>
    <row r="3" spans="1:5" s="360" customFormat="1" ht="20.100000000000001" customHeight="1" x14ac:dyDescent="0.2">
      <c r="A3" s="424" t="s">
        <v>684</v>
      </c>
      <c r="B3" s="696"/>
      <c r="C3" s="696"/>
      <c r="D3" s="697"/>
      <c r="E3" s="698"/>
    </row>
    <row r="4" spans="1:5" s="192" customFormat="1" ht="20.100000000000001" customHeight="1" x14ac:dyDescent="0.2">
      <c r="A4" s="425" t="s">
        <v>685</v>
      </c>
      <c r="B4" s="196">
        <v>0</v>
      </c>
      <c r="C4" s="196">
        <v>24000</v>
      </c>
      <c r="D4" s="196">
        <f>SUM(B4:C4)</f>
        <v>24000</v>
      </c>
      <c r="E4" s="197" t="s">
        <v>686</v>
      </c>
    </row>
    <row r="5" spans="1:5" ht="27.95" customHeight="1" x14ac:dyDescent="0.2">
      <c r="A5" s="426" t="s">
        <v>940</v>
      </c>
      <c r="B5" s="196">
        <v>0</v>
      </c>
      <c r="C5" s="196">
        <v>9600</v>
      </c>
      <c r="D5" s="196">
        <f t="shared" ref="D5:D16" si="0">SUM(B5:C5)</f>
        <v>9600</v>
      </c>
      <c r="E5" s="197" t="s">
        <v>687</v>
      </c>
    </row>
    <row r="6" spans="1:5" ht="27.95" customHeight="1" x14ac:dyDescent="0.2">
      <c r="A6" s="426" t="s">
        <v>688</v>
      </c>
      <c r="B6" s="196">
        <v>0</v>
      </c>
      <c r="C6" s="196">
        <v>9600</v>
      </c>
      <c r="D6" s="196">
        <f t="shared" si="0"/>
        <v>9600</v>
      </c>
      <c r="E6" s="197" t="s">
        <v>687</v>
      </c>
    </row>
    <row r="7" spans="1:5" ht="27.95" customHeight="1" x14ac:dyDescent="0.2">
      <c r="A7" s="426" t="s">
        <v>689</v>
      </c>
      <c r="B7" s="196">
        <v>0</v>
      </c>
      <c r="C7" s="196">
        <v>9600</v>
      </c>
      <c r="D7" s="196">
        <f t="shared" si="0"/>
        <v>9600</v>
      </c>
      <c r="E7" s="197" t="s">
        <v>687</v>
      </c>
    </row>
    <row r="8" spans="1:5" ht="20.100000000000001" customHeight="1" x14ac:dyDescent="0.2">
      <c r="A8" s="426" t="s">
        <v>976</v>
      </c>
      <c r="B8" s="196">
        <v>9737</v>
      </c>
      <c r="C8" s="196"/>
      <c r="D8" s="196">
        <f t="shared" si="0"/>
        <v>9737</v>
      </c>
      <c r="E8" s="197" t="s">
        <v>686</v>
      </c>
    </row>
    <row r="9" spans="1:5" ht="39.950000000000003" customHeight="1" x14ac:dyDescent="0.2">
      <c r="A9" s="426" t="s">
        <v>813</v>
      </c>
      <c r="B9" s="196">
        <v>0</v>
      </c>
      <c r="C9" s="196">
        <v>5807</v>
      </c>
      <c r="D9" s="196">
        <f t="shared" si="0"/>
        <v>5807</v>
      </c>
      <c r="E9" s="197" t="s">
        <v>690</v>
      </c>
    </row>
    <row r="10" spans="1:5" ht="27.95" customHeight="1" x14ac:dyDescent="0.2">
      <c r="A10" s="426" t="s">
        <v>691</v>
      </c>
      <c r="B10" s="196">
        <v>0</v>
      </c>
      <c r="C10" s="196">
        <v>5000</v>
      </c>
      <c r="D10" s="196">
        <f t="shared" si="0"/>
        <v>5000</v>
      </c>
      <c r="E10" s="197" t="s">
        <v>692</v>
      </c>
    </row>
    <row r="11" spans="1:5" ht="27.95" customHeight="1" x14ac:dyDescent="0.2">
      <c r="A11" s="426" t="s">
        <v>693</v>
      </c>
      <c r="B11" s="196">
        <v>0</v>
      </c>
      <c r="C11" s="196">
        <v>5000</v>
      </c>
      <c r="D11" s="196">
        <f t="shared" si="0"/>
        <v>5000</v>
      </c>
      <c r="E11" s="197" t="s">
        <v>690</v>
      </c>
    </row>
    <row r="12" spans="1:5" ht="27.95" customHeight="1" x14ac:dyDescent="0.2">
      <c r="A12" s="426" t="s">
        <v>694</v>
      </c>
      <c r="B12" s="196">
        <v>0</v>
      </c>
      <c r="C12" s="196">
        <v>1000</v>
      </c>
      <c r="D12" s="196">
        <f t="shared" si="0"/>
        <v>1000</v>
      </c>
      <c r="E12" s="197" t="s">
        <v>690</v>
      </c>
    </row>
    <row r="13" spans="1:5" ht="39.950000000000003" customHeight="1" x14ac:dyDescent="0.2">
      <c r="A13" s="426" t="s">
        <v>814</v>
      </c>
      <c r="B13" s="196"/>
      <c r="C13" s="196">
        <v>5000</v>
      </c>
      <c r="D13" s="196">
        <f t="shared" si="0"/>
        <v>5000</v>
      </c>
      <c r="E13" s="197" t="s">
        <v>350</v>
      </c>
    </row>
    <row r="14" spans="1:5" ht="20.100000000000001" customHeight="1" x14ac:dyDescent="0.2">
      <c r="A14" s="427" t="s">
        <v>695</v>
      </c>
      <c r="B14" s="196">
        <v>50000</v>
      </c>
      <c r="C14" s="196"/>
      <c r="D14" s="196">
        <f t="shared" si="0"/>
        <v>50000</v>
      </c>
      <c r="E14" s="197" t="s">
        <v>350</v>
      </c>
    </row>
    <row r="15" spans="1:5" ht="20.100000000000001" customHeight="1" x14ac:dyDescent="0.2">
      <c r="A15" s="427" t="s">
        <v>983</v>
      </c>
      <c r="B15" s="196">
        <f>163584+3843</f>
        <v>167427</v>
      </c>
      <c r="C15" s="196"/>
      <c r="D15" s="196">
        <f t="shared" si="0"/>
        <v>167427</v>
      </c>
      <c r="E15" s="197" t="s">
        <v>697</v>
      </c>
    </row>
    <row r="16" spans="1:5" ht="27.95" customHeight="1" thickBot="1" x14ac:dyDescent="0.25">
      <c r="A16" s="428" t="s">
        <v>696</v>
      </c>
      <c r="B16" s="418">
        <f>41385-19200+17800-15000</f>
        <v>24985</v>
      </c>
      <c r="C16" s="418"/>
      <c r="D16" s="418">
        <f t="shared" si="0"/>
        <v>24985</v>
      </c>
      <c r="E16" s="419" t="s">
        <v>697</v>
      </c>
    </row>
    <row r="17" spans="1:5" s="199" customFormat="1" ht="20.100000000000001" customHeight="1" thickBot="1" x14ac:dyDescent="0.25">
      <c r="A17" s="429" t="s">
        <v>698</v>
      </c>
      <c r="B17" s="205">
        <f>SUM(B4:B16)</f>
        <v>252149</v>
      </c>
      <c r="C17" s="205">
        <f>SUM(C4:C16)</f>
        <v>74607</v>
      </c>
      <c r="D17" s="205">
        <f>SUM(D4:D16)</f>
        <v>326756</v>
      </c>
      <c r="E17" s="396"/>
    </row>
    <row r="18" spans="1:5" s="199" customFormat="1" ht="20.100000000000001" customHeight="1" thickBot="1" x14ac:dyDescent="0.3">
      <c r="A18" s="430" t="s">
        <v>699</v>
      </c>
      <c r="B18" s="800">
        <f>100000-30000+8600-3600+111650</f>
        <v>186650</v>
      </c>
      <c r="C18" s="397"/>
      <c r="D18" s="397">
        <f>SUM(B18:C18)</f>
        <v>186650</v>
      </c>
      <c r="E18" s="398" t="s">
        <v>867</v>
      </c>
    </row>
    <row r="19" spans="1:5" s="199" customFormat="1" ht="27.95" customHeight="1" thickBot="1" x14ac:dyDescent="0.3">
      <c r="A19" s="429" t="s">
        <v>700</v>
      </c>
      <c r="B19" s="801">
        <f>B18+B17</f>
        <v>438799</v>
      </c>
      <c r="C19" s="802">
        <f>C18+C17</f>
        <v>74607</v>
      </c>
      <c r="D19" s="802">
        <f>D18+D17</f>
        <v>513406</v>
      </c>
      <c r="E19" s="206"/>
    </row>
    <row r="20" spans="1:5" s="202" customFormat="1" ht="26.1" customHeight="1" x14ac:dyDescent="0.2">
      <c r="A20" s="200"/>
      <c r="B20" s="201"/>
      <c r="C20" s="201"/>
      <c r="D20" s="201"/>
      <c r="E20" s="200"/>
    </row>
    <row r="21" spans="1:5" ht="25.5" customHeight="1" thickBot="1" x14ac:dyDescent="0.25">
      <c r="A21" s="873" t="s">
        <v>701</v>
      </c>
      <c r="B21" s="873"/>
      <c r="C21" s="873"/>
      <c r="D21" s="873"/>
      <c r="E21" s="873"/>
    </row>
    <row r="22" spans="1:5" ht="40.15" customHeight="1" thickBot="1" x14ac:dyDescent="0.25">
      <c r="A22" s="423" t="s">
        <v>680</v>
      </c>
      <c r="B22" s="194" t="s">
        <v>681</v>
      </c>
      <c r="C22" s="194" t="s">
        <v>682</v>
      </c>
      <c r="D22" s="194" t="s">
        <v>683</v>
      </c>
      <c r="E22" s="195" t="s">
        <v>859</v>
      </c>
    </row>
    <row r="23" spans="1:5" ht="20.100000000000001" customHeight="1" x14ac:dyDescent="0.2">
      <c r="A23" s="431" t="s">
        <v>702</v>
      </c>
      <c r="B23" s="420">
        <v>0</v>
      </c>
      <c r="C23" s="420">
        <v>487347</v>
      </c>
      <c r="D23" s="420">
        <f>SUM(B23:C23)</f>
        <v>487347</v>
      </c>
      <c r="E23" s="421" t="s">
        <v>697</v>
      </c>
    </row>
    <row r="24" spans="1:5" ht="27.95" customHeight="1" x14ac:dyDescent="0.2">
      <c r="A24" s="422" t="s">
        <v>860</v>
      </c>
      <c r="B24" s="203"/>
      <c r="C24" s="203">
        <v>17500</v>
      </c>
      <c r="D24" s="203">
        <f t="shared" ref="D24:D28" si="1">SUM(B24:C24)</f>
        <v>17500</v>
      </c>
      <c r="E24" s="204" t="s">
        <v>690</v>
      </c>
    </row>
    <row r="25" spans="1:5" ht="27.95" customHeight="1" x14ac:dyDescent="0.2">
      <c r="A25" s="417" t="s">
        <v>982</v>
      </c>
      <c r="B25" s="203"/>
      <c r="C25" s="203">
        <f>115003-35338</f>
        <v>79665</v>
      </c>
      <c r="D25" s="203">
        <f t="shared" si="1"/>
        <v>79665</v>
      </c>
      <c r="E25" s="204" t="s">
        <v>697</v>
      </c>
    </row>
    <row r="26" spans="1:5" ht="27.95" customHeight="1" x14ac:dyDescent="0.2">
      <c r="A26" s="417" t="s">
        <v>1157</v>
      </c>
      <c r="B26" s="203"/>
      <c r="C26" s="203">
        <f>156600+64881</f>
        <v>221481</v>
      </c>
      <c r="D26" s="203">
        <f t="shared" si="1"/>
        <v>221481</v>
      </c>
      <c r="E26" s="204" t="s">
        <v>697</v>
      </c>
    </row>
    <row r="27" spans="1:5" ht="50.1" customHeight="1" x14ac:dyDescent="0.2">
      <c r="A27" s="432" t="s">
        <v>1042</v>
      </c>
      <c r="B27" s="196"/>
      <c r="C27" s="196">
        <v>33400</v>
      </c>
      <c r="D27" s="203">
        <f t="shared" si="1"/>
        <v>33400</v>
      </c>
      <c r="E27" s="197" t="s">
        <v>697</v>
      </c>
    </row>
    <row r="28" spans="1:5" ht="27.95" customHeight="1" thickBot="1" x14ac:dyDescent="0.25">
      <c r="A28" s="723" t="s">
        <v>703</v>
      </c>
      <c r="B28" s="418"/>
      <c r="C28" s="418">
        <f>327509+376540+7500-165256-120730+102120-134308</f>
        <v>393375</v>
      </c>
      <c r="D28" s="203">
        <f t="shared" si="1"/>
        <v>393375</v>
      </c>
      <c r="E28" s="197" t="s">
        <v>867</v>
      </c>
    </row>
    <row r="29" spans="1:5" ht="20.100000000000001" customHeight="1" thickBot="1" x14ac:dyDescent="0.25">
      <c r="A29" s="429" t="s">
        <v>704</v>
      </c>
      <c r="B29" s="205">
        <f>SUM(B23:B28)</f>
        <v>0</v>
      </c>
      <c r="C29" s="205">
        <f>SUM(C23:C28)</f>
        <v>1232768</v>
      </c>
      <c r="D29" s="205">
        <f>SUM(D23:D28)</f>
        <v>1232768</v>
      </c>
      <c r="E29" s="206"/>
    </row>
    <row r="30" spans="1:5" x14ac:dyDescent="0.2">
      <c r="A30" s="207"/>
      <c r="B30" s="208"/>
      <c r="C30" s="208"/>
      <c r="D30" s="208"/>
      <c r="E30" s="209"/>
    </row>
    <row r="31" spans="1:5" ht="12.75" customHeight="1" x14ac:dyDescent="0.2">
      <c r="A31" s="207"/>
      <c r="B31" s="208"/>
      <c r="C31" s="208"/>
      <c r="D31" s="208"/>
      <c r="E31" s="209"/>
    </row>
    <row r="32" spans="1:5" x14ac:dyDescent="0.2">
      <c r="A32" s="210"/>
      <c r="B32" s="208"/>
      <c r="C32" s="208"/>
      <c r="D32" s="208"/>
      <c r="E32" s="209"/>
    </row>
    <row r="33" spans="1:5" x14ac:dyDescent="0.2">
      <c r="A33" s="207"/>
      <c r="B33" s="208"/>
      <c r="C33" s="208"/>
      <c r="D33" s="208"/>
      <c r="E33" s="209"/>
    </row>
    <row r="34" spans="1:5" x14ac:dyDescent="0.2">
      <c r="A34" s="211"/>
    </row>
    <row r="35" spans="1:5" x14ac:dyDescent="0.2">
      <c r="A35" s="211"/>
    </row>
    <row r="36" spans="1:5" x14ac:dyDescent="0.2">
      <c r="A36" s="211"/>
    </row>
    <row r="37" spans="1:5" x14ac:dyDescent="0.2">
      <c r="A37" s="211"/>
    </row>
    <row r="38" spans="1:5" x14ac:dyDescent="0.2">
      <c r="A38" s="211"/>
    </row>
    <row r="39" spans="1:5" x14ac:dyDescent="0.2">
      <c r="A39" s="211"/>
    </row>
  </sheetData>
  <mergeCells count="2">
    <mergeCell ref="A1:E1"/>
    <mergeCell ref="A21:E21"/>
  </mergeCells>
  <printOptions horizontalCentered="1"/>
  <pageMargins left="0.78740157480314965" right="0.62992125984251968" top="0.6692913385826772" bottom="0.31496062992125984" header="0.19685039370078741" footer="0.11811023622047245"/>
  <pageSetup paperSize="9" scale="78" orientation="portrait" r:id="rId1"/>
  <headerFooter alignWithMargins="0">
    <oddHeader>&amp;C&amp;"Times New Roman,Félkövér"Budapest VIII. kerületi Önkormányzat 
 2019. évi költségvetés működési cél és általános,
 és felhalmozási céltartalék  előirányzata&amp;R&amp;"Times New Roman,Félkövér dőlt"6. mell. a /2018. () 
önk.rendelethez
ezer forintban</oddHeader>
    <oddFooter>&amp;R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D1201"/>
  <sheetViews>
    <sheetView zoomScaleNormal="100" workbookViewId="0">
      <pane xSplit="4" ySplit="1" topLeftCell="E2" activePane="bottomRight" state="frozen"/>
      <selection pane="topRight" activeCell="B1" sqref="B1"/>
      <selection pane="bottomLeft" activeCell="A3" sqref="A3"/>
      <selection pane="bottomRight" activeCell="J20" sqref="J20"/>
    </sheetView>
  </sheetViews>
  <sheetFormatPr defaultRowHeight="12.75" x14ac:dyDescent="0.2"/>
  <cols>
    <col min="1" max="1" width="15.7109375" style="237" customWidth="1"/>
    <col min="2" max="2" width="12.7109375" style="237" customWidth="1"/>
    <col min="3" max="3" width="1" style="637" customWidth="1"/>
    <col min="4" max="4" width="50.7109375" style="20" customWidth="1"/>
    <col min="5" max="5" width="15.7109375" style="238" customWidth="1"/>
    <col min="6" max="6" width="15.7109375" style="239" customWidth="1"/>
    <col min="7" max="10" width="15.7109375" style="240" customWidth="1"/>
    <col min="11" max="11" width="16.28515625" style="233" customWidth="1"/>
    <col min="12" max="12" width="9.140625" style="233"/>
    <col min="13" max="241" width="9.140625" style="234"/>
    <col min="242" max="242" width="34.7109375" style="234" customWidth="1"/>
    <col min="243" max="266" width="12.7109375" style="234" customWidth="1"/>
    <col min="267" max="267" width="10.140625" style="234" bestFit="1" customWidth="1"/>
    <col min="268" max="497" width="9.140625" style="234"/>
    <col min="498" max="498" width="34.7109375" style="234" customWidth="1"/>
    <col min="499" max="522" width="12.7109375" style="234" customWidth="1"/>
    <col min="523" max="523" width="10.140625" style="234" bestFit="1" customWidth="1"/>
    <col min="524" max="753" width="9.140625" style="234"/>
    <col min="754" max="754" width="34.7109375" style="234" customWidth="1"/>
    <col min="755" max="778" width="12.7109375" style="234" customWidth="1"/>
    <col min="779" max="779" width="10.140625" style="234" bestFit="1" customWidth="1"/>
    <col min="780" max="1009" width="9.140625" style="234"/>
    <col min="1010" max="1010" width="34.7109375" style="234" customWidth="1"/>
    <col min="1011" max="1034" width="12.7109375" style="234" customWidth="1"/>
    <col min="1035" max="1035" width="10.140625" style="234" bestFit="1" customWidth="1"/>
    <col min="1036" max="1265" width="9.140625" style="234"/>
    <col min="1266" max="1266" width="34.7109375" style="234" customWidth="1"/>
    <col min="1267" max="1290" width="12.7109375" style="234" customWidth="1"/>
    <col min="1291" max="1291" width="10.140625" style="234" bestFit="1" customWidth="1"/>
    <col min="1292" max="1521" width="9.140625" style="234"/>
    <col min="1522" max="1522" width="34.7109375" style="234" customWidth="1"/>
    <col min="1523" max="1546" width="12.7109375" style="234" customWidth="1"/>
    <col min="1547" max="1547" width="10.140625" style="234" bestFit="1" customWidth="1"/>
    <col min="1548" max="1777" width="9.140625" style="234"/>
    <col min="1778" max="1778" width="34.7109375" style="234" customWidth="1"/>
    <col min="1779" max="1802" width="12.7109375" style="234" customWidth="1"/>
    <col min="1803" max="1803" width="10.140625" style="234" bestFit="1" customWidth="1"/>
    <col min="1804" max="2033" width="9.140625" style="234"/>
    <col min="2034" max="2034" width="34.7109375" style="234" customWidth="1"/>
    <col min="2035" max="2058" width="12.7109375" style="234" customWidth="1"/>
    <col min="2059" max="2059" width="10.140625" style="234" bestFit="1" customWidth="1"/>
    <col min="2060" max="2289" width="9.140625" style="234"/>
    <col min="2290" max="2290" width="34.7109375" style="234" customWidth="1"/>
    <col min="2291" max="2314" width="12.7109375" style="234" customWidth="1"/>
    <col min="2315" max="2315" width="10.140625" style="234" bestFit="1" customWidth="1"/>
    <col min="2316" max="2545" width="9.140625" style="234"/>
    <col min="2546" max="2546" width="34.7109375" style="234" customWidth="1"/>
    <col min="2547" max="2570" width="12.7109375" style="234" customWidth="1"/>
    <col min="2571" max="2571" width="10.140625" style="234" bestFit="1" customWidth="1"/>
    <col min="2572" max="2801" width="9.140625" style="234"/>
    <col min="2802" max="2802" width="34.7109375" style="234" customWidth="1"/>
    <col min="2803" max="2826" width="12.7109375" style="234" customWidth="1"/>
    <col min="2827" max="2827" width="10.140625" style="234" bestFit="1" customWidth="1"/>
    <col min="2828" max="3057" width="9.140625" style="234"/>
    <col min="3058" max="3058" width="34.7109375" style="234" customWidth="1"/>
    <col min="3059" max="3082" width="12.7109375" style="234" customWidth="1"/>
    <col min="3083" max="3083" width="10.140625" style="234" bestFit="1" customWidth="1"/>
    <col min="3084" max="3313" width="9.140625" style="234"/>
    <col min="3314" max="3314" width="34.7109375" style="234" customWidth="1"/>
    <col min="3315" max="3338" width="12.7109375" style="234" customWidth="1"/>
    <col min="3339" max="3339" width="10.140625" style="234" bestFit="1" customWidth="1"/>
    <col min="3340" max="3569" width="9.140625" style="234"/>
    <col min="3570" max="3570" width="34.7109375" style="234" customWidth="1"/>
    <col min="3571" max="3594" width="12.7109375" style="234" customWidth="1"/>
    <col min="3595" max="3595" width="10.140625" style="234" bestFit="1" customWidth="1"/>
    <col min="3596" max="3825" width="9.140625" style="234"/>
    <col min="3826" max="3826" width="34.7109375" style="234" customWidth="1"/>
    <col min="3827" max="3850" width="12.7109375" style="234" customWidth="1"/>
    <col min="3851" max="3851" width="10.140625" style="234" bestFit="1" customWidth="1"/>
    <col min="3852" max="4081" width="9.140625" style="234"/>
    <col min="4082" max="4082" width="34.7109375" style="234" customWidth="1"/>
    <col min="4083" max="4106" width="12.7109375" style="234" customWidth="1"/>
    <col min="4107" max="4107" width="10.140625" style="234" bestFit="1" customWidth="1"/>
    <col min="4108" max="4337" width="9.140625" style="234"/>
    <col min="4338" max="4338" width="34.7109375" style="234" customWidth="1"/>
    <col min="4339" max="4362" width="12.7109375" style="234" customWidth="1"/>
    <col min="4363" max="4363" width="10.140625" style="234" bestFit="1" customWidth="1"/>
    <col min="4364" max="4593" width="9.140625" style="234"/>
    <col min="4594" max="4594" width="34.7109375" style="234" customWidth="1"/>
    <col min="4595" max="4618" width="12.7109375" style="234" customWidth="1"/>
    <col min="4619" max="4619" width="10.140625" style="234" bestFit="1" customWidth="1"/>
    <col min="4620" max="4849" width="9.140625" style="234"/>
    <col min="4850" max="4850" width="34.7109375" style="234" customWidth="1"/>
    <col min="4851" max="4874" width="12.7109375" style="234" customWidth="1"/>
    <col min="4875" max="4875" width="10.140625" style="234" bestFit="1" customWidth="1"/>
    <col min="4876" max="5105" width="9.140625" style="234"/>
    <col min="5106" max="5106" width="34.7109375" style="234" customWidth="1"/>
    <col min="5107" max="5130" width="12.7109375" style="234" customWidth="1"/>
    <col min="5131" max="5131" width="10.140625" style="234" bestFit="1" customWidth="1"/>
    <col min="5132" max="5361" width="9.140625" style="234"/>
    <col min="5362" max="5362" width="34.7109375" style="234" customWidth="1"/>
    <col min="5363" max="5386" width="12.7109375" style="234" customWidth="1"/>
    <col min="5387" max="5387" width="10.140625" style="234" bestFit="1" customWidth="1"/>
    <col min="5388" max="5617" width="9.140625" style="234"/>
    <col min="5618" max="5618" width="34.7109375" style="234" customWidth="1"/>
    <col min="5619" max="5642" width="12.7109375" style="234" customWidth="1"/>
    <col min="5643" max="5643" width="10.140625" style="234" bestFit="1" customWidth="1"/>
    <col min="5644" max="5873" width="9.140625" style="234"/>
    <col min="5874" max="5874" width="34.7109375" style="234" customWidth="1"/>
    <col min="5875" max="5898" width="12.7109375" style="234" customWidth="1"/>
    <col min="5899" max="5899" width="10.140625" style="234" bestFit="1" customWidth="1"/>
    <col min="5900" max="6129" width="9.140625" style="234"/>
    <col min="6130" max="6130" width="34.7109375" style="234" customWidth="1"/>
    <col min="6131" max="6154" width="12.7109375" style="234" customWidth="1"/>
    <col min="6155" max="6155" width="10.140625" style="234" bestFit="1" customWidth="1"/>
    <col min="6156" max="6385" width="9.140625" style="234"/>
    <col min="6386" max="6386" width="34.7109375" style="234" customWidth="1"/>
    <col min="6387" max="6410" width="12.7109375" style="234" customWidth="1"/>
    <col min="6411" max="6411" width="10.140625" style="234" bestFit="1" customWidth="1"/>
    <col min="6412" max="6641" width="9.140625" style="234"/>
    <col min="6642" max="6642" width="34.7109375" style="234" customWidth="1"/>
    <col min="6643" max="6666" width="12.7109375" style="234" customWidth="1"/>
    <col min="6667" max="6667" width="10.140625" style="234" bestFit="1" customWidth="1"/>
    <col min="6668" max="6897" width="9.140625" style="234"/>
    <col min="6898" max="6898" width="34.7109375" style="234" customWidth="1"/>
    <col min="6899" max="6922" width="12.7109375" style="234" customWidth="1"/>
    <col min="6923" max="6923" width="10.140625" style="234" bestFit="1" customWidth="1"/>
    <col min="6924" max="7153" width="9.140625" style="234"/>
    <col min="7154" max="7154" width="34.7109375" style="234" customWidth="1"/>
    <col min="7155" max="7178" width="12.7109375" style="234" customWidth="1"/>
    <col min="7179" max="7179" width="10.140625" style="234" bestFit="1" customWidth="1"/>
    <col min="7180" max="7409" width="9.140625" style="234"/>
    <col min="7410" max="7410" width="34.7109375" style="234" customWidth="1"/>
    <col min="7411" max="7434" width="12.7109375" style="234" customWidth="1"/>
    <col min="7435" max="7435" width="10.140625" style="234" bestFit="1" customWidth="1"/>
    <col min="7436" max="7665" width="9.140625" style="234"/>
    <col min="7666" max="7666" width="34.7109375" style="234" customWidth="1"/>
    <col min="7667" max="7690" width="12.7109375" style="234" customWidth="1"/>
    <col min="7691" max="7691" width="10.140625" style="234" bestFit="1" customWidth="1"/>
    <col min="7692" max="7921" width="9.140625" style="234"/>
    <col min="7922" max="7922" width="34.7109375" style="234" customWidth="1"/>
    <col min="7923" max="7946" width="12.7109375" style="234" customWidth="1"/>
    <col min="7947" max="7947" width="10.140625" style="234" bestFit="1" customWidth="1"/>
    <col min="7948" max="8177" width="9.140625" style="234"/>
    <col min="8178" max="8178" width="34.7109375" style="234" customWidth="1"/>
    <col min="8179" max="8202" width="12.7109375" style="234" customWidth="1"/>
    <col min="8203" max="8203" width="10.140625" style="234" bestFit="1" customWidth="1"/>
    <col min="8204" max="8433" width="9.140625" style="234"/>
    <col min="8434" max="8434" width="34.7109375" style="234" customWidth="1"/>
    <col min="8435" max="8458" width="12.7109375" style="234" customWidth="1"/>
    <col min="8459" max="8459" width="10.140625" style="234" bestFit="1" customWidth="1"/>
    <col min="8460" max="8689" width="9.140625" style="234"/>
    <col min="8690" max="8690" width="34.7109375" style="234" customWidth="1"/>
    <col min="8691" max="8714" width="12.7109375" style="234" customWidth="1"/>
    <col min="8715" max="8715" width="10.140625" style="234" bestFit="1" customWidth="1"/>
    <col min="8716" max="8945" width="9.140625" style="234"/>
    <col min="8946" max="8946" width="34.7109375" style="234" customWidth="1"/>
    <col min="8947" max="8970" width="12.7109375" style="234" customWidth="1"/>
    <col min="8971" max="8971" width="10.140625" style="234" bestFit="1" customWidth="1"/>
    <col min="8972" max="9201" width="9.140625" style="234"/>
    <col min="9202" max="9202" width="34.7109375" style="234" customWidth="1"/>
    <col min="9203" max="9226" width="12.7109375" style="234" customWidth="1"/>
    <col min="9227" max="9227" width="10.140625" style="234" bestFit="1" customWidth="1"/>
    <col min="9228" max="9457" width="9.140625" style="234"/>
    <col min="9458" max="9458" width="34.7109375" style="234" customWidth="1"/>
    <col min="9459" max="9482" width="12.7109375" style="234" customWidth="1"/>
    <col min="9483" max="9483" width="10.140625" style="234" bestFit="1" customWidth="1"/>
    <col min="9484" max="9713" width="9.140625" style="234"/>
    <col min="9714" max="9714" width="34.7109375" style="234" customWidth="1"/>
    <col min="9715" max="9738" width="12.7109375" style="234" customWidth="1"/>
    <col min="9739" max="9739" width="10.140625" style="234" bestFit="1" customWidth="1"/>
    <col min="9740" max="9969" width="9.140625" style="234"/>
    <col min="9970" max="9970" width="34.7109375" style="234" customWidth="1"/>
    <col min="9971" max="9994" width="12.7109375" style="234" customWidth="1"/>
    <col min="9995" max="9995" width="10.140625" style="234" bestFit="1" customWidth="1"/>
    <col min="9996" max="10225" width="9.140625" style="234"/>
    <col min="10226" max="10226" width="34.7109375" style="234" customWidth="1"/>
    <col min="10227" max="10250" width="12.7109375" style="234" customWidth="1"/>
    <col min="10251" max="10251" width="10.140625" style="234" bestFit="1" customWidth="1"/>
    <col min="10252" max="10481" width="9.140625" style="234"/>
    <col min="10482" max="10482" width="34.7109375" style="234" customWidth="1"/>
    <col min="10483" max="10506" width="12.7109375" style="234" customWidth="1"/>
    <col min="10507" max="10507" width="10.140625" style="234" bestFit="1" customWidth="1"/>
    <col min="10508" max="10737" width="9.140625" style="234"/>
    <col min="10738" max="10738" width="34.7109375" style="234" customWidth="1"/>
    <col min="10739" max="10762" width="12.7109375" style="234" customWidth="1"/>
    <col min="10763" max="10763" width="10.140625" style="234" bestFit="1" customWidth="1"/>
    <col min="10764" max="10993" width="9.140625" style="234"/>
    <col min="10994" max="10994" width="34.7109375" style="234" customWidth="1"/>
    <col min="10995" max="11018" width="12.7109375" style="234" customWidth="1"/>
    <col min="11019" max="11019" width="10.140625" style="234" bestFit="1" customWidth="1"/>
    <col min="11020" max="11249" width="9.140625" style="234"/>
    <col min="11250" max="11250" width="34.7109375" style="234" customWidth="1"/>
    <col min="11251" max="11274" width="12.7109375" style="234" customWidth="1"/>
    <col min="11275" max="11275" width="10.140625" style="234" bestFit="1" customWidth="1"/>
    <col min="11276" max="11505" width="9.140625" style="234"/>
    <col min="11506" max="11506" width="34.7109375" style="234" customWidth="1"/>
    <col min="11507" max="11530" width="12.7109375" style="234" customWidth="1"/>
    <col min="11531" max="11531" width="10.140625" style="234" bestFit="1" customWidth="1"/>
    <col min="11532" max="11761" width="9.140625" style="234"/>
    <col min="11762" max="11762" width="34.7109375" style="234" customWidth="1"/>
    <col min="11763" max="11786" width="12.7109375" style="234" customWidth="1"/>
    <col min="11787" max="11787" width="10.140625" style="234" bestFit="1" customWidth="1"/>
    <col min="11788" max="12017" width="9.140625" style="234"/>
    <col min="12018" max="12018" width="34.7109375" style="234" customWidth="1"/>
    <col min="12019" max="12042" width="12.7109375" style="234" customWidth="1"/>
    <col min="12043" max="12043" width="10.140625" style="234" bestFit="1" customWidth="1"/>
    <col min="12044" max="12273" width="9.140625" style="234"/>
    <col min="12274" max="12274" width="34.7109375" style="234" customWidth="1"/>
    <col min="12275" max="12298" width="12.7109375" style="234" customWidth="1"/>
    <col min="12299" max="12299" width="10.140625" style="234" bestFit="1" customWidth="1"/>
    <col min="12300" max="12529" width="9.140625" style="234"/>
    <col min="12530" max="12530" width="34.7109375" style="234" customWidth="1"/>
    <col min="12531" max="12554" width="12.7109375" style="234" customWidth="1"/>
    <col min="12555" max="12555" width="10.140625" style="234" bestFit="1" customWidth="1"/>
    <col min="12556" max="12785" width="9.140625" style="234"/>
    <col min="12786" max="12786" width="34.7109375" style="234" customWidth="1"/>
    <col min="12787" max="12810" width="12.7109375" style="234" customWidth="1"/>
    <col min="12811" max="12811" width="10.140625" style="234" bestFit="1" customWidth="1"/>
    <col min="12812" max="13041" width="9.140625" style="234"/>
    <col min="13042" max="13042" width="34.7109375" style="234" customWidth="1"/>
    <col min="13043" max="13066" width="12.7109375" style="234" customWidth="1"/>
    <col min="13067" max="13067" width="10.140625" style="234" bestFit="1" customWidth="1"/>
    <col min="13068" max="13297" width="9.140625" style="234"/>
    <col min="13298" max="13298" width="34.7109375" style="234" customWidth="1"/>
    <col min="13299" max="13322" width="12.7109375" style="234" customWidth="1"/>
    <col min="13323" max="13323" width="10.140625" style="234" bestFit="1" customWidth="1"/>
    <col min="13324" max="13553" width="9.140625" style="234"/>
    <col min="13554" max="13554" width="34.7109375" style="234" customWidth="1"/>
    <col min="13555" max="13578" width="12.7109375" style="234" customWidth="1"/>
    <col min="13579" max="13579" width="10.140625" style="234" bestFit="1" customWidth="1"/>
    <col min="13580" max="13809" width="9.140625" style="234"/>
    <col min="13810" max="13810" width="34.7109375" style="234" customWidth="1"/>
    <col min="13811" max="13834" width="12.7109375" style="234" customWidth="1"/>
    <col min="13835" max="13835" width="10.140625" style="234" bestFit="1" customWidth="1"/>
    <col min="13836" max="14065" width="9.140625" style="234"/>
    <col min="14066" max="14066" width="34.7109375" style="234" customWidth="1"/>
    <col min="14067" max="14090" width="12.7109375" style="234" customWidth="1"/>
    <col min="14091" max="14091" width="10.140625" style="234" bestFit="1" customWidth="1"/>
    <col min="14092" max="14321" width="9.140625" style="234"/>
    <col min="14322" max="14322" width="34.7109375" style="234" customWidth="1"/>
    <col min="14323" max="14346" width="12.7109375" style="234" customWidth="1"/>
    <col min="14347" max="14347" width="10.140625" style="234" bestFit="1" customWidth="1"/>
    <col min="14348" max="14577" width="9.140625" style="234"/>
    <col min="14578" max="14578" width="34.7109375" style="234" customWidth="1"/>
    <col min="14579" max="14602" width="12.7109375" style="234" customWidth="1"/>
    <col min="14603" max="14603" width="10.140625" style="234" bestFit="1" customWidth="1"/>
    <col min="14604" max="14833" width="9.140625" style="234"/>
    <col min="14834" max="14834" width="34.7109375" style="234" customWidth="1"/>
    <col min="14835" max="14858" width="12.7109375" style="234" customWidth="1"/>
    <col min="14859" max="14859" width="10.140625" style="234" bestFit="1" customWidth="1"/>
    <col min="14860" max="15089" width="9.140625" style="234"/>
    <col min="15090" max="15090" width="34.7109375" style="234" customWidth="1"/>
    <col min="15091" max="15114" width="12.7109375" style="234" customWidth="1"/>
    <col min="15115" max="15115" width="10.140625" style="234" bestFit="1" customWidth="1"/>
    <col min="15116" max="15345" width="9.140625" style="234"/>
    <col min="15346" max="15346" width="34.7109375" style="234" customWidth="1"/>
    <col min="15347" max="15370" width="12.7109375" style="234" customWidth="1"/>
    <col min="15371" max="15371" width="10.140625" style="234" bestFit="1" customWidth="1"/>
    <col min="15372" max="15601" width="9.140625" style="234"/>
    <col min="15602" max="15602" width="34.7109375" style="234" customWidth="1"/>
    <col min="15603" max="15626" width="12.7109375" style="234" customWidth="1"/>
    <col min="15627" max="15627" width="10.140625" style="234" bestFit="1" customWidth="1"/>
    <col min="15628" max="15857" width="9.140625" style="234"/>
    <col min="15858" max="15858" width="34.7109375" style="234" customWidth="1"/>
    <col min="15859" max="15882" width="12.7109375" style="234" customWidth="1"/>
    <col min="15883" max="15883" width="10.140625" style="234" bestFit="1" customWidth="1"/>
    <col min="15884" max="16113" width="9.140625" style="234"/>
    <col min="16114" max="16114" width="34.7109375" style="234" customWidth="1"/>
    <col min="16115" max="16138" width="12.7109375" style="234" customWidth="1"/>
    <col min="16139" max="16139" width="10.140625" style="234" bestFit="1" customWidth="1"/>
    <col min="16140" max="16384" width="9.140625" style="234"/>
  </cols>
  <sheetData>
    <row r="1" spans="1:12" s="363" customFormat="1" ht="64.5" thickBot="1" x14ac:dyDescent="0.25">
      <c r="A1" s="215" t="s">
        <v>705</v>
      </c>
      <c r="B1" s="790" t="s">
        <v>0</v>
      </c>
      <c r="C1" s="884" t="s">
        <v>706</v>
      </c>
      <c r="D1" s="885"/>
      <c r="E1" s="128" t="s">
        <v>114</v>
      </c>
      <c r="F1" s="128" t="s">
        <v>707</v>
      </c>
      <c r="G1" s="128" t="s">
        <v>119</v>
      </c>
      <c r="H1" s="128" t="s">
        <v>121</v>
      </c>
      <c r="I1" s="128" t="s">
        <v>708</v>
      </c>
      <c r="J1" s="435" t="s">
        <v>936</v>
      </c>
      <c r="K1" s="217"/>
      <c r="L1" s="217"/>
    </row>
    <row r="2" spans="1:12" s="219" customFormat="1" ht="15" customHeight="1" x14ac:dyDescent="0.2">
      <c r="A2" s="643"/>
      <c r="B2" s="644"/>
      <c r="C2" s="881" t="s">
        <v>709</v>
      </c>
      <c r="D2" s="881"/>
      <c r="E2" s="691"/>
      <c r="F2" s="691"/>
      <c r="G2" s="691"/>
      <c r="H2" s="691"/>
      <c r="I2" s="683"/>
      <c r="J2" s="692"/>
      <c r="K2" s="218"/>
      <c r="L2" s="218"/>
    </row>
    <row r="3" spans="1:12" s="223" customFormat="1" ht="15" customHeight="1" x14ac:dyDescent="0.2">
      <c r="A3" s="14"/>
      <c r="B3" s="633">
        <v>11105</v>
      </c>
      <c r="C3" s="882" t="s">
        <v>31</v>
      </c>
      <c r="D3" s="883"/>
      <c r="E3" s="221"/>
      <c r="F3" s="221"/>
      <c r="G3" s="221"/>
      <c r="H3" s="221"/>
      <c r="I3" s="248"/>
      <c r="J3" s="436"/>
      <c r="K3" s="222"/>
      <c r="L3" s="222"/>
    </row>
    <row r="4" spans="1:12" s="223" customFormat="1" ht="15" customHeight="1" x14ac:dyDescent="0.2">
      <c r="A4" s="788" t="s">
        <v>711</v>
      </c>
      <c r="B4" s="633"/>
      <c r="C4" s="640"/>
      <c r="D4" s="638" t="s">
        <v>1074</v>
      </c>
      <c r="E4" s="221"/>
      <c r="F4" s="221"/>
      <c r="G4" s="221"/>
      <c r="H4" s="221"/>
      <c r="I4" s="248">
        <v>3630</v>
      </c>
      <c r="J4" s="436">
        <f t="shared" ref="J4:J119" si="0">E4+F4+G4+H4+I4</f>
        <v>3630</v>
      </c>
      <c r="K4" s="222"/>
      <c r="L4" s="222"/>
    </row>
    <row r="5" spans="1:12" s="223" customFormat="1" ht="15" customHeight="1" x14ac:dyDescent="0.2">
      <c r="A5" s="788"/>
      <c r="B5" s="633">
        <v>11401</v>
      </c>
      <c r="C5" s="640" t="s">
        <v>40</v>
      </c>
      <c r="D5" s="638"/>
      <c r="E5" s="221"/>
      <c r="F5" s="221"/>
      <c r="G5" s="221"/>
      <c r="H5" s="221"/>
      <c r="I5" s="248"/>
      <c r="J5" s="436"/>
      <c r="K5" s="222"/>
      <c r="L5" s="222"/>
    </row>
    <row r="6" spans="1:12" s="223" customFormat="1" ht="15" customHeight="1" x14ac:dyDescent="0.2">
      <c r="A6" s="788"/>
      <c r="B6" s="633"/>
      <c r="C6" s="640"/>
      <c r="D6" s="638" t="s">
        <v>1141</v>
      </c>
      <c r="E6" s="221">
        <v>15240</v>
      </c>
      <c r="F6" s="221"/>
      <c r="G6" s="221"/>
      <c r="H6" s="221"/>
      <c r="I6" s="248"/>
      <c r="J6" s="436">
        <f t="shared" si="0"/>
        <v>15240</v>
      </c>
      <c r="K6" s="222"/>
      <c r="L6" s="222"/>
    </row>
    <row r="7" spans="1:12" s="223" customFormat="1" ht="15" customHeight="1" x14ac:dyDescent="0.2">
      <c r="A7" s="14"/>
      <c r="B7" s="633" t="s">
        <v>6</v>
      </c>
      <c r="C7" s="882" t="s">
        <v>321</v>
      </c>
      <c r="D7" s="883"/>
      <c r="E7" s="221"/>
      <c r="F7" s="221"/>
      <c r="G7" s="221"/>
      <c r="H7" s="221"/>
      <c r="I7" s="248"/>
      <c r="J7" s="436"/>
      <c r="K7" s="222"/>
      <c r="L7" s="222"/>
    </row>
    <row r="8" spans="1:12" s="223" customFormat="1" ht="15" customHeight="1" x14ac:dyDescent="0.2">
      <c r="A8" s="788" t="s">
        <v>711</v>
      </c>
      <c r="B8" s="633"/>
      <c r="C8" s="640"/>
      <c r="D8" s="638" t="s">
        <v>922</v>
      </c>
      <c r="E8" s="221"/>
      <c r="F8" s="221">
        <v>10000</v>
      </c>
      <c r="G8" s="221"/>
      <c r="H8" s="221"/>
      <c r="I8" s="248"/>
      <c r="J8" s="436">
        <f t="shared" si="0"/>
        <v>10000</v>
      </c>
      <c r="K8" s="222"/>
      <c r="L8" s="222"/>
    </row>
    <row r="9" spans="1:12" s="223" customFormat="1" ht="15" customHeight="1" x14ac:dyDescent="0.2">
      <c r="A9" s="788" t="s">
        <v>711</v>
      </c>
      <c r="B9" s="633"/>
      <c r="C9" s="640"/>
      <c r="D9" s="638" t="s">
        <v>923</v>
      </c>
      <c r="E9" s="221"/>
      <c r="F9" s="221">
        <v>8500</v>
      </c>
      <c r="G9" s="221"/>
      <c r="H9" s="221"/>
      <c r="I9" s="248"/>
      <c r="J9" s="436">
        <f t="shared" si="0"/>
        <v>8500</v>
      </c>
      <c r="K9" s="222"/>
      <c r="L9" s="222"/>
    </row>
    <row r="10" spans="1:12" s="223" customFormat="1" ht="15" customHeight="1" x14ac:dyDescent="0.2">
      <c r="A10" s="788"/>
      <c r="B10" s="633"/>
      <c r="C10" s="640"/>
      <c r="D10" s="638" t="s">
        <v>1051</v>
      </c>
      <c r="E10" s="221">
        <v>15000</v>
      </c>
      <c r="F10" s="221"/>
      <c r="G10" s="221"/>
      <c r="H10" s="221"/>
      <c r="I10" s="248"/>
      <c r="J10" s="436">
        <f t="shared" si="0"/>
        <v>15000</v>
      </c>
      <c r="K10" s="222"/>
      <c r="L10" s="222"/>
    </row>
    <row r="11" spans="1:12" s="223" customFormat="1" ht="15" customHeight="1" x14ac:dyDescent="0.2">
      <c r="A11" s="788" t="s">
        <v>711</v>
      </c>
      <c r="B11" s="633"/>
      <c r="C11" s="640"/>
      <c r="D11" s="638" t="s">
        <v>924</v>
      </c>
      <c r="E11" s="221">
        <v>1500</v>
      </c>
      <c r="F11" s="221"/>
      <c r="G11" s="221"/>
      <c r="H11" s="221"/>
      <c r="I11" s="248"/>
      <c r="J11" s="436">
        <f t="shared" si="0"/>
        <v>1500</v>
      </c>
      <c r="K11" s="222"/>
      <c r="L11" s="222"/>
    </row>
    <row r="12" spans="1:12" s="223" customFormat="1" ht="15" customHeight="1" x14ac:dyDescent="0.2">
      <c r="A12" s="788"/>
      <c r="B12" s="633" t="s">
        <v>7</v>
      </c>
      <c r="C12" s="882" t="s">
        <v>42</v>
      </c>
      <c r="D12" s="883"/>
      <c r="E12" s="221"/>
      <c r="F12" s="221"/>
      <c r="G12" s="221"/>
      <c r="H12" s="221"/>
      <c r="I12" s="248"/>
      <c r="J12" s="436"/>
      <c r="K12" s="222"/>
      <c r="L12" s="222"/>
    </row>
    <row r="13" spans="1:12" s="223" customFormat="1" ht="30" customHeight="1" x14ac:dyDescent="0.2">
      <c r="A13" s="788" t="s">
        <v>711</v>
      </c>
      <c r="B13" s="633"/>
      <c r="C13" s="640"/>
      <c r="D13" s="638" t="s">
        <v>925</v>
      </c>
      <c r="E13" s="221"/>
      <c r="F13" s="221"/>
      <c r="G13" s="221"/>
      <c r="H13" s="221"/>
      <c r="I13" s="248">
        <v>1500</v>
      </c>
      <c r="J13" s="436">
        <f t="shared" si="0"/>
        <v>1500</v>
      </c>
      <c r="K13" s="222"/>
      <c r="L13" s="222"/>
    </row>
    <row r="14" spans="1:12" s="223" customFormat="1" ht="15" customHeight="1" x14ac:dyDescent="0.2">
      <c r="A14" s="788"/>
      <c r="B14" s="633">
        <v>11502</v>
      </c>
      <c r="C14" s="882" t="s">
        <v>307</v>
      </c>
      <c r="D14" s="883"/>
      <c r="E14" s="221"/>
      <c r="F14" s="221"/>
      <c r="G14" s="221"/>
      <c r="H14" s="221"/>
      <c r="I14" s="248"/>
      <c r="J14" s="436"/>
      <c r="K14" s="222"/>
      <c r="L14" s="222"/>
    </row>
    <row r="15" spans="1:12" s="223" customFormat="1" ht="30" customHeight="1" x14ac:dyDescent="0.2">
      <c r="A15" s="788" t="s">
        <v>711</v>
      </c>
      <c r="B15" s="633"/>
      <c r="C15" s="640"/>
      <c r="D15" s="638" t="s">
        <v>806</v>
      </c>
      <c r="E15" s="221">
        <v>16000</v>
      </c>
      <c r="F15" s="221"/>
      <c r="G15" s="221"/>
      <c r="H15" s="221"/>
      <c r="I15" s="248"/>
      <c r="J15" s="436">
        <f t="shared" si="0"/>
        <v>16000</v>
      </c>
      <c r="K15" s="222"/>
      <c r="L15" s="222"/>
    </row>
    <row r="16" spans="1:12" s="223" customFormat="1" ht="15" customHeight="1" x14ac:dyDescent="0.2">
      <c r="A16" s="788"/>
      <c r="B16" s="633">
        <v>11601</v>
      </c>
      <c r="C16" s="882" t="s">
        <v>48</v>
      </c>
      <c r="D16" s="883"/>
      <c r="E16" s="221"/>
      <c r="F16" s="221"/>
      <c r="G16" s="221"/>
      <c r="H16" s="221"/>
      <c r="I16" s="248"/>
      <c r="J16" s="436"/>
      <c r="K16" s="222"/>
      <c r="L16" s="222"/>
    </row>
    <row r="17" spans="1:12" s="223" customFormat="1" ht="15" customHeight="1" x14ac:dyDescent="0.2">
      <c r="A17" s="788" t="s">
        <v>710</v>
      </c>
      <c r="B17" s="633"/>
      <c r="C17" s="640"/>
      <c r="D17" s="638" t="s">
        <v>926</v>
      </c>
      <c r="E17" s="221">
        <f>'kiadás 11601'!D8</f>
        <v>0</v>
      </c>
      <c r="F17" s="221">
        <f>'kiadás 11601'!E8</f>
        <v>0</v>
      </c>
      <c r="G17" s="221">
        <v>0</v>
      </c>
      <c r="H17" s="221">
        <f>'kiadás 11601'!F8</f>
        <v>0</v>
      </c>
      <c r="I17" s="221">
        <f>'kiadás 11601'!G8</f>
        <v>0</v>
      </c>
      <c r="J17" s="436">
        <f t="shared" si="0"/>
        <v>0</v>
      </c>
      <c r="K17" s="222"/>
      <c r="L17" s="222"/>
    </row>
    <row r="18" spans="1:12" s="223" customFormat="1" ht="15" customHeight="1" x14ac:dyDescent="0.2">
      <c r="A18" s="788" t="s">
        <v>711</v>
      </c>
      <c r="B18" s="633"/>
      <c r="C18" s="640"/>
      <c r="D18" s="638" t="s">
        <v>926</v>
      </c>
      <c r="E18" s="221">
        <f>'kiadás 11601'!D41</f>
        <v>282526</v>
      </c>
      <c r="F18" s="220">
        <f>'kiadás 11601'!E41</f>
        <v>543917</v>
      </c>
      <c r="G18" s="220">
        <v>0</v>
      </c>
      <c r="H18" s="220">
        <f>'kiadás 11601'!F41</f>
        <v>0</v>
      </c>
      <c r="I18" s="220">
        <f>'kiadás 11601'!G41</f>
        <v>38100</v>
      </c>
      <c r="J18" s="436">
        <f t="shared" si="0"/>
        <v>864543</v>
      </c>
      <c r="K18" s="222"/>
      <c r="L18" s="222"/>
    </row>
    <row r="19" spans="1:12" s="223" customFormat="1" ht="30" customHeight="1" x14ac:dyDescent="0.2">
      <c r="A19" s="788"/>
      <c r="B19" s="633">
        <v>11602</v>
      </c>
      <c r="C19" s="882" t="s">
        <v>371</v>
      </c>
      <c r="D19" s="883"/>
      <c r="E19" s="221"/>
      <c r="F19" s="221"/>
      <c r="G19" s="221"/>
      <c r="H19" s="221"/>
      <c r="I19" s="248"/>
      <c r="J19" s="436"/>
      <c r="K19" s="222"/>
      <c r="L19" s="222"/>
    </row>
    <row r="20" spans="1:12" s="223" customFormat="1" ht="15" customHeight="1" x14ac:dyDescent="0.2">
      <c r="A20" s="788" t="s">
        <v>710</v>
      </c>
      <c r="B20" s="633"/>
      <c r="C20" s="640"/>
      <c r="D20" s="638" t="s">
        <v>926</v>
      </c>
      <c r="E20" s="221">
        <f>kiadás11602!E24</f>
        <v>0</v>
      </c>
      <c r="F20" s="220">
        <f>kiadás11602!F24</f>
        <v>0</v>
      </c>
      <c r="G20" s="221"/>
      <c r="H20" s="221">
        <f>kiadás11602!G24</f>
        <v>15300</v>
      </c>
      <c r="I20" s="221">
        <f>kiadás11602!H24</f>
        <v>88000</v>
      </c>
      <c r="J20" s="436">
        <f t="shared" si="0"/>
        <v>103300</v>
      </c>
      <c r="K20" s="222"/>
      <c r="L20" s="222"/>
    </row>
    <row r="21" spans="1:12" s="223" customFormat="1" ht="15" customHeight="1" x14ac:dyDescent="0.2">
      <c r="A21" s="788" t="s">
        <v>711</v>
      </c>
      <c r="B21" s="633"/>
      <c r="C21" s="640"/>
      <c r="D21" s="638" t="s">
        <v>926</v>
      </c>
      <c r="E21" s="221">
        <f>kiadás11602!E41</f>
        <v>179640</v>
      </c>
      <c r="F21" s="220">
        <f>kiadás11602!F41</f>
        <v>273939</v>
      </c>
      <c r="G21" s="221"/>
      <c r="H21" s="221">
        <f>kiadás11602!G41</f>
        <v>0</v>
      </c>
      <c r="I21" s="221">
        <f>kiadás11602!H41</f>
        <v>230730</v>
      </c>
      <c r="J21" s="436">
        <f t="shared" si="0"/>
        <v>684309</v>
      </c>
      <c r="K21" s="222"/>
      <c r="L21" s="222"/>
    </row>
    <row r="22" spans="1:12" s="223" customFormat="1" ht="15" customHeight="1" x14ac:dyDescent="0.2">
      <c r="A22" s="788"/>
      <c r="B22" s="633">
        <v>11603</v>
      </c>
      <c r="C22" s="882" t="s">
        <v>53</v>
      </c>
      <c r="D22" s="883"/>
      <c r="E22" s="221"/>
      <c r="F22" s="221"/>
      <c r="G22" s="221"/>
      <c r="H22" s="221"/>
      <c r="I22" s="248"/>
      <c r="J22" s="436"/>
      <c r="K22" s="222"/>
      <c r="L22" s="222"/>
    </row>
    <row r="23" spans="1:12" s="223" customFormat="1" ht="15" customHeight="1" x14ac:dyDescent="0.2">
      <c r="A23" s="788" t="s">
        <v>710</v>
      </c>
      <c r="B23" s="633"/>
      <c r="C23" s="640"/>
      <c r="D23" s="638" t="s">
        <v>926</v>
      </c>
      <c r="E23" s="221"/>
      <c r="F23" s="221"/>
      <c r="G23" s="221"/>
      <c r="H23" s="221"/>
      <c r="I23" s="248"/>
      <c r="J23" s="436">
        <f t="shared" si="0"/>
        <v>0</v>
      </c>
      <c r="K23" s="222"/>
      <c r="L23" s="222"/>
    </row>
    <row r="24" spans="1:12" s="223" customFormat="1" ht="15" customHeight="1" x14ac:dyDescent="0.2">
      <c r="A24" s="788" t="s">
        <v>711</v>
      </c>
      <c r="B24" s="633"/>
      <c r="C24" s="640"/>
      <c r="D24" s="638" t="s">
        <v>926</v>
      </c>
      <c r="E24" s="221">
        <f>'kiadás 11603'!D10</f>
        <v>0</v>
      </c>
      <c r="F24" s="220">
        <f>'kiadás 11603'!E10</f>
        <v>548054</v>
      </c>
      <c r="G24" s="221"/>
      <c r="H24" s="621">
        <f>'kiadás 11603'!F10</f>
        <v>0</v>
      </c>
      <c r="I24" s="621">
        <f>'kiadás 11603'!G10</f>
        <v>0</v>
      </c>
      <c r="J24" s="436">
        <f t="shared" si="0"/>
        <v>548054</v>
      </c>
      <c r="K24" s="222"/>
      <c r="L24" s="222"/>
    </row>
    <row r="25" spans="1:12" s="223" customFormat="1" ht="15" customHeight="1" x14ac:dyDescent="0.2">
      <c r="A25" s="788"/>
      <c r="B25" s="633">
        <v>11604</v>
      </c>
      <c r="C25" s="882" t="s">
        <v>927</v>
      </c>
      <c r="D25" s="883"/>
      <c r="E25" s="221"/>
      <c r="F25" s="221"/>
      <c r="G25" s="221"/>
      <c r="H25" s="221"/>
      <c r="I25" s="248"/>
      <c r="J25" s="436"/>
      <c r="K25" s="222"/>
      <c r="L25" s="222"/>
    </row>
    <row r="26" spans="1:12" s="223" customFormat="1" ht="15" customHeight="1" x14ac:dyDescent="0.2">
      <c r="A26" s="788" t="s">
        <v>710</v>
      </c>
      <c r="B26" s="633"/>
      <c r="C26" s="640"/>
      <c r="D26" s="638" t="s">
        <v>926</v>
      </c>
      <c r="E26" s="221"/>
      <c r="F26" s="221"/>
      <c r="G26" s="221"/>
      <c r="H26" s="221"/>
      <c r="I26" s="248"/>
      <c r="J26" s="436">
        <f t="shared" si="0"/>
        <v>0</v>
      </c>
      <c r="K26" s="222"/>
      <c r="L26" s="222"/>
    </row>
    <row r="27" spans="1:12" s="223" customFormat="1" ht="15" customHeight="1" x14ac:dyDescent="0.2">
      <c r="A27" s="788" t="s">
        <v>711</v>
      </c>
      <c r="B27" s="633"/>
      <c r="C27" s="640"/>
      <c r="D27" s="638" t="s">
        <v>926</v>
      </c>
      <c r="E27" s="221">
        <f>'kiadás 11604 '!G65</f>
        <v>119853</v>
      </c>
      <c r="F27" s="221">
        <f>'kiadás 11604 '!H65</f>
        <v>956339</v>
      </c>
      <c r="G27" s="221"/>
      <c r="H27" s="221">
        <f>'kiadás 11604 '!I65</f>
        <v>225883</v>
      </c>
      <c r="I27" s="248"/>
      <c r="J27" s="436">
        <f t="shared" si="0"/>
        <v>1302075</v>
      </c>
      <c r="K27" s="222"/>
      <c r="L27" s="222"/>
    </row>
    <row r="28" spans="1:12" s="223" customFormat="1" ht="15" customHeight="1" x14ac:dyDescent="0.2">
      <c r="A28" s="788"/>
      <c r="B28" s="633">
        <v>11605</v>
      </c>
      <c r="C28" s="882" t="s">
        <v>55</v>
      </c>
      <c r="D28" s="883"/>
      <c r="E28" s="221"/>
      <c r="F28" s="221"/>
      <c r="G28" s="221"/>
      <c r="H28" s="221"/>
      <c r="I28" s="248"/>
      <c r="J28" s="436"/>
      <c r="K28" s="222"/>
      <c r="L28" s="222"/>
    </row>
    <row r="29" spans="1:12" s="223" customFormat="1" ht="15" customHeight="1" x14ac:dyDescent="0.2">
      <c r="A29" s="788" t="s">
        <v>710</v>
      </c>
      <c r="B29" s="633"/>
      <c r="C29" s="640"/>
      <c r="D29" s="638" t="s">
        <v>926</v>
      </c>
      <c r="E29" s="221"/>
      <c r="F29" s="221"/>
      <c r="G29" s="221"/>
      <c r="H29" s="221"/>
      <c r="I29" s="248"/>
      <c r="J29" s="436">
        <f t="shared" si="0"/>
        <v>0</v>
      </c>
      <c r="K29" s="222"/>
      <c r="L29" s="222"/>
    </row>
    <row r="30" spans="1:12" s="223" customFormat="1" ht="15" customHeight="1" x14ac:dyDescent="0.2">
      <c r="A30" s="788" t="s">
        <v>711</v>
      </c>
      <c r="B30" s="633"/>
      <c r="C30" s="640"/>
      <c r="D30" s="638" t="s">
        <v>926</v>
      </c>
      <c r="E30" s="221">
        <f>kiadás11605projektek!G23</f>
        <v>58484</v>
      </c>
      <c r="F30" s="220">
        <f>kiadás11605projektek!H23</f>
        <v>152603</v>
      </c>
      <c r="G30" s="221"/>
      <c r="H30" s="221"/>
      <c r="I30" s="622">
        <f>kiadás11605projektek!I23</f>
        <v>0</v>
      </c>
      <c r="J30" s="436">
        <f t="shared" si="0"/>
        <v>211087</v>
      </c>
      <c r="K30" s="222"/>
      <c r="L30" s="222"/>
    </row>
    <row r="31" spans="1:12" s="223" customFormat="1" ht="15" customHeight="1" x14ac:dyDescent="0.2">
      <c r="A31" s="14"/>
      <c r="B31" s="633">
        <v>11703</v>
      </c>
      <c r="C31" s="878" t="s">
        <v>284</v>
      </c>
      <c r="D31" s="879"/>
      <c r="E31" s="221"/>
      <c r="F31" s="221"/>
      <c r="G31" s="221"/>
      <c r="H31" s="221"/>
      <c r="I31" s="248"/>
      <c r="J31" s="436"/>
      <c r="K31" s="222"/>
      <c r="L31" s="222"/>
    </row>
    <row r="32" spans="1:12" s="223" customFormat="1" ht="15" customHeight="1" x14ac:dyDescent="0.2">
      <c r="A32" s="788" t="s">
        <v>711</v>
      </c>
      <c r="B32" s="633"/>
      <c r="C32" s="640"/>
      <c r="D32" s="639" t="s">
        <v>928</v>
      </c>
      <c r="E32" s="221">
        <v>200</v>
      </c>
      <c r="F32" s="221"/>
      <c r="G32" s="221"/>
      <c r="H32" s="221"/>
      <c r="I32" s="248"/>
      <c r="J32" s="436">
        <f t="shared" si="0"/>
        <v>200</v>
      </c>
      <c r="K32" s="222"/>
      <c r="L32" s="222"/>
    </row>
    <row r="33" spans="1:12" s="223" customFormat="1" ht="15" customHeight="1" x14ac:dyDescent="0.2">
      <c r="A33" s="788" t="s">
        <v>711</v>
      </c>
      <c r="B33" s="633"/>
      <c r="C33" s="640"/>
      <c r="D33" s="639" t="s">
        <v>929</v>
      </c>
      <c r="E33" s="221">
        <v>1500</v>
      </c>
      <c r="F33" s="221"/>
      <c r="G33" s="221"/>
      <c r="H33" s="221"/>
      <c r="I33" s="248"/>
      <c r="J33" s="436">
        <f t="shared" si="0"/>
        <v>1500</v>
      </c>
      <c r="K33" s="222"/>
      <c r="L33" s="222"/>
    </row>
    <row r="34" spans="1:12" s="223" customFormat="1" ht="15" customHeight="1" x14ac:dyDescent="0.2">
      <c r="A34" s="788" t="s">
        <v>711</v>
      </c>
      <c r="B34" s="633"/>
      <c r="C34" s="640"/>
      <c r="D34" s="639" t="s">
        <v>937</v>
      </c>
      <c r="E34" s="221">
        <v>100</v>
      </c>
      <c r="F34" s="221"/>
      <c r="G34" s="221"/>
      <c r="H34" s="221"/>
      <c r="I34" s="248"/>
      <c r="J34" s="436">
        <f t="shared" si="0"/>
        <v>100</v>
      </c>
      <c r="K34" s="222"/>
      <c r="L34" s="222"/>
    </row>
    <row r="35" spans="1:12" s="223" customFormat="1" ht="15" customHeight="1" x14ac:dyDescent="0.2">
      <c r="A35" s="14"/>
      <c r="B35" s="633">
        <v>11705</v>
      </c>
      <c r="C35" s="878" t="s">
        <v>372</v>
      </c>
      <c r="D35" s="879"/>
      <c r="E35" s="221"/>
      <c r="F35" s="221"/>
      <c r="G35" s="221"/>
      <c r="H35" s="221"/>
      <c r="I35" s="248"/>
      <c r="J35" s="436"/>
      <c r="K35" s="222"/>
      <c r="L35" s="222"/>
    </row>
    <row r="36" spans="1:12" s="223" customFormat="1" ht="30" customHeight="1" x14ac:dyDescent="0.2">
      <c r="A36" s="788" t="s">
        <v>711</v>
      </c>
      <c r="B36" s="633"/>
      <c r="C36" s="640"/>
      <c r="D36" s="638" t="s">
        <v>930</v>
      </c>
      <c r="E36" s="221"/>
      <c r="F36" s="221"/>
      <c r="G36" s="221">
        <v>500000</v>
      </c>
      <c r="H36" s="221"/>
      <c r="I36" s="248">
        <v>450000</v>
      </c>
      <c r="J36" s="436">
        <f t="shared" si="0"/>
        <v>950000</v>
      </c>
      <c r="K36" s="222"/>
      <c r="L36" s="222"/>
    </row>
    <row r="37" spans="1:12" s="223" customFormat="1" ht="15" customHeight="1" x14ac:dyDescent="0.2">
      <c r="A37" s="788" t="s">
        <v>711</v>
      </c>
      <c r="B37" s="633"/>
      <c r="C37" s="640"/>
      <c r="D37" s="638" t="s">
        <v>1077</v>
      </c>
      <c r="E37" s="221"/>
      <c r="F37" s="221"/>
      <c r="G37" s="221"/>
      <c r="H37" s="221"/>
      <c r="I37" s="248">
        <v>50000</v>
      </c>
      <c r="J37" s="436">
        <f t="shared" si="0"/>
        <v>50000</v>
      </c>
      <c r="K37" s="222"/>
      <c r="L37" s="222"/>
    </row>
    <row r="38" spans="1:12" s="223" customFormat="1" ht="15" customHeight="1" x14ac:dyDescent="0.2">
      <c r="A38" s="14"/>
      <c r="B38" s="633">
        <v>11805</v>
      </c>
      <c r="C38" s="878" t="s">
        <v>63</v>
      </c>
      <c r="D38" s="879"/>
      <c r="E38" s="221"/>
      <c r="F38" s="221"/>
      <c r="G38" s="221"/>
      <c r="H38" s="221"/>
      <c r="I38" s="248"/>
      <c r="J38" s="436"/>
      <c r="K38" s="222"/>
      <c r="L38" s="222"/>
    </row>
    <row r="39" spans="1:12" s="223" customFormat="1" ht="15" customHeight="1" thickBot="1" x14ac:dyDescent="0.25">
      <c r="A39" s="788" t="s">
        <v>711</v>
      </c>
      <c r="B39" s="633"/>
      <c r="C39" s="640"/>
      <c r="D39" s="638" t="s">
        <v>1080</v>
      </c>
      <c r="E39" s="221"/>
      <c r="F39" s="221"/>
      <c r="G39" s="221"/>
      <c r="H39" s="221"/>
      <c r="I39" s="248">
        <f>35000</f>
        <v>35000</v>
      </c>
      <c r="J39" s="436">
        <f t="shared" ref="J39" si="1">E39+F39+G39+H39+I39</f>
        <v>35000</v>
      </c>
      <c r="K39" s="222"/>
      <c r="L39" s="222"/>
    </row>
    <row r="40" spans="1:12" s="227" customFormat="1" ht="15" customHeight="1" thickBot="1" x14ac:dyDescent="0.25">
      <c r="A40" s="224"/>
      <c r="B40" s="634"/>
      <c r="C40" s="874" t="s">
        <v>712</v>
      </c>
      <c r="D40" s="880"/>
      <c r="E40" s="439">
        <f>SUM(E3:E39)</f>
        <v>690043</v>
      </c>
      <c r="F40" s="439">
        <f t="shared" ref="F40:J40" si="2">SUM(F3:F39)</f>
        <v>2493352</v>
      </c>
      <c r="G40" s="439">
        <f t="shared" si="2"/>
        <v>500000</v>
      </c>
      <c r="H40" s="439">
        <f t="shared" si="2"/>
        <v>241183</v>
      </c>
      <c r="I40" s="439">
        <f t="shared" si="2"/>
        <v>896960</v>
      </c>
      <c r="J40" s="791">
        <f t="shared" si="2"/>
        <v>4821538</v>
      </c>
      <c r="K40" s="226"/>
      <c r="L40" s="226"/>
    </row>
    <row r="41" spans="1:12" s="227" customFormat="1" ht="15" customHeight="1" x14ac:dyDescent="0.2">
      <c r="A41" s="228"/>
      <c r="B41" s="642"/>
      <c r="C41" s="881" t="s">
        <v>713</v>
      </c>
      <c r="D41" s="881"/>
      <c r="E41" s="693"/>
      <c r="F41" s="693"/>
      <c r="G41" s="693"/>
      <c r="H41" s="693"/>
      <c r="I41" s="694"/>
      <c r="J41" s="695"/>
      <c r="K41" s="226"/>
      <c r="L41" s="226"/>
    </row>
    <row r="42" spans="1:12" s="232" customFormat="1" ht="15" customHeight="1" x14ac:dyDescent="0.2">
      <c r="A42" s="229"/>
      <c r="B42" s="635">
        <v>12200</v>
      </c>
      <c r="C42" s="876" t="s">
        <v>179</v>
      </c>
      <c r="D42" s="877"/>
      <c r="E42" s="230"/>
      <c r="F42" s="230"/>
      <c r="G42" s="230"/>
      <c r="H42" s="230"/>
      <c r="I42" s="440"/>
      <c r="J42" s="437"/>
      <c r="K42" s="231"/>
      <c r="L42" s="231"/>
    </row>
    <row r="43" spans="1:12" ht="15" customHeight="1" x14ac:dyDescent="0.2">
      <c r="A43" s="788"/>
      <c r="B43" s="633" t="s">
        <v>14</v>
      </c>
      <c r="C43" s="882" t="s">
        <v>67</v>
      </c>
      <c r="D43" s="883"/>
      <c r="E43" s="221"/>
      <c r="F43" s="221"/>
      <c r="G43" s="221"/>
      <c r="H43" s="221"/>
      <c r="I43" s="248"/>
      <c r="J43" s="436"/>
    </row>
    <row r="44" spans="1:12" ht="15" customHeight="1" x14ac:dyDescent="0.2">
      <c r="A44" s="788" t="s">
        <v>710</v>
      </c>
      <c r="B44" s="633"/>
      <c r="C44" s="640"/>
      <c r="D44" s="638" t="s">
        <v>931</v>
      </c>
      <c r="E44" s="221">
        <v>14000</v>
      </c>
      <c r="F44" s="221"/>
      <c r="G44" s="221"/>
      <c r="H44" s="221"/>
      <c r="I44" s="248"/>
      <c r="J44" s="436">
        <f t="shared" si="0"/>
        <v>14000</v>
      </c>
    </row>
    <row r="45" spans="1:12" s="236" customFormat="1" ht="15" customHeight="1" x14ac:dyDescent="0.2">
      <c r="A45" s="788" t="s">
        <v>710</v>
      </c>
      <c r="B45" s="633"/>
      <c r="C45" s="640"/>
      <c r="D45" s="638" t="s">
        <v>1081</v>
      </c>
      <c r="E45" s="221">
        <v>10000</v>
      </c>
      <c r="F45" s="221"/>
      <c r="G45" s="221"/>
      <c r="H45" s="221"/>
      <c r="I45" s="248"/>
      <c r="J45" s="436">
        <f t="shared" si="0"/>
        <v>10000</v>
      </c>
      <c r="K45" s="235"/>
      <c r="L45" s="235"/>
    </row>
    <row r="46" spans="1:12" s="236" customFormat="1" ht="15" customHeight="1" x14ac:dyDescent="0.2">
      <c r="A46" s="788" t="s">
        <v>710</v>
      </c>
      <c r="B46" s="633"/>
      <c r="C46" s="640"/>
      <c r="D46" s="638" t="s">
        <v>958</v>
      </c>
      <c r="E46" s="221">
        <v>5700</v>
      </c>
      <c r="F46" s="221"/>
      <c r="G46" s="221"/>
      <c r="H46" s="221"/>
      <c r="I46" s="248"/>
      <c r="J46" s="436">
        <f t="shared" si="0"/>
        <v>5700</v>
      </c>
      <c r="K46" s="235"/>
      <c r="L46" s="235"/>
    </row>
    <row r="47" spans="1:12" s="236" customFormat="1" ht="15" customHeight="1" x14ac:dyDescent="0.2">
      <c r="A47" s="788" t="s">
        <v>710</v>
      </c>
      <c r="B47" s="633"/>
      <c r="C47" s="640"/>
      <c r="D47" s="638" t="s">
        <v>1082</v>
      </c>
      <c r="E47" s="221"/>
      <c r="F47" s="221">
        <v>6800</v>
      </c>
      <c r="G47" s="221"/>
      <c r="H47" s="221"/>
      <c r="I47" s="248"/>
      <c r="J47" s="436">
        <f t="shared" si="0"/>
        <v>6800</v>
      </c>
      <c r="K47" s="235"/>
      <c r="L47" s="235"/>
    </row>
    <row r="48" spans="1:12" s="236" customFormat="1" ht="15" customHeight="1" x14ac:dyDescent="0.2">
      <c r="A48" s="788" t="s">
        <v>710</v>
      </c>
      <c r="B48" s="633"/>
      <c r="C48" s="640"/>
      <c r="D48" s="638" t="s">
        <v>959</v>
      </c>
      <c r="E48" s="221"/>
      <c r="F48" s="221">
        <v>10000</v>
      </c>
      <c r="G48" s="221"/>
      <c r="H48" s="221"/>
      <c r="I48" s="248"/>
      <c r="J48" s="436">
        <f t="shared" si="0"/>
        <v>10000</v>
      </c>
      <c r="K48" s="235"/>
      <c r="L48" s="235"/>
    </row>
    <row r="49" spans="1:30" ht="15" customHeight="1" x14ac:dyDescent="0.2">
      <c r="A49" s="788"/>
      <c r="B49" s="633" t="s">
        <v>15</v>
      </c>
      <c r="C49" s="876" t="s">
        <v>68</v>
      </c>
      <c r="D49" s="877"/>
      <c r="E49" s="221"/>
      <c r="F49" s="221"/>
      <c r="G49" s="221"/>
      <c r="H49" s="221"/>
      <c r="I49" s="248"/>
      <c r="J49" s="436"/>
    </row>
    <row r="50" spans="1:30" s="233" customFormat="1" ht="15" customHeight="1" x14ac:dyDescent="0.2">
      <c r="A50" s="788" t="s">
        <v>710</v>
      </c>
      <c r="B50" s="633"/>
      <c r="C50" s="640"/>
      <c r="D50" s="783" t="s">
        <v>960</v>
      </c>
      <c r="E50" s="221">
        <f>900+2500+1000+2800</f>
        <v>7200</v>
      </c>
      <c r="F50" s="221"/>
      <c r="G50" s="221"/>
      <c r="H50" s="221"/>
      <c r="I50" s="248"/>
      <c r="J50" s="436">
        <f t="shared" si="0"/>
        <v>7200</v>
      </c>
      <c r="M50" s="234"/>
      <c r="N50" s="234"/>
      <c r="O50" s="234"/>
      <c r="P50" s="234"/>
      <c r="Q50" s="234"/>
      <c r="R50" s="234"/>
      <c r="S50" s="234"/>
      <c r="T50" s="234"/>
      <c r="U50" s="234"/>
      <c r="V50" s="234"/>
      <c r="W50" s="234"/>
      <c r="X50" s="234"/>
      <c r="Y50" s="234"/>
      <c r="Z50" s="234"/>
      <c r="AA50" s="234"/>
      <c r="AB50" s="234"/>
      <c r="AC50" s="234"/>
      <c r="AD50" s="234"/>
    </row>
    <row r="51" spans="1:30" s="233" customFormat="1" ht="15" customHeight="1" x14ac:dyDescent="0.2">
      <c r="A51" s="788" t="s">
        <v>710</v>
      </c>
      <c r="B51" s="633"/>
      <c r="C51" s="640"/>
      <c r="D51" s="783" t="s">
        <v>961</v>
      </c>
      <c r="E51" s="221">
        <f>1250+9000+4600</f>
        <v>14850</v>
      </c>
      <c r="F51" s="221"/>
      <c r="G51" s="221"/>
      <c r="H51" s="221"/>
      <c r="I51" s="248"/>
      <c r="J51" s="436">
        <f t="shared" si="0"/>
        <v>14850</v>
      </c>
      <c r="M51" s="234"/>
      <c r="N51" s="234"/>
      <c r="O51" s="234"/>
      <c r="P51" s="234"/>
      <c r="Q51" s="234"/>
      <c r="R51" s="234"/>
      <c r="S51" s="234"/>
      <c r="T51" s="234"/>
      <c r="U51" s="234"/>
      <c r="V51" s="234"/>
      <c r="W51" s="234"/>
      <c r="X51" s="234"/>
      <c r="Y51" s="234"/>
      <c r="Z51" s="234"/>
      <c r="AA51" s="234"/>
      <c r="AB51" s="234"/>
      <c r="AC51" s="234"/>
      <c r="AD51" s="234"/>
    </row>
    <row r="52" spans="1:30" s="233" customFormat="1" ht="15" customHeight="1" x14ac:dyDescent="0.2">
      <c r="A52" s="788" t="s">
        <v>710</v>
      </c>
      <c r="B52" s="633"/>
      <c r="C52" s="640"/>
      <c r="D52" s="783" t="s">
        <v>1044</v>
      </c>
      <c r="E52" s="221">
        <v>10000</v>
      </c>
      <c r="F52" s="221"/>
      <c r="G52" s="221"/>
      <c r="H52" s="221"/>
      <c r="I52" s="248"/>
      <c r="J52" s="436">
        <f t="shared" si="0"/>
        <v>10000</v>
      </c>
      <c r="M52" s="234"/>
      <c r="N52" s="234"/>
      <c r="O52" s="234"/>
      <c r="P52" s="234"/>
      <c r="Q52" s="234"/>
      <c r="R52" s="234"/>
      <c r="S52" s="234"/>
      <c r="T52" s="234"/>
      <c r="U52" s="234"/>
      <c r="V52" s="234"/>
      <c r="W52" s="234"/>
      <c r="X52" s="234"/>
      <c r="Y52" s="234"/>
      <c r="Z52" s="234"/>
      <c r="AA52" s="234"/>
      <c r="AB52" s="234"/>
      <c r="AC52" s="234"/>
      <c r="AD52" s="234"/>
    </row>
    <row r="53" spans="1:30" s="233" customFormat="1" ht="30" customHeight="1" x14ac:dyDescent="0.2">
      <c r="A53" s="788" t="s">
        <v>710</v>
      </c>
      <c r="B53" s="633"/>
      <c r="C53" s="640"/>
      <c r="D53" s="783" t="s">
        <v>1045</v>
      </c>
      <c r="E53" s="221">
        <v>22000</v>
      </c>
      <c r="F53" s="221"/>
      <c r="G53" s="221"/>
      <c r="H53" s="221"/>
      <c r="I53" s="248"/>
      <c r="J53" s="436">
        <f t="shared" si="0"/>
        <v>22000</v>
      </c>
      <c r="M53" s="234"/>
      <c r="N53" s="234"/>
      <c r="O53" s="234"/>
      <c r="P53" s="234"/>
      <c r="Q53" s="234"/>
      <c r="R53" s="234"/>
      <c r="S53" s="234"/>
      <c r="T53" s="234"/>
      <c r="U53" s="234"/>
      <c r="V53" s="234"/>
      <c r="W53" s="234"/>
      <c r="X53" s="234"/>
      <c r="Y53" s="234"/>
      <c r="Z53" s="234"/>
      <c r="AA53" s="234"/>
      <c r="AB53" s="234"/>
      <c r="AC53" s="234"/>
      <c r="AD53" s="234"/>
    </row>
    <row r="54" spans="1:30" s="233" customFormat="1" ht="15" customHeight="1" x14ac:dyDescent="0.2">
      <c r="A54" s="788" t="s">
        <v>710</v>
      </c>
      <c r="B54" s="633"/>
      <c r="C54" s="640"/>
      <c r="D54" s="783" t="s">
        <v>962</v>
      </c>
      <c r="E54" s="221">
        <v>7000</v>
      </c>
      <c r="F54" s="221"/>
      <c r="G54" s="221"/>
      <c r="H54" s="221"/>
      <c r="I54" s="248"/>
      <c r="J54" s="436">
        <f t="shared" si="0"/>
        <v>7000</v>
      </c>
      <c r="M54" s="234"/>
      <c r="N54" s="234"/>
      <c r="O54" s="234"/>
      <c r="P54" s="234"/>
      <c r="Q54" s="234"/>
      <c r="R54" s="234"/>
      <c r="S54" s="234"/>
      <c r="T54" s="234"/>
      <c r="U54" s="234"/>
      <c r="V54" s="234"/>
      <c r="W54" s="234"/>
      <c r="X54" s="234"/>
      <c r="Y54" s="234"/>
      <c r="Z54" s="234"/>
      <c r="AA54" s="234"/>
      <c r="AB54" s="234"/>
      <c r="AC54" s="234"/>
      <c r="AD54" s="234"/>
    </row>
    <row r="55" spans="1:30" s="233" customFormat="1" ht="15" customHeight="1" x14ac:dyDescent="0.2">
      <c r="A55" s="788" t="s">
        <v>710</v>
      </c>
      <c r="B55" s="633"/>
      <c r="C55" s="640"/>
      <c r="D55" s="783" t="s">
        <v>963</v>
      </c>
      <c r="E55" s="221">
        <v>2400</v>
      </c>
      <c r="F55" s="221"/>
      <c r="G55" s="221"/>
      <c r="H55" s="221"/>
      <c r="I55" s="248"/>
      <c r="J55" s="436">
        <f t="shared" si="0"/>
        <v>2400</v>
      </c>
      <c r="M55" s="234"/>
      <c r="N55" s="234"/>
      <c r="O55" s="234"/>
      <c r="P55" s="234"/>
      <c r="Q55" s="234"/>
      <c r="R55" s="234"/>
      <c r="S55" s="234"/>
      <c r="T55" s="234"/>
      <c r="U55" s="234"/>
      <c r="V55" s="234"/>
      <c r="W55" s="234"/>
      <c r="X55" s="234"/>
      <c r="Y55" s="234"/>
      <c r="Z55" s="234"/>
      <c r="AA55" s="234"/>
      <c r="AB55" s="234"/>
      <c r="AC55" s="234"/>
      <c r="AD55" s="234"/>
    </row>
    <row r="56" spans="1:30" s="233" customFormat="1" ht="15" customHeight="1" x14ac:dyDescent="0.2">
      <c r="A56" s="788" t="s">
        <v>710</v>
      </c>
      <c r="B56" s="633"/>
      <c r="C56" s="640"/>
      <c r="D56" s="783" t="s">
        <v>964</v>
      </c>
      <c r="E56" s="221">
        <v>5000</v>
      </c>
      <c r="F56" s="221"/>
      <c r="G56" s="221"/>
      <c r="H56" s="221"/>
      <c r="I56" s="248"/>
      <c r="J56" s="436">
        <f t="shared" si="0"/>
        <v>5000</v>
      </c>
      <c r="M56" s="234"/>
      <c r="N56" s="234"/>
      <c r="O56" s="234"/>
      <c r="P56" s="234"/>
      <c r="Q56" s="234"/>
      <c r="R56" s="234"/>
      <c r="S56" s="234"/>
      <c r="T56" s="234"/>
      <c r="U56" s="234"/>
      <c r="V56" s="234"/>
      <c r="W56" s="234"/>
      <c r="X56" s="234"/>
      <c r="Y56" s="234"/>
      <c r="Z56" s="234"/>
      <c r="AA56" s="234"/>
      <c r="AB56" s="234"/>
      <c r="AC56" s="234"/>
      <c r="AD56" s="234"/>
    </row>
    <row r="57" spans="1:30" s="233" customFormat="1" ht="15" customHeight="1" x14ac:dyDescent="0.2">
      <c r="A57" s="788"/>
      <c r="B57" s="633">
        <v>12203</v>
      </c>
      <c r="C57" s="876" t="s">
        <v>239</v>
      </c>
      <c r="D57" s="877"/>
      <c r="E57" s="221"/>
      <c r="F57" s="221"/>
      <c r="G57" s="221"/>
      <c r="H57" s="221"/>
      <c r="I57" s="248"/>
      <c r="J57" s="436"/>
      <c r="M57" s="234"/>
      <c r="N57" s="234"/>
      <c r="O57" s="234"/>
      <c r="P57" s="234"/>
      <c r="Q57" s="234"/>
      <c r="R57" s="234"/>
      <c r="S57" s="234"/>
      <c r="T57" s="234"/>
      <c r="U57" s="234"/>
      <c r="V57" s="234"/>
      <c r="W57" s="234"/>
      <c r="X57" s="234"/>
      <c r="Y57" s="234"/>
      <c r="Z57" s="234"/>
      <c r="AA57" s="234"/>
      <c r="AB57" s="234"/>
      <c r="AC57" s="234"/>
      <c r="AD57" s="234"/>
    </row>
    <row r="58" spans="1:30" s="233" customFormat="1" ht="15" customHeight="1" x14ac:dyDescent="0.2">
      <c r="A58" s="788" t="s">
        <v>710</v>
      </c>
      <c r="B58" s="633"/>
      <c r="C58" s="640"/>
      <c r="D58" s="638" t="s">
        <v>933</v>
      </c>
      <c r="E58" s="221">
        <v>2000</v>
      </c>
      <c r="F58" s="221"/>
      <c r="G58" s="221"/>
      <c r="H58" s="221"/>
      <c r="I58" s="248"/>
      <c r="J58" s="436">
        <f t="shared" si="0"/>
        <v>2000</v>
      </c>
      <c r="M58" s="234"/>
      <c r="N58" s="234"/>
      <c r="O58" s="234"/>
      <c r="P58" s="234"/>
      <c r="Q58" s="234"/>
      <c r="R58" s="234"/>
      <c r="S58" s="234"/>
      <c r="T58" s="234"/>
      <c r="U58" s="234"/>
      <c r="V58" s="234"/>
      <c r="W58" s="234"/>
      <c r="X58" s="234"/>
      <c r="Y58" s="234"/>
      <c r="Z58" s="234"/>
      <c r="AA58" s="234"/>
      <c r="AB58" s="234"/>
      <c r="AC58" s="234"/>
      <c r="AD58" s="234"/>
    </row>
    <row r="59" spans="1:30" s="233" customFormat="1" ht="15" customHeight="1" x14ac:dyDescent="0.2">
      <c r="A59" s="788" t="s">
        <v>710</v>
      </c>
      <c r="B59" s="633" t="s">
        <v>19</v>
      </c>
      <c r="C59" s="876" t="s">
        <v>233</v>
      </c>
      <c r="D59" s="877"/>
      <c r="E59" s="221"/>
      <c r="F59" s="221"/>
      <c r="G59" s="221"/>
      <c r="H59" s="221"/>
      <c r="I59" s="248"/>
      <c r="J59" s="436"/>
      <c r="M59" s="234"/>
      <c r="N59" s="234"/>
      <c r="O59" s="234"/>
      <c r="P59" s="234"/>
      <c r="Q59" s="234"/>
      <c r="R59" s="234"/>
      <c r="S59" s="234"/>
      <c r="T59" s="234"/>
      <c r="U59" s="234"/>
      <c r="V59" s="234"/>
      <c r="W59" s="234"/>
      <c r="X59" s="234"/>
      <c r="Y59" s="234"/>
      <c r="Z59" s="234"/>
      <c r="AA59" s="234"/>
      <c r="AB59" s="234"/>
      <c r="AC59" s="234"/>
      <c r="AD59" s="234"/>
    </row>
    <row r="60" spans="1:30" s="233" customFormat="1" ht="15" customHeight="1" x14ac:dyDescent="0.2">
      <c r="A60" s="788" t="s">
        <v>711</v>
      </c>
      <c r="B60" s="633"/>
      <c r="C60" s="640"/>
      <c r="D60" s="783" t="s">
        <v>932</v>
      </c>
      <c r="E60" s="221">
        <v>940</v>
      </c>
      <c r="F60" s="221"/>
      <c r="G60" s="221"/>
      <c r="H60" s="221"/>
      <c r="I60" s="248"/>
      <c r="J60" s="436">
        <f t="shared" si="0"/>
        <v>940</v>
      </c>
      <c r="M60" s="234"/>
      <c r="N60" s="234"/>
      <c r="O60" s="234"/>
      <c r="P60" s="234"/>
      <c r="Q60" s="234"/>
      <c r="R60" s="234"/>
      <c r="S60" s="234"/>
      <c r="T60" s="234"/>
      <c r="U60" s="234"/>
      <c r="V60" s="234"/>
      <c r="W60" s="234"/>
      <c r="X60" s="234"/>
      <c r="Y60" s="234"/>
      <c r="Z60" s="234"/>
      <c r="AA60" s="234"/>
      <c r="AB60" s="234"/>
      <c r="AC60" s="234"/>
      <c r="AD60" s="234"/>
    </row>
    <row r="61" spans="1:30" s="233" customFormat="1" ht="15" customHeight="1" x14ac:dyDescent="0.2">
      <c r="A61" s="788" t="s">
        <v>711</v>
      </c>
      <c r="B61" s="633"/>
      <c r="C61" s="640"/>
      <c r="D61" s="783" t="s">
        <v>955</v>
      </c>
      <c r="E61" s="221">
        <v>1000</v>
      </c>
      <c r="F61" s="221"/>
      <c r="G61" s="221"/>
      <c r="H61" s="221"/>
      <c r="I61" s="248"/>
      <c r="J61" s="436">
        <f t="shared" si="0"/>
        <v>1000</v>
      </c>
      <c r="M61" s="234"/>
      <c r="N61" s="234"/>
      <c r="O61" s="234"/>
      <c r="P61" s="234"/>
      <c r="Q61" s="234"/>
      <c r="R61" s="234"/>
      <c r="S61" s="234"/>
      <c r="T61" s="234"/>
      <c r="U61" s="234"/>
      <c r="V61" s="234"/>
      <c r="W61" s="234"/>
      <c r="X61" s="234"/>
      <c r="Y61" s="234"/>
      <c r="Z61" s="234"/>
      <c r="AA61" s="234"/>
      <c r="AB61" s="234"/>
      <c r="AC61" s="234"/>
      <c r="AD61" s="234"/>
    </row>
    <row r="62" spans="1:30" s="233" customFormat="1" ht="15" customHeight="1" x14ac:dyDescent="0.2">
      <c r="A62" s="788"/>
      <c r="B62" s="633" t="s">
        <v>22</v>
      </c>
      <c r="C62" s="876" t="s">
        <v>229</v>
      </c>
      <c r="D62" s="877"/>
      <c r="E62" s="221"/>
      <c r="F62" s="221"/>
      <c r="G62" s="221"/>
      <c r="H62" s="221"/>
      <c r="I62" s="248"/>
      <c r="J62" s="436"/>
      <c r="M62" s="234"/>
      <c r="N62" s="234"/>
      <c r="O62" s="234"/>
      <c r="P62" s="234"/>
      <c r="Q62" s="234"/>
      <c r="R62" s="234"/>
      <c r="S62" s="234"/>
      <c r="T62" s="234"/>
      <c r="U62" s="234"/>
      <c r="V62" s="234"/>
      <c r="W62" s="234"/>
      <c r="X62" s="234"/>
      <c r="Y62" s="234"/>
      <c r="Z62" s="234"/>
      <c r="AA62" s="234"/>
      <c r="AB62" s="234"/>
      <c r="AC62" s="234"/>
      <c r="AD62" s="234"/>
    </row>
    <row r="63" spans="1:30" s="233" customFormat="1" ht="15" customHeight="1" x14ac:dyDescent="0.2">
      <c r="A63" s="788" t="s">
        <v>710</v>
      </c>
      <c r="B63" s="633"/>
      <c r="C63" s="640"/>
      <c r="D63" s="783" t="s">
        <v>932</v>
      </c>
      <c r="E63" s="221">
        <v>749</v>
      </c>
      <c r="F63" s="221"/>
      <c r="G63" s="221"/>
      <c r="H63" s="221"/>
      <c r="I63" s="248"/>
      <c r="J63" s="436">
        <f t="shared" si="0"/>
        <v>749</v>
      </c>
      <c r="M63" s="234"/>
      <c r="N63" s="234"/>
      <c r="O63" s="234"/>
      <c r="P63" s="234"/>
      <c r="Q63" s="234"/>
      <c r="R63" s="234"/>
      <c r="S63" s="234"/>
      <c r="T63" s="234"/>
      <c r="U63" s="234"/>
      <c r="V63" s="234"/>
      <c r="W63" s="234"/>
      <c r="X63" s="234"/>
      <c r="Y63" s="234"/>
      <c r="Z63" s="234"/>
      <c r="AA63" s="234"/>
      <c r="AB63" s="234"/>
      <c r="AC63" s="234"/>
      <c r="AD63" s="234"/>
    </row>
    <row r="64" spans="1:30" s="233" customFormat="1" ht="15" customHeight="1" x14ac:dyDescent="0.2">
      <c r="A64" s="788"/>
      <c r="B64" s="633">
        <v>40105</v>
      </c>
      <c r="C64" s="876" t="s">
        <v>81</v>
      </c>
      <c r="D64" s="877"/>
      <c r="E64" s="221"/>
      <c r="F64" s="221"/>
      <c r="G64" s="221"/>
      <c r="H64" s="221"/>
      <c r="I64" s="248"/>
      <c r="J64" s="436"/>
      <c r="M64" s="234"/>
      <c r="N64" s="234"/>
      <c r="O64" s="234"/>
      <c r="P64" s="234"/>
      <c r="Q64" s="234"/>
      <c r="R64" s="234"/>
      <c r="S64" s="234"/>
      <c r="T64" s="234"/>
      <c r="U64" s="234"/>
      <c r="V64" s="234"/>
      <c r="W64" s="234"/>
      <c r="X64" s="234"/>
      <c r="Y64" s="234"/>
      <c r="Z64" s="234"/>
      <c r="AA64" s="234"/>
      <c r="AB64" s="234"/>
      <c r="AC64" s="234"/>
      <c r="AD64" s="234"/>
    </row>
    <row r="65" spans="1:30" s="233" customFormat="1" ht="15" customHeight="1" x14ac:dyDescent="0.2">
      <c r="A65" s="788" t="s">
        <v>710</v>
      </c>
      <c r="B65" s="633"/>
      <c r="C65" s="789"/>
      <c r="D65" s="783" t="s">
        <v>1052</v>
      </c>
      <c r="E65" s="221"/>
      <c r="F65" s="221">
        <v>7700</v>
      </c>
      <c r="G65" s="221"/>
      <c r="H65" s="221"/>
      <c r="I65" s="248"/>
      <c r="J65" s="436">
        <f t="shared" si="0"/>
        <v>7700</v>
      </c>
      <c r="M65" s="234"/>
      <c r="N65" s="234"/>
      <c r="O65" s="234"/>
      <c r="P65" s="234"/>
      <c r="Q65" s="234"/>
      <c r="R65" s="234"/>
      <c r="S65" s="234"/>
      <c r="T65" s="234"/>
      <c r="U65" s="234"/>
      <c r="V65" s="234"/>
      <c r="W65" s="234"/>
      <c r="X65" s="234"/>
      <c r="Y65" s="234"/>
      <c r="Z65" s="234"/>
      <c r="AA65" s="234"/>
      <c r="AB65" s="234"/>
      <c r="AC65" s="234"/>
      <c r="AD65" s="234"/>
    </row>
    <row r="66" spans="1:30" s="233" customFormat="1" ht="15" customHeight="1" x14ac:dyDescent="0.2">
      <c r="A66" s="788" t="s">
        <v>710</v>
      </c>
      <c r="B66" s="633"/>
      <c r="C66" s="789"/>
      <c r="D66" s="783" t="s">
        <v>1054</v>
      </c>
      <c r="E66" s="221"/>
      <c r="F66" s="221">
        <v>3800</v>
      </c>
      <c r="G66" s="221"/>
      <c r="H66" s="221"/>
      <c r="I66" s="248"/>
      <c r="J66" s="436">
        <f t="shared" si="0"/>
        <v>3800</v>
      </c>
      <c r="M66" s="234"/>
      <c r="N66" s="234"/>
      <c r="O66" s="234"/>
      <c r="P66" s="234"/>
      <c r="Q66" s="234"/>
      <c r="R66" s="234"/>
      <c r="S66" s="234"/>
      <c r="T66" s="234"/>
      <c r="U66" s="234"/>
      <c r="V66" s="234"/>
      <c r="W66" s="234"/>
      <c r="X66" s="234"/>
      <c r="Y66" s="234"/>
      <c r="Z66" s="234"/>
      <c r="AA66" s="234"/>
      <c r="AB66" s="234"/>
      <c r="AC66" s="234"/>
      <c r="AD66" s="234"/>
    </row>
    <row r="67" spans="1:30" s="233" customFormat="1" ht="15" customHeight="1" x14ac:dyDescent="0.2">
      <c r="A67" s="788" t="s">
        <v>710</v>
      </c>
      <c r="B67" s="633"/>
      <c r="C67" s="640"/>
      <c r="D67" s="783" t="s">
        <v>932</v>
      </c>
      <c r="E67" s="221">
        <v>1165</v>
      </c>
      <c r="F67" s="221"/>
      <c r="G67" s="221"/>
      <c r="H67" s="221"/>
      <c r="I67" s="248"/>
      <c r="J67" s="436">
        <f t="shared" si="0"/>
        <v>1165</v>
      </c>
      <c r="M67" s="234"/>
      <c r="N67" s="234"/>
      <c r="O67" s="234"/>
      <c r="P67" s="234"/>
      <c r="Q67" s="234"/>
      <c r="R67" s="234"/>
      <c r="S67" s="234"/>
      <c r="T67" s="234"/>
      <c r="U67" s="234"/>
      <c r="V67" s="234"/>
      <c r="W67" s="234"/>
      <c r="X67" s="234"/>
      <c r="Y67" s="234"/>
      <c r="Z67" s="234"/>
      <c r="AA67" s="234"/>
      <c r="AB67" s="234"/>
      <c r="AC67" s="234"/>
      <c r="AD67" s="234"/>
    </row>
    <row r="68" spans="1:30" s="233" customFormat="1" ht="15" customHeight="1" x14ac:dyDescent="0.2">
      <c r="A68" s="788"/>
      <c r="B68" s="633">
        <v>40106</v>
      </c>
      <c r="C68" s="876" t="s">
        <v>82</v>
      </c>
      <c r="D68" s="877"/>
      <c r="E68" s="221"/>
      <c r="F68" s="221"/>
      <c r="G68" s="221"/>
      <c r="H68" s="221"/>
      <c r="I68" s="248"/>
      <c r="J68" s="436"/>
      <c r="M68" s="234"/>
      <c r="N68" s="234"/>
      <c r="O68" s="234"/>
      <c r="P68" s="234"/>
      <c r="Q68" s="234"/>
      <c r="R68" s="234"/>
      <c r="S68" s="234"/>
      <c r="T68" s="234"/>
      <c r="U68" s="234"/>
      <c r="V68" s="234"/>
      <c r="W68" s="234"/>
      <c r="X68" s="234"/>
      <c r="Y68" s="234"/>
      <c r="Z68" s="234"/>
      <c r="AA68" s="234"/>
      <c r="AB68" s="234"/>
      <c r="AC68" s="234"/>
      <c r="AD68" s="234"/>
    </row>
    <row r="69" spans="1:30" s="233" customFormat="1" ht="15" customHeight="1" x14ac:dyDescent="0.2">
      <c r="A69" s="788" t="s">
        <v>710</v>
      </c>
      <c r="B69" s="633"/>
      <c r="C69" s="789"/>
      <c r="D69" s="783" t="s">
        <v>1053</v>
      </c>
      <c r="E69" s="221"/>
      <c r="F69" s="221">
        <v>2600</v>
      </c>
      <c r="G69" s="221"/>
      <c r="H69" s="221"/>
      <c r="I69" s="248"/>
      <c r="J69" s="436">
        <f t="shared" si="0"/>
        <v>2600</v>
      </c>
      <c r="M69" s="234"/>
      <c r="N69" s="234"/>
      <c r="O69" s="234"/>
      <c r="P69" s="234"/>
      <c r="Q69" s="234"/>
      <c r="R69" s="234"/>
      <c r="S69" s="234"/>
      <c r="T69" s="234"/>
      <c r="U69" s="234"/>
      <c r="V69" s="234"/>
      <c r="W69" s="234"/>
      <c r="X69" s="234"/>
      <c r="Y69" s="234"/>
      <c r="Z69" s="234"/>
      <c r="AA69" s="234"/>
      <c r="AB69" s="234"/>
      <c r="AC69" s="234"/>
      <c r="AD69" s="234"/>
    </row>
    <row r="70" spans="1:30" s="233" customFormat="1" ht="15" customHeight="1" x14ac:dyDescent="0.2">
      <c r="A70" s="788" t="s">
        <v>710</v>
      </c>
      <c r="B70" s="633"/>
      <c r="C70" s="640"/>
      <c r="D70" s="783" t="s">
        <v>932</v>
      </c>
      <c r="E70" s="221">
        <v>797</v>
      </c>
      <c r="F70" s="221"/>
      <c r="G70" s="221"/>
      <c r="H70" s="221"/>
      <c r="I70" s="248"/>
      <c r="J70" s="436">
        <f t="shared" si="0"/>
        <v>797</v>
      </c>
      <c r="M70" s="234"/>
      <c r="N70" s="234"/>
      <c r="O70" s="234"/>
      <c r="P70" s="234"/>
      <c r="Q70" s="234"/>
      <c r="R70" s="234"/>
      <c r="S70" s="234"/>
      <c r="T70" s="234"/>
      <c r="U70" s="234"/>
      <c r="V70" s="234"/>
      <c r="W70" s="234"/>
      <c r="X70" s="234"/>
      <c r="Y70" s="234"/>
      <c r="Z70" s="234"/>
      <c r="AA70" s="234"/>
      <c r="AB70" s="234"/>
      <c r="AC70" s="234"/>
      <c r="AD70" s="234"/>
    </row>
    <row r="71" spans="1:30" s="233" customFormat="1" ht="15" customHeight="1" x14ac:dyDescent="0.2">
      <c r="A71" s="788"/>
      <c r="B71" s="633">
        <v>40108</v>
      </c>
      <c r="C71" s="876" t="s">
        <v>84</v>
      </c>
      <c r="D71" s="877"/>
      <c r="E71" s="221"/>
      <c r="F71" s="221"/>
      <c r="G71" s="221"/>
      <c r="H71" s="221"/>
      <c r="I71" s="248"/>
      <c r="J71" s="436"/>
      <c r="M71" s="234"/>
      <c r="N71" s="234"/>
      <c r="O71" s="234"/>
      <c r="P71" s="234"/>
      <c r="Q71" s="234"/>
      <c r="R71" s="234"/>
      <c r="S71" s="234"/>
      <c r="T71" s="234"/>
      <c r="U71" s="234"/>
      <c r="V71" s="234"/>
      <c r="W71" s="234"/>
      <c r="X71" s="234"/>
      <c r="Y71" s="234"/>
      <c r="Z71" s="234"/>
      <c r="AA71" s="234"/>
      <c r="AB71" s="234"/>
      <c r="AC71" s="234"/>
      <c r="AD71" s="234"/>
    </row>
    <row r="72" spans="1:30" s="233" customFormat="1" ht="15" customHeight="1" x14ac:dyDescent="0.2">
      <c r="A72" s="788" t="s">
        <v>710</v>
      </c>
      <c r="B72" s="633"/>
      <c r="C72" s="640"/>
      <c r="D72" s="783" t="s">
        <v>932</v>
      </c>
      <c r="E72" s="221">
        <v>1689</v>
      </c>
      <c r="F72" s="221"/>
      <c r="G72" s="221"/>
      <c r="H72" s="221"/>
      <c r="I72" s="248"/>
      <c r="J72" s="436">
        <f t="shared" si="0"/>
        <v>1689</v>
      </c>
      <c r="M72" s="234"/>
      <c r="N72" s="234"/>
      <c r="O72" s="234"/>
      <c r="P72" s="234"/>
      <c r="Q72" s="234"/>
      <c r="R72" s="234"/>
      <c r="S72" s="234"/>
      <c r="T72" s="234"/>
      <c r="U72" s="234"/>
      <c r="V72" s="234"/>
      <c r="W72" s="234"/>
      <c r="X72" s="234"/>
      <c r="Y72" s="234"/>
      <c r="Z72" s="234"/>
      <c r="AA72" s="234"/>
      <c r="AB72" s="234"/>
      <c r="AC72" s="234"/>
      <c r="AD72" s="234"/>
    </row>
    <row r="73" spans="1:30" s="233" customFormat="1" ht="15" customHeight="1" x14ac:dyDescent="0.2">
      <c r="A73" s="788"/>
      <c r="B73" s="633">
        <v>40110</v>
      </c>
      <c r="C73" s="876" t="s">
        <v>638</v>
      </c>
      <c r="D73" s="877"/>
      <c r="E73" s="221"/>
      <c r="F73" s="221"/>
      <c r="G73" s="221"/>
      <c r="H73" s="221"/>
      <c r="I73" s="248"/>
      <c r="J73" s="436"/>
      <c r="M73" s="234"/>
      <c r="N73" s="234"/>
      <c r="O73" s="234"/>
      <c r="P73" s="234"/>
      <c r="Q73" s="234"/>
      <c r="R73" s="234"/>
      <c r="S73" s="234"/>
      <c r="T73" s="234"/>
      <c r="U73" s="234"/>
      <c r="V73" s="234"/>
      <c r="W73" s="234"/>
      <c r="X73" s="234"/>
      <c r="Y73" s="234"/>
      <c r="Z73" s="234"/>
      <c r="AA73" s="234"/>
      <c r="AB73" s="234"/>
      <c r="AC73" s="234"/>
      <c r="AD73" s="234"/>
    </row>
    <row r="74" spans="1:30" s="233" customFormat="1" ht="15" customHeight="1" x14ac:dyDescent="0.2">
      <c r="A74" s="788" t="s">
        <v>710</v>
      </c>
      <c r="B74" s="633"/>
      <c r="C74" s="640"/>
      <c r="D74" s="783" t="s">
        <v>932</v>
      </c>
      <c r="E74" s="221">
        <v>660</v>
      </c>
      <c r="F74" s="221"/>
      <c r="G74" s="221"/>
      <c r="H74" s="221"/>
      <c r="I74" s="248"/>
      <c r="J74" s="436">
        <f t="shared" ref="J74" si="3">E74+F74+G74+H74+I74</f>
        <v>660</v>
      </c>
      <c r="M74" s="234"/>
      <c r="N74" s="234"/>
      <c r="O74" s="234"/>
      <c r="P74" s="234"/>
      <c r="Q74" s="234"/>
      <c r="R74" s="234"/>
      <c r="S74" s="234"/>
      <c r="T74" s="234"/>
      <c r="U74" s="234"/>
      <c r="V74" s="234"/>
      <c r="W74" s="234"/>
      <c r="X74" s="234"/>
      <c r="Y74" s="234"/>
      <c r="Z74" s="234"/>
      <c r="AA74" s="234"/>
      <c r="AB74" s="234"/>
      <c r="AC74" s="234"/>
      <c r="AD74" s="234"/>
    </row>
    <row r="75" spans="1:30" s="233" customFormat="1" ht="15" customHeight="1" x14ac:dyDescent="0.2">
      <c r="A75" s="788"/>
      <c r="B75" s="633" t="s">
        <v>23</v>
      </c>
      <c r="C75" s="876" t="s">
        <v>934</v>
      </c>
      <c r="D75" s="877"/>
      <c r="E75" s="221"/>
      <c r="F75" s="221"/>
      <c r="G75" s="221"/>
      <c r="H75" s="221"/>
      <c r="I75" s="248"/>
      <c r="J75" s="436"/>
      <c r="M75" s="234"/>
      <c r="N75" s="234"/>
      <c r="O75" s="234"/>
      <c r="P75" s="234"/>
      <c r="Q75" s="234"/>
      <c r="R75" s="234"/>
      <c r="S75" s="234"/>
      <c r="T75" s="234"/>
      <c r="U75" s="234"/>
      <c r="V75" s="234"/>
      <c r="W75" s="234"/>
      <c r="X75" s="234"/>
      <c r="Y75" s="234"/>
      <c r="Z75" s="234"/>
      <c r="AA75" s="234"/>
      <c r="AB75" s="234"/>
      <c r="AC75" s="234"/>
      <c r="AD75" s="234"/>
    </row>
    <row r="76" spans="1:30" s="233" customFormat="1" ht="15" customHeight="1" x14ac:dyDescent="0.2">
      <c r="A76" s="788" t="s">
        <v>710</v>
      </c>
      <c r="B76" s="633"/>
      <c r="C76" s="640"/>
      <c r="D76" s="784" t="s">
        <v>952</v>
      </c>
      <c r="E76" s="221">
        <v>9368</v>
      </c>
      <c r="F76" s="221"/>
      <c r="G76" s="221"/>
      <c r="H76" s="221"/>
      <c r="I76" s="248"/>
      <c r="J76" s="436">
        <f t="shared" si="0"/>
        <v>9368</v>
      </c>
      <c r="M76" s="234"/>
      <c r="N76" s="234"/>
      <c r="O76" s="234"/>
      <c r="P76" s="234"/>
      <c r="Q76" s="234"/>
      <c r="R76" s="234"/>
      <c r="S76" s="234"/>
      <c r="T76" s="234"/>
      <c r="U76" s="234"/>
      <c r="V76" s="234"/>
      <c r="W76" s="234"/>
      <c r="X76" s="234"/>
      <c r="Y76" s="234"/>
      <c r="Z76" s="234"/>
      <c r="AA76" s="234"/>
      <c r="AB76" s="234"/>
      <c r="AC76" s="234"/>
      <c r="AD76" s="234"/>
    </row>
    <row r="77" spans="1:30" s="233" customFormat="1" ht="15" customHeight="1" x14ac:dyDescent="0.2">
      <c r="A77" s="788" t="s">
        <v>711</v>
      </c>
      <c r="B77" s="633"/>
      <c r="C77" s="640"/>
      <c r="D77" s="784" t="s">
        <v>952</v>
      </c>
      <c r="E77" s="221">
        <v>2257</v>
      </c>
      <c r="F77" s="221"/>
      <c r="G77" s="221"/>
      <c r="H77" s="221"/>
      <c r="I77" s="248"/>
      <c r="J77" s="436">
        <f t="shared" si="0"/>
        <v>2257</v>
      </c>
      <c r="M77" s="234"/>
      <c r="N77" s="234"/>
      <c r="O77" s="234"/>
      <c r="P77" s="234"/>
      <c r="Q77" s="234"/>
      <c r="R77" s="234"/>
      <c r="S77" s="234"/>
      <c r="T77" s="234"/>
      <c r="U77" s="234"/>
      <c r="V77" s="234"/>
      <c r="W77" s="234"/>
      <c r="X77" s="234"/>
      <c r="Y77" s="234"/>
      <c r="Z77" s="234"/>
      <c r="AA77" s="234"/>
      <c r="AB77" s="234"/>
      <c r="AC77" s="234"/>
      <c r="AD77" s="234"/>
    </row>
    <row r="78" spans="1:30" s="233" customFormat="1" ht="15" customHeight="1" x14ac:dyDescent="0.2">
      <c r="A78" s="788" t="s">
        <v>710</v>
      </c>
      <c r="B78" s="633"/>
      <c r="C78" s="640"/>
      <c r="D78" s="784" t="s">
        <v>1089</v>
      </c>
      <c r="E78" s="221">
        <v>2000</v>
      </c>
      <c r="F78" s="221"/>
      <c r="G78" s="221"/>
      <c r="H78" s="221"/>
      <c r="I78" s="248"/>
      <c r="J78" s="436">
        <f t="shared" si="0"/>
        <v>2000</v>
      </c>
      <c r="M78" s="234"/>
      <c r="N78" s="234"/>
      <c r="O78" s="234"/>
      <c r="P78" s="234"/>
      <c r="Q78" s="234"/>
      <c r="R78" s="234"/>
      <c r="S78" s="234"/>
      <c r="T78" s="234"/>
      <c r="U78" s="234"/>
      <c r="V78" s="234"/>
      <c r="W78" s="234"/>
      <c r="X78" s="234"/>
      <c r="Y78" s="234"/>
      <c r="Z78" s="234"/>
      <c r="AA78" s="234"/>
      <c r="AB78" s="234"/>
      <c r="AC78" s="234"/>
      <c r="AD78" s="234"/>
    </row>
    <row r="79" spans="1:30" s="233" customFormat="1" ht="15" customHeight="1" x14ac:dyDescent="0.2">
      <c r="A79" s="788" t="s">
        <v>710</v>
      </c>
      <c r="B79" s="633"/>
      <c r="C79" s="640"/>
      <c r="D79" s="784" t="s">
        <v>1090</v>
      </c>
      <c r="E79" s="221"/>
      <c r="F79" s="221">
        <v>3700</v>
      </c>
      <c r="G79" s="221"/>
      <c r="H79" s="221"/>
      <c r="I79" s="248"/>
      <c r="J79" s="436">
        <f t="shared" si="0"/>
        <v>3700</v>
      </c>
      <c r="M79" s="234"/>
      <c r="N79" s="234"/>
      <c r="O79" s="234"/>
      <c r="P79" s="234"/>
      <c r="Q79" s="234"/>
      <c r="R79" s="234"/>
      <c r="S79" s="234"/>
      <c r="T79" s="234"/>
      <c r="U79" s="234"/>
      <c r="V79" s="234"/>
      <c r="W79" s="234"/>
      <c r="X79" s="234"/>
      <c r="Y79" s="234"/>
      <c r="Z79" s="234"/>
      <c r="AA79" s="234"/>
      <c r="AB79" s="234"/>
      <c r="AC79" s="234"/>
      <c r="AD79" s="234"/>
    </row>
    <row r="80" spans="1:30" s="233" customFormat="1" ht="15" customHeight="1" x14ac:dyDescent="0.2">
      <c r="A80" s="788" t="s">
        <v>710</v>
      </c>
      <c r="B80" s="633"/>
      <c r="C80" s="640"/>
      <c r="D80" s="736" t="s">
        <v>1091</v>
      </c>
      <c r="E80" s="221">
        <v>3000</v>
      </c>
      <c r="F80" s="221"/>
      <c r="G80" s="221"/>
      <c r="H80" s="221"/>
      <c r="I80" s="248"/>
      <c r="J80" s="436">
        <f t="shared" si="0"/>
        <v>3000</v>
      </c>
      <c r="M80" s="234"/>
      <c r="N80" s="234"/>
      <c r="O80" s="234"/>
      <c r="P80" s="234"/>
      <c r="Q80" s="234"/>
      <c r="R80" s="234"/>
      <c r="S80" s="234"/>
      <c r="T80" s="234"/>
      <c r="U80" s="234"/>
      <c r="V80" s="234"/>
      <c r="W80" s="234"/>
      <c r="X80" s="234"/>
      <c r="Y80" s="234"/>
      <c r="Z80" s="234"/>
      <c r="AA80" s="234"/>
      <c r="AB80" s="234"/>
      <c r="AC80" s="234"/>
      <c r="AD80" s="234"/>
    </row>
    <row r="81" spans="1:30" s="233" customFormat="1" ht="15" customHeight="1" x14ac:dyDescent="0.2">
      <c r="A81" s="788" t="s">
        <v>711</v>
      </c>
      <c r="B81" s="633"/>
      <c r="C81" s="640"/>
      <c r="D81" s="736" t="s">
        <v>1092</v>
      </c>
      <c r="E81" s="221">
        <v>3000</v>
      </c>
      <c r="F81" s="221"/>
      <c r="G81" s="221"/>
      <c r="H81" s="221"/>
      <c r="I81" s="248"/>
      <c r="J81" s="436">
        <f t="shared" si="0"/>
        <v>3000</v>
      </c>
      <c r="M81" s="234"/>
      <c r="N81" s="234"/>
      <c r="O81" s="234"/>
      <c r="P81" s="234"/>
      <c r="Q81" s="234"/>
      <c r="R81" s="234"/>
      <c r="S81" s="234"/>
      <c r="T81" s="234"/>
      <c r="U81" s="234"/>
      <c r="V81" s="234"/>
      <c r="W81" s="234"/>
      <c r="X81" s="234"/>
      <c r="Y81" s="234"/>
      <c r="Z81" s="234"/>
      <c r="AA81" s="234"/>
      <c r="AB81" s="234"/>
      <c r="AC81" s="234"/>
      <c r="AD81" s="234"/>
    </row>
    <row r="82" spans="1:30" s="233" customFormat="1" ht="30" customHeight="1" x14ac:dyDescent="0.2">
      <c r="A82" s="788" t="s">
        <v>710</v>
      </c>
      <c r="B82" s="633"/>
      <c r="C82" s="640"/>
      <c r="D82" s="736" t="s">
        <v>1093</v>
      </c>
      <c r="E82" s="221"/>
      <c r="F82" s="221">
        <v>2068</v>
      </c>
      <c r="G82" s="221"/>
      <c r="H82" s="221"/>
      <c r="I82" s="248"/>
      <c r="J82" s="436">
        <f t="shared" si="0"/>
        <v>2068</v>
      </c>
      <c r="M82" s="234"/>
      <c r="N82" s="234"/>
      <c r="O82" s="234"/>
      <c r="P82" s="234"/>
      <c r="Q82" s="234"/>
      <c r="R82" s="234"/>
      <c r="S82" s="234"/>
      <c r="T82" s="234"/>
      <c r="U82" s="234"/>
      <c r="V82" s="234"/>
      <c r="W82" s="234"/>
      <c r="X82" s="234"/>
      <c r="Y82" s="234"/>
      <c r="Z82" s="234"/>
      <c r="AA82" s="234"/>
      <c r="AB82" s="234"/>
      <c r="AC82" s="234"/>
      <c r="AD82" s="234"/>
    </row>
    <row r="83" spans="1:30" s="233" customFormat="1" ht="15" customHeight="1" x14ac:dyDescent="0.2">
      <c r="A83" s="788" t="s">
        <v>710</v>
      </c>
      <c r="B83" s="633"/>
      <c r="C83" s="640"/>
      <c r="D83" s="736" t="s">
        <v>1094</v>
      </c>
      <c r="E83" s="221">
        <v>800</v>
      </c>
      <c r="F83" s="221"/>
      <c r="G83" s="221"/>
      <c r="H83" s="221"/>
      <c r="I83" s="248"/>
      <c r="J83" s="436">
        <f t="shared" si="0"/>
        <v>800</v>
      </c>
      <c r="M83" s="234"/>
      <c r="N83" s="234"/>
      <c r="O83" s="234"/>
      <c r="P83" s="234"/>
      <c r="Q83" s="234"/>
      <c r="R83" s="234"/>
      <c r="S83" s="234"/>
      <c r="T83" s="234"/>
      <c r="U83" s="234"/>
      <c r="V83" s="234"/>
      <c r="W83" s="234"/>
      <c r="X83" s="234"/>
      <c r="Y83" s="234"/>
      <c r="Z83" s="234"/>
      <c r="AA83" s="234"/>
      <c r="AB83" s="234"/>
      <c r="AC83" s="234"/>
      <c r="AD83" s="234"/>
    </row>
    <row r="84" spans="1:30" s="233" customFormat="1" ht="15" customHeight="1" x14ac:dyDescent="0.2">
      <c r="A84" s="788" t="s">
        <v>710</v>
      </c>
      <c r="B84" s="633"/>
      <c r="C84" s="640"/>
      <c r="D84" s="736" t="s">
        <v>1095</v>
      </c>
      <c r="E84" s="221">
        <v>800</v>
      </c>
      <c r="F84" s="221"/>
      <c r="G84" s="221"/>
      <c r="H84" s="221"/>
      <c r="I84" s="248"/>
      <c r="J84" s="436">
        <f t="shared" si="0"/>
        <v>800</v>
      </c>
      <c r="M84" s="234"/>
      <c r="N84" s="234"/>
      <c r="O84" s="234"/>
      <c r="P84" s="234"/>
      <c r="Q84" s="234"/>
      <c r="R84" s="234"/>
      <c r="S84" s="234"/>
      <c r="T84" s="234"/>
      <c r="U84" s="234"/>
      <c r="V84" s="234"/>
      <c r="W84" s="234"/>
      <c r="X84" s="234"/>
      <c r="Y84" s="234"/>
      <c r="Z84" s="234"/>
      <c r="AA84" s="234"/>
      <c r="AB84" s="234"/>
      <c r="AC84" s="234"/>
      <c r="AD84" s="234"/>
    </row>
    <row r="85" spans="1:30" s="233" customFormat="1" ht="15" customHeight="1" x14ac:dyDescent="0.2">
      <c r="A85" s="788" t="s">
        <v>710</v>
      </c>
      <c r="B85" s="633"/>
      <c r="C85" s="640"/>
      <c r="D85" s="736" t="s">
        <v>1096</v>
      </c>
      <c r="E85" s="221"/>
      <c r="F85" s="221">
        <v>6500</v>
      </c>
      <c r="G85" s="221"/>
      <c r="H85" s="221"/>
      <c r="I85" s="248"/>
      <c r="J85" s="436">
        <f t="shared" si="0"/>
        <v>6500</v>
      </c>
      <c r="M85" s="234"/>
      <c r="N85" s="234"/>
      <c r="O85" s="234"/>
      <c r="P85" s="234"/>
      <c r="Q85" s="234"/>
      <c r="R85" s="234"/>
      <c r="S85" s="234"/>
      <c r="T85" s="234"/>
      <c r="U85" s="234"/>
      <c r="V85" s="234"/>
      <c r="W85" s="234"/>
      <c r="X85" s="234"/>
      <c r="Y85" s="234"/>
      <c r="Z85" s="234"/>
      <c r="AA85" s="234"/>
      <c r="AB85" s="234"/>
      <c r="AC85" s="234"/>
      <c r="AD85" s="234"/>
    </row>
    <row r="86" spans="1:30" s="233" customFormat="1" ht="15" customHeight="1" x14ac:dyDescent="0.2">
      <c r="A86" s="788" t="s">
        <v>710</v>
      </c>
      <c r="B86" s="633"/>
      <c r="C86" s="640"/>
      <c r="D86" s="736" t="s">
        <v>1097</v>
      </c>
      <c r="E86" s="221">
        <v>300</v>
      </c>
      <c r="F86" s="221"/>
      <c r="G86" s="221"/>
      <c r="H86" s="221"/>
      <c r="I86" s="248"/>
      <c r="J86" s="436">
        <f t="shared" si="0"/>
        <v>300</v>
      </c>
      <c r="M86" s="234"/>
      <c r="N86" s="234"/>
      <c r="O86" s="234"/>
      <c r="P86" s="234"/>
      <c r="Q86" s="234"/>
      <c r="R86" s="234"/>
      <c r="S86" s="234"/>
      <c r="T86" s="234"/>
      <c r="U86" s="234"/>
      <c r="V86" s="234"/>
      <c r="W86" s="234"/>
      <c r="X86" s="234"/>
      <c r="Y86" s="234"/>
      <c r="Z86" s="234"/>
      <c r="AA86" s="234"/>
      <c r="AB86" s="234"/>
      <c r="AC86" s="234"/>
      <c r="AD86" s="234"/>
    </row>
    <row r="87" spans="1:30" ht="15" customHeight="1" x14ac:dyDescent="0.2">
      <c r="A87" s="788"/>
      <c r="B87" s="633" t="s">
        <v>24</v>
      </c>
      <c r="C87" s="876" t="s">
        <v>935</v>
      </c>
      <c r="D87" s="877"/>
      <c r="E87" s="221"/>
      <c r="F87" s="221"/>
      <c r="G87" s="221"/>
      <c r="H87" s="221"/>
      <c r="I87" s="248"/>
      <c r="J87" s="436">
        <f t="shared" si="0"/>
        <v>0</v>
      </c>
    </row>
    <row r="88" spans="1:30" ht="15" customHeight="1" x14ac:dyDescent="0.2">
      <c r="A88" s="787" t="s">
        <v>710</v>
      </c>
      <c r="B88" s="737" t="s">
        <v>1098</v>
      </c>
      <c r="C88" s="738"/>
      <c r="D88" s="739" t="s">
        <v>1108</v>
      </c>
      <c r="E88" s="708"/>
      <c r="F88" s="708">
        <v>7238</v>
      </c>
      <c r="G88" s="708"/>
      <c r="H88" s="708"/>
      <c r="I88" s="251"/>
      <c r="J88" s="436">
        <f t="shared" si="0"/>
        <v>7238</v>
      </c>
    </row>
    <row r="89" spans="1:30" ht="15" customHeight="1" x14ac:dyDescent="0.2">
      <c r="A89" s="787" t="s">
        <v>711</v>
      </c>
      <c r="B89" s="737" t="s">
        <v>1099</v>
      </c>
      <c r="C89" s="738"/>
      <c r="D89" s="739" t="s">
        <v>1107</v>
      </c>
      <c r="E89" s="708"/>
      <c r="F89" s="708">
        <v>621</v>
      </c>
      <c r="G89" s="708"/>
      <c r="H89" s="708"/>
      <c r="I89" s="251"/>
      <c r="J89" s="436">
        <f t="shared" si="0"/>
        <v>621</v>
      </c>
    </row>
    <row r="90" spans="1:30" ht="30" customHeight="1" x14ac:dyDescent="0.2">
      <c r="A90" s="787" t="s">
        <v>711</v>
      </c>
      <c r="B90" s="737" t="s">
        <v>1100</v>
      </c>
      <c r="C90" s="738"/>
      <c r="D90" s="739" t="s">
        <v>1109</v>
      </c>
      <c r="E90" s="708"/>
      <c r="F90" s="708">
        <v>26156</v>
      </c>
      <c r="G90" s="708"/>
      <c r="H90" s="708"/>
      <c r="I90" s="251"/>
      <c r="J90" s="436">
        <f t="shared" si="0"/>
        <v>26156</v>
      </c>
    </row>
    <row r="91" spans="1:30" ht="15" customHeight="1" x14ac:dyDescent="0.2">
      <c r="A91" s="787" t="s">
        <v>710</v>
      </c>
      <c r="B91" s="737" t="s">
        <v>1102</v>
      </c>
      <c r="C91" s="738"/>
      <c r="D91" s="739" t="s">
        <v>1110</v>
      </c>
      <c r="E91" s="708"/>
      <c r="F91" s="708">
        <v>4200</v>
      </c>
      <c r="G91" s="708"/>
      <c r="H91" s="708"/>
      <c r="I91" s="251"/>
      <c r="J91" s="436">
        <f t="shared" si="0"/>
        <v>4200</v>
      </c>
    </row>
    <row r="92" spans="1:30" ht="15" customHeight="1" x14ac:dyDescent="0.2">
      <c r="A92" s="787" t="s">
        <v>711</v>
      </c>
      <c r="B92" s="737" t="s">
        <v>1106</v>
      </c>
      <c r="C92" s="738"/>
      <c r="D92" s="739" t="s">
        <v>1111</v>
      </c>
      <c r="E92" s="708"/>
      <c r="F92" s="708">
        <v>621</v>
      </c>
      <c r="G92" s="708"/>
      <c r="H92" s="708"/>
      <c r="I92" s="251"/>
      <c r="J92" s="436">
        <f t="shared" si="0"/>
        <v>621</v>
      </c>
    </row>
    <row r="93" spans="1:30" ht="15" customHeight="1" x14ac:dyDescent="0.2">
      <c r="A93" s="787" t="s">
        <v>711</v>
      </c>
      <c r="B93" s="737" t="s">
        <v>1105</v>
      </c>
      <c r="C93" s="738"/>
      <c r="D93" s="739" t="s">
        <v>1112</v>
      </c>
      <c r="E93" s="708">
        <v>567</v>
      </c>
      <c r="F93" s="708"/>
      <c r="G93" s="708"/>
      <c r="H93" s="708"/>
      <c r="I93" s="251"/>
      <c r="J93" s="436">
        <f t="shared" si="0"/>
        <v>567</v>
      </c>
    </row>
    <row r="94" spans="1:30" ht="15" customHeight="1" x14ac:dyDescent="0.2">
      <c r="A94" s="787" t="s">
        <v>710</v>
      </c>
      <c r="B94" s="737" t="s">
        <v>1098</v>
      </c>
      <c r="C94" s="738"/>
      <c r="D94" s="740" t="s">
        <v>1114</v>
      </c>
      <c r="E94" s="708"/>
      <c r="F94" s="708">
        <v>1400</v>
      </c>
      <c r="G94" s="708"/>
      <c r="H94" s="708"/>
      <c r="I94" s="251"/>
      <c r="J94" s="436">
        <f t="shared" si="0"/>
        <v>1400</v>
      </c>
    </row>
    <row r="95" spans="1:30" ht="15" customHeight="1" x14ac:dyDescent="0.2">
      <c r="A95" s="787" t="s">
        <v>710</v>
      </c>
      <c r="B95" s="737" t="s">
        <v>1098</v>
      </c>
      <c r="C95" s="738"/>
      <c r="D95" s="740" t="s">
        <v>1115</v>
      </c>
      <c r="E95" s="708">
        <v>1100</v>
      </c>
      <c r="F95" s="708"/>
      <c r="G95" s="708"/>
      <c r="H95" s="708"/>
      <c r="I95" s="251"/>
      <c r="J95" s="436">
        <f t="shared" si="0"/>
        <v>1100</v>
      </c>
    </row>
    <row r="96" spans="1:30" ht="15" customHeight="1" x14ac:dyDescent="0.2">
      <c r="A96" s="787" t="s">
        <v>710</v>
      </c>
      <c r="B96" s="737" t="s">
        <v>1098</v>
      </c>
      <c r="C96" s="738"/>
      <c r="D96" s="740" t="s">
        <v>1116</v>
      </c>
      <c r="E96" s="708"/>
      <c r="F96" s="708">
        <v>2200</v>
      </c>
      <c r="G96" s="708"/>
      <c r="H96" s="708"/>
      <c r="I96" s="251"/>
      <c r="J96" s="436">
        <f t="shared" si="0"/>
        <v>2200</v>
      </c>
    </row>
    <row r="97" spans="1:10" ht="30" customHeight="1" x14ac:dyDescent="0.2">
      <c r="A97" s="787" t="s">
        <v>710</v>
      </c>
      <c r="B97" s="737" t="s">
        <v>1098</v>
      </c>
      <c r="C97" s="738"/>
      <c r="D97" s="740" t="s">
        <v>1117</v>
      </c>
      <c r="E97" s="708"/>
      <c r="F97" s="708">
        <v>30000</v>
      </c>
      <c r="G97" s="708"/>
      <c r="H97" s="708"/>
      <c r="I97" s="251"/>
      <c r="J97" s="436">
        <f t="shared" si="0"/>
        <v>30000</v>
      </c>
    </row>
    <row r="98" spans="1:10" ht="30" customHeight="1" x14ac:dyDescent="0.2">
      <c r="A98" s="787" t="s">
        <v>710</v>
      </c>
      <c r="B98" s="737" t="s">
        <v>1099</v>
      </c>
      <c r="C98" s="738"/>
      <c r="D98" s="744" t="s">
        <v>1118</v>
      </c>
      <c r="E98" s="741"/>
      <c r="F98" s="743">
        <v>2800</v>
      </c>
      <c r="G98" s="742"/>
      <c r="H98" s="708"/>
      <c r="I98" s="251"/>
      <c r="J98" s="436">
        <f t="shared" si="0"/>
        <v>2800</v>
      </c>
    </row>
    <row r="99" spans="1:10" ht="15" customHeight="1" x14ac:dyDescent="0.2">
      <c r="A99" s="787" t="s">
        <v>710</v>
      </c>
      <c r="B99" s="737" t="s">
        <v>1099</v>
      </c>
      <c r="C99" s="738"/>
      <c r="D99" s="744" t="s">
        <v>1119</v>
      </c>
      <c r="E99" s="741"/>
      <c r="F99" s="743">
        <v>4500</v>
      </c>
      <c r="G99" s="742"/>
      <c r="H99" s="708"/>
      <c r="I99" s="251"/>
      <c r="J99" s="436">
        <f t="shared" si="0"/>
        <v>4500</v>
      </c>
    </row>
    <row r="100" spans="1:10" ht="15" customHeight="1" x14ac:dyDescent="0.2">
      <c r="A100" s="787" t="s">
        <v>710</v>
      </c>
      <c r="B100" s="737" t="s">
        <v>1099</v>
      </c>
      <c r="C100" s="738"/>
      <c r="D100" s="745" t="s">
        <v>1120</v>
      </c>
      <c r="E100" s="741"/>
      <c r="F100" s="743">
        <v>3400</v>
      </c>
      <c r="G100" s="742"/>
      <c r="H100" s="708"/>
      <c r="I100" s="251"/>
      <c r="J100" s="436">
        <f t="shared" si="0"/>
        <v>3400</v>
      </c>
    </row>
    <row r="101" spans="1:10" ht="15" customHeight="1" x14ac:dyDescent="0.2">
      <c r="A101" s="787" t="s">
        <v>710</v>
      </c>
      <c r="B101" s="737" t="s">
        <v>1121</v>
      </c>
      <c r="C101" s="738"/>
      <c r="D101" s="745" t="s">
        <v>1122</v>
      </c>
      <c r="E101" s="708"/>
      <c r="F101" s="708">
        <v>11000</v>
      </c>
      <c r="G101" s="708"/>
      <c r="H101" s="708"/>
      <c r="I101" s="251"/>
      <c r="J101" s="436">
        <f t="shared" si="0"/>
        <v>11000</v>
      </c>
    </row>
    <row r="102" spans="1:10" ht="15" customHeight="1" x14ac:dyDescent="0.2">
      <c r="A102" s="787" t="s">
        <v>710</v>
      </c>
      <c r="B102" s="737" t="s">
        <v>1121</v>
      </c>
      <c r="C102" s="738"/>
      <c r="D102" s="745" t="s">
        <v>1116</v>
      </c>
      <c r="E102" s="708"/>
      <c r="F102" s="708">
        <v>1750</v>
      </c>
      <c r="G102" s="708"/>
      <c r="H102" s="708"/>
      <c r="I102" s="251"/>
      <c r="J102" s="436">
        <f t="shared" si="0"/>
        <v>1750</v>
      </c>
    </row>
    <row r="103" spans="1:10" ht="30" customHeight="1" x14ac:dyDescent="0.2">
      <c r="A103" s="787" t="s">
        <v>710</v>
      </c>
      <c r="B103" s="737" t="s">
        <v>1101</v>
      </c>
      <c r="C103" s="738"/>
      <c r="D103" s="744" t="s">
        <v>1123</v>
      </c>
      <c r="E103" s="742"/>
      <c r="F103" s="708">
        <v>2900</v>
      </c>
      <c r="G103" s="708"/>
      <c r="H103" s="708"/>
      <c r="I103" s="251"/>
      <c r="J103" s="436">
        <f t="shared" si="0"/>
        <v>2900</v>
      </c>
    </row>
    <row r="104" spans="1:10" ht="15" customHeight="1" x14ac:dyDescent="0.2">
      <c r="A104" s="787" t="s">
        <v>710</v>
      </c>
      <c r="B104" s="737" t="s">
        <v>1101</v>
      </c>
      <c r="C104" s="738"/>
      <c r="D104" s="744" t="s">
        <v>1124</v>
      </c>
      <c r="E104" s="742"/>
      <c r="F104" s="708">
        <v>6250</v>
      </c>
      <c r="G104" s="708"/>
      <c r="H104" s="708"/>
      <c r="I104" s="251"/>
      <c r="J104" s="436">
        <f t="shared" si="0"/>
        <v>6250</v>
      </c>
    </row>
    <row r="105" spans="1:10" ht="15" customHeight="1" x14ac:dyDescent="0.2">
      <c r="A105" s="787" t="s">
        <v>710</v>
      </c>
      <c r="B105" s="737" t="s">
        <v>1102</v>
      </c>
      <c r="C105" s="738"/>
      <c r="D105" s="746" t="s">
        <v>1125</v>
      </c>
      <c r="E105" s="742"/>
      <c r="F105" s="708">
        <v>7500</v>
      </c>
      <c r="G105" s="708"/>
      <c r="H105" s="708"/>
      <c r="I105" s="251"/>
      <c r="J105" s="436">
        <f t="shared" si="0"/>
        <v>7500</v>
      </c>
    </row>
    <row r="106" spans="1:10" ht="15" customHeight="1" x14ac:dyDescent="0.2">
      <c r="A106" s="787" t="s">
        <v>710</v>
      </c>
      <c r="B106" s="737" t="s">
        <v>1102</v>
      </c>
      <c r="C106" s="738"/>
      <c r="D106" s="746" t="s">
        <v>1126</v>
      </c>
      <c r="E106" s="742"/>
      <c r="F106" s="708">
        <v>2286</v>
      </c>
      <c r="G106" s="708"/>
      <c r="H106" s="708"/>
      <c r="I106" s="251"/>
      <c r="J106" s="436">
        <f t="shared" si="0"/>
        <v>2286</v>
      </c>
    </row>
    <row r="107" spans="1:10" ht="15" customHeight="1" x14ac:dyDescent="0.2">
      <c r="A107" s="787" t="s">
        <v>710</v>
      </c>
      <c r="B107" s="756" t="s">
        <v>1129</v>
      </c>
      <c r="C107" s="738"/>
      <c r="D107" s="744" t="s">
        <v>1127</v>
      </c>
      <c r="E107" s="742"/>
      <c r="F107" s="708">
        <v>5470</v>
      </c>
      <c r="G107" s="708"/>
      <c r="H107" s="708"/>
      <c r="I107" s="251"/>
      <c r="J107" s="436">
        <f t="shared" si="0"/>
        <v>5470</v>
      </c>
    </row>
    <row r="108" spans="1:10" ht="15" customHeight="1" x14ac:dyDescent="0.2">
      <c r="A108" s="787" t="s">
        <v>710</v>
      </c>
      <c r="B108" s="756" t="s">
        <v>1129</v>
      </c>
      <c r="C108" s="738"/>
      <c r="D108" s="747" t="s">
        <v>1113</v>
      </c>
      <c r="E108" s="742">
        <v>1400</v>
      </c>
      <c r="F108" s="708"/>
      <c r="G108" s="708"/>
      <c r="H108" s="708"/>
      <c r="I108" s="251"/>
      <c r="J108" s="436">
        <f t="shared" si="0"/>
        <v>1400</v>
      </c>
    </row>
    <row r="109" spans="1:10" ht="15" customHeight="1" x14ac:dyDescent="0.2">
      <c r="A109" s="787" t="s">
        <v>710</v>
      </c>
      <c r="B109" s="756" t="s">
        <v>1129</v>
      </c>
      <c r="C109" s="789"/>
      <c r="D109" s="745" t="s">
        <v>1128</v>
      </c>
      <c r="E109" s="742"/>
      <c r="F109" s="708">
        <v>2700</v>
      </c>
      <c r="G109" s="708"/>
      <c r="H109" s="708"/>
      <c r="I109" s="251"/>
      <c r="J109" s="436">
        <f t="shared" si="0"/>
        <v>2700</v>
      </c>
    </row>
    <row r="110" spans="1:10" ht="15" customHeight="1" x14ac:dyDescent="0.2">
      <c r="A110" s="787" t="s">
        <v>710</v>
      </c>
      <c r="B110" s="756" t="s">
        <v>1103</v>
      </c>
      <c r="C110" s="738"/>
      <c r="D110" s="744" t="s">
        <v>1130</v>
      </c>
      <c r="E110" s="708"/>
      <c r="F110" s="708">
        <v>3800</v>
      </c>
      <c r="G110" s="708"/>
      <c r="H110" s="708"/>
      <c r="I110" s="251"/>
      <c r="J110" s="436">
        <f t="shared" si="0"/>
        <v>3800</v>
      </c>
    </row>
    <row r="111" spans="1:10" ht="15" customHeight="1" x14ac:dyDescent="0.2">
      <c r="A111" s="787" t="s">
        <v>710</v>
      </c>
      <c r="B111" s="756" t="s">
        <v>1103</v>
      </c>
      <c r="C111" s="738"/>
      <c r="D111" s="744" t="s">
        <v>1131</v>
      </c>
      <c r="E111" s="708"/>
      <c r="F111" s="708">
        <v>4500</v>
      </c>
      <c r="G111" s="708"/>
      <c r="H111" s="708"/>
      <c r="I111" s="251"/>
      <c r="J111" s="436">
        <f t="shared" si="0"/>
        <v>4500</v>
      </c>
    </row>
    <row r="112" spans="1:10" ht="15" customHeight="1" x14ac:dyDescent="0.2">
      <c r="A112" s="787" t="s">
        <v>710</v>
      </c>
      <c r="B112" s="756" t="s">
        <v>1104</v>
      </c>
      <c r="C112" s="738"/>
      <c r="D112" s="744" t="s">
        <v>1132</v>
      </c>
      <c r="E112" s="708"/>
      <c r="F112" s="708">
        <v>3200</v>
      </c>
      <c r="G112" s="708"/>
      <c r="H112" s="708"/>
      <c r="I112" s="251"/>
      <c r="J112" s="436">
        <f t="shared" si="0"/>
        <v>3200</v>
      </c>
    </row>
    <row r="113" spans="1:12" ht="15" customHeight="1" x14ac:dyDescent="0.2">
      <c r="A113" s="787" t="s">
        <v>710</v>
      </c>
      <c r="B113" s="756" t="s">
        <v>1104</v>
      </c>
      <c r="C113" s="738"/>
      <c r="D113" s="747" t="s">
        <v>1113</v>
      </c>
      <c r="E113" s="708">
        <v>1500</v>
      </c>
      <c r="F113" s="708"/>
      <c r="G113" s="708"/>
      <c r="H113" s="708"/>
      <c r="I113" s="251"/>
      <c r="J113" s="436">
        <f t="shared" si="0"/>
        <v>1500</v>
      </c>
    </row>
    <row r="114" spans="1:12" ht="30" customHeight="1" x14ac:dyDescent="0.2">
      <c r="A114" s="787" t="s">
        <v>710</v>
      </c>
      <c r="B114" s="756" t="s">
        <v>1105</v>
      </c>
      <c r="C114" s="738"/>
      <c r="D114" s="744" t="s">
        <v>1133</v>
      </c>
      <c r="E114" s="708"/>
      <c r="F114" s="708">
        <v>6900</v>
      </c>
      <c r="G114" s="708"/>
      <c r="H114" s="708"/>
      <c r="I114" s="251"/>
      <c r="J114" s="436">
        <f t="shared" si="0"/>
        <v>6900</v>
      </c>
    </row>
    <row r="115" spans="1:12" ht="15" customHeight="1" x14ac:dyDescent="0.2">
      <c r="A115" s="787" t="s">
        <v>710</v>
      </c>
      <c r="B115" s="756" t="s">
        <v>1105</v>
      </c>
      <c r="C115" s="738"/>
      <c r="D115" s="744" t="s">
        <v>1116</v>
      </c>
      <c r="E115" s="708"/>
      <c r="F115" s="708">
        <v>2200</v>
      </c>
      <c r="G115" s="708"/>
      <c r="H115" s="708"/>
      <c r="I115" s="251"/>
      <c r="J115" s="436">
        <f t="shared" si="0"/>
        <v>2200</v>
      </c>
    </row>
    <row r="116" spans="1:12" ht="30" customHeight="1" x14ac:dyDescent="0.2">
      <c r="A116" s="787" t="s">
        <v>710</v>
      </c>
      <c r="B116" s="756" t="s">
        <v>1106</v>
      </c>
      <c r="C116" s="738"/>
      <c r="D116" s="744" t="s">
        <v>1118</v>
      </c>
      <c r="E116" s="708"/>
      <c r="F116" s="708">
        <v>2800</v>
      </c>
      <c r="G116" s="708"/>
      <c r="H116" s="708"/>
      <c r="I116" s="251"/>
      <c r="J116" s="436">
        <f t="shared" si="0"/>
        <v>2800</v>
      </c>
    </row>
    <row r="117" spans="1:12" ht="15" customHeight="1" x14ac:dyDescent="0.2">
      <c r="A117" s="787" t="s">
        <v>710</v>
      </c>
      <c r="B117" s="756" t="s">
        <v>1106</v>
      </c>
      <c r="C117" s="738"/>
      <c r="D117" s="744" t="s">
        <v>1134</v>
      </c>
      <c r="E117" s="708"/>
      <c r="F117" s="708">
        <v>4500</v>
      </c>
      <c r="G117" s="708"/>
      <c r="H117" s="708"/>
      <c r="I117" s="251"/>
      <c r="J117" s="436">
        <f t="shared" si="0"/>
        <v>4500</v>
      </c>
    </row>
    <row r="118" spans="1:12" ht="15" customHeight="1" x14ac:dyDescent="0.2">
      <c r="A118" s="787" t="s">
        <v>710</v>
      </c>
      <c r="B118" s="756" t="s">
        <v>1106</v>
      </c>
      <c r="C118" s="789"/>
      <c r="D118" s="745" t="s">
        <v>1116</v>
      </c>
      <c r="E118" s="708"/>
      <c r="F118" s="708">
        <v>3400</v>
      </c>
      <c r="G118" s="708"/>
      <c r="H118" s="708"/>
      <c r="I118" s="251"/>
      <c r="J118" s="436">
        <f t="shared" si="0"/>
        <v>3400</v>
      </c>
    </row>
    <row r="119" spans="1:12" ht="15" customHeight="1" thickBot="1" x14ac:dyDescent="0.25">
      <c r="A119" s="786" t="s">
        <v>710</v>
      </c>
      <c r="B119" s="636"/>
      <c r="C119" s="641"/>
      <c r="D119" s="785" t="s">
        <v>952</v>
      </c>
      <c r="E119" s="433">
        <v>5887</v>
      </c>
      <c r="F119" s="433"/>
      <c r="G119" s="433"/>
      <c r="H119" s="433"/>
      <c r="I119" s="260"/>
      <c r="J119" s="438">
        <f t="shared" si="0"/>
        <v>5887</v>
      </c>
    </row>
    <row r="120" spans="1:12" s="227" customFormat="1" ht="15" customHeight="1" thickBot="1" x14ac:dyDescent="0.25">
      <c r="A120" s="645"/>
      <c r="B120" s="646"/>
      <c r="C120" s="874" t="s">
        <v>382</v>
      </c>
      <c r="D120" s="875"/>
      <c r="E120" s="225">
        <f t="shared" ref="E120:J120" si="4">SUM(E44:E119)</f>
        <v>139129</v>
      </c>
      <c r="F120" s="225">
        <f t="shared" si="4"/>
        <v>197460</v>
      </c>
      <c r="G120" s="225">
        <f t="shared" si="4"/>
        <v>0</v>
      </c>
      <c r="H120" s="225">
        <f t="shared" si="4"/>
        <v>0</v>
      </c>
      <c r="I120" s="225">
        <f t="shared" si="4"/>
        <v>0</v>
      </c>
      <c r="J120" s="792">
        <f t="shared" si="4"/>
        <v>336589</v>
      </c>
      <c r="K120" s="226"/>
      <c r="L120" s="226"/>
    </row>
    <row r="121" spans="1:12" s="227" customFormat="1" ht="15" customHeight="1" thickBot="1" x14ac:dyDescent="0.25">
      <c r="A121" s="645"/>
      <c r="B121" s="646"/>
      <c r="C121" s="874" t="s">
        <v>936</v>
      </c>
      <c r="D121" s="875"/>
      <c r="E121" s="225">
        <f t="shared" ref="E121:J121" si="5">E120+E40</f>
        <v>829172</v>
      </c>
      <c r="F121" s="225">
        <f t="shared" si="5"/>
        <v>2690812</v>
      </c>
      <c r="G121" s="225">
        <f t="shared" si="5"/>
        <v>500000</v>
      </c>
      <c r="H121" s="225">
        <f t="shared" si="5"/>
        <v>241183</v>
      </c>
      <c r="I121" s="225">
        <f t="shared" si="5"/>
        <v>896960</v>
      </c>
      <c r="J121" s="792">
        <f t="shared" si="5"/>
        <v>5158127</v>
      </c>
      <c r="K121" s="226"/>
      <c r="L121" s="226"/>
    </row>
    <row r="122" spans="1:12" x14ac:dyDescent="0.2">
      <c r="I122" s="239"/>
    </row>
    <row r="123" spans="1:12" x14ac:dyDescent="0.2">
      <c r="I123" s="239"/>
    </row>
    <row r="124" spans="1:12" ht="13.5" x14ac:dyDescent="0.2">
      <c r="D124" s="241"/>
      <c r="E124" s="242"/>
      <c r="I124" s="239"/>
    </row>
    <row r="125" spans="1:12" x14ac:dyDescent="0.2">
      <c r="D125" s="24"/>
      <c r="I125" s="239"/>
    </row>
    <row r="126" spans="1:12" x14ac:dyDescent="0.2">
      <c r="I126" s="239"/>
    </row>
    <row r="127" spans="1:12" x14ac:dyDescent="0.2">
      <c r="I127" s="239"/>
    </row>
    <row r="128" spans="1:12" x14ac:dyDescent="0.2">
      <c r="I128" s="239"/>
    </row>
    <row r="129" spans="4:12" x14ac:dyDescent="0.2">
      <c r="D129" s="243"/>
      <c r="E129" s="242"/>
      <c r="I129" s="239"/>
    </row>
    <row r="130" spans="4:12" ht="13.5" x14ac:dyDescent="0.2">
      <c r="D130" s="241"/>
      <c r="I130" s="239"/>
    </row>
    <row r="131" spans="4:12" x14ac:dyDescent="0.2">
      <c r="I131" s="239"/>
    </row>
    <row r="132" spans="4:12" x14ac:dyDescent="0.2">
      <c r="I132" s="239"/>
    </row>
    <row r="133" spans="4:12" x14ac:dyDescent="0.2">
      <c r="I133" s="239"/>
    </row>
    <row r="134" spans="4:12" x14ac:dyDescent="0.2">
      <c r="I134" s="239"/>
      <c r="L134" s="234"/>
    </row>
    <row r="135" spans="4:12" x14ac:dyDescent="0.2">
      <c r="I135" s="239"/>
      <c r="L135" s="234"/>
    </row>
    <row r="136" spans="4:12" x14ac:dyDescent="0.2">
      <c r="I136" s="239"/>
      <c r="L136" s="234"/>
    </row>
    <row r="137" spans="4:12" x14ac:dyDescent="0.2">
      <c r="I137" s="239"/>
      <c r="L137" s="234"/>
    </row>
    <row r="138" spans="4:12" x14ac:dyDescent="0.2">
      <c r="I138" s="239"/>
      <c r="L138" s="234"/>
    </row>
    <row r="139" spans="4:12" x14ac:dyDescent="0.2">
      <c r="I139" s="239"/>
      <c r="L139" s="234"/>
    </row>
    <row r="140" spans="4:12" x14ac:dyDescent="0.2">
      <c r="I140" s="239"/>
      <c r="L140" s="234"/>
    </row>
    <row r="141" spans="4:12" x14ac:dyDescent="0.2">
      <c r="I141" s="239"/>
      <c r="L141" s="234"/>
    </row>
    <row r="142" spans="4:12" x14ac:dyDescent="0.2">
      <c r="I142" s="239"/>
      <c r="L142" s="234"/>
    </row>
    <row r="143" spans="4:12" x14ac:dyDescent="0.2">
      <c r="I143" s="239"/>
      <c r="L143" s="234"/>
    </row>
    <row r="144" spans="4:12" x14ac:dyDescent="0.2">
      <c r="I144" s="239"/>
      <c r="L144" s="234"/>
    </row>
    <row r="145" spans="9:12" x14ac:dyDescent="0.2">
      <c r="I145" s="239"/>
      <c r="L145" s="234"/>
    </row>
    <row r="146" spans="9:12" x14ac:dyDescent="0.2">
      <c r="I146" s="239"/>
      <c r="L146" s="234"/>
    </row>
    <row r="147" spans="9:12" x14ac:dyDescent="0.2">
      <c r="I147" s="239"/>
      <c r="L147" s="234"/>
    </row>
    <row r="148" spans="9:12" x14ac:dyDescent="0.2">
      <c r="I148" s="239"/>
      <c r="L148" s="234"/>
    </row>
    <row r="149" spans="9:12" x14ac:dyDescent="0.2">
      <c r="I149" s="239"/>
      <c r="L149" s="234"/>
    </row>
    <row r="150" spans="9:12" x14ac:dyDescent="0.2">
      <c r="I150" s="239"/>
      <c r="L150" s="234"/>
    </row>
    <row r="151" spans="9:12" x14ac:dyDescent="0.2">
      <c r="I151" s="239"/>
      <c r="L151" s="234"/>
    </row>
    <row r="152" spans="9:12" x14ac:dyDescent="0.2">
      <c r="I152" s="239"/>
      <c r="L152" s="234"/>
    </row>
    <row r="153" spans="9:12" x14ac:dyDescent="0.2">
      <c r="I153" s="239"/>
      <c r="L153" s="234"/>
    </row>
    <row r="154" spans="9:12" x14ac:dyDescent="0.2">
      <c r="I154" s="239"/>
      <c r="L154" s="234"/>
    </row>
    <row r="155" spans="9:12" x14ac:dyDescent="0.2">
      <c r="I155" s="239"/>
      <c r="L155" s="234"/>
    </row>
    <row r="156" spans="9:12" x14ac:dyDescent="0.2">
      <c r="I156" s="239"/>
      <c r="L156" s="234"/>
    </row>
    <row r="157" spans="9:12" x14ac:dyDescent="0.2">
      <c r="I157" s="239"/>
      <c r="L157" s="234"/>
    </row>
    <row r="158" spans="9:12" x14ac:dyDescent="0.2">
      <c r="I158" s="239"/>
      <c r="L158" s="234"/>
    </row>
    <row r="159" spans="9:12" x14ac:dyDescent="0.2">
      <c r="I159" s="239"/>
      <c r="L159" s="234"/>
    </row>
    <row r="160" spans="9:12" x14ac:dyDescent="0.2">
      <c r="I160" s="239"/>
      <c r="L160" s="234"/>
    </row>
    <row r="161" spans="9:12" x14ac:dyDescent="0.2">
      <c r="I161" s="239"/>
      <c r="L161" s="234"/>
    </row>
    <row r="162" spans="9:12" x14ac:dyDescent="0.2">
      <c r="I162" s="239"/>
      <c r="L162" s="234"/>
    </row>
    <row r="163" spans="9:12" x14ac:dyDescent="0.2">
      <c r="I163" s="239"/>
      <c r="L163" s="234"/>
    </row>
    <row r="164" spans="9:12" x14ac:dyDescent="0.2">
      <c r="I164" s="239"/>
      <c r="L164" s="234"/>
    </row>
    <row r="165" spans="9:12" x14ac:dyDescent="0.2">
      <c r="I165" s="239"/>
      <c r="L165" s="234"/>
    </row>
    <row r="166" spans="9:12" x14ac:dyDescent="0.2">
      <c r="I166" s="239"/>
      <c r="L166" s="234"/>
    </row>
    <row r="167" spans="9:12" x14ac:dyDescent="0.2">
      <c r="I167" s="239"/>
      <c r="L167" s="234"/>
    </row>
    <row r="168" spans="9:12" x14ac:dyDescent="0.2">
      <c r="I168" s="239"/>
      <c r="L168" s="234"/>
    </row>
    <row r="169" spans="9:12" x14ac:dyDescent="0.2">
      <c r="I169" s="239"/>
      <c r="L169" s="234"/>
    </row>
    <row r="170" spans="9:12" x14ac:dyDescent="0.2">
      <c r="I170" s="239"/>
      <c r="L170" s="234"/>
    </row>
    <row r="171" spans="9:12" x14ac:dyDescent="0.2">
      <c r="I171" s="239"/>
      <c r="L171" s="234"/>
    </row>
    <row r="172" spans="9:12" x14ac:dyDescent="0.2">
      <c r="I172" s="239"/>
      <c r="L172" s="234"/>
    </row>
    <row r="173" spans="9:12" x14ac:dyDescent="0.2">
      <c r="I173" s="239"/>
      <c r="L173" s="234"/>
    </row>
    <row r="174" spans="9:12" x14ac:dyDescent="0.2">
      <c r="I174" s="239"/>
      <c r="L174" s="234"/>
    </row>
    <row r="175" spans="9:12" x14ac:dyDescent="0.2">
      <c r="I175" s="239"/>
      <c r="L175" s="234"/>
    </row>
    <row r="176" spans="9:12" x14ac:dyDescent="0.2">
      <c r="I176" s="239"/>
      <c r="L176" s="234"/>
    </row>
    <row r="177" spans="9:12" x14ac:dyDescent="0.2">
      <c r="I177" s="239"/>
      <c r="L177" s="234"/>
    </row>
    <row r="178" spans="9:12" x14ac:dyDescent="0.2">
      <c r="I178" s="239"/>
      <c r="L178" s="234"/>
    </row>
    <row r="179" spans="9:12" x14ac:dyDescent="0.2">
      <c r="I179" s="239"/>
      <c r="L179" s="234"/>
    </row>
    <row r="180" spans="9:12" x14ac:dyDescent="0.2">
      <c r="I180" s="239"/>
      <c r="L180" s="234"/>
    </row>
    <row r="181" spans="9:12" x14ac:dyDescent="0.2">
      <c r="I181" s="239"/>
      <c r="L181" s="234"/>
    </row>
    <row r="182" spans="9:12" x14ac:dyDescent="0.2">
      <c r="I182" s="239"/>
      <c r="L182" s="234"/>
    </row>
    <row r="183" spans="9:12" x14ac:dyDescent="0.2">
      <c r="I183" s="239"/>
      <c r="L183" s="234"/>
    </row>
    <row r="184" spans="9:12" x14ac:dyDescent="0.2">
      <c r="I184" s="239"/>
      <c r="L184" s="234"/>
    </row>
    <row r="185" spans="9:12" x14ac:dyDescent="0.2">
      <c r="I185" s="239"/>
      <c r="L185" s="234"/>
    </row>
    <row r="186" spans="9:12" x14ac:dyDescent="0.2">
      <c r="I186" s="239"/>
      <c r="L186" s="234"/>
    </row>
    <row r="187" spans="9:12" x14ac:dyDescent="0.2">
      <c r="I187" s="239"/>
      <c r="L187" s="234"/>
    </row>
    <row r="188" spans="9:12" x14ac:dyDescent="0.2">
      <c r="I188" s="239"/>
      <c r="L188" s="234"/>
    </row>
    <row r="189" spans="9:12" x14ac:dyDescent="0.2">
      <c r="I189" s="239"/>
      <c r="L189" s="234"/>
    </row>
    <row r="190" spans="9:12" x14ac:dyDescent="0.2">
      <c r="I190" s="239"/>
      <c r="L190" s="234"/>
    </row>
    <row r="191" spans="9:12" x14ac:dyDescent="0.2">
      <c r="I191" s="239"/>
      <c r="L191" s="234"/>
    </row>
    <row r="192" spans="9:12" x14ac:dyDescent="0.2">
      <c r="I192" s="239"/>
      <c r="L192" s="234"/>
    </row>
    <row r="193" spans="9:12" x14ac:dyDescent="0.2">
      <c r="I193" s="239"/>
      <c r="L193" s="234"/>
    </row>
    <row r="194" spans="9:12" x14ac:dyDescent="0.2">
      <c r="I194" s="239"/>
      <c r="L194" s="234"/>
    </row>
    <row r="195" spans="9:12" x14ac:dyDescent="0.2">
      <c r="I195" s="239"/>
      <c r="L195" s="234"/>
    </row>
    <row r="196" spans="9:12" x14ac:dyDescent="0.2">
      <c r="I196" s="239"/>
      <c r="L196" s="234"/>
    </row>
    <row r="197" spans="9:12" x14ac:dyDescent="0.2">
      <c r="I197" s="239"/>
      <c r="L197" s="234"/>
    </row>
    <row r="198" spans="9:12" x14ac:dyDescent="0.2">
      <c r="I198" s="239"/>
      <c r="L198" s="234"/>
    </row>
    <row r="199" spans="9:12" x14ac:dyDescent="0.2">
      <c r="I199" s="239"/>
      <c r="L199" s="234"/>
    </row>
    <row r="200" spans="9:12" x14ac:dyDescent="0.2">
      <c r="I200" s="239"/>
      <c r="L200" s="234"/>
    </row>
    <row r="201" spans="9:12" x14ac:dyDescent="0.2">
      <c r="I201" s="239"/>
      <c r="L201" s="234"/>
    </row>
    <row r="202" spans="9:12" x14ac:dyDescent="0.2">
      <c r="I202" s="239"/>
      <c r="L202" s="234"/>
    </row>
    <row r="203" spans="9:12" x14ac:dyDescent="0.2">
      <c r="I203" s="239"/>
      <c r="L203" s="234"/>
    </row>
    <row r="204" spans="9:12" x14ac:dyDescent="0.2">
      <c r="I204" s="239"/>
      <c r="L204" s="234"/>
    </row>
    <row r="205" spans="9:12" x14ac:dyDescent="0.2">
      <c r="I205" s="239"/>
      <c r="L205" s="234"/>
    </row>
    <row r="206" spans="9:12" x14ac:dyDescent="0.2">
      <c r="I206" s="239"/>
      <c r="L206" s="234"/>
    </row>
    <row r="207" spans="9:12" x14ac:dyDescent="0.2">
      <c r="I207" s="239"/>
      <c r="L207" s="234"/>
    </row>
    <row r="208" spans="9:12" x14ac:dyDescent="0.2">
      <c r="I208" s="239"/>
      <c r="L208" s="234"/>
    </row>
    <row r="209" spans="9:12" x14ac:dyDescent="0.2">
      <c r="I209" s="239"/>
      <c r="L209" s="234"/>
    </row>
    <row r="210" spans="9:12" x14ac:dyDescent="0.2">
      <c r="I210" s="239"/>
      <c r="L210" s="234"/>
    </row>
    <row r="211" spans="9:12" x14ac:dyDescent="0.2">
      <c r="I211" s="239"/>
      <c r="L211" s="234"/>
    </row>
    <row r="212" spans="9:12" x14ac:dyDescent="0.2">
      <c r="I212" s="239"/>
      <c r="L212" s="234"/>
    </row>
    <row r="213" spans="9:12" x14ac:dyDescent="0.2">
      <c r="I213" s="239"/>
      <c r="L213" s="234"/>
    </row>
    <row r="214" spans="9:12" x14ac:dyDescent="0.2">
      <c r="I214" s="239"/>
      <c r="L214" s="234"/>
    </row>
    <row r="215" spans="9:12" x14ac:dyDescent="0.2">
      <c r="I215" s="239"/>
      <c r="L215" s="234"/>
    </row>
    <row r="216" spans="9:12" x14ac:dyDescent="0.2">
      <c r="I216" s="239"/>
      <c r="L216" s="234"/>
    </row>
    <row r="217" spans="9:12" x14ac:dyDescent="0.2">
      <c r="I217" s="239"/>
      <c r="L217" s="234"/>
    </row>
    <row r="218" spans="9:12" x14ac:dyDescent="0.2">
      <c r="I218" s="239"/>
      <c r="L218" s="234"/>
    </row>
    <row r="219" spans="9:12" x14ac:dyDescent="0.2">
      <c r="I219" s="239"/>
      <c r="L219" s="234"/>
    </row>
    <row r="220" spans="9:12" x14ac:dyDescent="0.2">
      <c r="I220" s="239"/>
      <c r="L220" s="234"/>
    </row>
    <row r="221" spans="9:12" x14ac:dyDescent="0.2">
      <c r="I221" s="239"/>
      <c r="L221" s="234"/>
    </row>
    <row r="222" spans="9:12" x14ac:dyDescent="0.2">
      <c r="I222" s="239"/>
      <c r="L222" s="234"/>
    </row>
    <row r="223" spans="9:12" x14ac:dyDescent="0.2">
      <c r="I223" s="239"/>
      <c r="L223" s="234"/>
    </row>
    <row r="224" spans="9:12" x14ac:dyDescent="0.2">
      <c r="I224" s="239"/>
      <c r="L224" s="234"/>
    </row>
    <row r="225" spans="9:12" x14ac:dyDescent="0.2">
      <c r="I225" s="239"/>
      <c r="L225" s="234"/>
    </row>
    <row r="226" spans="9:12" x14ac:dyDescent="0.2">
      <c r="I226" s="239"/>
      <c r="L226" s="234"/>
    </row>
    <row r="227" spans="9:12" x14ac:dyDescent="0.2">
      <c r="I227" s="239"/>
      <c r="L227" s="234"/>
    </row>
    <row r="228" spans="9:12" x14ac:dyDescent="0.2">
      <c r="I228" s="239"/>
      <c r="L228" s="234"/>
    </row>
    <row r="229" spans="9:12" x14ac:dyDescent="0.2">
      <c r="I229" s="239"/>
      <c r="L229" s="234"/>
    </row>
    <row r="230" spans="9:12" x14ac:dyDescent="0.2">
      <c r="I230" s="239"/>
      <c r="L230" s="234"/>
    </row>
    <row r="231" spans="9:12" x14ac:dyDescent="0.2">
      <c r="I231" s="239"/>
      <c r="L231" s="234"/>
    </row>
    <row r="232" spans="9:12" x14ac:dyDescent="0.2">
      <c r="I232" s="239"/>
      <c r="L232" s="234"/>
    </row>
    <row r="233" spans="9:12" x14ac:dyDescent="0.2">
      <c r="I233" s="239"/>
      <c r="L233" s="234"/>
    </row>
    <row r="234" spans="9:12" x14ac:dyDescent="0.2">
      <c r="I234" s="239"/>
      <c r="L234" s="234"/>
    </row>
    <row r="235" spans="9:12" x14ac:dyDescent="0.2">
      <c r="I235" s="239"/>
      <c r="L235" s="234"/>
    </row>
    <row r="236" spans="9:12" x14ac:dyDescent="0.2">
      <c r="I236" s="239"/>
      <c r="L236" s="234"/>
    </row>
    <row r="237" spans="9:12" x14ac:dyDescent="0.2">
      <c r="I237" s="239"/>
      <c r="L237" s="234"/>
    </row>
    <row r="238" spans="9:12" x14ac:dyDescent="0.2">
      <c r="I238" s="239"/>
      <c r="L238" s="234"/>
    </row>
    <row r="239" spans="9:12" x14ac:dyDescent="0.2">
      <c r="I239" s="239"/>
      <c r="L239" s="234"/>
    </row>
    <row r="240" spans="9:12" x14ac:dyDescent="0.2">
      <c r="I240" s="239"/>
      <c r="L240" s="234"/>
    </row>
    <row r="241" spans="9:12" x14ac:dyDescent="0.2">
      <c r="I241" s="239"/>
      <c r="L241" s="234"/>
    </row>
    <row r="242" spans="9:12" x14ac:dyDescent="0.2">
      <c r="I242" s="239"/>
      <c r="L242" s="234"/>
    </row>
    <row r="243" spans="9:12" x14ac:dyDescent="0.2">
      <c r="I243" s="239"/>
      <c r="L243" s="234"/>
    </row>
    <row r="244" spans="9:12" x14ac:dyDescent="0.2">
      <c r="I244" s="239"/>
      <c r="L244" s="234"/>
    </row>
    <row r="245" spans="9:12" x14ac:dyDescent="0.2">
      <c r="I245" s="239"/>
      <c r="L245" s="234"/>
    </row>
    <row r="246" spans="9:12" x14ac:dyDescent="0.2">
      <c r="I246" s="239"/>
      <c r="L246" s="234"/>
    </row>
    <row r="247" spans="9:12" x14ac:dyDescent="0.2">
      <c r="I247" s="239"/>
      <c r="L247" s="234"/>
    </row>
    <row r="248" spans="9:12" x14ac:dyDescent="0.2">
      <c r="I248" s="239"/>
      <c r="L248" s="234"/>
    </row>
    <row r="249" spans="9:12" x14ac:dyDescent="0.2">
      <c r="I249" s="239"/>
      <c r="L249" s="234"/>
    </row>
    <row r="250" spans="9:12" x14ac:dyDescent="0.2">
      <c r="I250" s="239"/>
      <c r="L250" s="234"/>
    </row>
    <row r="251" spans="9:12" x14ac:dyDescent="0.2">
      <c r="I251" s="239"/>
      <c r="L251" s="234"/>
    </row>
    <row r="252" spans="9:12" x14ac:dyDescent="0.2">
      <c r="I252" s="239"/>
      <c r="L252" s="234"/>
    </row>
    <row r="253" spans="9:12" x14ac:dyDescent="0.2">
      <c r="I253" s="239"/>
      <c r="L253" s="234"/>
    </row>
    <row r="254" spans="9:12" x14ac:dyDescent="0.2">
      <c r="I254" s="239"/>
      <c r="L254" s="234"/>
    </row>
    <row r="255" spans="9:12" x14ac:dyDescent="0.2">
      <c r="I255" s="239"/>
      <c r="L255" s="234"/>
    </row>
    <row r="256" spans="9:12" x14ac:dyDescent="0.2">
      <c r="I256" s="239"/>
      <c r="L256" s="234"/>
    </row>
    <row r="257" spans="9:12" x14ac:dyDescent="0.2">
      <c r="I257" s="239"/>
      <c r="L257" s="234"/>
    </row>
    <row r="258" spans="9:12" x14ac:dyDescent="0.2">
      <c r="I258" s="239"/>
      <c r="L258" s="234"/>
    </row>
    <row r="259" spans="9:12" x14ac:dyDescent="0.2">
      <c r="I259" s="239"/>
      <c r="L259" s="234"/>
    </row>
    <row r="260" spans="9:12" x14ac:dyDescent="0.2">
      <c r="I260" s="239"/>
      <c r="L260" s="234"/>
    </row>
    <row r="261" spans="9:12" x14ac:dyDescent="0.2">
      <c r="I261" s="239"/>
      <c r="L261" s="234"/>
    </row>
    <row r="262" spans="9:12" x14ac:dyDescent="0.2">
      <c r="I262" s="239"/>
      <c r="L262" s="234"/>
    </row>
    <row r="263" spans="9:12" x14ac:dyDescent="0.2">
      <c r="I263" s="239"/>
      <c r="L263" s="234"/>
    </row>
    <row r="264" spans="9:12" x14ac:dyDescent="0.2">
      <c r="I264" s="239"/>
      <c r="L264" s="234"/>
    </row>
    <row r="265" spans="9:12" x14ac:dyDescent="0.2">
      <c r="I265" s="239"/>
      <c r="L265" s="234"/>
    </row>
    <row r="266" spans="9:12" x14ac:dyDescent="0.2">
      <c r="I266" s="239"/>
      <c r="L266" s="234"/>
    </row>
    <row r="267" spans="9:12" x14ac:dyDescent="0.2">
      <c r="I267" s="239"/>
      <c r="L267" s="234"/>
    </row>
    <row r="268" spans="9:12" x14ac:dyDescent="0.2">
      <c r="I268" s="239"/>
      <c r="L268" s="234"/>
    </row>
    <row r="269" spans="9:12" x14ac:dyDescent="0.2">
      <c r="I269" s="239"/>
      <c r="L269" s="234"/>
    </row>
    <row r="270" spans="9:12" x14ac:dyDescent="0.2">
      <c r="I270" s="239"/>
      <c r="L270" s="234"/>
    </row>
    <row r="271" spans="9:12" x14ac:dyDescent="0.2">
      <c r="I271" s="239"/>
      <c r="L271" s="234"/>
    </row>
    <row r="272" spans="9:12" x14ac:dyDescent="0.2">
      <c r="I272" s="239"/>
      <c r="L272" s="234"/>
    </row>
    <row r="273" spans="9:12" x14ac:dyDescent="0.2">
      <c r="I273" s="239"/>
      <c r="L273" s="234"/>
    </row>
    <row r="274" spans="9:12" x14ac:dyDescent="0.2">
      <c r="I274" s="239"/>
      <c r="L274" s="234"/>
    </row>
    <row r="275" spans="9:12" x14ac:dyDescent="0.2">
      <c r="I275" s="239"/>
      <c r="L275" s="234"/>
    </row>
    <row r="276" spans="9:12" x14ac:dyDescent="0.2">
      <c r="I276" s="239"/>
      <c r="L276" s="234"/>
    </row>
    <row r="277" spans="9:12" x14ac:dyDescent="0.2">
      <c r="I277" s="239"/>
      <c r="L277" s="234"/>
    </row>
    <row r="278" spans="9:12" x14ac:dyDescent="0.2">
      <c r="I278" s="239"/>
      <c r="L278" s="234"/>
    </row>
    <row r="279" spans="9:12" x14ac:dyDescent="0.2">
      <c r="I279" s="239"/>
      <c r="L279" s="234"/>
    </row>
    <row r="280" spans="9:12" x14ac:dyDescent="0.2">
      <c r="I280" s="239"/>
      <c r="L280" s="234"/>
    </row>
    <row r="281" spans="9:12" x14ac:dyDescent="0.2">
      <c r="I281" s="239"/>
      <c r="L281" s="234"/>
    </row>
    <row r="282" spans="9:12" x14ac:dyDescent="0.2">
      <c r="I282" s="239"/>
      <c r="L282" s="234"/>
    </row>
    <row r="283" spans="9:12" x14ac:dyDescent="0.2">
      <c r="I283" s="239"/>
      <c r="L283" s="234"/>
    </row>
    <row r="284" spans="9:12" x14ac:dyDescent="0.2">
      <c r="I284" s="239"/>
      <c r="L284" s="234"/>
    </row>
    <row r="285" spans="9:12" x14ac:dyDescent="0.2">
      <c r="I285" s="239"/>
      <c r="L285" s="234"/>
    </row>
    <row r="286" spans="9:12" x14ac:dyDescent="0.2">
      <c r="I286" s="239"/>
      <c r="L286" s="234"/>
    </row>
    <row r="287" spans="9:12" x14ac:dyDescent="0.2">
      <c r="I287" s="239"/>
      <c r="L287" s="234"/>
    </row>
    <row r="288" spans="9:12" x14ac:dyDescent="0.2">
      <c r="I288" s="239"/>
      <c r="L288" s="234"/>
    </row>
    <row r="289" spans="9:12" x14ac:dyDescent="0.2">
      <c r="I289" s="239"/>
      <c r="L289" s="234"/>
    </row>
    <row r="290" spans="9:12" x14ac:dyDescent="0.2">
      <c r="I290" s="239"/>
      <c r="L290" s="234"/>
    </row>
    <row r="291" spans="9:12" x14ac:dyDescent="0.2">
      <c r="I291" s="239"/>
      <c r="L291" s="234"/>
    </row>
    <row r="292" spans="9:12" x14ac:dyDescent="0.2">
      <c r="I292" s="239"/>
      <c r="L292" s="234"/>
    </row>
    <row r="293" spans="9:12" x14ac:dyDescent="0.2">
      <c r="I293" s="239"/>
      <c r="L293" s="234"/>
    </row>
    <row r="294" spans="9:12" x14ac:dyDescent="0.2">
      <c r="I294" s="239"/>
      <c r="L294" s="234"/>
    </row>
    <row r="295" spans="9:12" x14ac:dyDescent="0.2">
      <c r="I295" s="239"/>
      <c r="L295" s="234"/>
    </row>
    <row r="296" spans="9:12" x14ac:dyDescent="0.2">
      <c r="I296" s="239"/>
      <c r="L296" s="234"/>
    </row>
    <row r="297" spans="9:12" x14ac:dyDescent="0.2">
      <c r="I297" s="239"/>
      <c r="L297" s="234"/>
    </row>
    <row r="298" spans="9:12" x14ac:dyDescent="0.2">
      <c r="I298" s="239"/>
      <c r="L298" s="234"/>
    </row>
    <row r="299" spans="9:12" x14ac:dyDescent="0.2">
      <c r="I299" s="239"/>
      <c r="L299" s="234"/>
    </row>
    <row r="300" spans="9:12" x14ac:dyDescent="0.2">
      <c r="I300" s="239"/>
      <c r="L300" s="234"/>
    </row>
    <row r="301" spans="9:12" x14ac:dyDescent="0.2">
      <c r="I301" s="239"/>
      <c r="L301" s="234"/>
    </row>
    <row r="302" spans="9:12" x14ac:dyDescent="0.2">
      <c r="I302" s="239"/>
      <c r="L302" s="234"/>
    </row>
    <row r="303" spans="9:12" x14ac:dyDescent="0.2">
      <c r="I303" s="239"/>
      <c r="L303" s="234"/>
    </row>
    <row r="304" spans="9:12" x14ac:dyDescent="0.2">
      <c r="I304" s="239"/>
      <c r="L304" s="234"/>
    </row>
    <row r="305" spans="9:12" x14ac:dyDescent="0.2">
      <c r="I305" s="239"/>
      <c r="L305" s="234"/>
    </row>
    <row r="306" spans="9:12" x14ac:dyDescent="0.2">
      <c r="I306" s="239"/>
      <c r="L306" s="234"/>
    </row>
    <row r="307" spans="9:12" x14ac:dyDescent="0.2">
      <c r="I307" s="239"/>
      <c r="L307" s="234"/>
    </row>
    <row r="308" spans="9:12" x14ac:dyDescent="0.2">
      <c r="I308" s="239"/>
      <c r="L308" s="234"/>
    </row>
    <row r="309" spans="9:12" x14ac:dyDescent="0.2">
      <c r="I309" s="239"/>
      <c r="L309" s="234"/>
    </row>
    <row r="310" spans="9:12" x14ac:dyDescent="0.2">
      <c r="I310" s="239"/>
      <c r="L310" s="234"/>
    </row>
    <row r="311" spans="9:12" x14ac:dyDescent="0.2">
      <c r="I311" s="239"/>
      <c r="L311" s="234"/>
    </row>
    <row r="312" spans="9:12" x14ac:dyDescent="0.2">
      <c r="I312" s="239"/>
      <c r="L312" s="234"/>
    </row>
    <row r="313" spans="9:12" x14ac:dyDescent="0.2">
      <c r="I313" s="239"/>
      <c r="L313" s="234"/>
    </row>
    <row r="314" spans="9:12" x14ac:dyDescent="0.2">
      <c r="I314" s="239"/>
      <c r="L314" s="234"/>
    </row>
    <row r="315" spans="9:12" x14ac:dyDescent="0.2">
      <c r="I315" s="239"/>
      <c r="L315" s="234"/>
    </row>
    <row r="316" spans="9:12" x14ac:dyDescent="0.2">
      <c r="I316" s="239"/>
      <c r="L316" s="234"/>
    </row>
    <row r="317" spans="9:12" x14ac:dyDescent="0.2">
      <c r="I317" s="239"/>
      <c r="L317" s="234"/>
    </row>
    <row r="318" spans="9:12" x14ac:dyDescent="0.2">
      <c r="I318" s="239"/>
      <c r="L318" s="234"/>
    </row>
    <row r="319" spans="9:12" x14ac:dyDescent="0.2">
      <c r="I319" s="239"/>
      <c r="L319" s="234"/>
    </row>
    <row r="320" spans="9:12" x14ac:dyDescent="0.2">
      <c r="I320" s="239"/>
      <c r="L320" s="234"/>
    </row>
    <row r="321" spans="9:12" x14ac:dyDescent="0.2">
      <c r="I321" s="239"/>
      <c r="L321" s="234"/>
    </row>
    <row r="322" spans="9:12" x14ac:dyDescent="0.2">
      <c r="I322" s="239"/>
      <c r="L322" s="234"/>
    </row>
    <row r="323" spans="9:12" x14ac:dyDescent="0.2">
      <c r="I323" s="239"/>
      <c r="L323" s="234"/>
    </row>
    <row r="324" spans="9:12" x14ac:dyDescent="0.2">
      <c r="I324" s="239"/>
      <c r="L324" s="234"/>
    </row>
    <row r="325" spans="9:12" x14ac:dyDescent="0.2">
      <c r="I325" s="239"/>
      <c r="L325" s="234"/>
    </row>
    <row r="326" spans="9:12" x14ac:dyDescent="0.2">
      <c r="I326" s="239"/>
      <c r="L326" s="234"/>
    </row>
    <row r="327" spans="9:12" x14ac:dyDescent="0.2">
      <c r="I327" s="239"/>
      <c r="L327" s="234"/>
    </row>
    <row r="328" spans="9:12" x14ac:dyDescent="0.2">
      <c r="I328" s="239"/>
      <c r="L328" s="234"/>
    </row>
    <row r="329" spans="9:12" x14ac:dyDescent="0.2">
      <c r="I329" s="239"/>
      <c r="L329" s="234"/>
    </row>
    <row r="330" spans="9:12" x14ac:dyDescent="0.2">
      <c r="I330" s="239"/>
      <c r="L330" s="234"/>
    </row>
    <row r="331" spans="9:12" x14ac:dyDescent="0.2">
      <c r="I331" s="239"/>
      <c r="L331" s="234"/>
    </row>
    <row r="332" spans="9:12" x14ac:dyDescent="0.2">
      <c r="I332" s="239"/>
      <c r="L332" s="234"/>
    </row>
    <row r="333" spans="9:12" x14ac:dyDescent="0.2">
      <c r="I333" s="239"/>
      <c r="L333" s="234"/>
    </row>
    <row r="334" spans="9:12" x14ac:dyDescent="0.2">
      <c r="I334" s="239"/>
      <c r="L334" s="234"/>
    </row>
    <row r="335" spans="9:12" x14ac:dyDescent="0.2">
      <c r="I335" s="239"/>
      <c r="L335" s="234"/>
    </row>
    <row r="336" spans="9:12" x14ac:dyDescent="0.2">
      <c r="I336" s="239"/>
      <c r="L336" s="234"/>
    </row>
    <row r="337" spans="9:12" x14ac:dyDescent="0.2">
      <c r="I337" s="239"/>
      <c r="L337" s="234"/>
    </row>
    <row r="338" spans="9:12" x14ac:dyDescent="0.2">
      <c r="I338" s="239"/>
      <c r="L338" s="234"/>
    </row>
    <row r="339" spans="9:12" x14ac:dyDescent="0.2">
      <c r="I339" s="239"/>
      <c r="L339" s="234"/>
    </row>
    <row r="340" spans="9:12" x14ac:dyDescent="0.2">
      <c r="I340" s="239"/>
      <c r="L340" s="234"/>
    </row>
    <row r="341" spans="9:12" x14ac:dyDescent="0.2">
      <c r="I341" s="239"/>
      <c r="L341" s="234"/>
    </row>
    <row r="342" spans="9:12" x14ac:dyDescent="0.2">
      <c r="I342" s="239"/>
      <c r="L342" s="234"/>
    </row>
    <row r="343" spans="9:12" x14ac:dyDescent="0.2">
      <c r="I343" s="239"/>
      <c r="L343" s="234"/>
    </row>
    <row r="344" spans="9:12" x14ac:dyDescent="0.2">
      <c r="I344" s="239"/>
      <c r="L344" s="234"/>
    </row>
    <row r="345" spans="9:12" x14ac:dyDescent="0.2">
      <c r="I345" s="239"/>
      <c r="L345" s="234"/>
    </row>
    <row r="346" spans="9:12" x14ac:dyDescent="0.2">
      <c r="I346" s="239"/>
      <c r="L346" s="234"/>
    </row>
    <row r="347" spans="9:12" x14ac:dyDescent="0.2">
      <c r="I347" s="239"/>
      <c r="L347" s="234"/>
    </row>
    <row r="348" spans="9:12" x14ac:dyDescent="0.2">
      <c r="I348" s="239"/>
      <c r="L348" s="234"/>
    </row>
    <row r="349" spans="9:12" x14ac:dyDescent="0.2">
      <c r="I349" s="239"/>
      <c r="L349" s="234"/>
    </row>
    <row r="350" spans="9:12" x14ac:dyDescent="0.2">
      <c r="I350" s="239"/>
      <c r="L350" s="234"/>
    </row>
    <row r="351" spans="9:12" x14ac:dyDescent="0.2">
      <c r="I351" s="239"/>
      <c r="L351" s="234"/>
    </row>
    <row r="352" spans="9:12" x14ac:dyDescent="0.2">
      <c r="I352" s="239"/>
      <c r="L352" s="234"/>
    </row>
    <row r="353" spans="9:12" x14ac:dyDescent="0.2">
      <c r="I353" s="239"/>
      <c r="L353" s="234"/>
    </row>
    <row r="354" spans="9:12" x14ac:dyDescent="0.2">
      <c r="I354" s="239"/>
      <c r="L354" s="234"/>
    </row>
    <row r="355" spans="9:12" x14ac:dyDescent="0.2">
      <c r="I355" s="239"/>
      <c r="L355" s="234"/>
    </row>
    <row r="356" spans="9:12" x14ac:dyDescent="0.2">
      <c r="I356" s="239"/>
      <c r="L356" s="234"/>
    </row>
    <row r="357" spans="9:12" x14ac:dyDescent="0.2">
      <c r="I357" s="239"/>
      <c r="L357" s="234"/>
    </row>
    <row r="358" spans="9:12" x14ac:dyDescent="0.2">
      <c r="I358" s="239"/>
      <c r="L358" s="234"/>
    </row>
    <row r="359" spans="9:12" x14ac:dyDescent="0.2">
      <c r="I359" s="239"/>
      <c r="L359" s="234"/>
    </row>
    <row r="360" spans="9:12" x14ac:dyDescent="0.2">
      <c r="I360" s="239"/>
      <c r="L360" s="234"/>
    </row>
    <row r="361" spans="9:12" x14ac:dyDescent="0.2">
      <c r="I361" s="239"/>
      <c r="L361" s="234"/>
    </row>
    <row r="362" spans="9:12" x14ac:dyDescent="0.2">
      <c r="I362" s="239"/>
      <c r="L362" s="234"/>
    </row>
    <row r="363" spans="9:12" x14ac:dyDescent="0.2">
      <c r="I363" s="239"/>
      <c r="L363" s="234"/>
    </row>
    <row r="364" spans="9:12" x14ac:dyDescent="0.2">
      <c r="I364" s="239"/>
      <c r="L364" s="234"/>
    </row>
    <row r="365" spans="9:12" x14ac:dyDescent="0.2">
      <c r="I365" s="239"/>
      <c r="L365" s="234"/>
    </row>
    <row r="366" spans="9:12" x14ac:dyDescent="0.2">
      <c r="I366" s="239"/>
      <c r="L366" s="234"/>
    </row>
    <row r="367" spans="9:12" x14ac:dyDescent="0.2">
      <c r="I367" s="239"/>
      <c r="L367" s="234"/>
    </row>
    <row r="368" spans="9:12" x14ac:dyDescent="0.2">
      <c r="I368" s="239"/>
      <c r="L368" s="234"/>
    </row>
    <row r="369" spans="9:12" x14ac:dyDescent="0.2">
      <c r="I369" s="239"/>
      <c r="L369" s="234"/>
    </row>
    <row r="370" spans="9:12" x14ac:dyDescent="0.2">
      <c r="I370" s="239"/>
      <c r="L370" s="234"/>
    </row>
    <row r="371" spans="9:12" x14ac:dyDescent="0.2">
      <c r="I371" s="239"/>
      <c r="L371" s="234"/>
    </row>
    <row r="372" spans="9:12" x14ac:dyDescent="0.2">
      <c r="I372" s="239"/>
      <c r="L372" s="234"/>
    </row>
    <row r="373" spans="9:12" x14ac:dyDescent="0.2">
      <c r="I373" s="239"/>
      <c r="L373" s="234"/>
    </row>
    <row r="374" spans="9:12" x14ac:dyDescent="0.2">
      <c r="I374" s="239"/>
      <c r="L374" s="234"/>
    </row>
    <row r="375" spans="9:12" x14ac:dyDescent="0.2">
      <c r="I375" s="239"/>
      <c r="L375" s="234"/>
    </row>
    <row r="376" spans="9:12" x14ac:dyDescent="0.2">
      <c r="I376" s="239"/>
      <c r="L376" s="234"/>
    </row>
    <row r="377" spans="9:12" x14ac:dyDescent="0.2">
      <c r="I377" s="239"/>
      <c r="L377" s="234"/>
    </row>
    <row r="378" spans="9:12" x14ac:dyDescent="0.2">
      <c r="I378" s="239"/>
      <c r="L378" s="234"/>
    </row>
    <row r="379" spans="9:12" x14ac:dyDescent="0.2">
      <c r="I379" s="239"/>
      <c r="L379" s="234"/>
    </row>
    <row r="380" spans="9:12" x14ac:dyDescent="0.2">
      <c r="I380" s="239"/>
      <c r="L380" s="234"/>
    </row>
    <row r="381" spans="9:12" x14ac:dyDescent="0.2">
      <c r="I381" s="239"/>
      <c r="L381" s="234"/>
    </row>
    <row r="382" spans="9:12" x14ac:dyDescent="0.2">
      <c r="I382" s="239"/>
      <c r="L382" s="234"/>
    </row>
    <row r="383" spans="9:12" x14ac:dyDescent="0.2">
      <c r="I383" s="239"/>
      <c r="L383" s="234"/>
    </row>
    <row r="384" spans="9:12" x14ac:dyDescent="0.2">
      <c r="I384" s="239"/>
      <c r="L384" s="234"/>
    </row>
    <row r="385" spans="9:12" x14ac:dyDescent="0.2">
      <c r="I385" s="239"/>
      <c r="L385" s="234"/>
    </row>
    <row r="386" spans="9:12" x14ac:dyDescent="0.2">
      <c r="I386" s="239"/>
      <c r="L386" s="234"/>
    </row>
    <row r="387" spans="9:12" x14ac:dyDescent="0.2">
      <c r="I387" s="239"/>
      <c r="L387" s="234"/>
    </row>
    <row r="388" spans="9:12" x14ac:dyDescent="0.2">
      <c r="I388" s="239"/>
      <c r="L388" s="234"/>
    </row>
    <row r="389" spans="9:12" x14ac:dyDescent="0.2">
      <c r="I389" s="239"/>
      <c r="L389" s="234"/>
    </row>
    <row r="390" spans="9:12" x14ac:dyDescent="0.2">
      <c r="I390" s="239"/>
      <c r="L390" s="234"/>
    </row>
    <row r="391" spans="9:12" x14ac:dyDescent="0.2">
      <c r="I391" s="239"/>
      <c r="L391" s="234"/>
    </row>
    <row r="392" spans="9:12" x14ac:dyDescent="0.2">
      <c r="I392" s="239"/>
      <c r="L392" s="234"/>
    </row>
    <row r="393" spans="9:12" x14ac:dyDescent="0.2">
      <c r="I393" s="239"/>
      <c r="L393" s="234"/>
    </row>
    <row r="394" spans="9:12" x14ac:dyDescent="0.2">
      <c r="I394" s="239"/>
      <c r="L394" s="234"/>
    </row>
    <row r="395" spans="9:12" x14ac:dyDescent="0.2">
      <c r="I395" s="239"/>
      <c r="L395" s="234"/>
    </row>
    <row r="396" spans="9:12" x14ac:dyDescent="0.2">
      <c r="I396" s="239"/>
      <c r="L396" s="234"/>
    </row>
    <row r="397" spans="9:12" x14ac:dyDescent="0.2">
      <c r="I397" s="239"/>
      <c r="L397" s="234"/>
    </row>
    <row r="398" spans="9:12" x14ac:dyDescent="0.2">
      <c r="I398" s="239"/>
      <c r="L398" s="234"/>
    </row>
    <row r="399" spans="9:12" x14ac:dyDescent="0.2">
      <c r="I399" s="239"/>
      <c r="L399" s="234"/>
    </row>
    <row r="400" spans="9:12" x14ac:dyDescent="0.2">
      <c r="I400" s="239"/>
      <c r="L400" s="234"/>
    </row>
    <row r="401" spans="9:12" x14ac:dyDescent="0.2">
      <c r="I401" s="239"/>
      <c r="L401" s="234"/>
    </row>
    <row r="402" spans="9:12" x14ac:dyDescent="0.2">
      <c r="I402" s="239"/>
      <c r="L402" s="234"/>
    </row>
    <row r="403" spans="9:12" x14ac:dyDescent="0.2">
      <c r="I403" s="239"/>
      <c r="L403" s="234"/>
    </row>
    <row r="404" spans="9:12" x14ac:dyDescent="0.2">
      <c r="I404" s="239"/>
      <c r="L404" s="234"/>
    </row>
    <row r="405" spans="9:12" x14ac:dyDescent="0.2">
      <c r="I405" s="239"/>
      <c r="L405" s="234"/>
    </row>
    <row r="406" spans="9:12" x14ac:dyDescent="0.2">
      <c r="I406" s="239"/>
      <c r="L406" s="234"/>
    </row>
    <row r="407" spans="9:12" x14ac:dyDescent="0.2">
      <c r="I407" s="239"/>
      <c r="L407" s="234"/>
    </row>
    <row r="408" spans="9:12" x14ac:dyDescent="0.2">
      <c r="I408" s="239"/>
      <c r="L408" s="234"/>
    </row>
    <row r="409" spans="9:12" x14ac:dyDescent="0.2">
      <c r="I409" s="239"/>
      <c r="L409" s="234"/>
    </row>
    <row r="410" spans="9:12" x14ac:dyDescent="0.2">
      <c r="I410" s="239"/>
      <c r="L410" s="234"/>
    </row>
    <row r="411" spans="9:12" x14ac:dyDescent="0.2">
      <c r="I411" s="239"/>
      <c r="L411" s="234"/>
    </row>
    <row r="412" spans="9:12" x14ac:dyDescent="0.2">
      <c r="I412" s="239"/>
      <c r="L412" s="234"/>
    </row>
    <row r="413" spans="9:12" x14ac:dyDescent="0.2">
      <c r="I413" s="239"/>
      <c r="L413" s="234"/>
    </row>
    <row r="414" spans="9:12" x14ac:dyDescent="0.2">
      <c r="I414" s="239"/>
      <c r="L414" s="234"/>
    </row>
    <row r="415" spans="9:12" x14ac:dyDescent="0.2">
      <c r="I415" s="239"/>
      <c r="L415" s="234"/>
    </row>
    <row r="416" spans="9:12" x14ac:dyDescent="0.2">
      <c r="I416" s="239"/>
      <c r="L416" s="234"/>
    </row>
    <row r="417" spans="9:12" x14ac:dyDescent="0.2">
      <c r="I417" s="239"/>
      <c r="L417" s="234"/>
    </row>
    <row r="418" spans="9:12" x14ac:dyDescent="0.2">
      <c r="I418" s="239"/>
      <c r="L418" s="234"/>
    </row>
    <row r="419" spans="9:12" x14ac:dyDescent="0.2">
      <c r="I419" s="239"/>
      <c r="L419" s="234"/>
    </row>
    <row r="420" spans="9:12" x14ac:dyDescent="0.2">
      <c r="I420" s="239"/>
      <c r="L420" s="234"/>
    </row>
    <row r="421" spans="9:12" x14ac:dyDescent="0.2">
      <c r="I421" s="239"/>
      <c r="L421" s="234"/>
    </row>
    <row r="422" spans="9:12" x14ac:dyDescent="0.2">
      <c r="I422" s="239"/>
      <c r="L422" s="234"/>
    </row>
    <row r="423" spans="9:12" x14ac:dyDescent="0.2">
      <c r="I423" s="239"/>
      <c r="L423" s="234"/>
    </row>
    <row r="424" spans="9:12" x14ac:dyDescent="0.2">
      <c r="I424" s="239"/>
      <c r="L424" s="234"/>
    </row>
    <row r="425" spans="9:12" x14ac:dyDescent="0.2">
      <c r="I425" s="239"/>
      <c r="L425" s="234"/>
    </row>
    <row r="426" spans="9:12" x14ac:dyDescent="0.2">
      <c r="I426" s="239"/>
      <c r="L426" s="234"/>
    </row>
    <row r="427" spans="9:12" x14ac:dyDescent="0.2">
      <c r="I427" s="239"/>
      <c r="L427" s="234"/>
    </row>
    <row r="428" spans="9:12" x14ac:dyDescent="0.2">
      <c r="I428" s="239"/>
      <c r="L428" s="234"/>
    </row>
    <row r="429" spans="9:12" x14ac:dyDescent="0.2">
      <c r="I429" s="239"/>
      <c r="L429" s="234"/>
    </row>
    <row r="430" spans="9:12" x14ac:dyDescent="0.2">
      <c r="I430" s="239"/>
      <c r="L430" s="234"/>
    </row>
    <row r="431" spans="9:12" x14ac:dyDescent="0.2">
      <c r="I431" s="239"/>
      <c r="L431" s="234"/>
    </row>
    <row r="432" spans="9:12" x14ac:dyDescent="0.2">
      <c r="I432" s="239"/>
      <c r="L432" s="234"/>
    </row>
    <row r="433" spans="9:12" x14ac:dyDescent="0.2">
      <c r="I433" s="239"/>
      <c r="L433" s="234"/>
    </row>
    <row r="434" spans="9:12" x14ac:dyDescent="0.2">
      <c r="I434" s="239"/>
      <c r="L434" s="234"/>
    </row>
    <row r="435" spans="9:12" x14ac:dyDescent="0.2">
      <c r="I435" s="239"/>
      <c r="L435" s="234"/>
    </row>
    <row r="436" spans="9:12" x14ac:dyDescent="0.2">
      <c r="I436" s="239"/>
      <c r="L436" s="234"/>
    </row>
    <row r="437" spans="9:12" x14ac:dyDescent="0.2">
      <c r="I437" s="239"/>
      <c r="L437" s="234"/>
    </row>
    <row r="438" spans="9:12" x14ac:dyDescent="0.2">
      <c r="I438" s="239"/>
      <c r="L438" s="234"/>
    </row>
    <row r="439" spans="9:12" x14ac:dyDescent="0.2">
      <c r="I439" s="239"/>
      <c r="L439" s="234"/>
    </row>
    <row r="440" spans="9:12" x14ac:dyDescent="0.2">
      <c r="I440" s="239"/>
      <c r="L440" s="234"/>
    </row>
    <row r="441" spans="9:12" x14ac:dyDescent="0.2">
      <c r="I441" s="239"/>
      <c r="L441" s="234"/>
    </row>
    <row r="442" spans="9:12" x14ac:dyDescent="0.2">
      <c r="I442" s="239"/>
      <c r="L442" s="234"/>
    </row>
    <row r="443" spans="9:12" x14ac:dyDescent="0.2">
      <c r="I443" s="239"/>
      <c r="L443" s="234"/>
    </row>
    <row r="444" spans="9:12" x14ac:dyDescent="0.2">
      <c r="I444" s="239"/>
      <c r="L444" s="234"/>
    </row>
    <row r="445" spans="9:12" x14ac:dyDescent="0.2">
      <c r="I445" s="239"/>
      <c r="L445" s="234"/>
    </row>
    <row r="446" spans="9:12" x14ac:dyDescent="0.2">
      <c r="I446" s="239"/>
      <c r="L446" s="234"/>
    </row>
    <row r="447" spans="9:12" x14ac:dyDescent="0.2">
      <c r="I447" s="239"/>
      <c r="L447" s="234"/>
    </row>
    <row r="448" spans="9:12" x14ac:dyDescent="0.2">
      <c r="I448" s="239"/>
      <c r="L448" s="234"/>
    </row>
    <row r="449" spans="9:12" x14ac:dyDescent="0.2">
      <c r="I449" s="239"/>
      <c r="L449" s="234"/>
    </row>
    <row r="450" spans="9:12" x14ac:dyDescent="0.2">
      <c r="I450" s="239"/>
      <c r="L450" s="234"/>
    </row>
    <row r="451" spans="9:12" x14ac:dyDescent="0.2">
      <c r="I451" s="239"/>
      <c r="L451" s="234"/>
    </row>
    <row r="452" spans="9:12" x14ac:dyDescent="0.2">
      <c r="I452" s="239"/>
      <c r="L452" s="234"/>
    </row>
    <row r="453" spans="9:12" x14ac:dyDescent="0.2">
      <c r="I453" s="239"/>
      <c r="L453" s="234"/>
    </row>
    <row r="454" spans="9:12" x14ac:dyDescent="0.2">
      <c r="I454" s="239"/>
      <c r="L454" s="234"/>
    </row>
    <row r="455" spans="9:12" x14ac:dyDescent="0.2">
      <c r="I455" s="239"/>
      <c r="L455" s="234"/>
    </row>
    <row r="456" spans="9:12" x14ac:dyDescent="0.2">
      <c r="I456" s="239"/>
      <c r="L456" s="234"/>
    </row>
    <row r="457" spans="9:12" x14ac:dyDescent="0.2">
      <c r="I457" s="239"/>
      <c r="L457" s="234"/>
    </row>
    <row r="458" spans="9:12" x14ac:dyDescent="0.2">
      <c r="I458" s="239"/>
      <c r="L458" s="234"/>
    </row>
    <row r="459" spans="9:12" x14ac:dyDescent="0.2">
      <c r="I459" s="239"/>
      <c r="L459" s="234"/>
    </row>
    <row r="460" spans="9:12" x14ac:dyDescent="0.2">
      <c r="I460" s="239"/>
      <c r="L460" s="234"/>
    </row>
    <row r="461" spans="9:12" x14ac:dyDescent="0.2">
      <c r="I461" s="239"/>
      <c r="L461" s="234"/>
    </row>
    <row r="462" spans="9:12" x14ac:dyDescent="0.2">
      <c r="I462" s="239"/>
      <c r="L462" s="234"/>
    </row>
    <row r="463" spans="9:12" x14ac:dyDescent="0.2">
      <c r="I463" s="239"/>
      <c r="L463" s="234"/>
    </row>
    <row r="464" spans="9:12" x14ac:dyDescent="0.2">
      <c r="I464" s="239"/>
      <c r="L464" s="234"/>
    </row>
    <row r="465" spans="9:12" x14ac:dyDescent="0.2">
      <c r="I465" s="239"/>
      <c r="L465" s="234"/>
    </row>
    <row r="466" spans="9:12" x14ac:dyDescent="0.2">
      <c r="I466" s="239"/>
      <c r="L466" s="234"/>
    </row>
    <row r="467" spans="9:12" x14ac:dyDescent="0.2">
      <c r="I467" s="239"/>
      <c r="L467" s="234"/>
    </row>
    <row r="468" spans="9:12" x14ac:dyDescent="0.2">
      <c r="I468" s="239"/>
      <c r="L468" s="234"/>
    </row>
    <row r="469" spans="9:12" x14ac:dyDescent="0.2">
      <c r="I469" s="239"/>
      <c r="L469" s="234"/>
    </row>
    <row r="470" spans="9:12" x14ac:dyDescent="0.2">
      <c r="I470" s="239"/>
      <c r="L470" s="234"/>
    </row>
    <row r="471" spans="9:12" x14ac:dyDescent="0.2">
      <c r="I471" s="239"/>
      <c r="L471" s="234"/>
    </row>
    <row r="472" spans="9:12" x14ac:dyDescent="0.2">
      <c r="I472" s="239"/>
      <c r="L472" s="234"/>
    </row>
    <row r="473" spans="9:12" x14ac:dyDescent="0.2">
      <c r="I473" s="239"/>
      <c r="L473" s="234"/>
    </row>
    <row r="474" spans="9:12" x14ac:dyDescent="0.2">
      <c r="I474" s="239"/>
      <c r="L474" s="234"/>
    </row>
    <row r="475" spans="9:12" x14ac:dyDescent="0.2">
      <c r="I475" s="239"/>
      <c r="L475" s="234"/>
    </row>
    <row r="476" spans="9:12" x14ac:dyDescent="0.2">
      <c r="I476" s="239"/>
      <c r="L476" s="234"/>
    </row>
    <row r="477" spans="9:12" x14ac:dyDescent="0.2">
      <c r="I477" s="239"/>
      <c r="L477" s="234"/>
    </row>
    <row r="478" spans="9:12" x14ac:dyDescent="0.2">
      <c r="I478" s="239"/>
      <c r="L478" s="234"/>
    </row>
    <row r="479" spans="9:12" x14ac:dyDescent="0.2">
      <c r="I479" s="239"/>
      <c r="L479" s="234"/>
    </row>
    <row r="480" spans="9:12" x14ac:dyDescent="0.2">
      <c r="I480" s="239"/>
      <c r="L480" s="234"/>
    </row>
    <row r="481" spans="9:12" x14ac:dyDescent="0.2">
      <c r="I481" s="239"/>
      <c r="L481" s="234"/>
    </row>
    <row r="482" spans="9:12" x14ac:dyDescent="0.2">
      <c r="I482" s="239"/>
      <c r="L482" s="234"/>
    </row>
    <row r="483" spans="9:12" x14ac:dyDescent="0.2">
      <c r="I483" s="239"/>
      <c r="L483" s="234"/>
    </row>
    <row r="484" spans="9:12" x14ac:dyDescent="0.2">
      <c r="I484" s="239"/>
      <c r="L484" s="234"/>
    </row>
    <row r="485" spans="9:12" x14ac:dyDescent="0.2">
      <c r="I485" s="239"/>
      <c r="L485" s="234"/>
    </row>
    <row r="486" spans="9:12" x14ac:dyDescent="0.2">
      <c r="I486" s="239"/>
      <c r="L486" s="234"/>
    </row>
    <row r="487" spans="9:12" x14ac:dyDescent="0.2">
      <c r="I487" s="239"/>
      <c r="L487" s="234"/>
    </row>
    <row r="488" spans="9:12" x14ac:dyDescent="0.2">
      <c r="I488" s="239"/>
      <c r="L488" s="234"/>
    </row>
    <row r="489" spans="9:12" x14ac:dyDescent="0.2">
      <c r="I489" s="239"/>
      <c r="L489" s="234"/>
    </row>
    <row r="490" spans="9:12" x14ac:dyDescent="0.2">
      <c r="I490" s="239"/>
      <c r="L490" s="234"/>
    </row>
    <row r="491" spans="9:12" x14ac:dyDescent="0.2">
      <c r="I491" s="239"/>
      <c r="L491" s="234"/>
    </row>
    <row r="492" spans="9:12" x14ac:dyDescent="0.2">
      <c r="I492" s="239"/>
      <c r="L492" s="234"/>
    </row>
    <row r="493" spans="9:12" x14ac:dyDescent="0.2">
      <c r="I493" s="239"/>
      <c r="L493" s="234"/>
    </row>
    <row r="494" spans="9:12" x14ac:dyDescent="0.2">
      <c r="I494" s="239"/>
      <c r="L494" s="234"/>
    </row>
    <row r="495" spans="9:12" x14ac:dyDescent="0.2">
      <c r="I495" s="239"/>
      <c r="L495" s="234"/>
    </row>
    <row r="496" spans="9:12" x14ac:dyDescent="0.2">
      <c r="I496" s="239"/>
      <c r="L496" s="234"/>
    </row>
    <row r="497" spans="9:12" x14ac:dyDescent="0.2">
      <c r="I497" s="239"/>
      <c r="L497" s="234"/>
    </row>
    <row r="498" spans="9:12" x14ac:dyDescent="0.2">
      <c r="I498" s="239"/>
      <c r="L498" s="234"/>
    </row>
    <row r="499" spans="9:12" x14ac:dyDescent="0.2">
      <c r="I499" s="239"/>
      <c r="L499" s="234"/>
    </row>
    <row r="500" spans="9:12" x14ac:dyDescent="0.2">
      <c r="I500" s="239"/>
      <c r="L500" s="234"/>
    </row>
    <row r="501" spans="9:12" x14ac:dyDescent="0.2">
      <c r="I501" s="239"/>
      <c r="L501" s="234"/>
    </row>
    <row r="502" spans="9:12" x14ac:dyDescent="0.2">
      <c r="I502" s="239"/>
      <c r="L502" s="234"/>
    </row>
    <row r="503" spans="9:12" x14ac:dyDescent="0.2">
      <c r="I503" s="239"/>
      <c r="L503" s="234"/>
    </row>
    <row r="504" spans="9:12" x14ac:dyDescent="0.2">
      <c r="I504" s="239"/>
      <c r="L504" s="234"/>
    </row>
    <row r="505" spans="9:12" x14ac:dyDescent="0.2">
      <c r="I505" s="239"/>
      <c r="L505" s="234"/>
    </row>
    <row r="506" spans="9:12" x14ac:dyDescent="0.2">
      <c r="I506" s="239"/>
      <c r="L506" s="234"/>
    </row>
    <row r="507" spans="9:12" x14ac:dyDescent="0.2">
      <c r="I507" s="239"/>
      <c r="L507" s="234"/>
    </row>
    <row r="508" spans="9:12" x14ac:dyDescent="0.2">
      <c r="I508" s="239"/>
      <c r="L508" s="234"/>
    </row>
    <row r="509" spans="9:12" x14ac:dyDescent="0.2">
      <c r="I509" s="239"/>
      <c r="L509" s="234"/>
    </row>
    <row r="510" spans="9:12" x14ac:dyDescent="0.2">
      <c r="I510" s="239"/>
      <c r="L510" s="234"/>
    </row>
    <row r="511" spans="9:12" x14ac:dyDescent="0.2">
      <c r="I511" s="239"/>
      <c r="L511" s="234"/>
    </row>
    <row r="512" spans="9:12" x14ac:dyDescent="0.2">
      <c r="I512" s="239"/>
      <c r="L512" s="234"/>
    </row>
    <row r="513" spans="9:12" x14ac:dyDescent="0.2">
      <c r="I513" s="239"/>
      <c r="L513" s="234"/>
    </row>
    <row r="514" spans="9:12" x14ac:dyDescent="0.2">
      <c r="I514" s="239"/>
      <c r="L514" s="234"/>
    </row>
    <row r="515" spans="9:12" x14ac:dyDescent="0.2">
      <c r="I515" s="239"/>
      <c r="L515" s="234"/>
    </row>
    <row r="516" spans="9:12" x14ac:dyDescent="0.2">
      <c r="I516" s="239"/>
      <c r="L516" s="234"/>
    </row>
    <row r="517" spans="9:12" x14ac:dyDescent="0.2">
      <c r="I517" s="239"/>
      <c r="L517" s="234"/>
    </row>
    <row r="518" spans="9:12" x14ac:dyDescent="0.2">
      <c r="I518" s="239"/>
      <c r="L518" s="234"/>
    </row>
    <row r="519" spans="9:12" x14ac:dyDescent="0.2">
      <c r="I519" s="239"/>
      <c r="L519" s="234"/>
    </row>
    <row r="520" spans="9:12" x14ac:dyDescent="0.2">
      <c r="I520" s="239"/>
      <c r="L520" s="234"/>
    </row>
    <row r="521" spans="9:12" x14ac:dyDescent="0.2">
      <c r="I521" s="239"/>
      <c r="L521" s="234"/>
    </row>
    <row r="522" spans="9:12" x14ac:dyDescent="0.2">
      <c r="I522" s="239"/>
      <c r="L522" s="234"/>
    </row>
    <row r="523" spans="9:12" x14ac:dyDescent="0.2">
      <c r="I523" s="239"/>
      <c r="L523" s="234"/>
    </row>
    <row r="524" spans="9:12" x14ac:dyDescent="0.2">
      <c r="I524" s="239"/>
      <c r="L524" s="234"/>
    </row>
    <row r="525" spans="9:12" x14ac:dyDescent="0.2">
      <c r="I525" s="239"/>
      <c r="L525" s="234"/>
    </row>
    <row r="526" spans="9:12" x14ac:dyDescent="0.2">
      <c r="I526" s="239"/>
      <c r="L526" s="234"/>
    </row>
    <row r="527" spans="9:12" x14ac:dyDescent="0.2">
      <c r="I527" s="239"/>
      <c r="L527" s="234"/>
    </row>
    <row r="528" spans="9:12" x14ac:dyDescent="0.2">
      <c r="I528" s="239"/>
      <c r="L528" s="234"/>
    </row>
    <row r="529" spans="9:12" x14ac:dyDescent="0.2">
      <c r="I529" s="239"/>
      <c r="L529" s="234"/>
    </row>
    <row r="530" spans="9:12" x14ac:dyDescent="0.2">
      <c r="I530" s="239"/>
      <c r="L530" s="234"/>
    </row>
    <row r="531" spans="9:12" x14ac:dyDescent="0.2">
      <c r="I531" s="239"/>
      <c r="L531" s="234"/>
    </row>
    <row r="532" spans="9:12" x14ac:dyDescent="0.2">
      <c r="I532" s="239"/>
      <c r="L532" s="234"/>
    </row>
    <row r="533" spans="9:12" x14ac:dyDescent="0.2">
      <c r="I533" s="239"/>
      <c r="L533" s="234"/>
    </row>
    <row r="534" spans="9:12" x14ac:dyDescent="0.2">
      <c r="I534" s="239"/>
      <c r="L534" s="234"/>
    </row>
    <row r="535" spans="9:12" x14ac:dyDescent="0.2">
      <c r="I535" s="239"/>
      <c r="L535" s="234"/>
    </row>
    <row r="536" spans="9:12" x14ac:dyDescent="0.2">
      <c r="I536" s="239"/>
      <c r="L536" s="234"/>
    </row>
    <row r="537" spans="9:12" x14ac:dyDescent="0.2">
      <c r="I537" s="239"/>
      <c r="L537" s="234"/>
    </row>
    <row r="538" spans="9:12" x14ac:dyDescent="0.2">
      <c r="I538" s="239"/>
      <c r="L538" s="234"/>
    </row>
    <row r="539" spans="9:12" x14ac:dyDescent="0.2">
      <c r="I539" s="239"/>
      <c r="L539" s="234"/>
    </row>
    <row r="540" spans="9:12" x14ac:dyDescent="0.2">
      <c r="I540" s="239"/>
      <c r="L540" s="234"/>
    </row>
    <row r="541" spans="9:12" x14ac:dyDescent="0.2">
      <c r="I541" s="239"/>
      <c r="L541" s="234"/>
    </row>
    <row r="542" spans="9:12" x14ac:dyDescent="0.2">
      <c r="I542" s="239"/>
      <c r="L542" s="234"/>
    </row>
    <row r="543" spans="9:12" x14ac:dyDescent="0.2">
      <c r="I543" s="239"/>
      <c r="L543" s="234"/>
    </row>
    <row r="544" spans="9:12" x14ac:dyDescent="0.2">
      <c r="I544" s="239"/>
      <c r="L544" s="234"/>
    </row>
    <row r="545" spans="9:12" x14ac:dyDescent="0.2">
      <c r="I545" s="239"/>
      <c r="L545" s="234"/>
    </row>
    <row r="546" spans="9:12" x14ac:dyDescent="0.2">
      <c r="I546" s="239"/>
      <c r="L546" s="234"/>
    </row>
    <row r="547" spans="9:12" x14ac:dyDescent="0.2">
      <c r="I547" s="239"/>
      <c r="L547" s="234"/>
    </row>
    <row r="548" spans="9:12" x14ac:dyDescent="0.2">
      <c r="I548" s="239"/>
      <c r="L548" s="234"/>
    </row>
    <row r="549" spans="9:12" x14ac:dyDescent="0.2">
      <c r="I549" s="239"/>
      <c r="L549" s="234"/>
    </row>
    <row r="550" spans="9:12" x14ac:dyDescent="0.2">
      <c r="I550" s="239"/>
      <c r="L550" s="234"/>
    </row>
    <row r="551" spans="9:12" x14ac:dyDescent="0.2">
      <c r="I551" s="239"/>
      <c r="L551" s="234"/>
    </row>
    <row r="552" spans="9:12" x14ac:dyDescent="0.2">
      <c r="I552" s="239"/>
      <c r="L552" s="234"/>
    </row>
    <row r="553" spans="9:12" x14ac:dyDescent="0.2">
      <c r="I553" s="239"/>
      <c r="L553" s="234"/>
    </row>
    <row r="554" spans="9:12" x14ac:dyDescent="0.2">
      <c r="I554" s="239"/>
      <c r="L554" s="234"/>
    </row>
    <row r="555" spans="9:12" x14ac:dyDescent="0.2">
      <c r="I555" s="239"/>
      <c r="L555" s="234"/>
    </row>
    <row r="556" spans="9:12" x14ac:dyDescent="0.2">
      <c r="I556" s="239"/>
      <c r="L556" s="234"/>
    </row>
    <row r="557" spans="9:12" x14ac:dyDescent="0.2">
      <c r="I557" s="239"/>
      <c r="L557" s="234"/>
    </row>
    <row r="558" spans="9:12" x14ac:dyDescent="0.2">
      <c r="I558" s="239"/>
      <c r="L558" s="234"/>
    </row>
    <row r="559" spans="9:12" x14ac:dyDescent="0.2">
      <c r="I559" s="239"/>
      <c r="L559" s="234"/>
    </row>
    <row r="560" spans="9:12" x14ac:dyDescent="0.2">
      <c r="I560" s="239"/>
      <c r="L560" s="234"/>
    </row>
    <row r="561" spans="9:12" x14ac:dyDescent="0.2">
      <c r="I561" s="239"/>
      <c r="L561" s="234"/>
    </row>
    <row r="562" spans="9:12" x14ac:dyDescent="0.2">
      <c r="I562" s="239"/>
      <c r="L562" s="234"/>
    </row>
    <row r="563" spans="9:12" x14ac:dyDescent="0.2">
      <c r="I563" s="239"/>
      <c r="L563" s="234"/>
    </row>
    <row r="564" spans="9:12" x14ac:dyDescent="0.2">
      <c r="I564" s="239"/>
      <c r="L564" s="234"/>
    </row>
    <row r="565" spans="9:12" x14ac:dyDescent="0.2">
      <c r="I565" s="239"/>
      <c r="L565" s="234"/>
    </row>
    <row r="566" spans="9:12" x14ac:dyDescent="0.2">
      <c r="I566" s="239"/>
      <c r="L566" s="234"/>
    </row>
    <row r="567" spans="9:12" x14ac:dyDescent="0.2">
      <c r="I567" s="239"/>
      <c r="L567" s="234"/>
    </row>
    <row r="568" spans="9:12" x14ac:dyDescent="0.2">
      <c r="I568" s="239"/>
      <c r="L568" s="234"/>
    </row>
    <row r="569" spans="9:12" x14ac:dyDescent="0.2">
      <c r="I569" s="239"/>
      <c r="L569" s="234"/>
    </row>
    <row r="570" spans="9:12" x14ac:dyDescent="0.2">
      <c r="I570" s="239"/>
      <c r="L570" s="234"/>
    </row>
    <row r="571" spans="9:12" x14ac:dyDescent="0.2">
      <c r="I571" s="239"/>
      <c r="L571" s="234"/>
    </row>
    <row r="572" spans="9:12" x14ac:dyDescent="0.2">
      <c r="I572" s="239"/>
      <c r="L572" s="234"/>
    </row>
    <row r="573" spans="9:12" x14ac:dyDescent="0.2">
      <c r="I573" s="239"/>
      <c r="L573" s="234"/>
    </row>
    <row r="574" spans="9:12" x14ac:dyDescent="0.2">
      <c r="I574" s="239"/>
      <c r="L574" s="234"/>
    </row>
    <row r="575" spans="9:12" x14ac:dyDescent="0.2">
      <c r="I575" s="239"/>
      <c r="L575" s="234"/>
    </row>
    <row r="576" spans="9:12" x14ac:dyDescent="0.2">
      <c r="I576" s="239"/>
      <c r="L576" s="234"/>
    </row>
    <row r="577" spans="9:12" x14ac:dyDescent="0.2">
      <c r="I577" s="239"/>
      <c r="L577" s="234"/>
    </row>
    <row r="578" spans="9:12" x14ac:dyDescent="0.2">
      <c r="I578" s="239"/>
      <c r="L578" s="234"/>
    </row>
    <row r="579" spans="9:12" x14ac:dyDescent="0.2">
      <c r="I579" s="239"/>
      <c r="L579" s="234"/>
    </row>
    <row r="580" spans="9:12" x14ac:dyDescent="0.2">
      <c r="I580" s="239"/>
      <c r="L580" s="234"/>
    </row>
    <row r="581" spans="9:12" x14ac:dyDescent="0.2">
      <c r="I581" s="239"/>
      <c r="L581" s="234"/>
    </row>
    <row r="582" spans="9:12" x14ac:dyDescent="0.2">
      <c r="I582" s="239"/>
      <c r="L582" s="234"/>
    </row>
    <row r="583" spans="9:12" x14ac:dyDescent="0.2">
      <c r="I583" s="239"/>
      <c r="L583" s="234"/>
    </row>
    <row r="584" spans="9:12" x14ac:dyDescent="0.2">
      <c r="I584" s="239"/>
      <c r="L584" s="234"/>
    </row>
    <row r="585" spans="9:12" x14ac:dyDescent="0.2">
      <c r="I585" s="239"/>
      <c r="L585" s="234"/>
    </row>
    <row r="586" spans="9:12" x14ac:dyDescent="0.2">
      <c r="I586" s="239"/>
      <c r="L586" s="234"/>
    </row>
    <row r="587" spans="9:12" x14ac:dyDescent="0.2">
      <c r="I587" s="239"/>
      <c r="L587" s="234"/>
    </row>
    <row r="588" spans="9:12" x14ac:dyDescent="0.2">
      <c r="I588" s="239"/>
      <c r="L588" s="234"/>
    </row>
    <row r="589" spans="9:12" x14ac:dyDescent="0.2">
      <c r="I589" s="239"/>
      <c r="L589" s="234"/>
    </row>
    <row r="590" spans="9:12" x14ac:dyDescent="0.2">
      <c r="I590" s="239"/>
      <c r="L590" s="234"/>
    </row>
    <row r="591" spans="9:12" x14ac:dyDescent="0.2">
      <c r="I591" s="239"/>
      <c r="L591" s="234"/>
    </row>
    <row r="592" spans="9:12" x14ac:dyDescent="0.2">
      <c r="I592" s="239"/>
      <c r="L592" s="234"/>
    </row>
    <row r="593" spans="9:12" x14ac:dyDescent="0.2">
      <c r="I593" s="239"/>
      <c r="L593" s="234"/>
    </row>
    <row r="594" spans="9:12" x14ac:dyDescent="0.2">
      <c r="I594" s="239"/>
      <c r="L594" s="234"/>
    </row>
    <row r="595" spans="9:12" x14ac:dyDescent="0.2">
      <c r="I595" s="239"/>
      <c r="L595" s="234"/>
    </row>
    <row r="596" spans="9:12" x14ac:dyDescent="0.2">
      <c r="I596" s="239"/>
      <c r="L596" s="234"/>
    </row>
    <row r="597" spans="9:12" x14ac:dyDescent="0.2">
      <c r="I597" s="239"/>
      <c r="L597" s="234"/>
    </row>
    <row r="598" spans="9:12" x14ac:dyDescent="0.2">
      <c r="I598" s="239"/>
      <c r="L598" s="234"/>
    </row>
    <row r="599" spans="9:12" x14ac:dyDescent="0.2">
      <c r="I599" s="239"/>
      <c r="L599" s="234"/>
    </row>
    <row r="600" spans="9:12" x14ac:dyDescent="0.2">
      <c r="I600" s="239"/>
      <c r="L600" s="234"/>
    </row>
    <row r="601" spans="9:12" x14ac:dyDescent="0.2">
      <c r="I601" s="239"/>
      <c r="L601" s="234"/>
    </row>
    <row r="602" spans="9:12" x14ac:dyDescent="0.2">
      <c r="I602" s="239"/>
      <c r="L602" s="234"/>
    </row>
    <row r="603" spans="9:12" x14ac:dyDescent="0.2">
      <c r="I603" s="239"/>
      <c r="L603" s="234"/>
    </row>
    <row r="604" spans="9:12" x14ac:dyDescent="0.2">
      <c r="I604" s="239"/>
      <c r="L604" s="234"/>
    </row>
    <row r="605" spans="9:12" x14ac:dyDescent="0.2">
      <c r="I605" s="239"/>
      <c r="L605" s="234"/>
    </row>
    <row r="606" spans="9:12" x14ac:dyDescent="0.2">
      <c r="I606" s="239"/>
      <c r="L606" s="234"/>
    </row>
    <row r="607" spans="9:12" x14ac:dyDescent="0.2">
      <c r="I607" s="239"/>
      <c r="L607" s="234"/>
    </row>
    <row r="608" spans="9:12" x14ac:dyDescent="0.2">
      <c r="I608" s="239"/>
      <c r="L608" s="234"/>
    </row>
    <row r="609" spans="9:12" x14ac:dyDescent="0.2">
      <c r="I609" s="239"/>
      <c r="L609" s="234"/>
    </row>
    <row r="610" spans="9:12" x14ac:dyDescent="0.2">
      <c r="I610" s="239"/>
      <c r="L610" s="234"/>
    </row>
    <row r="611" spans="9:12" x14ac:dyDescent="0.2">
      <c r="I611" s="239"/>
      <c r="L611" s="234"/>
    </row>
    <row r="612" spans="9:12" x14ac:dyDescent="0.2">
      <c r="I612" s="239"/>
      <c r="L612" s="234"/>
    </row>
    <row r="613" spans="9:12" x14ac:dyDescent="0.2">
      <c r="I613" s="239"/>
      <c r="L613" s="234"/>
    </row>
    <row r="614" spans="9:12" x14ac:dyDescent="0.2">
      <c r="I614" s="239"/>
      <c r="L614" s="234"/>
    </row>
    <row r="615" spans="9:12" x14ac:dyDescent="0.2">
      <c r="I615" s="239"/>
      <c r="L615" s="234"/>
    </row>
    <row r="616" spans="9:12" x14ac:dyDescent="0.2">
      <c r="I616" s="239"/>
      <c r="L616" s="234"/>
    </row>
    <row r="617" spans="9:12" x14ac:dyDescent="0.2">
      <c r="I617" s="239"/>
      <c r="L617" s="234"/>
    </row>
    <row r="618" spans="9:12" x14ac:dyDescent="0.2">
      <c r="I618" s="239"/>
      <c r="L618" s="234"/>
    </row>
    <row r="619" spans="9:12" x14ac:dyDescent="0.2">
      <c r="I619" s="239"/>
      <c r="L619" s="234"/>
    </row>
    <row r="620" spans="9:12" x14ac:dyDescent="0.2">
      <c r="I620" s="239"/>
      <c r="L620" s="234"/>
    </row>
    <row r="621" spans="9:12" x14ac:dyDescent="0.2">
      <c r="I621" s="239"/>
      <c r="L621" s="234"/>
    </row>
    <row r="622" spans="9:12" x14ac:dyDescent="0.2">
      <c r="I622" s="239"/>
      <c r="L622" s="234"/>
    </row>
    <row r="623" spans="9:12" x14ac:dyDescent="0.2">
      <c r="I623" s="239"/>
      <c r="L623" s="234"/>
    </row>
    <row r="624" spans="9:12" x14ac:dyDescent="0.2">
      <c r="I624" s="239"/>
      <c r="L624" s="234"/>
    </row>
    <row r="625" spans="9:12" x14ac:dyDescent="0.2">
      <c r="I625" s="239"/>
      <c r="L625" s="234"/>
    </row>
    <row r="626" spans="9:12" x14ac:dyDescent="0.2">
      <c r="I626" s="239"/>
      <c r="L626" s="234"/>
    </row>
    <row r="627" spans="9:12" x14ac:dyDescent="0.2">
      <c r="I627" s="239"/>
      <c r="L627" s="234"/>
    </row>
    <row r="628" spans="9:12" x14ac:dyDescent="0.2">
      <c r="I628" s="239"/>
      <c r="L628" s="234"/>
    </row>
    <row r="629" spans="9:12" x14ac:dyDescent="0.2">
      <c r="I629" s="239"/>
      <c r="L629" s="234"/>
    </row>
    <row r="630" spans="9:12" x14ac:dyDescent="0.2">
      <c r="I630" s="239"/>
      <c r="L630" s="234"/>
    </row>
    <row r="631" spans="9:12" x14ac:dyDescent="0.2">
      <c r="I631" s="239"/>
      <c r="L631" s="234"/>
    </row>
    <row r="632" spans="9:12" x14ac:dyDescent="0.2">
      <c r="I632" s="239"/>
      <c r="L632" s="234"/>
    </row>
    <row r="633" spans="9:12" x14ac:dyDescent="0.2">
      <c r="I633" s="239"/>
      <c r="L633" s="234"/>
    </row>
    <row r="634" spans="9:12" x14ac:dyDescent="0.2">
      <c r="I634" s="239"/>
      <c r="L634" s="234"/>
    </row>
    <row r="635" spans="9:12" x14ac:dyDescent="0.2">
      <c r="I635" s="239"/>
      <c r="L635" s="234"/>
    </row>
    <row r="636" spans="9:12" x14ac:dyDescent="0.2">
      <c r="I636" s="239"/>
      <c r="L636" s="234"/>
    </row>
    <row r="637" spans="9:12" x14ac:dyDescent="0.2">
      <c r="I637" s="239"/>
      <c r="L637" s="234"/>
    </row>
    <row r="638" spans="9:12" x14ac:dyDescent="0.2">
      <c r="I638" s="239"/>
      <c r="L638" s="234"/>
    </row>
    <row r="639" spans="9:12" x14ac:dyDescent="0.2">
      <c r="I639" s="239"/>
      <c r="L639" s="234"/>
    </row>
    <row r="640" spans="9:12" x14ac:dyDescent="0.2">
      <c r="I640" s="239"/>
      <c r="L640" s="234"/>
    </row>
    <row r="641" spans="9:12" x14ac:dyDescent="0.2">
      <c r="I641" s="239"/>
      <c r="L641" s="234"/>
    </row>
    <row r="642" spans="9:12" x14ac:dyDescent="0.2">
      <c r="I642" s="239"/>
      <c r="L642" s="234"/>
    </row>
    <row r="643" spans="9:12" x14ac:dyDescent="0.2">
      <c r="I643" s="239"/>
      <c r="L643" s="234"/>
    </row>
    <row r="644" spans="9:12" x14ac:dyDescent="0.2">
      <c r="I644" s="239"/>
      <c r="L644" s="234"/>
    </row>
    <row r="645" spans="9:12" x14ac:dyDescent="0.2">
      <c r="I645" s="239"/>
      <c r="L645" s="234"/>
    </row>
    <row r="646" spans="9:12" x14ac:dyDescent="0.2">
      <c r="I646" s="239"/>
      <c r="L646" s="234"/>
    </row>
    <row r="647" spans="9:12" x14ac:dyDescent="0.2">
      <c r="I647" s="239"/>
      <c r="L647" s="234"/>
    </row>
    <row r="648" spans="9:12" x14ac:dyDescent="0.2">
      <c r="I648" s="239"/>
      <c r="L648" s="234"/>
    </row>
    <row r="649" spans="9:12" x14ac:dyDescent="0.2">
      <c r="I649" s="239"/>
      <c r="L649" s="234"/>
    </row>
    <row r="650" spans="9:12" x14ac:dyDescent="0.2">
      <c r="I650" s="239"/>
      <c r="L650" s="234"/>
    </row>
    <row r="651" spans="9:12" x14ac:dyDescent="0.2">
      <c r="I651" s="239"/>
      <c r="L651" s="234"/>
    </row>
    <row r="652" spans="9:12" x14ac:dyDescent="0.2">
      <c r="I652" s="239"/>
      <c r="L652" s="234"/>
    </row>
    <row r="653" spans="9:12" x14ac:dyDescent="0.2">
      <c r="I653" s="239"/>
      <c r="L653" s="234"/>
    </row>
    <row r="654" spans="9:12" x14ac:dyDescent="0.2">
      <c r="I654" s="239"/>
      <c r="L654" s="234"/>
    </row>
    <row r="655" spans="9:12" x14ac:dyDescent="0.2">
      <c r="I655" s="239"/>
      <c r="L655" s="234"/>
    </row>
    <row r="656" spans="9:12" x14ac:dyDescent="0.2">
      <c r="I656" s="239"/>
      <c r="L656" s="234"/>
    </row>
    <row r="657" spans="9:12" x14ac:dyDescent="0.2">
      <c r="I657" s="239"/>
      <c r="L657" s="234"/>
    </row>
    <row r="658" spans="9:12" x14ac:dyDescent="0.2">
      <c r="I658" s="239"/>
      <c r="L658" s="234"/>
    </row>
    <row r="659" spans="9:12" x14ac:dyDescent="0.2">
      <c r="I659" s="239"/>
      <c r="L659" s="234"/>
    </row>
    <row r="660" spans="9:12" x14ac:dyDescent="0.2">
      <c r="I660" s="239"/>
      <c r="L660" s="234"/>
    </row>
    <row r="661" spans="9:12" x14ac:dyDescent="0.2">
      <c r="I661" s="239"/>
      <c r="L661" s="234"/>
    </row>
    <row r="662" spans="9:12" x14ac:dyDescent="0.2">
      <c r="I662" s="239"/>
      <c r="L662" s="234"/>
    </row>
    <row r="663" spans="9:12" x14ac:dyDescent="0.2">
      <c r="I663" s="239"/>
      <c r="L663" s="234"/>
    </row>
    <row r="664" spans="9:12" x14ac:dyDescent="0.2">
      <c r="I664" s="239"/>
      <c r="L664" s="234"/>
    </row>
    <row r="665" spans="9:12" x14ac:dyDescent="0.2">
      <c r="I665" s="239"/>
      <c r="L665" s="234"/>
    </row>
    <row r="666" spans="9:12" x14ac:dyDescent="0.2">
      <c r="I666" s="239"/>
      <c r="L666" s="234"/>
    </row>
    <row r="667" spans="9:12" x14ac:dyDescent="0.2">
      <c r="I667" s="239"/>
      <c r="L667" s="234"/>
    </row>
    <row r="668" spans="9:12" x14ac:dyDescent="0.2">
      <c r="I668" s="239"/>
      <c r="L668" s="234"/>
    </row>
    <row r="669" spans="9:12" x14ac:dyDescent="0.2">
      <c r="I669" s="239"/>
      <c r="L669" s="234"/>
    </row>
    <row r="670" spans="9:12" x14ac:dyDescent="0.2">
      <c r="I670" s="239"/>
      <c r="L670" s="234"/>
    </row>
    <row r="671" spans="9:12" x14ac:dyDescent="0.2">
      <c r="I671" s="239"/>
      <c r="L671" s="234"/>
    </row>
    <row r="672" spans="9:12" x14ac:dyDescent="0.2">
      <c r="I672" s="239"/>
      <c r="L672" s="234"/>
    </row>
    <row r="673" spans="9:12" x14ac:dyDescent="0.2">
      <c r="I673" s="239"/>
      <c r="L673" s="234"/>
    </row>
    <row r="674" spans="9:12" x14ac:dyDescent="0.2">
      <c r="I674" s="239"/>
      <c r="L674" s="234"/>
    </row>
    <row r="675" spans="9:12" x14ac:dyDescent="0.2">
      <c r="I675" s="239"/>
      <c r="L675" s="234"/>
    </row>
    <row r="676" spans="9:12" x14ac:dyDescent="0.2">
      <c r="I676" s="239"/>
      <c r="L676" s="234"/>
    </row>
    <row r="677" spans="9:12" x14ac:dyDescent="0.2">
      <c r="I677" s="239"/>
      <c r="L677" s="234"/>
    </row>
    <row r="678" spans="9:12" x14ac:dyDescent="0.2">
      <c r="I678" s="239"/>
      <c r="L678" s="234"/>
    </row>
    <row r="679" spans="9:12" x14ac:dyDescent="0.2">
      <c r="I679" s="239"/>
      <c r="L679" s="234"/>
    </row>
    <row r="680" spans="9:12" x14ac:dyDescent="0.2">
      <c r="I680" s="239"/>
      <c r="L680" s="234"/>
    </row>
    <row r="681" spans="9:12" x14ac:dyDescent="0.2">
      <c r="I681" s="239"/>
      <c r="L681" s="234"/>
    </row>
    <row r="682" spans="9:12" x14ac:dyDescent="0.2">
      <c r="I682" s="239"/>
      <c r="L682" s="234"/>
    </row>
    <row r="683" spans="9:12" x14ac:dyDescent="0.2">
      <c r="I683" s="239"/>
      <c r="L683" s="234"/>
    </row>
    <row r="684" spans="9:12" x14ac:dyDescent="0.2">
      <c r="I684" s="239"/>
      <c r="L684" s="234"/>
    </row>
    <row r="685" spans="9:12" x14ac:dyDescent="0.2">
      <c r="I685" s="239"/>
      <c r="L685" s="234"/>
    </row>
    <row r="686" spans="9:12" x14ac:dyDescent="0.2">
      <c r="I686" s="239"/>
      <c r="L686" s="234"/>
    </row>
    <row r="687" spans="9:12" x14ac:dyDescent="0.2">
      <c r="I687" s="239"/>
      <c r="L687" s="234"/>
    </row>
    <row r="688" spans="9:12" x14ac:dyDescent="0.2">
      <c r="I688" s="239"/>
      <c r="L688" s="234"/>
    </row>
    <row r="689" spans="9:12" x14ac:dyDescent="0.2">
      <c r="I689" s="239"/>
      <c r="L689" s="234"/>
    </row>
    <row r="690" spans="9:12" x14ac:dyDescent="0.2">
      <c r="I690" s="239"/>
      <c r="L690" s="234"/>
    </row>
    <row r="691" spans="9:12" x14ac:dyDescent="0.2">
      <c r="I691" s="239"/>
      <c r="L691" s="234"/>
    </row>
    <row r="692" spans="9:12" x14ac:dyDescent="0.2">
      <c r="I692" s="239"/>
      <c r="L692" s="234"/>
    </row>
    <row r="693" spans="9:12" x14ac:dyDescent="0.2">
      <c r="I693" s="239"/>
      <c r="L693" s="234"/>
    </row>
    <row r="694" spans="9:12" x14ac:dyDescent="0.2">
      <c r="I694" s="239"/>
      <c r="L694" s="234"/>
    </row>
    <row r="695" spans="9:12" x14ac:dyDescent="0.2">
      <c r="I695" s="239"/>
      <c r="L695" s="234"/>
    </row>
    <row r="696" spans="9:12" x14ac:dyDescent="0.2">
      <c r="I696" s="239"/>
      <c r="L696" s="234"/>
    </row>
    <row r="697" spans="9:12" x14ac:dyDescent="0.2">
      <c r="I697" s="239"/>
      <c r="L697" s="234"/>
    </row>
    <row r="698" spans="9:12" x14ac:dyDescent="0.2">
      <c r="I698" s="239"/>
      <c r="L698" s="234"/>
    </row>
    <row r="699" spans="9:12" x14ac:dyDescent="0.2">
      <c r="I699" s="239"/>
      <c r="L699" s="234"/>
    </row>
    <row r="700" spans="9:12" x14ac:dyDescent="0.2">
      <c r="I700" s="239"/>
      <c r="L700" s="234"/>
    </row>
    <row r="701" spans="9:12" x14ac:dyDescent="0.2">
      <c r="I701" s="239"/>
      <c r="L701" s="234"/>
    </row>
    <row r="702" spans="9:12" x14ac:dyDescent="0.2">
      <c r="I702" s="239"/>
      <c r="L702" s="234"/>
    </row>
    <row r="703" spans="9:12" x14ac:dyDescent="0.2">
      <c r="I703" s="239"/>
      <c r="L703" s="234"/>
    </row>
    <row r="704" spans="9:12" x14ac:dyDescent="0.2">
      <c r="I704" s="239"/>
      <c r="L704" s="234"/>
    </row>
    <row r="705" spans="9:12" x14ac:dyDescent="0.2">
      <c r="I705" s="239"/>
      <c r="L705" s="234"/>
    </row>
    <row r="706" spans="9:12" x14ac:dyDescent="0.2">
      <c r="I706" s="239"/>
      <c r="L706" s="234"/>
    </row>
    <row r="707" spans="9:12" x14ac:dyDescent="0.2">
      <c r="I707" s="239"/>
      <c r="L707" s="234"/>
    </row>
    <row r="708" spans="9:12" x14ac:dyDescent="0.2">
      <c r="I708" s="239"/>
      <c r="L708" s="234"/>
    </row>
    <row r="709" spans="9:12" x14ac:dyDescent="0.2">
      <c r="I709" s="239"/>
      <c r="L709" s="234"/>
    </row>
    <row r="710" spans="9:12" x14ac:dyDescent="0.2">
      <c r="I710" s="239"/>
      <c r="L710" s="234"/>
    </row>
    <row r="711" spans="9:12" x14ac:dyDescent="0.2">
      <c r="I711" s="239"/>
      <c r="L711" s="234"/>
    </row>
    <row r="712" spans="9:12" x14ac:dyDescent="0.2">
      <c r="I712" s="239"/>
      <c r="L712" s="234"/>
    </row>
    <row r="713" spans="9:12" x14ac:dyDescent="0.2">
      <c r="I713" s="239"/>
      <c r="L713" s="234"/>
    </row>
    <row r="714" spans="9:12" x14ac:dyDescent="0.2">
      <c r="I714" s="239"/>
      <c r="L714" s="234"/>
    </row>
    <row r="715" spans="9:12" x14ac:dyDescent="0.2">
      <c r="I715" s="239"/>
      <c r="L715" s="234"/>
    </row>
    <row r="716" spans="9:12" x14ac:dyDescent="0.2">
      <c r="I716" s="239"/>
      <c r="L716" s="234"/>
    </row>
    <row r="717" spans="9:12" x14ac:dyDescent="0.2">
      <c r="I717" s="239"/>
      <c r="L717" s="234"/>
    </row>
    <row r="718" spans="9:12" x14ac:dyDescent="0.2">
      <c r="I718" s="239"/>
      <c r="L718" s="234"/>
    </row>
    <row r="719" spans="9:12" x14ac:dyDescent="0.2">
      <c r="I719" s="239"/>
      <c r="L719" s="234"/>
    </row>
    <row r="720" spans="9:12" x14ac:dyDescent="0.2">
      <c r="I720" s="239"/>
      <c r="L720" s="234"/>
    </row>
    <row r="721" spans="9:12" x14ac:dyDescent="0.2">
      <c r="I721" s="239"/>
      <c r="L721" s="234"/>
    </row>
    <row r="722" spans="9:12" x14ac:dyDescent="0.2">
      <c r="I722" s="239"/>
      <c r="L722" s="234"/>
    </row>
    <row r="723" spans="9:12" x14ac:dyDescent="0.2">
      <c r="I723" s="239"/>
      <c r="L723" s="234"/>
    </row>
    <row r="724" spans="9:12" x14ac:dyDescent="0.2">
      <c r="I724" s="239"/>
      <c r="L724" s="234"/>
    </row>
    <row r="725" spans="9:12" x14ac:dyDescent="0.2">
      <c r="I725" s="239"/>
      <c r="L725" s="234"/>
    </row>
    <row r="726" spans="9:12" x14ac:dyDescent="0.2">
      <c r="I726" s="239"/>
      <c r="L726" s="234"/>
    </row>
    <row r="727" spans="9:12" x14ac:dyDescent="0.2">
      <c r="I727" s="239"/>
      <c r="L727" s="234"/>
    </row>
    <row r="728" spans="9:12" x14ac:dyDescent="0.2">
      <c r="I728" s="239"/>
      <c r="L728" s="234"/>
    </row>
    <row r="729" spans="9:12" x14ac:dyDescent="0.2">
      <c r="I729" s="239"/>
      <c r="L729" s="234"/>
    </row>
    <row r="730" spans="9:12" x14ac:dyDescent="0.2">
      <c r="I730" s="239"/>
      <c r="L730" s="234"/>
    </row>
    <row r="731" spans="9:12" x14ac:dyDescent="0.2">
      <c r="I731" s="239"/>
      <c r="L731" s="234"/>
    </row>
    <row r="732" spans="9:12" x14ac:dyDescent="0.2">
      <c r="I732" s="239"/>
      <c r="L732" s="234"/>
    </row>
    <row r="733" spans="9:12" x14ac:dyDescent="0.2">
      <c r="I733" s="239"/>
      <c r="L733" s="234"/>
    </row>
    <row r="734" spans="9:12" x14ac:dyDescent="0.2">
      <c r="I734" s="239"/>
      <c r="L734" s="234"/>
    </row>
    <row r="735" spans="9:12" x14ac:dyDescent="0.2">
      <c r="I735" s="239"/>
      <c r="L735" s="234"/>
    </row>
    <row r="736" spans="9:12" x14ac:dyDescent="0.2">
      <c r="I736" s="239"/>
      <c r="L736" s="234"/>
    </row>
    <row r="737" spans="9:12" x14ac:dyDescent="0.2">
      <c r="I737" s="239"/>
      <c r="L737" s="234"/>
    </row>
    <row r="738" spans="9:12" x14ac:dyDescent="0.2">
      <c r="I738" s="239"/>
      <c r="L738" s="234"/>
    </row>
    <row r="739" spans="9:12" x14ac:dyDescent="0.2">
      <c r="I739" s="239"/>
      <c r="L739" s="234"/>
    </row>
    <row r="740" spans="9:12" x14ac:dyDescent="0.2">
      <c r="I740" s="239"/>
      <c r="L740" s="234"/>
    </row>
    <row r="741" spans="9:12" x14ac:dyDescent="0.2">
      <c r="I741" s="239"/>
      <c r="L741" s="234"/>
    </row>
    <row r="742" spans="9:12" x14ac:dyDescent="0.2">
      <c r="I742" s="239"/>
      <c r="L742" s="234"/>
    </row>
    <row r="743" spans="9:12" x14ac:dyDescent="0.2">
      <c r="I743" s="239"/>
      <c r="L743" s="234"/>
    </row>
    <row r="744" spans="9:12" x14ac:dyDescent="0.2">
      <c r="I744" s="239"/>
      <c r="L744" s="234"/>
    </row>
    <row r="745" spans="9:12" x14ac:dyDescent="0.2">
      <c r="I745" s="239"/>
      <c r="L745" s="234"/>
    </row>
    <row r="746" spans="9:12" x14ac:dyDescent="0.2">
      <c r="I746" s="239"/>
      <c r="L746" s="234"/>
    </row>
    <row r="747" spans="9:12" x14ac:dyDescent="0.2">
      <c r="I747" s="239"/>
      <c r="L747" s="234"/>
    </row>
    <row r="748" spans="9:12" x14ac:dyDescent="0.2">
      <c r="I748" s="239"/>
      <c r="L748" s="234"/>
    </row>
    <row r="749" spans="9:12" x14ac:dyDescent="0.2">
      <c r="I749" s="239"/>
      <c r="L749" s="234"/>
    </row>
    <row r="750" spans="9:12" x14ac:dyDescent="0.2">
      <c r="I750" s="239"/>
      <c r="L750" s="234"/>
    </row>
    <row r="751" spans="9:12" x14ac:dyDescent="0.2">
      <c r="I751" s="239"/>
      <c r="L751" s="234"/>
    </row>
    <row r="752" spans="9:12" x14ac:dyDescent="0.2">
      <c r="I752" s="239"/>
      <c r="L752" s="234"/>
    </row>
    <row r="753" spans="9:12" x14ac:dyDescent="0.2">
      <c r="I753" s="239"/>
      <c r="L753" s="234"/>
    </row>
    <row r="754" spans="9:12" x14ac:dyDescent="0.2">
      <c r="I754" s="239"/>
      <c r="L754" s="234"/>
    </row>
    <row r="755" spans="9:12" x14ac:dyDescent="0.2">
      <c r="I755" s="239"/>
      <c r="L755" s="234"/>
    </row>
    <row r="756" spans="9:12" x14ac:dyDescent="0.2">
      <c r="I756" s="239"/>
      <c r="L756" s="234"/>
    </row>
    <row r="757" spans="9:12" x14ac:dyDescent="0.2">
      <c r="I757" s="239"/>
      <c r="L757" s="234"/>
    </row>
    <row r="758" spans="9:12" x14ac:dyDescent="0.2">
      <c r="I758" s="239"/>
      <c r="L758" s="234"/>
    </row>
    <row r="759" spans="9:12" x14ac:dyDescent="0.2">
      <c r="I759" s="239"/>
      <c r="L759" s="234"/>
    </row>
    <row r="760" spans="9:12" x14ac:dyDescent="0.2">
      <c r="I760" s="239"/>
      <c r="L760" s="234"/>
    </row>
    <row r="761" spans="9:12" x14ac:dyDescent="0.2">
      <c r="I761" s="239"/>
      <c r="L761" s="234"/>
    </row>
    <row r="762" spans="9:12" x14ac:dyDescent="0.2">
      <c r="I762" s="239"/>
      <c r="L762" s="234"/>
    </row>
    <row r="763" spans="9:12" x14ac:dyDescent="0.2">
      <c r="I763" s="239"/>
      <c r="L763" s="234"/>
    </row>
    <row r="764" spans="9:12" x14ac:dyDescent="0.2">
      <c r="I764" s="239"/>
      <c r="L764" s="234"/>
    </row>
    <row r="765" spans="9:12" x14ac:dyDescent="0.2">
      <c r="I765" s="239"/>
      <c r="L765" s="234"/>
    </row>
    <row r="766" spans="9:12" x14ac:dyDescent="0.2">
      <c r="I766" s="239"/>
      <c r="L766" s="234"/>
    </row>
    <row r="767" spans="9:12" x14ac:dyDescent="0.2">
      <c r="I767" s="239"/>
      <c r="L767" s="234"/>
    </row>
    <row r="768" spans="9:12" x14ac:dyDescent="0.2">
      <c r="I768" s="239"/>
      <c r="L768" s="234"/>
    </row>
    <row r="769" spans="9:12" x14ac:dyDescent="0.2">
      <c r="I769" s="239"/>
      <c r="L769" s="234"/>
    </row>
    <row r="770" spans="9:12" x14ac:dyDescent="0.2">
      <c r="I770" s="239"/>
      <c r="L770" s="234"/>
    </row>
    <row r="771" spans="9:12" x14ac:dyDescent="0.2">
      <c r="I771" s="239"/>
      <c r="L771" s="234"/>
    </row>
    <row r="772" spans="9:12" x14ac:dyDescent="0.2">
      <c r="I772" s="239"/>
      <c r="L772" s="234"/>
    </row>
    <row r="773" spans="9:12" x14ac:dyDescent="0.2">
      <c r="I773" s="239"/>
      <c r="L773" s="234"/>
    </row>
    <row r="774" spans="9:12" x14ac:dyDescent="0.2">
      <c r="I774" s="239"/>
      <c r="L774" s="234"/>
    </row>
    <row r="775" spans="9:12" x14ac:dyDescent="0.2">
      <c r="I775" s="239"/>
      <c r="L775" s="234"/>
    </row>
    <row r="776" spans="9:12" x14ac:dyDescent="0.2">
      <c r="I776" s="239"/>
      <c r="L776" s="234"/>
    </row>
    <row r="777" spans="9:12" x14ac:dyDescent="0.2">
      <c r="I777" s="239"/>
      <c r="L777" s="234"/>
    </row>
    <row r="778" spans="9:12" x14ac:dyDescent="0.2">
      <c r="I778" s="239"/>
      <c r="L778" s="234"/>
    </row>
    <row r="779" spans="9:12" x14ac:dyDescent="0.2">
      <c r="I779" s="239"/>
      <c r="L779" s="234"/>
    </row>
    <row r="780" spans="9:12" x14ac:dyDescent="0.2">
      <c r="I780" s="239"/>
      <c r="L780" s="234"/>
    </row>
    <row r="781" spans="9:12" x14ac:dyDescent="0.2">
      <c r="I781" s="239"/>
      <c r="L781" s="234"/>
    </row>
    <row r="782" spans="9:12" x14ac:dyDescent="0.2">
      <c r="I782" s="239"/>
      <c r="L782" s="234"/>
    </row>
    <row r="783" spans="9:12" x14ac:dyDescent="0.2">
      <c r="I783" s="239"/>
      <c r="L783" s="234"/>
    </row>
    <row r="784" spans="9:12" x14ac:dyDescent="0.2">
      <c r="I784" s="239"/>
      <c r="L784" s="234"/>
    </row>
    <row r="785" spans="9:12" x14ac:dyDescent="0.2">
      <c r="I785" s="239"/>
      <c r="L785" s="234"/>
    </row>
    <row r="786" spans="9:12" x14ac:dyDescent="0.2">
      <c r="I786" s="239"/>
      <c r="L786" s="234"/>
    </row>
    <row r="787" spans="9:12" x14ac:dyDescent="0.2">
      <c r="I787" s="239"/>
      <c r="L787" s="234"/>
    </row>
    <row r="788" spans="9:12" x14ac:dyDescent="0.2">
      <c r="I788" s="239"/>
      <c r="L788" s="234"/>
    </row>
    <row r="789" spans="9:12" x14ac:dyDescent="0.2">
      <c r="I789" s="239"/>
      <c r="L789" s="234"/>
    </row>
    <row r="790" spans="9:12" x14ac:dyDescent="0.2">
      <c r="I790" s="239"/>
      <c r="L790" s="234"/>
    </row>
    <row r="791" spans="9:12" x14ac:dyDescent="0.2">
      <c r="I791" s="239"/>
      <c r="L791" s="234"/>
    </row>
    <row r="792" spans="9:12" x14ac:dyDescent="0.2">
      <c r="I792" s="239"/>
      <c r="L792" s="234"/>
    </row>
    <row r="793" spans="9:12" x14ac:dyDescent="0.2">
      <c r="I793" s="239"/>
      <c r="L793" s="234"/>
    </row>
    <row r="794" spans="9:12" x14ac:dyDescent="0.2">
      <c r="I794" s="239"/>
      <c r="L794" s="234"/>
    </row>
    <row r="795" spans="9:12" x14ac:dyDescent="0.2">
      <c r="I795" s="239"/>
      <c r="L795" s="234"/>
    </row>
    <row r="796" spans="9:12" x14ac:dyDescent="0.2">
      <c r="I796" s="239"/>
      <c r="L796" s="234"/>
    </row>
    <row r="797" spans="9:12" x14ac:dyDescent="0.2">
      <c r="I797" s="239"/>
      <c r="L797" s="234"/>
    </row>
    <row r="798" spans="9:12" x14ac:dyDescent="0.2">
      <c r="I798" s="239"/>
      <c r="L798" s="234"/>
    </row>
    <row r="799" spans="9:12" x14ac:dyDescent="0.2">
      <c r="I799" s="239"/>
      <c r="L799" s="234"/>
    </row>
    <row r="800" spans="9:12" x14ac:dyDescent="0.2">
      <c r="I800" s="239"/>
      <c r="L800" s="234"/>
    </row>
    <row r="801" spans="9:12" x14ac:dyDescent="0.2">
      <c r="I801" s="239"/>
      <c r="L801" s="234"/>
    </row>
    <row r="802" spans="9:12" x14ac:dyDescent="0.2">
      <c r="I802" s="239"/>
      <c r="L802" s="234"/>
    </row>
    <row r="803" spans="9:12" x14ac:dyDescent="0.2">
      <c r="I803" s="239"/>
      <c r="L803" s="234"/>
    </row>
    <row r="804" spans="9:12" x14ac:dyDescent="0.2">
      <c r="I804" s="239"/>
      <c r="L804" s="234"/>
    </row>
    <row r="805" spans="9:12" x14ac:dyDescent="0.2">
      <c r="I805" s="239"/>
      <c r="L805" s="234"/>
    </row>
    <row r="806" spans="9:12" x14ac:dyDescent="0.2">
      <c r="I806" s="239"/>
      <c r="L806" s="234"/>
    </row>
    <row r="807" spans="9:12" x14ac:dyDescent="0.2">
      <c r="I807" s="239"/>
      <c r="L807" s="234"/>
    </row>
    <row r="808" spans="9:12" x14ac:dyDescent="0.2">
      <c r="I808" s="239"/>
      <c r="L808" s="234"/>
    </row>
    <row r="809" spans="9:12" x14ac:dyDescent="0.2">
      <c r="I809" s="239"/>
      <c r="L809" s="234"/>
    </row>
    <row r="810" spans="9:12" x14ac:dyDescent="0.2">
      <c r="I810" s="239"/>
      <c r="L810" s="234"/>
    </row>
    <row r="811" spans="9:12" x14ac:dyDescent="0.2">
      <c r="I811" s="239"/>
      <c r="L811" s="234"/>
    </row>
    <row r="812" spans="9:12" x14ac:dyDescent="0.2">
      <c r="I812" s="239"/>
      <c r="L812" s="234"/>
    </row>
    <row r="813" spans="9:12" x14ac:dyDescent="0.2">
      <c r="I813" s="239"/>
      <c r="L813" s="234"/>
    </row>
    <row r="814" spans="9:12" x14ac:dyDescent="0.2">
      <c r="I814" s="239"/>
      <c r="L814" s="234"/>
    </row>
    <row r="815" spans="9:12" x14ac:dyDescent="0.2">
      <c r="I815" s="239"/>
      <c r="L815" s="234"/>
    </row>
    <row r="816" spans="9:12" x14ac:dyDescent="0.2">
      <c r="I816" s="239"/>
      <c r="L816" s="234"/>
    </row>
    <row r="817" spans="9:12" x14ac:dyDescent="0.2">
      <c r="I817" s="239"/>
      <c r="L817" s="234"/>
    </row>
    <row r="818" spans="9:12" x14ac:dyDescent="0.2">
      <c r="I818" s="239"/>
      <c r="L818" s="234"/>
    </row>
    <row r="819" spans="9:12" x14ac:dyDescent="0.2">
      <c r="I819" s="239"/>
      <c r="L819" s="234"/>
    </row>
    <row r="820" spans="9:12" x14ac:dyDescent="0.2">
      <c r="I820" s="239"/>
      <c r="L820" s="234"/>
    </row>
    <row r="821" spans="9:12" x14ac:dyDescent="0.2">
      <c r="I821" s="239"/>
      <c r="L821" s="234"/>
    </row>
    <row r="822" spans="9:12" x14ac:dyDescent="0.2">
      <c r="I822" s="239"/>
      <c r="L822" s="234"/>
    </row>
    <row r="823" spans="9:12" x14ac:dyDescent="0.2">
      <c r="I823" s="239"/>
      <c r="L823" s="234"/>
    </row>
    <row r="824" spans="9:12" x14ac:dyDescent="0.2">
      <c r="I824" s="239"/>
      <c r="L824" s="234"/>
    </row>
    <row r="825" spans="9:12" x14ac:dyDescent="0.2">
      <c r="I825" s="239"/>
      <c r="L825" s="234"/>
    </row>
    <row r="826" spans="9:12" x14ac:dyDescent="0.2">
      <c r="I826" s="239"/>
      <c r="L826" s="234"/>
    </row>
    <row r="827" spans="9:12" x14ac:dyDescent="0.2">
      <c r="I827" s="239"/>
      <c r="L827" s="234"/>
    </row>
    <row r="828" spans="9:12" x14ac:dyDescent="0.2">
      <c r="I828" s="239"/>
      <c r="L828" s="234"/>
    </row>
    <row r="829" spans="9:12" x14ac:dyDescent="0.2">
      <c r="I829" s="239"/>
      <c r="L829" s="234"/>
    </row>
    <row r="830" spans="9:12" x14ac:dyDescent="0.2">
      <c r="I830" s="239"/>
      <c r="L830" s="234"/>
    </row>
    <row r="831" spans="9:12" x14ac:dyDescent="0.2">
      <c r="I831" s="239"/>
      <c r="L831" s="234"/>
    </row>
    <row r="832" spans="9:12" x14ac:dyDescent="0.2">
      <c r="I832" s="239"/>
      <c r="L832" s="234"/>
    </row>
    <row r="833" spans="9:12" x14ac:dyDescent="0.2">
      <c r="I833" s="239"/>
      <c r="L833" s="234"/>
    </row>
    <row r="834" spans="9:12" x14ac:dyDescent="0.2">
      <c r="I834" s="239"/>
      <c r="L834" s="234"/>
    </row>
    <row r="835" spans="9:12" x14ac:dyDescent="0.2">
      <c r="I835" s="239"/>
      <c r="L835" s="234"/>
    </row>
    <row r="836" spans="9:12" x14ac:dyDescent="0.2">
      <c r="I836" s="239"/>
      <c r="L836" s="234"/>
    </row>
    <row r="837" spans="9:12" x14ac:dyDescent="0.2">
      <c r="I837" s="239"/>
      <c r="L837" s="234"/>
    </row>
    <row r="838" spans="9:12" x14ac:dyDescent="0.2">
      <c r="I838" s="239"/>
      <c r="L838" s="234"/>
    </row>
    <row r="839" spans="9:12" x14ac:dyDescent="0.2">
      <c r="I839" s="239"/>
      <c r="L839" s="234"/>
    </row>
    <row r="840" spans="9:12" x14ac:dyDescent="0.2">
      <c r="I840" s="239"/>
      <c r="L840" s="234"/>
    </row>
    <row r="841" spans="9:12" x14ac:dyDescent="0.2">
      <c r="I841" s="239"/>
      <c r="L841" s="234"/>
    </row>
    <row r="842" spans="9:12" x14ac:dyDescent="0.2">
      <c r="I842" s="239"/>
      <c r="L842" s="234"/>
    </row>
    <row r="843" spans="9:12" x14ac:dyDescent="0.2">
      <c r="I843" s="239"/>
      <c r="L843" s="234"/>
    </row>
    <row r="844" spans="9:12" x14ac:dyDescent="0.2">
      <c r="I844" s="239"/>
      <c r="L844" s="234"/>
    </row>
    <row r="845" spans="9:12" x14ac:dyDescent="0.2">
      <c r="I845" s="239"/>
      <c r="L845" s="234"/>
    </row>
    <row r="846" spans="9:12" x14ac:dyDescent="0.2">
      <c r="I846" s="239"/>
      <c r="L846" s="234"/>
    </row>
    <row r="847" spans="9:12" x14ac:dyDescent="0.2">
      <c r="I847" s="239"/>
      <c r="L847" s="234"/>
    </row>
    <row r="848" spans="9:12" x14ac:dyDescent="0.2">
      <c r="I848" s="239"/>
      <c r="L848" s="234"/>
    </row>
    <row r="849" spans="9:12" x14ac:dyDescent="0.2">
      <c r="I849" s="239"/>
      <c r="L849" s="234"/>
    </row>
    <row r="850" spans="9:12" x14ac:dyDescent="0.2">
      <c r="I850" s="239"/>
      <c r="L850" s="234"/>
    </row>
    <row r="851" spans="9:12" x14ac:dyDescent="0.2">
      <c r="I851" s="239"/>
      <c r="L851" s="234"/>
    </row>
    <row r="852" spans="9:12" x14ac:dyDescent="0.2">
      <c r="I852" s="239"/>
      <c r="L852" s="234"/>
    </row>
    <row r="853" spans="9:12" x14ac:dyDescent="0.2">
      <c r="I853" s="239"/>
      <c r="L853" s="234"/>
    </row>
    <row r="854" spans="9:12" x14ac:dyDescent="0.2">
      <c r="I854" s="239"/>
      <c r="L854" s="234"/>
    </row>
    <row r="855" spans="9:12" x14ac:dyDescent="0.2">
      <c r="I855" s="239"/>
      <c r="L855" s="234"/>
    </row>
    <row r="856" spans="9:12" x14ac:dyDescent="0.2">
      <c r="I856" s="239"/>
      <c r="L856" s="234"/>
    </row>
    <row r="857" spans="9:12" x14ac:dyDescent="0.2">
      <c r="I857" s="239"/>
      <c r="L857" s="234"/>
    </row>
    <row r="858" spans="9:12" x14ac:dyDescent="0.2">
      <c r="I858" s="239"/>
      <c r="L858" s="234"/>
    </row>
    <row r="859" spans="9:12" x14ac:dyDescent="0.2">
      <c r="I859" s="239"/>
      <c r="L859" s="234"/>
    </row>
    <row r="860" spans="9:12" x14ac:dyDescent="0.2">
      <c r="I860" s="239"/>
      <c r="L860" s="234"/>
    </row>
    <row r="861" spans="9:12" x14ac:dyDescent="0.2">
      <c r="I861" s="239"/>
      <c r="L861" s="234"/>
    </row>
    <row r="862" spans="9:12" x14ac:dyDescent="0.2">
      <c r="I862" s="239"/>
      <c r="L862" s="234"/>
    </row>
    <row r="863" spans="9:12" x14ac:dyDescent="0.2">
      <c r="I863" s="239"/>
      <c r="L863" s="234"/>
    </row>
    <row r="864" spans="9:12" x14ac:dyDescent="0.2">
      <c r="I864" s="239"/>
      <c r="L864" s="234"/>
    </row>
    <row r="865" spans="9:12" x14ac:dyDescent="0.2">
      <c r="I865" s="239"/>
      <c r="L865" s="234"/>
    </row>
    <row r="866" spans="9:12" x14ac:dyDescent="0.2">
      <c r="I866" s="239"/>
      <c r="L866" s="234"/>
    </row>
    <row r="867" spans="9:12" x14ac:dyDescent="0.2">
      <c r="I867" s="239"/>
      <c r="L867" s="234"/>
    </row>
    <row r="868" spans="9:12" x14ac:dyDescent="0.2">
      <c r="I868" s="239"/>
      <c r="L868" s="234"/>
    </row>
    <row r="869" spans="9:12" x14ac:dyDescent="0.2">
      <c r="I869" s="239"/>
      <c r="L869" s="234"/>
    </row>
    <row r="870" spans="9:12" x14ac:dyDescent="0.2">
      <c r="I870" s="239"/>
      <c r="L870" s="234"/>
    </row>
    <row r="871" spans="9:12" x14ac:dyDescent="0.2">
      <c r="I871" s="239"/>
      <c r="L871" s="234"/>
    </row>
    <row r="872" spans="9:12" x14ac:dyDescent="0.2">
      <c r="I872" s="239"/>
      <c r="L872" s="234"/>
    </row>
    <row r="873" spans="9:12" x14ac:dyDescent="0.2">
      <c r="I873" s="239"/>
      <c r="L873" s="234"/>
    </row>
    <row r="874" spans="9:12" x14ac:dyDescent="0.2">
      <c r="I874" s="239"/>
      <c r="L874" s="234"/>
    </row>
    <row r="875" spans="9:12" x14ac:dyDescent="0.2">
      <c r="I875" s="239"/>
      <c r="L875" s="234"/>
    </row>
    <row r="876" spans="9:12" x14ac:dyDescent="0.2">
      <c r="I876" s="239"/>
      <c r="L876" s="234"/>
    </row>
    <row r="877" spans="9:12" x14ac:dyDescent="0.2">
      <c r="I877" s="239"/>
      <c r="L877" s="234"/>
    </row>
    <row r="878" spans="9:12" x14ac:dyDescent="0.2">
      <c r="I878" s="239"/>
      <c r="L878" s="234"/>
    </row>
    <row r="879" spans="9:12" x14ac:dyDescent="0.2">
      <c r="I879" s="239"/>
      <c r="L879" s="234"/>
    </row>
    <row r="880" spans="9:12" x14ac:dyDescent="0.2">
      <c r="I880" s="239"/>
      <c r="L880" s="234"/>
    </row>
    <row r="881" spans="9:12" x14ac:dyDescent="0.2">
      <c r="I881" s="239"/>
      <c r="L881" s="234"/>
    </row>
    <row r="882" spans="9:12" x14ac:dyDescent="0.2">
      <c r="I882" s="239"/>
      <c r="L882" s="234"/>
    </row>
    <row r="883" spans="9:12" x14ac:dyDescent="0.2">
      <c r="I883" s="239"/>
      <c r="L883" s="234"/>
    </row>
    <row r="884" spans="9:12" x14ac:dyDescent="0.2">
      <c r="I884" s="239"/>
      <c r="L884" s="234"/>
    </row>
    <row r="885" spans="9:12" x14ac:dyDescent="0.2">
      <c r="I885" s="239"/>
      <c r="L885" s="234"/>
    </row>
    <row r="886" spans="9:12" x14ac:dyDescent="0.2">
      <c r="I886" s="239"/>
      <c r="L886" s="234"/>
    </row>
    <row r="887" spans="9:12" x14ac:dyDescent="0.2">
      <c r="I887" s="239"/>
      <c r="L887" s="234"/>
    </row>
    <row r="888" spans="9:12" x14ac:dyDescent="0.2">
      <c r="I888" s="239"/>
      <c r="L888" s="234"/>
    </row>
    <row r="889" spans="9:12" x14ac:dyDescent="0.2">
      <c r="I889" s="239"/>
      <c r="L889" s="234"/>
    </row>
    <row r="890" spans="9:12" x14ac:dyDescent="0.2">
      <c r="I890" s="239"/>
      <c r="L890" s="234"/>
    </row>
    <row r="891" spans="9:12" x14ac:dyDescent="0.2">
      <c r="I891" s="239"/>
      <c r="L891" s="234"/>
    </row>
    <row r="892" spans="9:12" x14ac:dyDescent="0.2">
      <c r="I892" s="239"/>
      <c r="L892" s="234"/>
    </row>
    <row r="893" spans="9:12" x14ac:dyDescent="0.2">
      <c r="I893" s="239"/>
      <c r="L893" s="234"/>
    </row>
    <row r="894" spans="9:12" x14ac:dyDescent="0.2">
      <c r="I894" s="239"/>
      <c r="L894" s="234"/>
    </row>
    <row r="895" spans="9:12" x14ac:dyDescent="0.2">
      <c r="I895" s="239"/>
      <c r="L895" s="234"/>
    </row>
    <row r="896" spans="9:12" x14ac:dyDescent="0.2">
      <c r="I896" s="239"/>
      <c r="L896" s="234"/>
    </row>
    <row r="897" spans="9:12" x14ac:dyDescent="0.2">
      <c r="I897" s="239"/>
      <c r="L897" s="234"/>
    </row>
    <row r="898" spans="9:12" x14ac:dyDescent="0.2">
      <c r="I898" s="239"/>
      <c r="L898" s="234"/>
    </row>
    <row r="899" spans="9:12" x14ac:dyDescent="0.2">
      <c r="I899" s="239"/>
      <c r="L899" s="234"/>
    </row>
    <row r="900" spans="9:12" x14ac:dyDescent="0.2">
      <c r="I900" s="239"/>
      <c r="L900" s="234"/>
    </row>
    <row r="901" spans="9:12" x14ac:dyDescent="0.2">
      <c r="I901" s="239"/>
      <c r="L901" s="234"/>
    </row>
    <row r="902" spans="9:12" x14ac:dyDescent="0.2">
      <c r="I902" s="239"/>
      <c r="L902" s="234"/>
    </row>
    <row r="903" spans="9:12" x14ac:dyDescent="0.2">
      <c r="I903" s="239"/>
      <c r="L903" s="234"/>
    </row>
    <row r="904" spans="9:12" x14ac:dyDescent="0.2">
      <c r="I904" s="239"/>
      <c r="L904" s="234"/>
    </row>
    <row r="905" spans="9:12" x14ac:dyDescent="0.2">
      <c r="I905" s="239"/>
      <c r="L905" s="234"/>
    </row>
    <row r="906" spans="9:12" x14ac:dyDescent="0.2">
      <c r="I906" s="239"/>
      <c r="L906" s="234"/>
    </row>
    <row r="907" spans="9:12" x14ac:dyDescent="0.2">
      <c r="I907" s="239"/>
      <c r="L907" s="234"/>
    </row>
    <row r="908" spans="9:12" x14ac:dyDescent="0.2">
      <c r="I908" s="239"/>
      <c r="L908" s="234"/>
    </row>
    <row r="909" spans="9:12" x14ac:dyDescent="0.2">
      <c r="I909" s="239"/>
      <c r="L909" s="234"/>
    </row>
    <row r="910" spans="9:12" x14ac:dyDescent="0.2">
      <c r="I910" s="239"/>
      <c r="L910" s="234"/>
    </row>
    <row r="911" spans="9:12" x14ac:dyDescent="0.2">
      <c r="I911" s="239"/>
      <c r="L911" s="234"/>
    </row>
    <row r="912" spans="9:12" x14ac:dyDescent="0.2">
      <c r="I912" s="239"/>
      <c r="L912" s="234"/>
    </row>
    <row r="913" spans="9:12" x14ac:dyDescent="0.2">
      <c r="I913" s="239"/>
      <c r="L913" s="234"/>
    </row>
    <row r="914" spans="9:12" x14ac:dyDescent="0.2">
      <c r="I914" s="239"/>
      <c r="L914" s="234"/>
    </row>
    <row r="915" spans="9:12" x14ac:dyDescent="0.2">
      <c r="I915" s="239"/>
      <c r="L915" s="234"/>
    </row>
    <row r="916" spans="9:12" x14ac:dyDescent="0.2">
      <c r="I916" s="239"/>
      <c r="L916" s="234"/>
    </row>
    <row r="917" spans="9:12" x14ac:dyDescent="0.2">
      <c r="I917" s="239"/>
      <c r="L917" s="234"/>
    </row>
    <row r="918" spans="9:12" x14ac:dyDescent="0.2">
      <c r="I918" s="239"/>
      <c r="L918" s="234"/>
    </row>
    <row r="919" spans="9:12" x14ac:dyDescent="0.2">
      <c r="I919" s="239"/>
      <c r="L919" s="234"/>
    </row>
    <row r="920" spans="9:12" x14ac:dyDescent="0.2">
      <c r="I920" s="239"/>
      <c r="L920" s="234"/>
    </row>
    <row r="921" spans="9:12" x14ac:dyDescent="0.2">
      <c r="I921" s="239"/>
      <c r="L921" s="234"/>
    </row>
    <row r="922" spans="9:12" x14ac:dyDescent="0.2">
      <c r="I922" s="239"/>
      <c r="L922" s="234"/>
    </row>
    <row r="923" spans="9:12" x14ac:dyDescent="0.2">
      <c r="I923" s="239"/>
      <c r="L923" s="234"/>
    </row>
    <row r="924" spans="9:12" x14ac:dyDescent="0.2">
      <c r="I924" s="239"/>
      <c r="L924" s="234"/>
    </row>
    <row r="925" spans="9:12" x14ac:dyDescent="0.2">
      <c r="I925" s="239"/>
      <c r="L925" s="234"/>
    </row>
    <row r="926" spans="9:12" x14ac:dyDescent="0.2">
      <c r="I926" s="239"/>
      <c r="L926" s="234"/>
    </row>
    <row r="927" spans="9:12" x14ac:dyDescent="0.2">
      <c r="I927" s="239"/>
      <c r="L927" s="234"/>
    </row>
    <row r="928" spans="9:12" x14ac:dyDescent="0.2">
      <c r="I928" s="239"/>
      <c r="L928" s="234"/>
    </row>
    <row r="929" spans="9:12" x14ac:dyDescent="0.2">
      <c r="I929" s="239"/>
      <c r="L929" s="234"/>
    </row>
    <row r="930" spans="9:12" x14ac:dyDescent="0.2">
      <c r="I930" s="239"/>
      <c r="L930" s="234"/>
    </row>
    <row r="931" spans="9:12" x14ac:dyDescent="0.2">
      <c r="I931" s="239"/>
      <c r="L931" s="234"/>
    </row>
    <row r="932" spans="9:12" x14ac:dyDescent="0.2">
      <c r="I932" s="239"/>
      <c r="L932" s="234"/>
    </row>
    <row r="933" spans="9:12" x14ac:dyDescent="0.2">
      <c r="I933" s="239"/>
      <c r="L933" s="234"/>
    </row>
    <row r="934" spans="9:12" x14ac:dyDescent="0.2">
      <c r="I934" s="239"/>
      <c r="L934" s="234"/>
    </row>
    <row r="935" spans="9:12" x14ac:dyDescent="0.2">
      <c r="I935" s="239"/>
      <c r="L935" s="234"/>
    </row>
    <row r="936" spans="9:12" x14ac:dyDescent="0.2">
      <c r="I936" s="239"/>
      <c r="L936" s="234"/>
    </row>
    <row r="937" spans="9:12" x14ac:dyDescent="0.2">
      <c r="I937" s="239"/>
      <c r="L937" s="234"/>
    </row>
    <row r="938" spans="9:12" x14ac:dyDescent="0.2">
      <c r="I938" s="239"/>
      <c r="L938" s="234"/>
    </row>
    <row r="939" spans="9:12" x14ac:dyDescent="0.2">
      <c r="I939" s="239"/>
      <c r="L939" s="234"/>
    </row>
    <row r="940" spans="9:12" x14ac:dyDescent="0.2">
      <c r="I940" s="239"/>
      <c r="L940" s="234"/>
    </row>
    <row r="941" spans="9:12" x14ac:dyDescent="0.2">
      <c r="I941" s="239"/>
      <c r="L941" s="234"/>
    </row>
    <row r="942" spans="9:12" x14ac:dyDescent="0.2">
      <c r="I942" s="239"/>
      <c r="L942" s="234"/>
    </row>
    <row r="943" spans="9:12" x14ac:dyDescent="0.2">
      <c r="I943" s="239"/>
      <c r="L943" s="234"/>
    </row>
    <row r="944" spans="9:12" x14ac:dyDescent="0.2">
      <c r="I944" s="239"/>
      <c r="L944" s="234"/>
    </row>
    <row r="945" spans="9:12" x14ac:dyDescent="0.2">
      <c r="I945" s="239"/>
      <c r="L945" s="234"/>
    </row>
    <row r="946" spans="9:12" x14ac:dyDescent="0.2">
      <c r="I946" s="239"/>
      <c r="L946" s="234"/>
    </row>
    <row r="947" spans="9:12" x14ac:dyDescent="0.2">
      <c r="I947" s="239"/>
      <c r="L947" s="234"/>
    </row>
    <row r="948" spans="9:12" x14ac:dyDescent="0.2">
      <c r="I948" s="239"/>
      <c r="L948" s="234"/>
    </row>
    <row r="949" spans="9:12" x14ac:dyDescent="0.2">
      <c r="I949" s="239"/>
      <c r="L949" s="234"/>
    </row>
    <row r="950" spans="9:12" x14ac:dyDescent="0.2">
      <c r="I950" s="239"/>
      <c r="L950" s="234"/>
    </row>
    <row r="951" spans="9:12" x14ac:dyDescent="0.2">
      <c r="I951" s="239"/>
      <c r="L951" s="234"/>
    </row>
    <row r="952" spans="9:12" x14ac:dyDescent="0.2">
      <c r="I952" s="239"/>
      <c r="L952" s="234"/>
    </row>
    <row r="953" spans="9:12" x14ac:dyDescent="0.2">
      <c r="I953" s="239"/>
      <c r="L953" s="234"/>
    </row>
    <row r="954" spans="9:12" x14ac:dyDescent="0.2">
      <c r="I954" s="239"/>
      <c r="L954" s="234"/>
    </row>
    <row r="955" spans="9:12" x14ac:dyDescent="0.2">
      <c r="I955" s="239"/>
      <c r="L955" s="234"/>
    </row>
    <row r="956" spans="9:12" x14ac:dyDescent="0.2">
      <c r="I956" s="239"/>
      <c r="L956" s="234"/>
    </row>
    <row r="957" spans="9:12" x14ac:dyDescent="0.2">
      <c r="I957" s="239"/>
      <c r="L957" s="234"/>
    </row>
    <row r="958" spans="9:12" x14ac:dyDescent="0.2">
      <c r="I958" s="239"/>
      <c r="L958" s="234"/>
    </row>
    <row r="959" spans="9:12" x14ac:dyDescent="0.2">
      <c r="I959" s="239"/>
      <c r="L959" s="234"/>
    </row>
    <row r="960" spans="9:12" x14ac:dyDescent="0.2">
      <c r="I960" s="239"/>
      <c r="L960" s="234"/>
    </row>
    <row r="961" spans="9:12" x14ac:dyDescent="0.2">
      <c r="I961" s="239"/>
      <c r="L961" s="234"/>
    </row>
    <row r="962" spans="9:12" x14ac:dyDescent="0.2">
      <c r="I962" s="239"/>
      <c r="L962" s="234"/>
    </row>
    <row r="963" spans="9:12" x14ac:dyDescent="0.2">
      <c r="I963" s="239"/>
      <c r="L963" s="234"/>
    </row>
    <row r="964" spans="9:12" x14ac:dyDescent="0.2">
      <c r="I964" s="239"/>
      <c r="L964" s="234"/>
    </row>
    <row r="965" spans="9:12" x14ac:dyDescent="0.2">
      <c r="I965" s="239"/>
      <c r="L965" s="234"/>
    </row>
    <row r="966" spans="9:12" x14ac:dyDescent="0.2">
      <c r="I966" s="239"/>
      <c r="L966" s="234"/>
    </row>
    <row r="967" spans="9:12" x14ac:dyDescent="0.2">
      <c r="I967" s="239"/>
      <c r="L967" s="234"/>
    </row>
    <row r="968" spans="9:12" x14ac:dyDescent="0.2">
      <c r="I968" s="239"/>
      <c r="L968" s="234"/>
    </row>
    <row r="969" spans="9:12" x14ac:dyDescent="0.2">
      <c r="I969" s="239"/>
      <c r="L969" s="234"/>
    </row>
    <row r="970" spans="9:12" x14ac:dyDescent="0.2">
      <c r="I970" s="239"/>
      <c r="L970" s="234"/>
    </row>
    <row r="971" spans="9:12" x14ac:dyDescent="0.2">
      <c r="I971" s="239"/>
      <c r="L971" s="234"/>
    </row>
    <row r="972" spans="9:12" x14ac:dyDescent="0.2">
      <c r="I972" s="239"/>
      <c r="L972" s="234"/>
    </row>
    <row r="973" spans="9:12" x14ac:dyDescent="0.2">
      <c r="I973" s="239"/>
      <c r="L973" s="234"/>
    </row>
    <row r="974" spans="9:12" x14ac:dyDescent="0.2">
      <c r="I974" s="239"/>
      <c r="L974" s="234"/>
    </row>
    <row r="975" spans="9:12" x14ac:dyDescent="0.2">
      <c r="I975" s="239"/>
      <c r="L975" s="234"/>
    </row>
    <row r="976" spans="9:12" x14ac:dyDescent="0.2">
      <c r="I976" s="239"/>
      <c r="L976" s="234"/>
    </row>
    <row r="977" spans="9:12" x14ac:dyDescent="0.2">
      <c r="I977" s="239"/>
      <c r="L977" s="234"/>
    </row>
    <row r="978" spans="9:12" x14ac:dyDescent="0.2">
      <c r="I978" s="239"/>
      <c r="L978" s="234"/>
    </row>
    <row r="979" spans="9:12" x14ac:dyDescent="0.2">
      <c r="I979" s="239"/>
      <c r="L979" s="234"/>
    </row>
    <row r="980" spans="9:12" x14ac:dyDescent="0.2">
      <c r="I980" s="239"/>
      <c r="L980" s="234"/>
    </row>
    <row r="981" spans="9:12" x14ac:dyDescent="0.2">
      <c r="I981" s="239"/>
      <c r="L981" s="234"/>
    </row>
    <row r="982" spans="9:12" x14ac:dyDescent="0.2">
      <c r="I982" s="239"/>
      <c r="L982" s="234"/>
    </row>
    <row r="983" spans="9:12" x14ac:dyDescent="0.2">
      <c r="I983" s="239"/>
      <c r="L983" s="234"/>
    </row>
    <row r="984" spans="9:12" x14ac:dyDescent="0.2">
      <c r="I984" s="239"/>
      <c r="L984" s="234"/>
    </row>
    <row r="985" spans="9:12" x14ac:dyDescent="0.2">
      <c r="I985" s="239"/>
      <c r="L985" s="234"/>
    </row>
    <row r="986" spans="9:12" x14ac:dyDescent="0.2">
      <c r="I986" s="239"/>
      <c r="L986" s="234"/>
    </row>
    <row r="987" spans="9:12" x14ac:dyDescent="0.2">
      <c r="I987" s="239"/>
      <c r="L987" s="234"/>
    </row>
    <row r="988" spans="9:12" x14ac:dyDescent="0.2">
      <c r="I988" s="239"/>
      <c r="L988" s="234"/>
    </row>
    <row r="989" spans="9:12" x14ac:dyDescent="0.2">
      <c r="I989" s="239"/>
      <c r="L989" s="234"/>
    </row>
    <row r="990" spans="9:12" x14ac:dyDescent="0.2">
      <c r="I990" s="239"/>
      <c r="L990" s="234"/>
    </row>
    <row r="991" spans="9:12" x14ac:dyDescent="0.2">
      <c r="I991" s="239"/>
      <c r="L991" s="234"/>
    </row>
    <row r="992" spans="9:12" x14ac:dyDescent="0.2">
      <c r="I992" s="239"/>
      <c r="L992" s="234"/>
    </row>
    <row r="993" spans="9:12" x14ac:dyDescent="0.2">
      <c r="I993" s="239"/>
      <c r="L993" s="234"/>
    </row>
    <row r="994" spans="9:12" x14ac:dyDescent="0.2">
      <c r="I994" s="239"/>
      <c r="L994" s="234"/>
    </row>
    <row r="995" spans="9:12" x14ac:dyDescent="0.2">
      <c r="I995" s="239"/>
      <c r="L995" s="234"/>
    </row>
    <row r="996" spans="9:12" x14ac:dyDescent="0.2">
      <c r="I996" s="239"/>
      <c r="L996" s="234"/>
    </row>
    <row r="997" spans="9:12" x14ac:dyDescent="0.2">
      <c r="I997" s="239"/>
      <c r="L997" s="234"/>
    </row>
    <row r="998" spans="9:12" x14ac:dyDescent="0.2">
      <c r="I998" s="239"/>
      <c r="L998" s="234"/>
    </row>
    <row r="999" spans="9:12" x14ac:dyDescent="0.2">
      <c r="I999" s="239"/>
      <c r="L999" s="234"/>
    </row>
    <row r="1000" spans="9:12" x14ac:dyDescent="0.2">
      <c r="I1000" s="239"/>
      <c r="L1000" s="234"/>
    </row>
    <row r="1001" spans="9:12" x14ac:dyDescent="0.2">
      <c r="I1001" s="239"/>
      <c r="L1001" s="234"/>
    </row>
    <row r="1002" spans="9:12" x14ac:dyDescent="0.2">
      <c r="I1002" s="239"/>
      <c r="L1002" s="234"/>
    </row>
    <row r="1003" spans="9:12" x14ac:dyDescent="0.2">
      <c r="I1003" s="239"/>
      <c r="L1003" s="234"/>
    </row>
    <row r="1004" spans="9:12" x14ac:dyDescent="0.2">
      <c r="I1004" s="239"/>
      <c r="L1004" s="234"/>
    </row>
    <row r="1005" spans="9:12" x14ac:dyDescent="0.2">
      <c r="I1005" s="239"/>
      <c r="L1005" s="234"/>
    </row>
    <row r="1006" spans="9:12" x14ac:dyDescent="0.2">
      <c r="I1006" s="239"/>
      <c r="L1006" s="234"/>
    </row>
    <row r="1007" spans="9:12" x14ac:dyDescent="0.2">
      <c r="I1007" s="239"/>
      <c r="L1007" s="234"/>
    </row>
    <row r="1008" spans="9:12" x14ac:dyDescent="0.2">
      <c r="I1008" s="239"/>
      <c r="L1008" s="234"/>
    </row>
    <row r="1009" spans="9:12" x14ac:dyDescent="0.2">
      <c r="I1009" s="239"/>
      <c r="L1009" s="234"/>
    </row>
    <row r="1010" spans="9:12" x14ac:dyDescent="0.2">
      <c r="I1010" s="239"/>
      <c r="L1010" s="234"/>
    </row>
    <row r="1011" spans="9:12" x14ac:dyDescent="0.2">
      <c r="I1011" s="239"/>
      <c r="L1011" s="234"/>
    </row>
    <row r="1012" spans="9:12" x14ac:dyDescent="0.2">
      <c r="I1012" s="239"/>
      <c r="L1012" s="234"/>
    </row>
    <row r="1013" spans="9:12" x14ac:dyDescent="0.2">
      <c r="I1013" s="239"/>
      <c r="L1013" s="234"/>
    </row>
    <row r="1014" spans="9:12" x14ac:dyDescent="0.2">
      <c r="I1014" s="239"/>
      <c r="L1014" s="234"/>
    </row>
    <row r="1015" spans="9:12" x14ac:dyDescent="0.2">
      <c r="I1015" s="239"/>
      <c r="L1015" s="234"/>
    </row>
    <row r="1016" spans="9:12" x14ac:dyDescent="0.2">
      <c r="I1016" s="239"/>
      <c r="L1016" s="234"/>
    </row>
    <row r="1017" spans="9:12" x14ac:dyDescent="0.2">
      <c r="I1017" s="239"/>
      <c r="L1017" s="234"/>
    </row>
    <row r="1018" spans="9:12" x14ac:dyDescent="0.2">
      <c r="I1018" s="239"/>
      <c r="L1018" s="234"/>
    </row>
    <row r="1019" spans="9:12" x14ac:dyDescent="0.2">
      <c r="I1019" s="239"/>
      <c r="L1019" s="234"/>
    </row>
    <row r="1020" spans="9:12" x14ac:dyDescent="0.2">
      <c r="I1020" s="239"/>
      <c r="L1020" s="234"/>
    </row>
    <row r="1021" spans="9:12" x14ac:dyDescent="0.2">
      <c r="I1021" s="239"/>
      <c r="L1021" s="234"/>
    </row>
    <row r="1022" spans="9:12" x14ac:dyDescent="0.2">
      <c r="I1022" s="239"/>
      <c r="L1022" s="234"/>
    </row>
    <row r="1023" spans="9:12" x14ac:dyDescent="0.2">
      <c r="I1023" s="239"/>
      <c r="L1023" s="234"/>
    </row>
    <row r="1024" spans="9:12" x14ac:dyDescent="0.2">
      <c r="I1024" s="239"/>
      <c r="L1024" s="234"/>
    </row>
    <row r="1025" spans="9:12" x14ac:dyDescent="0.2">
      <c r="I1025" s="239"/>
      <c r="L1025" s="234"/>
    </row>
    <row r="1026" spans="9:12" x14ac:dyDescent="0.2">
      <c r="I1026" s="239"/>
      <c r="L1026" s="234"/>
    </row>
    <row r="1027" spans="9:12" x14ac:dyDescent="0.2">
      <c r="I1027" s="239"/>
      <c r="L1027" s="234"/>
    </row>
    <row r="1028" spans="9:12" x14ac:dyDescent="0.2">
      <c r="I1028" s="239"/>
      <c r="L1028" s="234"/>
    </row>
    <row r="1029" spans="9:12" x14ac:dyDescent="0.2">
      <c r="I1029" s="239"/>
      <c r="L1029" s="234"/>
    </row>
    <row r="1030" spans="9:12" x14ac:dyDescent="0.2">
      <c r="I1030" s="239"/>
      <c r="L1030" s="234"/>
    </row>
    <row r="1031" spans="9:12" x14ac:dyDescent="0.2">
      <c r="I1031" s="239"/>
      <c r="L1031" s="234"/>
    </row>
    <row r="1032" spans="9:12" x14ac:dyDescent="0.2">
      <c r="I1032" s="239"/>
      <c r="L1032" s="234"/>
    </row>
    <row r="1033" spans="9:12" x14ac:dyDescent="0.2">
      <c r="I1033" s="239"/>
      <c r="L1033" s="234"/>
    </row>
    <row r="1034" spans="9:12" x14ac:dyDescent="0.2">
      <c r="I1034" s="239"/>
      <c r="L1034" s="234"/>
    </row>
    <row r="1035" spans="9:12" x14ac:dyDescent="0.2">
      <c r="I1035" s="239"/>
      <c r="L1035" s="234"/>
    </row>
    <row r="1036" spans="9:12" x14ac:dyDescent="0.2">
      <c r="I1036" s="239"/>
      <c r="L1036" s="234"/>
    </row>
    <row r="1037" spans="9:12" x14ac:dyDescent="0.2">
      <c r="I1037" s="239"/>
      <c r="L1037" s="234"/>
    </row>
    <row r="1038" spans="9:12" x14ac:dyDescent="0.2">
      <c r="I1038" s="239"/>
      <c r="L1038" s="234"/>
    </row>
    <row r="1039" spans="9:12" x14ac:dyDescent="0.2">
      <c r="I1039" s="239"/>
      <c r="L1039" s="234"/>
    </row>
    <row r="1040" spans="9:12" x14ac:dyDescent="0.2">
      <c r="I1040" s="239"/>
      <c r="L1040" s="234"/>
    </row>
    <row r="1041" spans="9:12" x14ac:dyDescent="0.2">
      <c r="I1041" s="239"/>
      <c r="L1041" s="234"/>
    </row>
    <row r="1042" spans="9:12" x14ac:dyDescent="0.2">
      <c r="I1042" s="239"/>
      <c r="L1042" s="234"/>
    </row>
    <row r="1043" spans="9:12" x14ac:dyDescent="0.2">
      <c r="I1043" s="239"/>
      <c r="L1043" s="234"/>
    </row>
    <row r="1044" spans="9:12" x14ac:dyDescent="0.2">
      <c r="I1044" s="239"/>
      <c r="L1044" s="234"/>
    </row>
    <row r="1045" spans="9:12" x14ac:dyDescent="0.2">
      <c r="I1045" s="239"/>
      <c r="L1045" s="234"/>
    </row>
    <row r="1046" spans="9:12" x14ac:dyDescent="0.2">
      <c r="I1046" s="239"/>
      <c r="L1046" s="234"/>
    </row>
    <row r="1047" spans="9:12" x14ac:dyDescent="0.2">
      <c r="I1047" s="239"/>
      <c r="L1047" s="234"/>
    </row>
    <row r="1048" spans="9:12" x14ac:dyDescent="0.2">
      <c r="I1048" s="239"/>
      <c r="L1048" s="234"/>
    </row>
    <row r="1049" spans="9:12" x14ac:dyDescent="0.2">
      <c r="I1049" s="239"/>
      <c r="L1049" s="234"/>
    </row>
    <row r="1050" spans="9:12" x14ac:dyDescent="0.2">
      <c r="I1050" s="239"/>
      <c r="L1050" s="234"/>
    </row>
    <row r="1051" spans="9:12" x14ac:dyDescent="0.2">
      <c r="I1051" s="239"/>
      <c r="L1051" s="234"/>
    </row>
    <row r="1052" spans="9:12" x14ac:dyDescent="0.2">
      <c r="I1052" s="239"/>
      <c r="L1052" s="234"/>
    </row>
    <row r="1053" spans="9:12" x14ac:dyDescent="0.2">
      <c r="I1053" s="239"/>
      <c r="L1053" s="234"/>
    </row>
    <row r="1054" spans="9:12" x14ac:dyDescent="0.2">
      <c r="I1054" s="239"/>
      <c r="L1054" s="234"/>
    </row>
    <row r="1055" spans="9:12" x14ac:dyDescent="0.2">
      <c r="I1055" s="239"/>
      <c r="L1055" s="234"/>
    </row>
    <row r="1056" spans="9:12" x14ac:dyDescent="0.2">
      <c r="I1056" s="239"/>
      <c r="L1056" s="234"/>
    </row>
    <row r="1057" spans="9:12" x14ac:dyDescent="0.2">
      <c r="I1057" s="239"/>
      <c r="L1057" s="234"/>
    </row>
    <row r="1058" spans="9:12" x14ac:dyDescent="0.2">
      <c r="I1058" s="239"/>
      <c r="L1058" s="234"/>
    </row>
    <row r="1059" spans="9:12" x14ac:dyDescent="0.2">
      <c r="I1059" s="239"/>
      <c r="L1059" s="234"/>
    </row>
    <row r="1060" spans="9:12" x14ac:dyDescent="0.2">
      <c r="I1060" s="239"/>
      <c r="L1060" s="234"/>
    </row>
    <row r="1061" spans="9:12" x14ac:dyDescent="0.2">
      <c r="I1061" s="239"/>
      <c r="L1061" s="234"/>
    </row>
    <row r="1062" spans="9:12" x14ac:dyDescent="0.2">
      <c r="I1062" s="239"/>
      <c r="L1062" s="234"/>
    </row>
    <row r="1063" spans="9:12" x14ac:dyDescent="0.2">
      <c r="I1063" s="239"/>
      <c r="L1063" s="234"/>
    </row>
    <row r="1064" spans="9:12" x14ac:dyDescent="0.2">
      <c r="I1064" s="239"/>
      <c r="L1064" s="234"/>
    </row>
    <row r="1065" spans="9:12" x14ac:dyDescent="0.2">
      <c r="I1065" s="239"/>
      <c r="L1065" s="234"/>
    </row>
    <row r="1066" spans="9:12" x14ac:dyDescent="0.2">
      <c r="I1066" s="239"/>
      <c r="L1066" s="234"/>
    </row>
    <row r="1067" spans="9:12" x14ac:dyDescent="0.2">
      <c r="I1067" s="239"/>
      <c r="L1067" s="234"/>
    </row>
    <row r="1068" spans="9:12" x14ac:dyDescent="0.2">
      <c r="I1068" s="239"/>
      <c r="L1068" s="234"/>
    </row>
    <row r="1069" spans="9:12" x14ac:dyDescent="0.2">
      <c r="I1069" s="239"/>
      <c r="L1069" s="234"/>
    </row>
    <row r="1070" spans="9:12" x14ac:dyDescent="0.2">
      <c r="I1070" s="239"/>
      <c r="L1070" s="234"/>
    </row>
    <row r="1071" spans="9:12" x14ac:dyDescent="0.2">
      <c r="I1071" s="239"/>
      <c r="L1071" s="234"/>
    </row>
    <row r="1072" spans="9:12" x14ac:dyDescent="0.2">
      <c r="I1072" s="239"/>
      <c r="L1072" s="234"/>
    </row>
    <row r="1073" spans="9:12" x14ac:dyDescent="0.2">
      <c r="I1073" s="239"/>
      <c r="L1073" s="234"/>
    </row>
    <row r="1074" spans="9:12" x14ac:dyDescent="0.2">
      <c r="I1074" s="239"/>
      <c r="L1074" s="234"/>
    </row>
    <row r="1075" spans="9:12" x14ac:dyDescent="0.2">
      <c r="I1075" s="239"/>
      <c r="L1075" s="234"/>
    </row>
    <row r="1076" spans="9:12" x14ac:dyDescent="0.2">
      <c r="I1076" s="239"/>
      <c r="L1076" s="234"/>
    </row>
    <row r="1077" spans="9:12" x14ac:dyDescent="0.2">
      <c r="I1077" s="239"/>
      <c r="L1077" s="234"/>
    </row>
    <row r="1078" spans="9:12" x14ac:dyDescent="0.2">
      <c r="I1078" s="239"/>
      <c r="L1078" s="234"/>
    </row>
    <row r="1079" spans="9:12" x14ac:dyDescent="0.2">
      <c r="I1079" s="239"/>
      <c r="L1079" s="234"/>
    </row>
    <row r="1080" spans="9:12" x14ac:dyDescent="0.2">
      <c r="I1080" s="239"/>
      <c r="L1080" s="234"/>
    </row>
    <row r="1081" spans="9:12" x14ac:dyDescent="0.2">
      <c r="I1081" s="239"/>
      <c r="L1081" s="234"/>
    </row>
    <row r="1082" spans="9:12" x14ac:dyDescent="0.2">
      <c r="I1082" s="239"/>
      <c r="L1082" s="234"/>
    </row>
    <row r="1083" spans="9:12" x14ac:dyDescent="0.2">
      <c r="I1083" s="239"/>
      <c r="L1083" s="234"/>
    </row>
    <row r="1084" spans="9:12" x14ac:dyDescent="0.2">
      <c r="I1084" s="239"/>
      <c r="L1084" s="234"/>
    </row>
    <row r="1085" spans="9:12" x14ac:dyDescent="0.2">
      <c r="I1085" s="239"/>
      <c r="L1085" s="234"/>
    </row>
    <row r="1086" spans="9:12" x14ac:dyDescent="0.2">
      <c r="I1086" s="239"/>
      <c r="L1086" s="234"/>
    </row>
    <row r="1087" spans="9:12" x14ac:dyDescent="0.2">
      <c r="I1087" s="239"/>
      <c r="L1087" s="234"/>
    </row>
    <row r="1088" spans="9:12" x14ac:dyDescent="0.2">
      <c r="I1088" s="239"/>
      <c r="L1088" s="234"/>
    </row>
    <row r="1089" spans="9:12" x14ac:dyDescent="0.2">
      <c r="I1089" s="239"/>
      <c r="L1089" s="234"/>
    </row>
    <row r="1090" spans="9:12" x14ac:dyDescent="0.2">
      <c r="I1090" s="239"/>
      <c r="L1090" s="234"/>
    </row>
    <row r="1091" spans="9:12" x14ac:dyDescent="0.2">
      <c r="I1091" s="239"/>
      <c r="L1091" s="234"/>
    </row>
    <row r="1092" spans="9:12" x14ac:dyDescent="0.2">
      <c r="I1092" s="239"/>
      <c r="L1092" s="234"/>
    </row>
    <row r="1093" spans="9:12" x14ac:dyDescent="0.2">
      <c r="I1093" s="239"/>
      <c r="L1093" s="234"/>
    </row>
    <row r="1094" spans="9:12" x14ac:dyDescent="0.2">
      <c r="I1094" s="239"/>
      <c r="L1094" s="234"/>
    </row>
    <row r="1095" spans="9:12" x14ac:dyDescent="0.2">
      <c r="I1095" s="239"/>
      <c r="L1095" s="234"/>
    </row>
    <row r="1096" spans="9:12" x14ac:dyDescent="0.2">
      <c r="I1096" s="239"/>
      <c r="L1096" s="234"/>
    </row>
    <row r="1097" spans="9:12" x14ac:dyDescent="0.2">
      <c r="I1097" s="239"/>
      <c r="L1097" s="234"/>
    </row>
    <row r="1098" spans="9:12" x14ac:dyDescent="0.2">
      <c r="I1098" s="239"/>
      <c r="L1098" s="234"/>
    </row>
    <row r="1099" spans="9:12" x14ac:dyDescent="0.2">
      <c r="I1099" s="239"/>
      <c r="L1099" s="234"/>
    </row>
    <row r="1100" spans="9:12" x14ac:dyDescent="0.2">
      <c r="I1100" s="239"/>
      <c r="L1100" s="234"/>
    </row>
    <row r="1101" spans="9:12" x14ac:dyDescent="0.2">
      <c r="I1101" s="239"/>
      <c r="L1101" s="234"/>
    </row>
    <row r="1102" spans="9:12" x14ac:dyDescent="0.2">
      <c r="I1102" s="239"/>
      <c r="L1102" s="234"/>
    </row>
    <row r="1103" spans="9:12" x14ac:dyDescent="0.2">
      <c r="I1103" s="239"/>
      <c r="L1103" s="234"/>
    </row>
    <row r="1104" spans="9:12" x14ac:dyDescent="0.2">
      <c r="I1104" s="239"/>
      <c r="L1104" s="234"/>
    </row>
    <row r="1105" spans="9:12" x14ac:dyDescent="0.2">
      <c r="I1105" s="239"/>
      <c r="L1105" s="234"/>
    </row>
    <row r="1106" spans="9:12" x14ac:dyDescent="0.2">
      <c r="I1106" s="239"/>
      <c r="L1106" s="234"/>
    </row>
    <row r="1107" spans="9:12" x14ac:dyDescent="0.2">
      <c r="I1107" s="239"/>
      <c r="L1107" s="234"/>
    </row>
    <row r="1108" spans="9:12" x14ac:dyDescent="0.2">
      <c r="I1108" s="239"/>
      <c r="L1108" s="234"/>
    </row>
    <row r="1109" spans="9:12" x14ac:dyDescent="0.2">
      <c r="I1109" s="239"/>
      <c r="L1109" s="234"/>
    </row>
    <row r="1110" spans="9:12" x14ac:dyDescent="0.2">
      <c r="I1110" s="239"/>
      <c r="L1110" s="234"/>
    </row>
    <row r="1111" spans="9:12" x14ac:dyDescent="0.2">
      <c r="I1111" s="239"/>
      <c r="L1111" s="234"/>
    </row>
    <row r="1112" spans="9:12" x14ac:dyDescent="0.2">
      <c r="I1112" s="239"/>
      <c r="L1112" s="234"/>
    </row>
    <row r="1113" spans="9:12" x14ac:dyDescent="0.2">
      <c r="I1113" s="239"/>
      <c r="L1113" s="234"/>
    </row>
    <row r="1114" spans="9:12" x14ac:dyDescent="0.2">
      <c r="I1114" s="239"/>
      <c r="L1114" s="234"/>
    </row>
    <row r="1115" spans="9:12" x14ac:dyDescent="0.2">
      <c r="I1115" s="239"/>
      <c r="L1115" s="234"/>
    </row>
    <row r="1116" spans="9:12" x14ac:dyDescent="0.2">
      <c r="I1116" s="239"/>
      <c r="L1116" s="234"/>
    </row>
    <row r="1117" spans="9:12" x14ac:dyDescent="0.2">
      <c r="I1117" s="239"/>
      <c r="L1117" s="234"/>
    </row>
    <row r="1118" spans="9:12" x14ac:dyDescent="0.2">
      <c r="I1118" s="239"/>
      <c r="L1118" s="234"/>
    </row>
    <row r="1119" spans="9:12" x14ac:dyDescent="0.2">
      <c r="I1119" s="239"/>
      <c r="L1119" s="234"/>
    </row>
    <row r="1120" spans="9:12" x14ac:dyDescent="0.2">
      <c r="I1120" s="239"/>
      <c r="L1120" s="234"/>
    </row>
    <row r="1121" spans="9:12" x14ac:dyDescent="0.2">
      <c r="I1121" s="239"/>
      <c r="L1121" s="234"/>
    </row>
    <row r="1122" spans="9:12" x14ac:dyDescent="0.2">
      <c r="I1122" s="239"/>
      <c r="L1122" s="234"/>
    </row>
    <row r="1123" spans="9:12" x14ac:dyDescent="0.2">
      <c r="I1123" s="239"/>
      <c r="L1123" s="234"/>
    </row>
    <row r="1124" spans="9:12" x14ac:dyDescent="0.2">
      <c r="I1124" s="239"/>
      <c r="L1124" s="234"/>
    </row>
    <row r="1125" spans="9:12" x14ac:dyDescent="0.2">
      <c r="I1125" s="239"/>
      <c r="L1125" s="234"/>
    </row>
    <row r="1126" spans="9:12" x14ac:dyDescent="0.2">
      <c r="I1126" s="239"/>
      <c r="L1126" s="234"/>
    </row>
    <row r="1127" spans="9:12" x14ac:dyDescent="0.2">
      <c r="I1127" s="239"/>
      <c r="L1127" s="234"/>
    </row>
    <row r="1128" spans="9:12" x14ac:dyDescent="0.2">
      <c r="I1128" s="239"/>
      <c r="L1128" s="234"/>
    </row>
    <row r="1129" spans="9:12" x14ac:dyDescent="0.2">
      <c r="I1129" s="239"/>
      <c r="L1129" s="234"/>
    </row>
    <row r="1130" spans="9:12" x14ac:dyDescent="0.2">
      <c r="I1130" s="239"/>
      <c r="L1130" s="234"/>
    </row>
    <row r="1131" spans="9:12" x14ac:dyDescent="0.2">
      <c r="I1131" s="239"/>
      <c r="L1131" s="234"/>
    </row>
    <row r="1132" spans="9:12" x14ac:dyDescent="0.2">
      <c r="I1132" s="239"/>
      <c r="L1132" s="234"/>
    </row>
    <row r="1133" spans="9:12" x14ac:dyDescent="0.2">
      <c r="I1133" s="239"/>
      <c r="L1133" s="234"/>
    </row>
    <row r="1134" spans="9:12" x14ac:dyDescent="0.2">
      <c r="I1134" s="239"/>
      <c r="L1134" s="234"/>
    </row>
    <row r="1135" spans="9:12" x14ac:dyDescent="0.2">
      <c r="I1135" s="239"/>
      <c r="L1135" s="234"/>
    </row>
    <row r="1136" spans="9:12" x14ac:dyDescent="0.2">
      <c r="I1136" s="239"/>
      <c r="L1136" s="234"/>
    </row>
    <row r="1137" spans="9:12" x14ac:dyDescent="0.2">
      <c r="I1137" s="239"/>
      <c r="L1137" s="234"/>
    </row>
    <row r="1138" spans="9:12" x14ac:dyDescent="0.2">
      <c r="I1138" s="239"/>
      <c r="L1138" s="234"/>
    </row>
    <row r="1139" spans="9:12" x14ac:dyDescent="0.2">
      <c r="I1139" s="239"/>
      <c r="L1139" s="234"/>
    </row>
    <row r="1140" spans="9:12" x14ac:dyDescent="0.2">
      <c r="I1140" s="239"/>
      <c r="L1140" s="234"/>
    </row>
    <row r="1141" spans="9:12" x14ac:dyDescent="0.2">
      <c r="I1141" s="239"/>
      <c r="L1141" s="234"/>
    </row>
    <row r="1142" spans="9:12" x14ac:dyDescent="0.2">
      <c r="I1142" s="239"/>
      <c r="L1142" s="234"/>
    </row>
    <row r="1143" spans="9:12" x14ac:dyDescent="0.2">
      <c r="I1143" s="239"/>
      <c r="L1143" s="234"/>
    </row>
    <row r="1144" spans="9:12" x14ac:dyDescent="0.2">
      <c r="I1144" s="239"/>
      <c r="L1144" s="234"/>
    </row>
    <row r="1145" spans="9:12" x14ac:dyDescent="0.2">
      <c r="I1145" s="239"/>
      <c r="L1145" s="234"/>
    </row>
    <row r="1146" spans="9:12" x14ac:dyDescent="0.2">
      <c r="I1146" s="239"/>
      <c r="L1146" s="234"/>
    </row>
    <row r="1147" spans="9:12" x14ac:dyDescent="0.2">
      <c r="I1147" s="239"/>
      <c r="L1147" s="234"/>
    </row>
    <row r="1148" spans="9:12" x14ac:dyDescent="0.2">
      <c r="I1148" s="239"/>
      <c r="L1148" s="234"/>
    </row>
    <row r="1149" spans="9:12" x14ac:dyDescent="0.2">
      <c r="I1149" s="239"/>
      <c r="L1149" s="234"/>
    </row>
    <row r="1150" spans="9:12" x14ac:dyDescent="0.2">
      <c r="I1150" s="239"/>
      <c r="L1150" s="234"/>
    </row>
    <row r="1151" spans="9:12" x14ac:dyDescent="0.2">
      <c r="I1151" s="239"/>
      <c r="L1151" s="234"/>
    </row>
    <row r="1152" spans="9:12" x14ac:dyDescent="0.2">
      <c r="I1152" s="239"/>
      <c r="L1152" s="234"/>
    </row>
    <row r="1153" spans="9:12" x14ac:dyDescent="0.2">
      <c r="I1153" s="239"/>
      <c r="L1153" s="234"/>
    </row>
    <row r="1154" spans="9:12" x14ac:dyDescent="0.2">
      <c r="I1154" s="239"/>
      <c r="L1154" s="234"/>
    </row>
    <row r="1155" spans="9:12" x14ac:dyDescent="0.2">
      <c r="I1155" s="239"/>
      <c r="L1155" s="234"/>
    </row>
    <row r="1156" spans="9:12" x14ac:dyDescent="0.2">
      <c r="I1156" s="239"/>
      <c r="L1156" s="234"/>
    </row>
    <row r="1157" spans="9:12" x14ac:dyDescent="0.2">
      <c r="I1157" s="239"/>
      <c r="L1157" s="234"/>
    </row>
    <row r="1158" spans="9:12" x14ac:dyDescent="0.2">
      <c r="I1158" s="239"/>
      <c r="L1158" s="234"/>
    </row>
    <row r="1159" spans="9:12" x14ac:dyDescent="0.2">
      <c r="I1159" s="239"/>
      <c r="L1159" s="234"/>
    </row>
    <row r="1160" spans="9:12" x14ac:dyDescent="0.2">
      <c r="I1160" s="239"/>
      <c r="L1160" s="234"/>
    </row>
    <row r="1161" spans="9:12" x14ac:dyDescent="0.2">
      <c r="I1161" s="239"/>
      <c r="L1161" s="234"/>
    </row>
    <row r="1162" spans="9:12" x14ac:dyDescent="0.2">
      <c r="I1162" s="239"/>
      <c r="L1162" s="234"/>
    </row>
    <row r="1163" spans="9:12" x14ac:dyDescent="0.2">
      <c r="I1163" s="239"/>
      <c r="L1163" s="234"/>
    </row>
    <row r="1164" spans="9:12" x14ac:dyDescent="0.2">
      <c r="I1164" s="239"/>
      <c r="L1164" s="234"/>
    </row>
    <row r="1165" spans="9:12" x14ac:dyDescent="0.2">
      <c r="I1165" s="239"/>
      <c r="L1165" s="234"/>
    </row>
    <row r="1166" spans="9:12" x14ac:dyDescent="0.2">
      <c r="I1166" s="239"/>
      <c r="L1166" s="234"/>
    </row>
    <row r="1167" spans="9:12" x14ac:dyDescent="0.2">
      <c r="I1167" s="239"/>
      <c r="L1167" s="234"/>
    </row>
    <row r="1168" spans="9:12" x14ac:dyDescent="0.2">
      <c r="I1168" s="239"/>
      <c r="L1168" s="234"/>
    </row>
    <row r="1169" spans="9:12" x14ac:dyDescent="0.2">
      <c r="I1169" s="239"/>
      <c r="L1169" s="234"/>
    </row>
    <row r="1170" spans="9:12" x14ac:dyDescent="0.2">
      <c r="I1170" s="239"/>
      <c r="L1170" s="234"/>
    </row>
    <row r="1171" spans="9:12" x14ac:dyDescent="0.2">
      <c r="I1171" s="239"/>
      <c r="L1171" s="234"/>
    </row>
    <row r="1172" spans="9:12" x14ac:dyDescent="0.2">
      <c r="I1172" s="239"/>
      <c r="L1172" s="234"/>
    </row>
    <row r="1173" spans="9:12" x14ac:dyDescent="0.2">
      <c r="I1173" s="239"/>
      <c r="L1173" s="234"/>
    </row>
    <row r="1174" spans="9:12" x14ac:dyDescent="0.2">
      <c r="I1174" s="239"/>
      <c r="L1174" s="234"/>
    </row>
    <row r="1175" spans="9:12" x14ac:dyDescent="0.2">
      <c r="I1175" s="239"/>
      <c r="L1175" s="234"/>
    </row>
    <row r="1176" spans="9:12" x14ac:dyDescent="0.2">
      <c r="I1176" s="239"/>
      <c r="L1176" s="234"/>
    </row>
    <row r="1177" spans="9:12" x14ac:dyDescent="0.2">
      <c r="I1177" s="239"/>
      <c r="L1177" s="234"/>
    </row>
    <row r="1178" spans="9:12" x14ac:dyDescent="0.2">
      <c r="I1178" s="239"/>
      <c r="L1178" s="234"/>
    </row>
    <row r="1179" spans="9:12" x14ac:dyDescent="0.2">
      <c r="I1179" s="239"/>
      <c r="L1179" s="234"/>
    </row>
    <row r="1180" spans="9:12" x14ac:dyDescent="0.2">
      <c r="I1180" s="239"/>
      <c r="L1180" s="234"/>
    </row>
    <row r="1181" spans="9:12" x14ac:dyDescent="0.2">
      <c r="I1181" s="239"/>
      <c r="L1181" s="234"/>
    </row>
    <row r="1182" spans="9:12" x14ac:dyDescent="0.2">
      <c r="I1182" s="239"/>
      <c r="L1182" s="234"/>
    </row>
    <row r="1183" spans="9:12" x14ac:dyDescent="0.2">
      <c r="I1183" s="239"/>
      <c r="L1183" s="234"/>
    </row>
    <row r="1184" spans="9:12" x14ac:dyDescent="0.2">
      <c r="I1184" s="239"/>
      <c r="L1184" s="234"/>
    </row>
    <row r="1185" spans="9:12" x14ac:dyDescent="0.2">
      <c r="I1185" s="239"/>
      <c r="L1185" s="234"/>
    </row>
    <row r="1186" spans="9:12" x14ac:dyDescent="0.2">
      <c r="I1186" s="239"/>
      <c r="L1186" s="234"/>
    </row>
    <row r="1187" spans="9:12" x14ac:dyDescent="0.2">
      <c r="I1187" s="239"/>
      <c r="L1187" s="234"/>
    </row>
    <row r="1188" spans="9:12" x14ac:dyDescent="0.2">
      <c r="I1188" s="239"/>
      <c r="L1188" s="234"/>
    </row>
    <row r="1189" spans="9:12" x14ac:dyDescent="0.2">
      <c r="I1189" s="239"/>
      <c r="L1189" s="234"/>
    </row>
    <row r="1190" spans="9:12" x14ac:dyDescent="0.2">
      <c r="I1190" s="239"/>
      <c r="L1190" s="234"/>
    </row>
    <row r="1191" spans="9:12" x14ac:dyDescent="0.2">
      <c r="I1191" s="239"/>
      <c r="L1191" s="234"/>
    </row>
    <row r="1192" spans="9:12" x14ac:dyDescent="0.2">
      <c r="I1192" s="239"/>
      <c r="L1192" s="234"/>
    </row>
    <row r="1193" spans="9:12" x14ac:dyDescent="0.2">
      <c r="I1193" s="239"/>
      <c r="L1193" s="234"/>
    </row>
    <row r="1194" spans="9:12" x14ac:dyDescent="0.2">
      <c r="I1194" s="239"/>
      <c r="L1194" s="234"/>
    </row>
    <row r="1195" spans="9:12" x14ac:dyDescent="0.2">
      <c r="I1195" s="239"/>
      <c r="L1195" s="234"/>
    </row>
    <row r="1196" spans="9:12" x14ac:dyDescent="0.2">
      <c r="I1196" s="239"/>
      <c r="L1196" s="234"/>
    </row>
    <row r="1197" spans="9:12" x14ac:dyDescent="0.2">
      <c r="I1197" s="239"/>
      <c r="L1197" s="234"/>
    </row>
    <row r="1198" spans="9:12" x14ac:dyDescent="0.2">
      <c r="I1198" s="239"/>
      <c r="L1198" s="234"/>
    </row>
    <row r="1199" spans="9:12" x14ac:dyDescent="0.2">
      <c r="I1199" s="239"/>
      <c r="L1199" s="234"/>
    </row>
    <row r="1200" spans="9:12" x14ac:dyDescent="0.2">
      <c r="I1200" s="239"/>
      <c r="L1200" s="234"/>
    </row>
    <row r="1201" spans="9:12" x14ac:dyDescent="0.2">
      <c r="I1201" s="239"/>
      <c r="L1201" s="234"/>
    </row>
  </sheetData>
  <mergeCells count="30">
    <mergeCell ref="C49:D49"/>
    <mergeCell ref="C57:D57"/>
    <mergeCell ref="C59:D59"/>
    <mergeCell ref="C38:D38"/>
    <mergeCell ref="C1:D1"/>
    <mergeCell ref="C2:D2"/>
    <mergeCell ref="C31:D31"/>
    <mergeCell ref="C3:D3"/>
    <mergeCell ref="C7:D7"/>
    <mergeCell ref="C12:D12"/>
    <mergeCell ref="C14:D14"/>
    <mergeCell ref="C16:D16"/>
    <mergeCell ref="C19:D19"/>
    <mergeCell ref="C22:D22"/>
    <mergeCell ref="C25:D25"/>
    <mergeCell ref="C28:D28"/>
    <mergeCell ref="C35:D35"/>
    <mergeCell ref="C40:D40"/>
    <mergeCell ref="C41:D41"/>
    <mergeCell ref="C42:D42"/>
    <mergeCell ref="C43:D43"/>
    <mergeCell ref="C120:D120"/>
    <mergeCell ref="C121:D121"/>
    <mergeCell ref="C87:D87"/>
    <mergeCell ref="C62:D62"/>
    <mergeCell ref="C64:D64"/>
    <mergeCell ref="C68:D68"/>
    <mergeCell ref="C71:D71"/>
    <mergeCell ref="C75:D75"/>
    <mergeCell ref="C73:D73"/>
  </mergeCells>
  <printOptions horizontalCentered="1"/>
  <pageMargins left="0.78740157480314965" right="0.78740157480314965" top="0.78740157480314965" bottom="0.19685039370078741" header="3.937007874015748E-2" footer="0.19685039370078741"/>
  <pageSetup paperSize="9" scale="70" orientation="landscape" r:id="rId1"/>
  <headerFooter alignWithMargins="0">
    <oddHeader>&amp;C&amp;"Times New Roman,Félkövér"&amp;8
 &amp;10Budapest VIII. kerületi Önkormányzat  2019. évi költségvetés beruházási, felújítási   előirányzatai &amp;R&amp;"Times New Roman,Félkövér dőlt"&amp;9
&amp;10 7. melléklet a /2018. () 
önkormányzati rendelethez
ezer forintban</oddHeader>
    <oddFooter>&amp;C&amp;8
&amp;R&amp;"Times New Roman,Normál"&amp;8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G157"/>
  <sheetViews>
    <sheetView zoomScaleNormal="100" workbookViewId="0">
      <selection activeCell="F29" sqref="F29"/>
    </sheetView>
  </sheetViews>
  <sheetFormatPr defaultRowHeight="12.75" x14ac:dyDescent="0.2"/>
  <cols>
    <col min="1" max="1" width="34.7109375" customWidth="1"/>
    <col min="2" max="2" width="15.7109375" style="267" customWidth="1"/>
    <col min="3" max="7" width="15.7109375" style="262" customWidth="1"/>
  </cols>
  <sheetData>
    <row r="1" spans="1:7" s="116" customFormat="1" ht="63" customHeight="1" thickBot="1" x14ac:dyDescent="0.25">
      <c r="A1" s="244" t="s">
        <v>714</v>
      </c>
      <c r="B1" s="245" t="s">
        <v>141</v>
      </c>
      <c r="C1" s="128" t="s">
        <v>715</v>
      </c>
      <c r="D1" s="455" t="s">
        <v>716</v>
      </c>
      <c r="E1" s="216" t="s">
        <v>152</v>
      </c>
      <c r="F1" s="128" t="s">
        <v>717</v>
      </c>
      <c r="G1" s="333" t="s">
        <v>718</v>
      </c>
    </row>
    <row r="2" spans="1:7" s="116" customFormat="1" ht="30" customHeight="1" x14ac:dyDescent="0.2">
      <c r="A2" s="273" t="s">
        <v>719</v>
      </c>
      <c r="B2" s="689"/>
      <c r="C2" s="683"/>
      <c r="D2" s="683"/>
      <c r="E2" s="683"/>
      <c r="F2" s="683"/>
      <c r="G2" s="684"/>
    </row>
    <row r="3" spans="1:7" ht="30" customHeight="1" x14ac:dyDescent="0.2">
      <c r="A3" s="124" t="s">
        <v>720</v>
      </c>
      <c r="B3" s="257">
        <v>27200</v>
      </c>
      <c r="C3" s="247">
        <f t="shared" ref="C3:C11" si="0">SUM(B3:B3)</f>
        <v>27200</v>
      </c>
      <c r="D3" s="248">
        <v>0</v>
      </c>
      <c r="E3" s="248">
        <v>0</v>
      </c>
      <c r="F3" s="247">
        <f>SUM(D3:E3)</f>
        <v>0</v>
      </c>
      <c r="G3" s="335">
        <f t="shared" ref="G3:G11" si="1">F3+C3</f>
        <v>27200</v>
      </c>
    </row>
    <row r="4" spans="1:7" ht="30" customHeight="1" x14ac:dyDescent="0.2">
      <c r="A4" s="124" t="s">
        <v>721</v>
      </c>
      <c r="B4" s="257">
        <v>17500</v>
      </c>
      <c r="C4" s="247">
        <f t="shared" si="0"/>
        <v>17500</v>
      </c>
      <c r="D4" s="248">
        <v>0</v>
      </c>
      <c r="E4" s="248">
        <v>0</v>
      </c>
      <c r="F4" s="247">
        <f>SUM(D4:E4)</f>
        <v>0</v>
      </c>
      <c r="G4" s="335">
        <f t="shared" si="1"/>
        <v>17500</v>
      </c>
    </row>
    <row r="5" spans="1:7" ht="30" customHeight="1" thickBot="1" x14ac:dyDescent="0.25">
      <c r="A5" s="249" t="s">
        <v>722</v>
      </c>
      <c r="B5" s="282">
        <v>29500</v>
      </c>
      <c r="C5" s="250">
        <f t="shared" si="0"/>
        <v>29500</v>
      </c>
      <c r="D5" s="251">
        <v>0</v>
      </c>
      <c r="E5" s="251">
        <v>0</v>
      </c>
      <c r="F5" s="250">
        <f>SUM(D5:E5)</f>
        <v>0</v>
      </c>
      <c r="G5" s="336">
        <f t="shared" si="1"/>
        <v>29500</v>
      </c>
    </row>
    <row r="6" spans="1:7" s="116" customFormat="1" ht="30" customHeight="1" thickBot="1" x14ac:dyDescent="0.25">
      <c r="A6" s="350" t="s">
        <v>723</v>
      </c>
      <c r="B6" s="252">
        <f t="shared" ref="B6:G6" si="2">SUM(B3:B5)</f>
        <v>74200</v>
      </c>
      <c r="C6" s="253">
        <f t="shared" si="2"/>
        <v>74200</v>
      </c>
      <c r="D6" s="253">
        <f t="shared" si="2"/>
        <v>0</v>
      </c>
      <c r="E6" s="253">
        <f t="shared" si="2"/>
        <v>0</v>
      </c>
      <c r="F6" s="253">
        <f t="shared" si="2"/>
        <v>0</v>
      </c>
      <c r="G6" s="337">
        <f t="shared" si="2"/>
        <v>74200</v>
      </c>
    </row>
    <row r="7" spans="1:7" ht="30" customHeight="1" x14ac:dyDescent="0.2">
      <c r="A7" s="757" t="s">
        <v>724</v>
      </c>
      <c r="B7" s="690"/>
      <c r="C7" s="683"/>
      <c r="D7" s="685"/>
      <c r="E7" s="685"/>
      <c r="F7" s="683"/>
      <c r="G7" s="684"/>
    </row>
    <row r="8" spans="1:7" ht="30" customHeight="1" x14ac:dyDescent="0.2">
      <c r="A8" s="256" t="s">
        <v>942</v>
      </c>
      <c r="B8" s="257">
        <v>31404</v>
      </c>
      <c r="C8" s="247">
        <f t="shared" si="0"/>
        <v>31404</v>
      </c>
      <c r="D8" s="248">
        <v>0</v>
      </c>
      <c r="E8" s="248">
        <v>0</v>
      </c>
      <c r="F8" s="247">
        <f>SUM(D8:E8)</f>
        <v>0</v>
      </c>
      <c r="G8" s="332">
        <f t="shared" si="1"/>
        <v>31404</v>
      </c>
    </row>
    <row r="9" spans="1:7" ht="45" customHeight="1" x14ac:dyDescent="0.2">
      <c r="A9" s="256" t="s">
        <v>941</v>
      </c>
      <c r="B9" s="257">
        <v>22468</v>
      </c>
      <c r="C9" s="247">
        <f t="shared" si="0"/>
        <v>22468</v>
      </c>
      <c r="D9" s="248">
        <v>0</v>
      </c>
      <c r="E9" s="248">
        <v>0</v>
      </c>
      <c r="F9" s="247">
        <f t="shared" ref="F9:F11" si="3">SUM(D9:E9)</f>
        <v>0</v>
      </c>
      <c r="G9" s="332">
        <f t="shared" si="1"/>
        <v>22468</v>
      </c>
    </row>
    <row r="10" spans="1:7" ht="30" customHeight="1" x14ac:dyDescent="0.2">
      <c r="A10" s="345" t="s">
        <v>1083</v>
      </c>
      <c r="B10" s="282">
        <v>22918</v>
      </c>
      <c r="C10" s="247">
        <f t="shared" si="0"/>
        <v>22918</v>
      </c>
      <c r="D10" s="251">
        <v>0</v>
      </c>
      <c r="E10" s="251">
        <v>0</v>
      </c>
      <c r="F10" s="247">
        <f t="shared" si="3"/>
        <v>0</v>
      </c>
      <c r="G10" s="332">
        <f t="shared" si="1"/>
        <v>22918</v>
      </c>
    </row>
    <row r="11" spans="1:7" ht="45" customHeight="1" thickBot="1" x14ac:dyDescent="0.25">
      <c r="A11" s="258" t="s">
        <v>943</v>
      </c>
      <c r="B11" s="259">
        <v>19059</v>
      </c>
      <c r="C11" s="247">
        <f t="shared" si="0"/>
        <v>19059</v>
      </c>
      <c r="D11" s="260">
        <v>0</v>
      </c>
      <c r="E11" s="260">
        <v>0</v>
      </c>
      <c r="F11" s="247">
        <f t="shared" si="3"/>
        <v>0</v>
      </c>
      <c r="G11" s="339">
        <f t="shared" si="1"/>
        <v>19059</v>
      </c>
    </row>
    <row r="12" spans="1:7" s="116" customFormat="1" ht="30" customHeight="1" thickBot="1" x14ac:dyDescent="0.25">
      <c r="A12" s="350" t="s">
        <v>725</v>
      </c>
      <c r="B12" s="252">
        <f>SUM(B8:B11)</f>
        <v>95849</v>
      </c>
      <c r="C12" s="252">
        <f t="shared" ref="C12:G12" si="4">SUM(C8:C11)</f>
        <v>95849</v>
      </c>
      <c r="D12" s="252">
        <f t="shared" si="4"/>
        <v>0</v>
      </c>
      <c r="E12" s="252">
        <f t="shared" si="4"/>
        <v>0</v>
      </c>
      <c r="F12" s="253">
        <f t="shared" si="4"/>
        <v>0</v>
      </c>
      <c r="G12" s="337">
        <f t="shared" si="4"/>
        <v>95849</v>
      </c>
    </row>
    <row r="13" spans="1:7" s="116" customFormat="1" ht="30" customHeight="1" thickBot="1" x14ac:dyDescent="0.25">
      <c r="A13" s="350" t="s">
        <v>726</v>
      </c>
      <c r="B13" s="252">
        <f t="shared" ref="B13:G13" si="5">B12+B6</f>
        <v>170049</v>
      </c>
      <c r="C13" s="253">
        <f t="shared" si="5"/>
        <v>170049</v>
      </c>
      <c r="D13" s="253">
        <f t="shared" si="5"/>
        <v>0</v>
      </c>
      <c r="E13" s="253">
        <f t="shared" si="5"/>
        <v>0</v>
      </c>
      <c r="F13" s="253">
        <f t="shared" si="5"/>
        <v>0</v>
      </c>
      <c r="G13" s="337">
        <f t="shared" si="5"/>
        <v>170049</v>
      </c>
    </row>
    <row r="14" spans="1:7" x14ac:dyDescent="0.2">
      <c r="A14" s="2"/>
      <c r="B14" s="261"/>
    </row>
    <row r="15" spans="1:7" x14ac:dyDescent="0.2">
      <c r="A15" s="20"/>
      <c r="B15" s="261"/>
    </row>
    <row r="16" spans="1:7" x14ac:dyDescent="0.2">
      <c r="A16" s="20"/>
      <c r="B16" s="261"/>
    </row>
    <row r="17" spans="1:2" x14ac:dyDescent="0.2">
      <c r="A17" s="20"/>
      <c r="B17" s="261"/>
    </row>
    <row r="18" spans="1:2" x14ac:dyDescent="0.2">
      <c r="A18" s="20"/>
      <c r="B18" s="261"/>
    </row>
    <row r="19" spans="1:2" x14ac:dyDescent="0.2">
      <c r="A19" s="20"/>
      <c r="B19" s="261"/>
    </row>
    <row r="20" spans="1:2" x14ac:dyDescent="0.2">
      <c r="A20" s="263"/>
      <c r="B20" s="261"/>
    </row>
    <row r="21" spans="1:2" x14ac:dyDescent="0.2">
      <c r="A21" s="263"/>
      <c r="B21" s="261"/>
    </row>
    <row r="22" spans="1:2" x14ac:dyDescent="0.2">
      <c r="A22" s="263"/>
      <c r="B22" s="261"/>
    </row>
    <row r="23" spans="1:2" x14ac:dyDescent="0.2">
      <c r="A23" s="263"/>
      <c r="B23" s="261"/>
    </row>
    <row r="24" spans="1:2" x14ac:dyDescent="0.2">
      <c r="A24" s="264"/>
      <c r="B24" s="141"/>
    </row>
    <row r="25" spans="1:2" x14ac:dyDescent="0.2">
      <c r="A25" s="264"/>
      <c r="B25" s="141"/>
    </row>
    <row r="26" spans="1:2" x14ac:dyDescent="0.2">
      <c r="A26" s="264"/>
      <c r="B26" s="141"/>
    </row>
    <row r="27" spans="1:2" x14ac:dyDescent="0.2">
      <c r="A27" s="264"/>
      <c r="B27" s="141"/>
    </row>
    <row r="28" spans="1:2" x14ac:dyDescent="0.2">
      <c r="A28" s="264"/>
      <c r="B28" s="141"/>
    </row>
    <row r="29" spans="1:2" x14ac:dyDescent="0.2">
      <c r="A29" s="264"/>
      <c r="B29" s="141"/>
    </row>
    <row r="30" spans="1:2" x14ac:dyDescent="0.2">
      <c r="A30" s="264"/>
      <c r="B30" s="141"/>
    </row>
    <row r="31" spans="1:2" x14ac:dyDescent="0.2">
      <c r="A31" s="264"/>
      <c r="B31" s="141"/>
    </row>
    <row r="32" spans="1:2" x14ac:dyDescent="0.2">
      <c r="A32" s="264"/>
      <c r="B32" s="141"/>
    </row>
    <row r="33" spans="1:2" x14ac:dyDescent="0.2">
      <c r="A33" s="264"/>
      <c r="B33" s="141"/>
    </row>
    <row r="34" spans="1:2" x14ac:dyDescent="0.2">
      <c r="A34" s="264"/>
      <c r="B34" s="141"/>
    </row>
    <row r="35" spans="1:2" x14ac:dyDescent="0.2">
      <c r="A35" s="264"/>
      <c r="B35" s="141"/>
    </row>
    <row r="36" spans="1:2" x14ac:dyDescent="0.2">
      <c r="A36" s="264"/>
      <c r="B36" s="141"/>
    </row>
    <row r="37" spans="1:2" x14ac:dyDescent="0.2">
      <c r="A37" s="264"/>
      <c r="B37" s="141"/>
    </row>
    <row r="38" spans="1:2" x14ac:dyDescent="0.2">
      <c r="A38" s="264"/>
      <c r="B38" s="141"/>
    </row>
    <row r="39" spans="1:2" x14ac:dyDescent="0.2">
      <c r="A39" s="264"/>
      <c r="B39" s="141"/>
    </row>
    <row r="40" spans="1:2" x14ac:dyDescent="0.2">
      <c r="A40" s="264"/>
      <c r="B40" s="141"/>
    </row>
    <row r="41" spans="1:2" x14ac:dyDescent="0.2">
      <c r="A41" s="264"/>
      <c r="B41" s="141"/>
    </row>
    <row r="42" spans="1:2" x14ac:dyDescent="0.2">
      <c r="A42" s="264"/>
      <c r="B42" s="141"/>
    </row>
    <row r="43" spans="1:2" x14ac:dyDescent="0.2">
      <c r="A43" s="264"/>
      <c r="B43" s="141"/>
    </row>
    <row r="44" spans="1:2" x14ac:dyDescent="0.2">
      <c r="A44" s="264"/>
      <c r="B44" s="141"/>
    </row>
    <row r="45" spans="1:2" x14ac:dyDescent="0.2">
      <c r="A45" s="264"/>
      <c r="B45" s="141"/>
    </row>
    <row r="46" spans="1:2" x14ac:dyDescent="0.2">
      <c r="A46" s="264"/>
      <c r="B46" s="141"/>
    </row>
    <row r="47" spans="1:2" x14ac:dyDescent="0.2">
      <c r="A47" s="264"/>
      <c r="B47" s="141"/>
    </row>
    <row r="48" spans="1:2" x14ac:dyDescent="0.2">
      <c r="A48" s="264"/>
      <c r="B48" s="141"/>
    </row>
    <row r="49" spans="1:2" x14ac:dyDescent="0.2">
      <c r="A49" s="264"/>
      <c r="B49" s="141"/>
    </row>
    <row r="50" spans="1:2" x14ac:dyDescent="0.2">
      <c r="A50" s="264"/>
      <c r="B50" s="141"/>
    </row>
    <row r="51" spans="1:2" x14ac:dyDescent="0.2">
      <c r="A51" s="886"/>
      <c r="B51" s="886"/>
    </row>
    <row r="52" spans="1:2" x14ac:dyDescent="0.2">
      <c r="A52" s="3"/>
      <c r="B52" s="141"/>
    </row>
    <row r="53" spans="1:2" x14ac:dyDescent="0.2">
      <c r="A53" s="20"/>
      <c r="B53" s="261"/>
    </row>
    <row r="54" spans="1:2" x14ac:dyDescent="0.2">
      <c r="A54" s="20"/>
      <c r="B54" s="261"/>
    </row>
    <row r="55" spans="1:2" x14ac:dyDescent="0.2">
      <c r="A55" s="20"/>
      <c r="B55" s="261"/>
    </row>
    <row r="56" spans="1:2" x14ac:dyDescent="0.2">
      <c r="A56" s="20"/>
      <c r="B56" s="261"/>
    </row>
    <row r="57" spans="1:2" x14ac:dyDescent="0.2">
      <c r="A57" s="24"/>
      <c r="B57" s="261"/>
    </row>
    <row r="58" spans="1:2" ht="56.25" customHeight="1" x14ac:dyDescent="0.2">
      <c r="A58" s="20"/>
      <c r="B58" s="261"/>
    </row>
    <row r="59" spans="1:2" x14ac:dyDescent="0.2">
      <c r="A59" s="20"/>
      <c r="B59" s="261"/>
    </row>
    <row r="60" spans="1:2" x14ac:dyDescent="0.2">
      <c r="A60" s="20"/>
      <c r="B60" s="261"/>
    </row>
    <row r="61" spans="1:2" x14ac:dyDescent="0.2">
      <c r="A61" s="20"/>
      <c r="B61" s="261"/>
    </row>
    <row r="62" spans="1:2" x14ac:dyDescent="0.2">
      <c r="A62" s="20"/>
      <c r="B62" s="261"/>
    </row>
    <row r="63" spans="1:2" x14ac:dyDescent="0.2">
      <c r="A63" s="20"/>
      <c r="B63" s="261"/>
    </row>
    <row r="64" spans="1:2" x14ac:dyDescent="0.2">
      <c r="A64" s="20"/>
      <c r="B64" s="261"/>
    </row>
    <row r="65" spans="1:2" x14ac:dyDescent="0.2">
      <c r="A65" s="20"/>
      <c r="B65" s="261"/>
    </row>
    <row r="66" spans="1:2" x14ac:dyDescent="0.2">
      <c r="A66" s="24"/>
      <c r="B66" s="261"/>
    </row>
    <row r="67" spans="1:2" x14ac:dyDescent="0.2">
      <c r="A67" s="20"/>
      <c r="B67" s="261"/>
    </row>
    <row r="68" spans="1:2" x14ac:dyDescent="0.2">
      <c r="A68" s="20"/>
      <c r="B68" s="261"/>
    </row>
    <row r="69" spans="1:2" x14ac:dyDescent="0.2">
      <c r="A69" s="20"/>
      <c r="B69" s="261"/>
    </row>
    <row r="70" spans="1:2" x14ac:dyDescent="0.2">
      <c r="A70" s="20"/>
      <c r="B70" s="261"/>
    </row>
    <row r="71" spans="1:2" x14ac:dyDescent="0.2">
      <c r="A71" s="20"/>
      <c r="B71" s="261"/>
    </row>
    <row r="72" spans="1:2" x14ac:dyDescent="0.2">
      <c r="A72" s="20"/>
      <c r="B72" s="261"/>
    </row>
    <row r="73" spans="1:2" x14ac:dyDescent="0.2">
      <c r="A73" s="20"/>
      <c r="B73" s="261"/>
    </row>
    <row r="74" spans="1:2" x14ac:dyDescent="0.2">
      <c r="A74" s="20"/>
      <c r="B74" s="261"/>
    </row>
    <row r="75" spans="1:2" x14ac:dyDescent="0.2">
      <c r="A75" s="2"/>
      <c r="B75" s="261"/>
    </row>
    <row r="76" spans="1:2" x14ac:dyDescent="0.2">
      <c r="A76" s="2"/>
      <c r="B76" s="261"/>
    </row>
    <row r="77" spans="1:2" x14ac:dyDescent="0.2">
      <c r="A77" s="2"/>
      <c r="B77" s="261"/>
    </row>
    <row r="78" spans="1:2" x14ac:dyDescent="0.2">
      <c r="A78" s="2"/>
      <c r="B78" s="261"/>
    </row>
    <row r="79" spans="1:2" x14ac:dyDescent="0.2">
      <c r="A79" s="2"/>
      <c r="B79" s="261"/>
    </row>
    <row r="80" spans="1:2" x14ac:dyDescent="0.2">
      <c r="A80" s="2"/>
      <c r="B80" s="261"/>
    </row>
    <row r="81" spans="1:2" x14ac:dyDescent="0.2">
      <c r="A81" s="2"/>
      <c r="B81" s="261"/>
    </row>
    <row r="82" spans="1:2" x14ac:dyDescent="0.2">
      <c r="A82" s="2"/>
      <c r="B82" s="261"/>
    </row>
    <row r="83" spans="1:2" x14ac:dyDescent="0.2">
      <c r="A83" s="2"/>
      <c r="B83" s="261"/>
    </row>
    <row r="84" spans="1:2" x14ac:dyDescent="0.2">
      <c r="A84" s="2"/>
      <c r="B84" s="261"/>
    </row>
    <row r="85" spans="1:2" x14ac:dyDescent="0.2">
      <c r="A85" s="2"/>
      <c r="B85" s="261"/>
    </row>
    <row r="86" spans="1:2" x14ac:dyDescent="0.2">
      <c r="A86" s="2"/>
      <c r="B86" s="261"/>
    </row>
    <row r="87" spans="1:2" x14ac:dyDescent="0.2">
      <c r="A87" s="2"/>
      <c r="B87" s="261"/>
    </row>
    <row r="88" spans="1:2" x14ac:dyDescent="0.2">
      <c r="A88" s="2"/>
      <c r="B88" s="261"/>
    </row>
    <row r="89" spans="1:2" x14ac:dyDescent="0.2">
      <c r="A89" s="2"/>
      <c r="B89" s="261"/>
    </row>
    <row r="90" spans="1:2" x14ac:dyDescent="0.2">
      <c r="A90" s="2"/>
      <c r="B90" s="261"/>
    </row>
    <row r="91" spans="1:2" x14ac:dyDescent="0.2">
      <c r="A91" s="2"/>
      <c r="B91" s="261"/>
    </row>
    <row r="92" spans="1:2" x14ac:dyDescent="0.2">
      <c r="A92" s="2"/>
      <c r="B92" s="261"/>
    </row>
    <row r="93" spans="1:2" x14ac:dyDescent="0.2">
      <c r="A93" s="2"/>
      <c r="B93" s="261"/>
    </row>
    <row r="94" spans="1:2" x14ac:dyDescent="0.2">
      <c r="A94" s="2"/>
      <c r="B94" s="261"/>
    </row>
    <row r="95" spans="1:2" x14ac:dyDescent="0.2">
      <c r="A95" s="2"/>
      <c r="B95" s="261"/>
    </row>
    <row r="96" spans="1:2" x14ac:dyDescent="0.2">
      <c r="A96" s="2"/>
      <c r="B96" s="261"/>
    </row>
    <row r="97" spans="1:2" x14ac:dyDescent="0.2">
      <c r="A97" s="2"/>
      <c r="B97" s="261"/>
    </row>
    <row r="98" spans="1:2" x14ac:dyDescent="0.2">
      <c r="A98" s="2"/>
      <c r="B98" s="261"/>
    </row>
    <row r="99" spans="1:2" x14ac:dyDescent="0.2">
      <c r="A99" s="2"/>
      <c r="B99" s="261"/>
    </row>
    <row r="100" spans="1:2" x14ac:dyDescent="0.2">
      <c r="A100" s="2"/>
      <c r="B100" s="261"/>
    </row>
    <row r="101" spans="1:2" x14ac:dyDescent="0.2">
      <c r="A101" s="2"/>
      <c r="B101" s="261"/>
    </row>
    <row r="102" spans="1:2" x14ac:dyDescent="0.2">
      <c r="A102" s="2"/>
      <c r="B102" s="261"/>
    </row>
    <row r="103" spans="1:2" x14ac:dyDescent="0.2">
      <c r="A103" s="2"/>
      <c r="B103" s="261"/>
    </row>
    <row r="104" spans="1:2" x14ac:dyDescent="0.2">
      <c r="A104" s="2"/>
      <c r="B104" s="261"/>
    </row>
    <row r="105" spans="1:2" x14ac:dyDescent="0.2">
      <c r="A105" s="2"/>
      <c r="B105" s="261"/>
    </row>
    <row r="106" spans="1:2" x14ac:dyDescent="0.2">
      <c r="A106" s="20"/>
      <c r="B106" s="261"/>
    </row>
    <row r="107" spans="1:2" x14ac:dyDescent="0.2">
      <c r="A107" s="20"/>
      <c r="B107" s="261"/>
    </row>
    <row r="108" spans="1:2" x14ac:dyDescent="0.2">
      <c r="A108" s="20"/>
      <c r="B108" s="261"/>
    </row>
    <row r="109" spans="1:2" x14ac:dyDescent="0.2">
      <c r="A109" s="20"/>
      <c r="B109" s="261"/>
    </row>
    <row r="110" spans="1:2" x14ac:dyDescent="0.2">
      <c r="A110" s="20"/>
      <c r="B110" s="261"/>
    </row>
    <row r="111" spans="1:2" x14ac:dyDescent="0.2">
      <c r="A111" s="20"/>
      <c r="B111" s="261"/>
    </row>
    <row r="112" spans="1:2" x14ac:dyDescent="0.2">
      <c r="A112" s="20"/>
      <c r="B112" s="261"/>
    </row>
    <row r="113" spans="1:2" x14ac:dyDescent="0.2">
      <c r="A113" s="20"/>
      <c r="B113" s="261"/>
    </row>
    <row r="114" spans="1:2" x14ac:dyDescent="0.2">
      <c r="A114" s="20"/>
      <c r="B114" s="261"/>
    </row>
    <row r="115" spans="1:2" x14ac:dyDescent="0.2">
      <c r="A115" s="20"/>
      <c r="B115" s="261"/>
    </row>
    <row r="116" spans="1:2" x14ac:dyDescent="0.2">
      <c r="A116" s="20"/>
      <c r="B116" s="261"/>
    </row>
    <row r="117" spans="1:2" x14ac:dyDescent="0.2">
      <c r="A117" s="20"/>
      <c r="B117" s="261"/>
    </row>
    <row r="118" spans="1:2" x14ac:dyDescent="0.2">
      <c r="A118" s="20"/>
      <c r="B118" s="261"/>
    </row>
    <row r="119" spans="1:2" x14ac:dyDescent="0.2">
      <c r="A119" s="20"/>
      <c r="B119" s="261"/>
    </row>
    <row r="120" spans="1:2" x14ac:dyDescent="0.2">
      <c r="A120" s="20"/>
      <c r="B120" s="261"/>
    </row>
    <row r="121" spans="1:2" x14ac:dyDescent="0.2">
      <c r="A121" s="20"/>
      <c r="B121" s="261"/>
    </row>
    <row r="122" spans="1:2" x14ac:dyDescent="0.2">
      <c r="A122" s="20"/>
      <c r="B122" s="261"/>
    </row>
    <row r="123" spans="1:2" x14ac:dyDescent="0.2">
      <c r="A123" s="20"/>
      <c r="B123" s="261"/>
    </row>
    <row r="124" spans="1:2" x14ac:dyDescent="0.2">
      <c r="A124" s="20"/>
      <c r="B124" s="261"/>
    </row>
    <row r="125" spans="1:2" x14ac:dyDescent="0.2">
      <c r="A125" s="20"/>
      <c r="B125" s="261"/>
    </row>
    <row r="126" spans="1:2" x14ac:dyDescent="0.2">
      <c r="A126" s="20"/>
      <c r="B126" s="261"/>
    </row>
    <row r="127" spans="1:2" x14ac:dyDescent="0.2">
      <c r="A127" s="20"/>
      <c r="B127" s="261"/>
    </row>
    <row r="128" spans="1:2" x14ac:dyDescent="0.2">
      <c r="A128" s="20"/>
      <c r="B128" s="261"/>
    </row>
    <row r="129" spans="1:2" x14ac:dyDescent="0.2">
      <c r="A129" s="20"/>
      <c r="B129" s="261"/>
    </row>
    <row r="130" spans="1:2" x14ac:dyDescent="0.2">
      <c r="A130" s="20"/>
      <c r="B130" s="261"/>
    </row>
    <row r="131" spans="1:2" x14ac:dyDescent="0.2">
      <c r="A131" s="20"/>
      <c r="B131" s="261"/>
    </row>
    <row r="132" spans="1:2" x14ac:dyDescent="0.2">
      <c r="A132" s="20"/>
      <c r="B132" s="261"/>
    </row>
    <row r="133" spans="1:2" x14ac:dyDescent="0.2">
      <c r="A133" s="20"/>
      <c r="B133" s="261"/>
    </row>
    <row r="134" spans="1:2" x14ac:dyDescent="0.2">
      <c r="A134" s="20"/>
      <c r="B134" s="261"/>
    </row>
    <row r="135" spans="1:2" x14ac:dyDescent="0.2">
      <c r="A135" s="20"/>
      <c r="B135" s="261"/>
    </row>
    <row r="136" spans="1:2" x14ac:dyDescent="0.2">
      <c r="A136" s="20"/>
      <c r="B136" s="261"/>
    </row>
    <row r="137" spans="1:2" x14ac:dyDescent="0.2">
      <c r="A137" s="20"/>
      <c r="B137" s="261"/>
    </row>
    <row r="138" spans="1:2" x14ac:dyDescent="0.2">
      <c r="A138" s="20"/>
      <c r="B138" s="261"/>
    </row>
    <row r="139" spans="1:2" x14ac:dyDescent="0.2">
      <c r="A139" s="20"/>
      <c r="B139" s="261"/>
    </row>
    <row r="140" spans="1:2" x14ac:dyDescent="0.2">
      <c r="A140" s="20"/>
      <c r="B140" s="261"/>
    </row>
    <row r="141" spans="1:2" x14ac:dyDescent="0.2">
      <c r="A141" s="263"/>
      <c r="B141" s="141"/>
    </row>
    <row r="142" spans="1:2" x14ac:dyDescent="0.2">
      <c r="A142" s="263"/>
      <c r="B142" s="265"/>
    </row>
    <row r="143" spans="1:2" x14ac:dyDescent="0.2">
      <c r="A143" s="263"/>
      <c r="B143" s="265"/>
    </row>
    <row r="144" spans="1:2" x14ac:dyDescent="0.2">
      <c r="A144" s="263"/>
      <c r="B144" s="265"/>
    </row>
    <row r="145" spans="1:2" x14ac:dyDescent="0.2">
      <c r="A145" s="266"/>
      <c r="B145" s="265"/>
    </row>
    <row r="146" spans="1:2" x14ac:dyDescent="0.2">
      <c r="A146" s="266"/>
      <c r="B146" s="265"/>
    </row>
    <row r="147" spans="1:2" x14ac:dyDescent="0.2">
      <c r="A147" s="266"/>
      <c r="B147" s="265"/>
    </row>
    <row r="148" spans="1:2" x14ac:dyDescent="0.2">
      <c r="A148" s="266"/>
      <c r="B148" s="265"/>
    </row>
    <row r="149" spans="1:2" x14ac:dyDescent="0.2">
      <c r="A149" s="266"/>
      <c r="B149" s="265"/>
    </row>
    <row r="150" spans="1:2" x14ac:dyDescent="0.2">
      <c r="A150" s="266"/>
      <c r="B150" s="265"/>
    </row>
    <row r="151" spans="1:2" x14ac:dyDescent="0.2">
      <c r="A151" s="266"/>
      <c r="B151" s="265"/>
    </row>
    <row r="152" spans="1:2" x14ac:dyDescent="0.2">
      <c r="A152" s="266"/>
      <c r="B152" s="265"/>
    </row>
    <row r="153" spans="1:2" x14ac:dyDescent="0.2">
      <c r="A153" s="266"/>
      <c r="B153" s="265"/>
    </row>
    <row r="154" spans="1:2" x14ac:dyDescent="0.2">
      <c r="A154" s="266"/>
      <c r="B154" s="265"/>
    </row>
    <row r="155" spans="1:2" x14ac:dyDescent="0.2">
      <c r="A155" s="266"/>
      <c r="B155" s="265"/>
    </row>
    <row r="156" spans="1:2" x14ac:dyDescent="0.2">
      <c r="A156" s="266"/>
      <c r="B156" s="265"/>
    </row>
    <row r="157" spans="1:2" x14ac:dyDescent="0.2">
      <c r="A157" s="266"/>
      <c r="B157" s="265"/>
    </row>
  </sheetData>
  <mergeCells count="1">
    <mergeCell ref="A51:B51"/>
  </mergeCells>
  <printOptions horizontalCentered="1"/>
  <pageMargins left="0.19685039370078741" right="0.19685039370078741" top="0.98425196850393704" bottom="0.35433070866141736" header="0.19685039370078741" footer="0.19685039370078741"/>
  <pageSetup paperSize="9" orientation="landscape" r:id="rId1"/>
  <headerFooter alignWithMargins="0">
    <oddHeader xml:space="preserve">&amp;C&amp;"Times New Roman,Félkövér"2019. évi költségvetés 
törzsvagyon karbantartása, fejlesztése
11601 cím bevételi előiányzat&amp;R&amp;"Times New Roman,Félkövér dőlt"8. mell.a /2018. () 
önkormányzati rendelethez
ezer forintban&amp;"Times New Roman,Normál"
</oddHeader>
    <oddFooter>&amp;R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4"/>
  <sheetViews>
    <sheetView zoomScaleNormal="100" workbookViewId="0">
      <pane xSplit="1" ySplit="2" topLeftCell="B15" activePane="bottomRight" state="frozen"/>
      <selection pane="topRight" activeCell="B1" sqref="B1"/>
      <selection pane="bottomLeft" activeCell="A3" sqref="A3"/>
      <selection pane="bottomRight" activeCell="C18" sqref="C18"/>
    </sheetView>
  </sheetViews>
  <sheetFormatPr defaultColWidth="9.140625" defaultRowHeight="12.75" x14ac:dyDescent="0.2"/>
  <cols>
    <col min="1" max="1" width="34.7109375" style="99" customWidth="1"/>
    <col min="2" max="2" width="15.7109375" style="114" customWidth="1"/>
    <col min="3" max="3" width="15.7109375" style="115" customWidth="1"/>
    <col min="4" max="7" width="15.7109375" style="114" customWidth="1"/>
    <col min="8" max="9" width="15.7109375" style="115" customWidth="1"/>
    <col min="10" max="16384" width="9.140625" style="118"/>
  </cols>
  <sheetData>
    <row r="1" spans="1:9" ht="13.5" thickBot="1" x14ac:dyDescent="0.25"/>
    <row r="2" spans="1:9" s="119" customFormat="1" ht="63" customHeight="1" thickBot="1" x14ac:dyDescent="0.25">
      <c r="A2" s="129" t="s">
        <v>714</v>
      </c>
      <c r="B2" s="128" t="s">
        <v>99</v>
      </c>
      <c r="C2" s="128" t="s">
        <v>727</v>
      </c>
      <c r="D2" s="128" t="s">
        <v>114</v>
      </c>
      <c r="E2" s="128" t="s">
        <v>116</v>
      </c>
      <c r="F2" s="455" t="s">
        <v>121</v>
      </c>
      <c r="G2" s="455" t="s">
        <v>122</v>
      </c>
      <c r="H2" s="128" t="s">
        <v>728</v>
      </c>
      <c r="I2" s="435" t="s">
        <v>729</v>
      </c>
    </row>
    <row r="3" spans="1:9" ht="15" customHeight="1" x14ac:dyDescent="0.2">
      <c r="A3" s="447" t="s">
        <v>182</v>
      </c>
      <c r="B3" s="686"/>
      <c r="C3" s="687"/>
      <c r="D3" s="686"/>
      <c r="E3" s="686"/>
      <c r="F3" s="686"/>
      <c r="G3" s="686"/>
      <c r="H3" s="687"/>
      <c r="I3" s="688"/>
    </row>
    <row r="4" spans="1:9" ht="15" customHeight="1" x14ac:dyDescent="0.2">
      <c r="A4" s="463" t="s">
        <v>730</v>
      </c>
      <c r="B4" s="29">
        <v>17500</v>
      </c>
      <c r="C4" s="269">
        <f t="shared" ref="C4:C7" si="0">SUM(B4:B4)</f>
        <v>17500</v>
      </c>
      <c r="D4" s="29"/>
      <c r="E4" s="29"/>
      <c r="F4" s="29"/>
      <c r="G4" s="29"/>
      <c r="H4" s="127">
        <f t="shared" ref="H4:H40" si="1">SUM(D4:G4)</f>
        <v>0</v>
      </c>
      <c r="I4" s="453">
        <f t="shared" ref="I4:I6" si="2">H4+C4</f>
        <v>17500</v>
      </c>
    </row>
    <row r="5" spans="1:9" ht="39.950000000000003" customHeight="1" x14ac:dyDescent="0.2">
      <c r="A5" s="463" t="s">
        <v>731</v>
      </c>
      <c r="B5" s="29"/>
      <c r="C5" s="269">
        <f t="shared" si="0"/>
        <v>0</v>
      </c>
      <c r="D5" s="29"/>
      <c r="E5" s="29"/>
      <c r="F5" s="29"/>
      <c r="G5" s="29"/>
      <c r="H5" s="127">
        <f t="shared" si="1"/>
        <v>0</v>
      </c>
      <c r="I5" s="453">
        <f t="shared" si="2"/>
        <v>0</v>
      </c>
    </row>
    <row r="6" spans="1:9" ht="30" customHeight="1" x14ac:dyDescent="0.2">
      <c r="A6" s="463" t="s">
        <v>732</v>
      </c>
      <c r="B6" s="29">
        <v>5000</v>
      </c>
      <c r="C6" s="269">
        <f t="shared" si="0"/>
        <v>5000</v>
      </c>
      <c r="D6" s="29"/>
      <c r="E6" s="29"/>
      <c r="F6" s="29"/>
      <c r="G6" s="29"/>
      <c r="H6" s="127">
        <f t="shared" si="1"/>
        <v>0</v>
      </c>
      <c r="I6" s="453">
        <f t="shared" si="2"/>
        <v>5000</v>
      </c>
    </row>
    <row r="7" spans="1:9" ht="15" customHeight="1" thickBot="1" x14ac:dyDescent="0.25">
      <c r="A7" s="761" t="s">
        <v>921</v>
      </c>
      <c r="B7" s="615">
        <v>1200</v>
      </c>
      <c r="C7" s="269">
        <f t="shared" si="0"/>
        <v>1200</v>
      </c>
      <c r="D7" s="615"/>
      <c r="E7" s="615"/>
      <c r="F7" s="615"/>
      <c r="G7" s="615"/>
      <c r="H7" s="127">
        <f t="shared" ref="H7" si="3">SUM(D7:G7)</f>
        <v>0</v>
      </c>
      <c r="I7" s="453">
        <f t="shared" ref="I7" si="4">H7+C7</f>
        <v>1200</v>
      </c>
    </row>
    <row r="8" spans="1:9" s="119" customFormat="1" ht="15" customHeight="1" thickBot="1" x14ac:dyDescent="0.25">
      <c r="A8" s="464" t="s">
        <v>733</v>
      </c>
      <c r="B8" s="272">
        <f>SUM(B3:B7)</f>
        <v>23700</v>
      </c>
      <c r="C8" s="272">
        <f t="shared" ref="C8:I8" si="5">SUM(C3:C7)</f>
        <v>23700</v>
      </c>
      <c r="D8" s="272">
        <f t="shared" si="5"/>
        <v>0</v>
      </c>
      <c r="E8" s="272">
        <f t="shared" si="5"/>
        <v>0</v>
      </c>
      <c r="F8" s="272">
        <f t="shared" si="5"/>
        <v>0</v>
      </c>
      <c r="G8" s="272">
        <f t="shared" si="5"/>
        <v>0</v>
      </c>
      <c r="H8" s="272">
        <f t="shared" si="5"/>
        <v>0</v>
      </c>
      <c r="I8" s="272">
        <f t="shared" si="5"/>
        <v>23700</v>
      </c>
    </row>
    <row r="9" spans="1:9" ht="15" customHeight="1" x14ac:dyDescent="0.2">
      <c r="A9" s="447" t="s">
        <v>724</v>
      </c>
      <c r="B9" s="686"/>
      <c r="C9" s="687"/>
      <c r="D9" s="686"/>
      <c r="E9" s="686"/>
      <c r="F9" s="686"/>
      <c r="G9" s="686"/>
      <c r="H9" s="687"/>
      <c r="I9" s="688"/>
    </row>
    <row r="10" spans="1:9" ht="15" customHeight="1" x14ac:dyDescent="0.2">
      <c r="A10" s="447" t="s">
        <v>734</v>
      </c>
      <c r="B10" s="270"/>
      <c r="C10" s="269"/>
      <c r="D10" s="270"/>
      <c r="E10" s="270"/>
      <c r="F10" s="270"/>
      <c r="G10" s="270"/>
      <c r="H10" s="269"/>
      <c r="I10" s="452"/>
    </row>
    <row r="11" spans="1:9" ht="15" customHeight="1" x14ac:dyDescent="0.2">
      <c r="A11" s="448" t="s">
        <v>738</v>
      </c>
      <c r="B11" s="29"/>
      <c r="C11" s="127">
        <f t="shared" ref="C11:C40" si="6">SUM(B11:B11)</f>
        <v>0</v>
      </c>
      <c r="D11" s="29"/>
      <c r="E11" s="29"/>
      <c r="F11" s="29"/>
      <c r="G11" s="29"/>
      <c r="H11" s="127">
        <f t="shared" si="1"/>
        <v>0</v>
      </c>
      <c r="I11" s="453">
        <f t="shared" ref="I11:I40" si="7">H11+C11</f>
        <v>0</v>
      </c>
    </row>
    <row r="12" spans="1:9" ht="30" customHeight="1" x14ac:dyDescent="0.2">
      <c r="A12" s="448" t="s">
        <v>735</v>
      </c>
      <c r="B12" s="29"/>
      <c r="C12" s="127">
        <f t="shared" si="6"/>
        <v>0</v>
      </c>
      <c r="D12" s="29">
        <v>174000</v>
      </c>
      <c r="E12" s="29"/>
      <c r="F12" s="29"/>
      <c r="G12" s="29"/>
      <c r="H12" s="127">
        <f t="shared" si="1"/>
        <v>174000</v>
      </c>
      <c r="I12" s="453">
        <f t="shared" si="7"/>
        <v>174000</v>
      </c>
    </row>
    <row r="13" spans="1:9" ht="15" customHeight="1" x14ac:dyDescent="0.2">
      <c r="A13" s="448" t="s">
        <v>736</v>
      </c>
      <c r="B13" s="29">
        <v>1000</v>
      </c>
      <c r="C13" s="127">
        <f t="shared" si="6"/>
        <v>1000</v>
      </c>
      <c r="D13" s="29"/>
      <c r="E13" s="29"/>
      <c r="F13" s="29"/>
      <c r="G13" s="29"/>
      <c r="H13" s="127">
        <f t="shared" si="1"/>
        <v>0</v>
      </c>
      <c r="I13" s="453">
        <f t="shared" si="7"/>
        <v>1000</v>
      </c>
    </row>
    <row r="14" spans="1:9" ht="15" customHeight="1" x14ac:dyDescent="0.2">
      <c r="A14" s="448" t="s">
        <v>737</v>
      </c>
      <c r="B14" s="29"/>
      <c r="C14" s="127">
        <f t="shared" si="6"/>
        <v>0</v>
      </c>
      <c r="D14" s="29">
        <v>10000</v>
      </c>
      <c r="E14" s="29"/>
      <c r="F14" s="29"/>
      <c r="G14" s="29"/>
      <c r="H14" s="127">
        <f t="shared" si="1"/>
        <v>10000</v>
      </c>
      <c r="I14" s="453">
        <f t="shared" si="7"/>
        <v>10000</v>
      </c>
    </row>
    <row r="15" spans="1:9" ht="30" customHeight="1" x14ac:dyDescent="0.2">
      <c r="A15" s="448" t="s">
        <v>1138</v>
      </c>
      <c r="B15" s="276"/>
      <c r="C15" s="127">
        <f t="shared" si="6"/>
        <v>0</v>
      </c>
      <c r="D15" s="276">
        <v>6096</v>
      </c>
      <c r="E15" s="29"/>
      <c r="F15" s="29"/>
      <c r="G15" s="29"/>
      <c r="H15" s="127">
        <f t="shared" si="1"/>
        <v>6096</v>
      </c>
      <c r="I15" s="453">
        <f t="shared" si="7"/>
        <v>6096</v>
      </c>
    </row>
    <row r="16" spans="1:9" ht="15" customHeight="1" x14ac:dyDescent="0.2">
      <c r="A16" s="449" t="s">
        <v>827</v>
      </c>
      <c r="B16" s="276"/>
      <c r="C16" s="127"/>
      <c r="D16" s="276"/>
      <c r="E16" s="29"/>
      <c r="F16" s="29"/>
      <c r="G16" s="29"/>
      <c r="H16" s="127"/>
      <c r="I16" s="453"/>
    </row>
    <row r="17" spans="1:9" ht="30" customHeight="1" x14ac:dyDescent="0.2">
      <c r="A17" s="450" t="s">
        <v>942</v>
      </c>
      <c r="B17" s="276"/>
      <c r="C17" s="127">
        <f t="shared" si="6"/>
        <v>0</v>
      </c>
      <c r="D17" s="276"/>
      <c r="E17" s="29">
        <v>31404</v>
      </c>
      <c r="F17" s="29"/>
      <c r="G17" s="29"/>
      <c r="H17" s="127">
        <f t="shared" si="1"/>
        <v>31404</v>
      </c>
      <c r="I17" s="453">
        <f t="shared" si="7"/>
        <v>31404</v>
      </c>
    </row>
    <row r="18" spans="1:9" ht="39.950000000000003" customHeight="1" x14ac:dyDescent="0.2">
      <c r="A18" s="443" t="s">
        <v>941</v>
      </c>
      <c r="B18" s="276"/>
      <c r="C18" s="127">
        <f t="shared" si="6"/>
        <v>0</v>
      </c>
      <c r="D18" s="276"/>
      <c r="E18" s="29">
        <v>22468</v>
      </c>
      <c r="F18" s="29"/>
      <c r="G18" s="29"/>
      <c r="H18" s="127">
        <f t="shared" si="1"/>
        <v>22468</v>
      </c>
      <c r="I18" s="453">
        <f t="shared" si="7"/>
        <v>22468</v>
      </c>
    </row>
    <row r="19" spans="1:9" ht="30" customHeight="1" x14ac:dyDescent="0.2">
      <c r="A19" s="443" t="s">
        <v>1083</v>
      </c>
      <c r="B19" s="276"/>
      <c r="C19" s="127">
        <f t="shared" si="6"/>
        <v>0</v>
      </c>
      <c r="D19" s="276"/>
      <c r="E19" s="29">
        <v>22918</v>
      </c>
      <c r="F19" s="29"/>
      <c r="G19" s="29"/>
      <c r="H19" s="127">
        <f t="shared" ref="H19:H20" si="8">SUM(D19:G19)</f>
        <v>22918</v>
      </c>
      <c r="I19" s="453">
        <f t="shared" ref="I19:I20" si="9">H19+C19</f>
        <v>22918</v>
      </c>
    </row>
    <row r="20" spans="1:9" ht="39.950000000000003" customHeight="1" x14ac:dyDescent="0.2">
      <c r="A20" s="443" t="s">
        <v>943</v>
      </c>
      <c r="B20" s="276"/>
      <c r="C20" s="127">
        <f t="shared" si="6"/>
        <v>0</v>
      </c>
      <c r="D20" s="276"/>
      <c r="E20" s="29">
        <v>19059</v>
      </c>
      <c r="F20" s="29"/>
      <c r="G20" s="29"/>
      <c r="H20" s="127">
        <f t="shared" si="8"/>
        <v>19059</v>
      </c>
      <c r="I20" s="453">
        <f t="shared" si="9"/>
        <v>19059</v>
      </c>
    </row>
    <row r="21" spans="1:9" ht="15" customHeight="1" x14ac:dyDescent="0.2">
      <c r="A21" s="443" t="s">
        <v>739</v>
      </c>
      <c r="B21" s="276">
        <v>20378</v>
      </c>
      <c r="C21" s="127">
        <f t="shared" si="6"/>
        <v>20378</v>
      </c>
      <c r="D21" s="276"/>
      <c r="E21" s="29"/>
      <c r="F21" s="29"/>
      <c r="G21" s="29"/>
      <c r="H21" s="127">
        <f t="shared" si="1"/>
        <v>0</v>
      </c>
      <c r="I21" s="453">
        <f t="shared" si="7"/>
        <v>20378</v>
      </c>
    </row>
    <row r="22" spans="1:9" ht="15" customHeight="1" x14ac:dyDescent="0.2">
      <c r="A22" s="443" t="s">
        <v>1060</v>
      </c>
      <c r="B22" s="276"/>
      <c r="C22" s="127">
        <f t="shared" si="6"/>
        <v>0</v>
      </c>
      <c r="D22" s="276"/>
      <c r="E22" s="29">
        <v>22860</v>
      </c>
      <c r="F22" s="29"/>
      <c r="G22" s="29"/>
      <c r="H22" s="127">
        <f t="shared" si="1"/>
        <v>22860</v>
      </c>
      <c r="I22" s="453">
        <f t="shared" si="7"/>
        <v>22860</v>
      </c>
    </row>
    <row r="23" spans="1:9" ht="15" customHeight="1" x14ac:dyDescent="0.2">
      <c r="A23" s="451" t="s">
        <v>828</v>
      </c>
      <c r="B23" s="276"/>
      <c r="C23" s="127"/>
      <c r="D23" s="276"/>
      <c r="E23" s="29"/>
      <c r="F23" s="29"/>
      <c r="G23" s="29"/>
      <c r="H23" s="127">
        <f t="shared" si="1"/>
        <v>0</v>
      </c>
      <c r="I23" s="453">
        <f t="shared" si="7"/>
        <v>0</v>
      </c>
    </row>
    <row r="24" spans="1:9" ht="39.950000000000003" customHeight="1" x14ac:dyDescent="0.2">
      <c r="A24" s="443" t="s">
        <v>830</v>
      </c>
      <c r="B24" s="276"/>
      <c r="C24" s="127">
        <f t="shared" si="6"/>
        <v>0</v>
      </c>
      <c r="D24" s="276"/>
      <c r="E24" s="29">
        <v>76200</v>
      </c>
      <c r="F24" s="29"/>
      <c r="G24" s="29"/>
      <c r="H24" s="127">
        <f t="shared" si="1"/>
        <v>76200</v>
      </c>
      <c r="I24" s="453">
        <f t="shared" si="7"/>
        <v>76200</v>
      </c>
    </row>
    <row r="25" spans="1:9" ht="15" customHeight="1" x14ac:dyDescent="0.2">
      <c r="A25" s="449" t="s">
        <v>829</v>
      </c>
      <c r="B25" s="29"/>
      <c r="C25" s="127"/>
      <c r="D25" s="29"/>
      <c r="E25" s="29"/>
      <c r="F25" s="29"/>
      <c r="G25" s="29"/>
      <c r="H25" s="127">
        <f t="shared" si="1"/>
        <v>0</v>
      </c>
      <c r="I25" s="453">
        <f t="shared" si="7"/>
        <v>0</v>
      </c>
    </row>
    <row r="26" spans="1:9" s="119" customFormat="1" ht="15" customHeight="1" x14ac:dyDescent="0.2">
      <c r="A26" s="449" t="s">
        <v>864</v>
      </c>
      <c r="B26" s="127"/>
      <c r="C26" s="127"/>
      <c r="D26" s="127"/>
      <c r="E26" s="127"/>
      <c r="F26" s="127"/>
      <c r="G26" s="127"/>
      <c r="H26" s="127">
        <f t="shared" si="1"/>
        <v>0</v>
      </c>
      <c r="I26" s="453">
        <f t="shared" si="7"/>
        <v>0</v>
      </c>
    </row>
    <row r="27" spans="1:9" ht="15" customHeight="1" x14ac:dyDescent="0.2">
      <c r="A27" s="443" t="s">
        <v>939</v>
      </c>
      <c r="B27" s="276"/>
      <c r="C27" s="127">
        <f t="shared" si="6"/>
        <v>0</v>
      </c>
      <c r="D27" s="276">
        <f>57150+13970-13970</f>
        <v>57150</v>
      </c>
      <c r="E27" s="29"/>
      <c r="F27" s="29"/>
      <c r="G27" s="29"/>
      <c r="H27" s="127">
        <f t="shared" si="1"/>
        <v>57150</v>
      </c>
      <c r="I27" s="453">
        <f t="shared" si="7"/>
        <v>57150</v>
      </c>
    </row>
    <row r="28" spans="1:9" ht="15" customHeight="1" x14ac:dyDescent="0.2">
      <c r="A28" s="449" t="s">
        <v>865</v>
      </c>
      <c r="B28" s="276"/>
      <c r="C28" s="127"/>
      <c r="D28" s="276"/>
      <c r="E28" s="29"/>
      <c r="F28" s="29"/>
      <c r="G28" s="29"/>
      <c r="H28" s="127">
        <f t="shared" si="1"/>
        <v>0</v>
      </c>
      <c r="I28" s="453">
        <f t="shared" si="7"/>
        <v>0</v>
      </c>
    </row>
    <row r="29" spans="1:9" ht="15" customHeight="1" x14ac:dyDescent="0.2">
      <c r="A29" s="443" t="s">
        <v>1153</v>
      </c>
      <c r="B29" s="276"/>
      <c r="C29" s="127"/>
      <c r="D29" s="276">
        <v>25000</v>
      </c>
      <c r="E29" s="276"/>
      <c r="F29" s="29"/>
      <c r="G29" s="29"/>
      <c r="H29" s="127">
        <f t="shared" si="1"/>
        <v>25000</v>
      </c>
      <c r="I29" s="453">
        <f t="shared" si="7"/>
        <v>25000</v>
      </c>
    </row>
    <row r="30" spans="1:9" ht="15" customHeight="1" x14ac:dyDescent="0.2">
      <c r="A30" s="443" t="s">
        <v>1154</v>
      </c>
      <c r="B30" s="276"/>
      <c r="C30" s="127"/>
      <c r="D30" s="276"/>
      <c r="E30" s="276">
        <v>80500</v>
      </c>
      <c r="F30" s="29"/>
      <c r="G30" s="29"/>
      <c r="H30" s="127">
        <f t="shared" si="1"/>
        <v>80500</v>
      </c>
      <c r="I30" s="453">
        <f t="shared" si="7"/>
        <v>80500</v>
      </c>
    </row>
    <row r="31" spans="1:9" ht="15" customHeight="1" x14ac:dyDescent="0.2">
      <c r="A31" s="443" t="s">
        <v>1155</v>
      </c>
      <c r="B31" s="276"/>
      <c r="C31" s="127"/>
      <c r="D31" s="276"/>
      <c r="E31" s="276">
        <v>21908</v>
      </c>
      <c r="F31" s="29"/>
      <c r="G31" s="29"/>
      <c r="H31" s="127">
        <f t="shared" si="1"/>
        <v>21908</v>
      </c>
      <c r="I31" s="453">
        <f t="shared" si="7"/>
        <v>21908</v>
      </c>
    </row>
    <row r="32" spans="1:9" ht="15" customHeight="1" x14ac:dyDescent="0.2">
      <c r="A32" s="443" t="s">
        <v>1156</v>
      </c>
      <c r="B32" s="276"/>
      <c r="C32" s="127"/>
      <c r="D32" s="276"/>
      <c r="E32" s="276">
        <v>6900</v>
      </c>
      <c r="F32" s="29"/>
      <c r="G32" s="29"/>
      <c r="H32" s="127">
        <f t="shared" si="1"/>
        <v>6900</v>
      </c>
      <c r="I32" s="453">
        <f t="shared" si="7"/>
        <v>6900</v>
      </c>
    </row>
    <row r="33" spans="1:9" ht="15" customHeight="1" x14ac:dyDescent="0.2">
      <c r="A33" s="442" t="s">
        <v>912</v>
      </c>
      <c r="B33" s="276"/>
      <c r="C33" s="127">
        <f t="shared" si="6"/>
        <v>0</v>
      </c>
      <c r="D33" s="276"/>
      <c r="E33" s="276">
        <v>76200</v>
      </c>
      <c r="F33" s="29"/>
      <c r="G33" s="29"/>
      <c r="H33" s="127">
        <f t="shared" si="1"/>
        <v>76200</v>
      </c>
      <c r="I33" s="453">
        <f t="shared" si="7"/>
        <v>76200</v>
      </c>
    </row>
    <row r="34" spans="1:9" ht="15" customHeight="1" x14ac:dyDescent="0.2">
      <c r="A34" s="441" t="s">
        <v>866</v>
      </c>
      <c r="B34" s="276"/>
      <c r="C34" s="127">
        <f t="shared" si="6"/>
        <v>0</v>
      </c>
      <c r="D34" s="276"/>
      <c r="E34" s="276"/>
      <c r="F34" s="29"/>
      <c r="G34" s="29"/>
      <c r="H34" s="127">
        <f t="shared" si="1"/>
        <v>0</v>
      </c>
      <c r="I34" s="453">
        <f t="shared" si="7"/>
        <v>0</v>
      </c>
    </row>
    <row r="35" spans="1:9" ht="39.950000000000003" customHeight="1" x14ac:dyDescent="0.2">
      <c r="A35" s="443" t="s">
        <v>815</v>
      </c>
      <c r="B35" s="276"/>
      <c r="C35" s="127">
        <f>SUM(B35:B35)</f>
        <v>0</v>
      </c>
      <c r="D35" s="276"/>
      <c r="E35" s="29">
        <v>63500</v>
      </c>
      <c r="F35" s="29"/>
      <c r="G35" s="29"/>
      <c r="H35" s="127">
        <f>SUM(D35:G35)</f>
        <v>63500</v>
      </c>
      <c r="I35" s="453">
        <f>H35+C35</f>
        <v>63500</v>
      </c>
    </row>
    <row r="36" spans="1:9" ht="15" customHeight="1" x14ac:dyDescent="0.2">
      <c r="A36" s="443" t="s">
        <v>1050</v>
      </c>
      <c r="B36" s="276"/>
      <c r="C36" s="127">
        <f t="shared" ref="C36" si="10">SUM(B36:B36)</f>
        <v>0</v>
      </c>
      <c r="D36" s="276"/>
      <c r="E36" s="276">
        <v>100000</v>
      </c>
      <c r="F36" s="29"/>
      <c r="G36" s="29"/>
      <c r="H36" s="127">
        <f t="shared" ref="H36" si="11">SUM(D36:G36)</f>
        <v>100000</v>
      </c>
      <c r="I36" s="453">
        <f t="shared" ref="I36" si="12">H36+C36</f>
        <v>100000</v>
      </c>
    </row>
    <row r="37" spans="1:9" ht="15" customHeight="1" x14ac:dyDescent="0.2">
      <c r="A37" s="451" t="s">
        <v>740</v>
      </c>
      <c r="B37" s="276"/>
      <c r="C37" s="127">
        <f t="shared" si="6"/>
        <v>0</v>
      </c>
      <c r="D37" s="276"/>
      <c r="E37" s="276"/>
      <c r="F37" s="29"/>
      <c r="G37" s="29"/>
      <c r="H37" s="127">
        <f t="shared" si="1"/>
        <v>0</v>
      </c>
      <c r="I37" s="453">
        <f t="shared" si="7"/>
        <v>0</v>
      </c>
    </row>
    <row r="38" spans="1:9" ht="39.950000000000003" customHeight="1" x14ac:dyDescent="0.2">
      <c r="A38" s="443" t="s">
        <v>1140</v>
      </c>
      <c r="B38" s="276"/>
      <c r="C38" s="127">
        <f t="shared" si="6"/>
        <v>0</v>
      </c>
      <c r="D38" s="276"/>
      <c r="E38" s="276"/>
      <c r="F38" s="29"/>
      <c r="G38" s="29">
        <v>38100</v>
      </c>
      <c r="H38" s="127">
        <f t="shared" ref="H38" si="13">SUM(D38:G38)</f>
        <v>38100</v>
      </c>
      <c r="I38" s="453">
        <f t="shared" ref="I38" si="14">H38+C38</f>
        <v>38100</v>
      </c>
    </row>
    <row r="39" spans="1:9" ht="30" customHeight="1" x14ac:dyDescent="0.2">
      <c r="A39" s="443" t="s">
        <v>1135</v>
      </c>
      <c r="B39" s="276"/>
      <c r="C39" s="127">
        <f t="shared" si="6"/>
        <v>0</v>
      </c>
      <c r="D39" s="276">
        <v>280</v>
      </c>
      <c r="E39" s="276"/>
      <c r="F39" s="29"/>
      <c r="G39" s="29"/>
      <c r="H39" s="127">
        <f t="shared" si="1"/>
        <v>280</v>
      </c>
      <c r="I39" s="453">
        <f t="shared" si="7"/>
        <v>280</v>
      </c>
    </row>
    <row r="40" spans="1:9" ht="15" customHeight="1" x14ac:dyDescent="0.2">
      <c r="A40" s="443" t="s">
        <v>938</v>
      </c>
      <c r="B40" s="276"/>
      <c r="C40" s="127">
        <f t="shared" si="6"/>
        <v>0</v>
      </c>
      <c r="D40" s="276">
        <v>10000</v>
      </c>
      <c r="E40" s="276"/>
      <c r="F40" s="29"/>
      <c r="G40" s="29"/>
      <c r="H40" s="127">
        <f t="shared" si="1"/>
        <v>10000</v>
      </c>
      <c r="I40" s="453">
        <f t="shared" si="7"/>
        <v>10000</v>
      </c>
    </row>
    <row r="41" spans="1:9" s="119" customFormat="1" ht="15" customHeight="1" thickBot="1" x14ac:dyDescent="0.25">
      <c r="A41" s="758" t="s">
        <v>725</v>
      </c>
      <c r="B41" s="290">
        <f t="shared" ref="B41:I41" si="15">SUM(B9:B40)</f>
        <v>21378</v>
      </c>
      <c r="C41" s="279">
        <f t="shared" si="15"/>
        <v>21378</v>
      </c>
      <c r="D41" s="279">
        <f t="shared" si="15"/>
        <v>282526</v>
      </c>
      <c r="E41" s="279">
        <f t="shared" si="15"/>
        <v>543917</v>
      </c>
      <c r="F41" s="279">
        <f t="shared" si="15"/>
        <v>0</v>
      </c>
      <c r="G41" s="279">
        <f t="shared" si="15"/>
        <v>38100</v>
      </c>
      <c r="H41" s="279">
        <f t="shared" si="15"/>
        <v>864543</v>
      </c>
      <c r="I41" s="444">
        <f t="shared" si="15"/>
        <v>885921</v>
      </c>
    </row>
    <row r="42" spans="1:9" s="119" customFormat="1" ht="15" customHeight="1" thickBot="1" x14ac:dyDescent="0.25">
      <c r="A42" s="759" t="s">
        <v>741</v>
      </c>
      <c r="B42" s="291">
        <f t="shared" ref="B42:I42" si="16">B8+B41</f>
        <v>45078</v>
      </c>
      <c r="C42" s="280">
        <f t="shared" si="16"/>
        <v>45078</v>
      </c>
      <c r="D42" s="280">
        <f t="shared" si="16"/>
        <v>282526</v>
      </c>
      <c r="E42" s="280">
        <f t="shared" si="16"/>
        <v>543917</v>
      </c>
      <c r="F42" s="280">
        <f t="shared" si="16"/>
        <v>0</v>
      </c>
      <c r="G42" s="280">
        <f t="shared" si="16"/>
        <v>38100</v>
      </c>
      <c r="H42" s="280">
        <f t="shared" si="16"/>
        <v>864543</v>
      </c>
      <c r="I42" s="445">
        <f t="shared" si="16"/>
        <v>909621</v>
      </c>
    </row>
    <row r="43" spans="1:9" x14ac:dyDescent="0.2">
      <c r="A43" s="2"/>
      <c r="B43" s="17"/>
      <c r="C43" s="117"/>
      <c r="D43" s="17"/>
      <c r="E43" s="17"/>
      <c r="F43" s="17"/>
      <c r="G43" s="17"/>
      <c r="H43" s="117"/>
      <c r="I43" s="117"/>
    </row>
    <row r="44" spans="1:9" x14ac:dyDescent="0.2">
      <c r="A44" s="2"/>
      <c r="B44" s="17"/>
      <c r="C44" s="117"/>
      <c r="D44" s="17"/>
      <c r="E44" s="17"/>
      <c r="F44" s="17"/>
      <c r="G44" s="17"/>
      <c r="H44" s="117"/>
      <c r="I44" s="117"/>
    </row>
    <row r="45" spans="1:9" x14ac:dyDescent="0.2">
      <c r="A45" s="2"/>
      <c r="B45" s="17"/>
      <c r="C45" s="117"/>
      <c r="D45" s="17"/>
      <c r="E45" s="17"/>
      <c r="F45" s="17"/>
      <c r="G45" s="17"/>
      <c r="H45" s="117"/>
      <c r="I45" s="117"/>
    </row>
    <row r="46" spans="1:9" x14ac:dyDescent="0.2">
      <c r="A46" s="2"/>
      <c r="B46" s="17"/>
      <c r="C46" s="117"/>
      <c r="D46" s="17"/>
      <c r="E46" s="17"/>
      <c r="F46" s="17"/>
      <c r="G46" s="17"/>
      <c r="H46" s="117"/>
      <c r="I46" s="117"/>
    </row>
    <row r="47" spans="1:9" x14ac:dyDescent="0.2">
      <c r="A47" s="2"/>
      <c r="B47" s="17"/>
      <c r="C47" s="117"/>
      <c r="D47" s="17"/>
      <c r="E47" s="17"/>
      <c r="F47" s="17"/>
      <c r="G47" s="17"/>
      <c r="H47" s="117"/>
      <c r="I47" s="117"/>
    </row>
    <row r="48" spans="1:9" x14ac:dyDescent="0.2">
      <c r="A48" s="2"/>
      <c r="B48" s="17"/>
      <c r="C48" s="117"/>
      <c r="D48" s="17"/>
      <c r="E48" s="17"/>
      <c r="F48" s="17"/>
      <c r="G48" s="17"/>
      <c r="H48" s="117"/>
      <c r="I48" s="117"/>
    </row>
    <row r="49" spans="1:9" x14ac:dyDescent="0.2">
      <c r="A49" s="2"/>
      <c r="B49" s="17"/>
      <c r="C49" s="117"/>
      <c r="D49" s="17"/>
      <c r="E49" s="17"/>
      <c r="F49" s="17"/>
      <c r="G49" s="17"/>
      <c r="H49" s="117"/>
      <c r="I49" s="117"/>
    </row>
    <row r="50" spans="1:9" x14ac:dyDescent="0.2">
      <c r="A50" s="2"/>
      <c r="B50" s="17"/>
      <c r="C50" s="117"/>
      <c r="D50" s="17"/>
      <c r="E50" s="17"/>
      <c r="F50" s="17"/>
      <c r="G50" s="17"/>
      <c r="H50" s="117"/>
      <c r="I50" s="117"/>
    </row>
    <row r="51" spans="1:9" x14ac:dyDescent="0.2">
      <c r="A51" s="2"/>
      <c r="B51" s="17"/>
      <c r="C51" s="117"/>
      <c r="D51" s="17"/>
      <c r="E51" s="17"/>
      <c r="F51" s="17"/>
      <c r="G51" s="17"/>
      <c r="H51" s="117"/>
      <c r="I51" s="117"/>
    </row>
    <row r="52" spans="1:9" x14ac:dyDescent="0.2">
      <c r="A52" s="2"/>
      <c r="B52" s="17"/>
      <c r="C52" s="117"/>
      <c r="D52" s="17"/>
      <c r="E52" s="17"/>
      <c r="F52" s="17"/>
      <c r="G52" s="17"/>
      <c r="H52" s="117"/>
      <c r="I52" s="117"/>
    </row>
    <row r="53" spans="1:9" x14ac:dyDescent="0.2">
      <c r="A53" s="2"/>
      <c r="B53" s="17"/>
      <c r="C53" s="117"/>
      <c r="D53" s="17"/>
      <c r="E53" s="17"/>
      <c r="F53" s="17"/>
      <c r="G53" s="17"/>
      <c r="H53" s="117"/>
      <c r="I53" s="117"/>
    </row>
    <row r="54" spans="1:9" x14ac:dyDescent="0.2">
      <c r="A54" s="2"/>
      <c r="B54" s="17"/>
      <c r="C54" s="117"/>
      <c r="D54" s="17"/>
      <c r="E54" s="17"/>
      <c r="F54" s="17"/>
      <c r="G54" s="17"/>
      <c r="H54" s="117"/>
      <c r="I54" s="117"/>
    </row>
    <row r="55" spans="1:9" x14ac:dyDescent="0.2">
      <c r="A55" s="2"/>
      <c r="B55" s="17"/>
      <c r="C55" s="117"/>
      <c r="D55" s="17"/>
      <c r="E55" s="17"/>
      <c r="F55" s="17"/>
      <c r="G55" s="17"/>
      <c r="H55" s="117"/>
      <c r="I55" s="117"/>
    </row>
    <row r="56" spans="1:9" x14ac:dyDescent="0.2">
      <c r="A56" s="2"/>
      <c r="B56" s="17"/>
      <c r="C56" s="117"/>
      <c r="D56" s="17"/>
      <c r="E56" s="17"/>
      <c r="F56" s="17"/>
      <c r="G56" s="17"/>
      <c r="H56" s="117"/>
      <c r="I56" s="117"/>
    </row>
    <row r="57" spans="1:9" x14ac:dyDescent="0.2">
      <c r="A57" s="2"/>
      <c r="B57" s="17"/>
      <c r="C57" s="117"/>
      <c r="D57" s="17"/>
      <c r="E57" s="17"/>
      <c r="F57" s="17"/>
      <c r="G57" s="17"/>
      <c r="H57" s="117"/>
      <c r="I57" s="117"/>
    </row>
    <row r="58" spans="1:9" x14ac:dyDescent="0.2">
      <c r="A58" s="2"/>
      <c r="B58" s="17"/>
      <c r="C58" s="117"/>
      <c r="D58" s="17"/>
      <c r="E58" s="17"/>
      <c r="F58" s="17"/>
      <c r="G58" s="17"/>
      <c r="H58" s="117"/>
      <c r="I58" s="117"/>
    </row>
    <row r="59" spans="1:9" x14ac:dyDescent="0.2">
      <c r="A59" s="2"/>
      <c r="B59" s="17"/>
      <c r="C59" s="117"/>
      <c r="D59" s="17"/>
      <c r="E59" s="17"/>
      <c r="F59" s="17"/>
      <c r="G59" s="17"/>
      <c r="H59" s="117"/>
      <c r="I59" s="117"/>
    </row>
    <row r="60" spans="1:9" x14ac:dyDescent="0.2">
      <c r="A60" s="2"/>
      <c r="B60" s="17"/>
      <c r="C60" s="117"/>
      <c r="D60" s="17"/>
      <c r="E60" s="17"/>
      <c r="F60" s="17"/>
      <c r="G60" s="17"/>
      <c r="H60" s="117"/>
      <c r="I60" s="117"/>
    </row>
    <row r="61" spans="1:9" x14ac:dyDescent="0.2">
      <c r="A61" s="2"/>
      <c r="B61" s="17"/>
      <c r="C61" s="117"/>
      <c r="D61" s="17"/>
      <c r="E61" s="17"/>
      <c r="F61" s="17"/>
      <c r="G61" s="17"/>
      <c r="H61" s="117"/>
      <c r="I61" s="117"/>
    </row>
    <row r="62" spans="1:9" x14ac:dyDescent="0.2">
      <c r="A62" s="2"/>
      <c r="B62" s="17"/>
      <c r="C62" s="117"/>
      <c r="D62" s="17"/>
      <c r="E62" s="17"/>
      <c r="F62" s="17"/>
      <c r="G62" s="17"/>
      <c r="H62" s="117"/>
      <c r="I62" s="117"/>
    </row>
    <row r="63" spans="1:9" x14ac:dyDescent="0.2">
      <c r="A63" s="2"/>
      <c r="B63" s="17"/>
      <c r="C63" s="117"/>
      <c r="D63" s="17"/>
      <c r="E63" s="17"/>
      <c r="F63" s="17"/>
      <c r="G63" s="17"/>
      <c r="H63" s="117"/>
      <c r="I63" s="117"/>
    </row>
    <row r="64" spans="1:9" x14ac:dyDescent="0.2">
      <c r="A64" s="2"/>
      <c r="B64" s="17"/>
      <c r="C64" s="117"/>
      <c r="D64" s="17"/>
      <c r="E64" s="17"/>
      <c r="F64" s="17"/>
      <c r="G64" s="17"/>
      <c r="H64" s="117"/>
      <c r="I64" s="117"/>
    </row>
  </sheetData>
  <printOptions horizontalCentered="1"/>
  <pageMargins left="0.39370078740157483" right="0.19685039370078741" top="0.82677165354330717" bottom="0.51181102362204722" header="0.15748031496062992" footer="0.15748031496062992"/>
  <pageSetup paperSize="9" scale="80" orientation="landscape" r:id="rId1"/>
  <headerFooter alignWithMargins="0">
    <oddHeader xml:space="preserve">&amp;C&amp;"Times New Roman,Félkövér" 2019. évi költségvetés
 törzsvagyon karbantartása, fejlesztése
11601 cím kiadási előirányzat&amp;R&amp;"Times New Roman,Félkövér dőlt"8. melléklet a /2018. () 
önk. rendelethez
ezer forintban&amp;"Times New Roman,Normál"&amp;8
</oddHeader>
    <oddFooter xml:space="preserve">&amp;C
&amp;R
&amp;P
</oddFooter>
  </headerFooter>
  <rowBreaks count="1" manualBreakCount="1">
    <brk id="25"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23</vt:i4>
      </vt:variant>
      <vt:variant>
        <vt:lpstr>Névvel ellátott tartományok</vt:lpstr>
      </vt:variant>
      <vt:variant>
        <vt:i4>39</vt:i4>
      </vt:variant>
    </vt:vector>
  </HeadingPairs>
  <TitlesOfParts>
    <vt:vector size="62" baseType="lpstr">
      <vt:lpstr>címrend</vt:lpstr>
      <vt:lpstr>címrendösszesen</vt:lpstr>
      <vt:lpstr>összesített önk.- köt.-államig.</vt:lpstr>
      <vt:lpstr>mérleg</vt:lpstr>
      <vt:lpstr>rendfeladattalterhpézmaradv</vt:lpstr>
      <vt:lpstr>tartalékok</vt:lpstr>
      <vt:lpstr>felhalmozás-felújítás</vt:lpstr>
      <vt:lpstr>bevétel 11601 cím </vt:lpstr>
      <vt:lpstr>kiadás 11601</vt:lpstr>
      <vt:lpstr>bevétel 11602</vt:lpstr>
      <vt:lpstr>kiadás11602</vt:lpstr>
      <vt:lpstr>kiadás 11603</vt:lpstr>
      <vt:lpstr>bevétel 11604 cím  </vt:lpstr>
      <vt:lpstr>kiadás 11604 </vt:lpstr>
      <vt:lpstr>bevétel 11605 cím  </vt:lpstr>
      <vt:lpstr>kiadás11605projektek</vt:lpstr>
      <vt:lpstr>eng.létszám</vt:lpstr>
      <vt:lpstr>céljellegű</vt:lpstr>
      <vt:lpstr>EU-s projekt</vt:lpstr>
      <vt:lpstr>címrend kötelező</vt:lpstr>
      <vt:lpstr>címrend önként</vt:lpstr>
      <vt:lpstr>címrend államig</vt:lpstr>
      <vt:lpstr>Munka1</vt:lpstr>
      <vt:lpstr>'bevétel 11601 cím '!Nyomtatási_cím</vt:lpstr>
      <vt:lpstr>'bevétel 11602'!Nyomtatási_cím</vt:lpstr>
      <vt:lpstr>'bevétel 11604 cím  '!Nyomtatási_cím</vt:lpstr>
      <vt:lpstr>'bevétel 11605 cím  '!Nyomtatási_cím</vt:lpstr>
      <vt:lpstr>céljellegű!Nyomtatási_cím</vt:lpstr>
      <vt:lpstr>címrend!Nyomtatási_cím</vt:lpstr>
      <vt:lpstr>'címrend államig'!Nyomtatási_cím</vt:lpstr>
      <vt:lpstr>'címrend kötelező'!Nyomtatási_cím</vt:lpstr>
      <vt:lpstr>'címrend önként'!Nyomtatási_cím</vt:lpstr>
      <vt:lpstr>címrendösszesen!Nyomtatási_cím</vt:lpstr>
      <vt:lpstr>'felhalmozás-felújítás'!Nyomtatási_cím</vt:lpstr>
      <vt:lpstr>'kiadás 11601'!Nyomtatási_cím</vt:lpstr>
      <vt:lpstr>'kiadás 11603'!Nyomtatási_cím</vt:lpstr>
      <vt:lpstr>'kiadás 11604 '!Nyomtatási_cím</vt:lpstr>
      <vt:lpstr>kiadás11602!Nyomtatási_cím</vt:lpstr>
      <vt:lpstr>kiadás11605projektek!Nyomtatási_cím</vt:lpstr>
      <vt:lpstr>mérleg!Nyomtatási_cím</vt:lpstr>
      <vt:lpstr>'összesített önk.- köt.-államig.'!Nyomtatási_cím</vt:lpstr>
      <vt:lpstr>rendfeladattalterhpézmaradv!Nyomtatási_cím</vt:lpstr>
      <vt:lpstr>'bevétel 11601 cím '!Nyomtatási_terület</vt:lpstr>
      <vt:lpstr>'bevétel 11602'!Nyomtatási_terület</vt:lpstr>
      <vt:lpstr>'bevétel 11604 cím  '!Nyomtatási_terület</vt:lpstr>
      <vt:lpstr>'bevétel 11605 cím  '!Nyomtatási_terület</vt:lpstr>
      <vt:lpstr>céljellegű!Nyomtatási_terület</vt:lpstr>
      <vt:lpstr>címrend!Nyomtatási_terület</vt:lpstr>
      <vt:lpstr>'címrend államig'!Nyomtatási_terület</vt:lpstr>
      <vt:lpstr>'címrend kötelező'!Nyomtatási_terület</vt:lpstr>
      <vt:lpstr>'címrend önként'!Nyomtatási_terület</vt:lpstr>
      <vt:lpstr>címrendösszesen!Nyomtatási_terület</vt:lpstr>
      <vt:lpstr>'felhalmozás-felújítás'!Nyomtatási_terület</vt:lpstr>
      <vt:lpstr>'kiadás 11601'!Nyomtatási_terület</vt:lpstr>
      <vt:lpstr>'kiadás 11603'!Nyomtatási_terület</vt:lpstr>
      <vt:lpstr>'kiadás 11604 '!Nyomtatási_terület</vt:lpstr>
      <vt:lpstr>kiadás11602!Nyomtatási_terület</vt:lpstr>
      <vt:lpstr>kiadás11605projektek!Nyomtatási_terület</vt:lpstr>
      <vt:lpstr>mérleg!Nyomtatási_terület</vt:lpstr>
      <vt:lpstr>'összesített önk.- köt.-államig.'!Nyomtatási_terület</vt:lpstr>
      <vt:lpstr>rendfeladattalterhpézmaradv!Nyomtatási_terület</vt:lpstr>
      <vt:lpstr>tartalékok!Nyomtatási_terület</vt:lpstr>
    </vt:vector>
  </TitlesOfParts>
  <Company>Józsefvárosi Önkormányzat Polgármesteri Hivatala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Páris Gyuláné</dc:creator>
  <cp:lastModifiedBy>Bodnár Gabriella</cp:lastModifiedBy>
  <cp:lastPrinted>2019-02-21T13:03:02Z</cp:lastPrinted>
  <dcterms:created xsi:type="dcterms:W3CDTF">2017-09-04T13:18:08Z</dcterms:created>
  <dcterms:modified xsi:type="dcterms:W3CDTF">2019-02-21T13:03:45Z</dcterms:modified>
</cp:coreProperties>
</file>