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1895" windowHeight="3765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.sz.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4">'5.sz.mell.'!$A:$A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'7.1.sz.mell.'!$1:$5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<sst xmlns="http://schemas.openxmlformats.org/spreadsheetml/2006/main" count="2485" uniqueCount="1109">
  <si>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</si>
  <si>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</si>
  <si>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</si>
  <si>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</si>
  <si>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</si>
  <si>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</si>
  <si>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</si>
  <si>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</si>
  <si>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</si>
  <si>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</si>
  <si>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</si>
  <si>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</si>
  <si>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</si>
  <si>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</si>
  <si>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</si>
  <si>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</si>
  <si>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</si>
  <si>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</si>
  <si>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</si>
  <si>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</si>
  <si>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</si>
  <si>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</si>
  <si>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</si>
  <si>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</si>
  <si>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</si>
  <si>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</si>
  <si>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</si>
  <si>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</si>
  <si>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</si>
  <si>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</si>
  <si>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</si>
  <si>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</si>
  <si>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Előző évi pénzmaradvány</t>
  </si>
  <si>
    <t xml:space="preserve">         fejlesztési pénzmaradvány (intézmények nélkül)</t>
  </si>
  <si>
    <t>Ebből működési pénzmaradvány (intézmények nélkül)</t>
  </si>
  <si>
    <t>Ebből intézményi működési pénzmaradvány</t>
  </si>
  <si>
    <t xml:space="preserve">         intézményi fejlesztési pénzmaradvány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</si>
  <si>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</si>
  <si>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</si>
  <si>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</si>
  <si>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</si>
  <si>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</si>
  <si>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</si>
  <si>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</si>
  <si>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</si>
  <si>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</si>
  <si>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</si>
  <si>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</si>
  <si>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</si>
  <si>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</si>
  <si>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</si>
  <si>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</si>
  <si>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</si>
  <si>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</si>
  <si>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</si>
  <si>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</si>
  <si>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</si>
  <si>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</si>
  <si>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</si>
  <si>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</si>
  <si>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</si>
  <si>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</si>
  <si>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</si>
  <si>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</si>
  <si>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</si>
  <si>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</si>
  <si>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</si>
  <si>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</si>
  <si>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</si>
  <si>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</si>
  <si>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</si>
  <si>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</si>
  <si>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</si>
  <si>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</si>
  <si>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</si>
  <si>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</si>
  <si>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</si>
  <si>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</si>
  <si>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</si>
  <si>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</si>
  <si>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</si>
  <si>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</si>
  <si>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</si>
  <si>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</si>
  <si>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</si>
  <si>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</si>
  <si>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</si>
  <si>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</si>
  <si>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</si>
  <si>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</si>
  <si>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</si>
  <si>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Önkormányzat összesen: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</si>
  <si>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</si>
  <si>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</si>
  <si>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</si>
  <si>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</si>
  <si>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</si>
  <si>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</si>
  <si>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</si>
  <si>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</si>
  <si>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</si>
  <si>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</si>
  <si>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</si>
  <si>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</si>
  <si>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</si>
  <si>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</si>
  <si>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</si>
  <si>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</si>
  <si>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</si>
  <si>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</si>
  <si>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</si>
  <si>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</si>
  <si>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</si>
  <si>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</si>
  <si>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</si>
  <si>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</si>
  <si>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</si>
  <si>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</si>
  <si>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</si>
  <si>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</si>
  <si>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</si>
  <si>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</si>
  <si>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</si>
  <si>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</si>
  <si>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</si>
  <si>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</si>
  <si>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</si>
  <si>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</si>
  <si>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</si>
  <si>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</si>
  <si>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</si>
  <si>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</si>
  <si>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</si>
  <si>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</si>
  <si>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</si>
  <si>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</si>
  <si>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</si>
  <si>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</si>
  <si>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</si>
  <si>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</si>
  <si>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</si>
  <si>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</si>
  <si>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</si>
  <si>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</si>
  <si>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</si>
  <si>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</si>
  <si>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</si>
  <si>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</si>
  <si>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</si>
  <si>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</si>
  <si>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</si>
  <si>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</si>
  <si>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</si>
  <si>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</si>
  <si>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</si>
  <si>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</si>
  <si>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</si>
  <si>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</si>
  <si>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</si>
  <si>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</si>
  <si>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</si>
  <si>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</si>
  <si>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</si>
  <si>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</si>
  <si>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</si>
  <si>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</si>
  <si>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</si>
  <si>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</si>
  <si>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</si>
  <si>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</si>
  <si>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</si>
  <si>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</si>
  <si>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</si>
  <si>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</si>
  <si>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</si>
  <si>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</si>
  <si>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</si>
  <si>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</si>
  <si>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</si>
  <si>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</si>
  <si>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</si>
  <si>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</si>
  <si>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</si>
  <si>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</si>
  <si>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</si>
  <si>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</si>
  <si>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</si>
  <si>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</si>
  <si>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</si>
  <si>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</si>
  <si>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</si>
  <si>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</si>
  <si>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</si>
  <si>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</si>
  <si>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</si>
  <si>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</si>
  <si>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</si>
  <si>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</si>
  <si>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</si>
  <si>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</si>
  <si>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</si>
  <si>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</si>
  <si>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</si>
  <si>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</si>
  <si>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</si>
  <si>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</si>
  <si>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</si>
  <si>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</si>
  <si>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</si>
  <si>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</si>
  <si>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</si>
  <si>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</si>
  <si>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</si>
  <si>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</si>
  <si>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</si>
  <si>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</si>
  <si>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</si>
  <si>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</si>
  <si>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</si>
  <si>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</si>
  <si>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</si>
  <si>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</si>
  <si>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</si>
  <si>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</si>
  <si>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</si>
  <si>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</si>
  <si>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</si>
  <si>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</si>
  <si>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</si>
  <si>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</si>
  <si>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</si>
  <si>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</si>
  <si>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</si>
  <si>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</si>
  <si>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</si>
  <si>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</si>
  <si>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</si>
  <si>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</si>
  <si>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</si>
  <si>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</si>
  <si>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</si>
  <si>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</si>
  <si>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</si>
  <si>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</si>
  <si>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</si>
  <si>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</si>
  <si>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</si>
  <si>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</si>
  <si>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</si>
  <si>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</si>
  <si>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</si>
  <si>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</si>
  <si>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</si>
  <si>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</si>
  <si>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</si>
  <si>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</si>
  <si>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</si>
  <si>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</si>
  <si>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</si>
  <si>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</si>
  <si>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</si>
  <si>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</si>
  <si>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</si>
  <si>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</si>
  <si>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</si>
  <si>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</si>
  <si>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</si>
  <si>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</si>
  <si>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</si>
  <si>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</si>
  <si>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</si>
  <si>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</si>
  <si>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</si>
  <si>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</si>
  <si>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</si>
  <si>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</si>
  <si>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</si>
  <si>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</si>
  <si>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</si>
  <si>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</si>
  <si>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</si>
  <si>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</si>
  <si>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</si>
  <si>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</si>
  <si>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</si>
  <si>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</si>
  <si>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</si>
  <si>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</si>
  <si>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</si>
  <si>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</si>
  <si>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</si>
  <si>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</si>
  <si>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</si>
  <si>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</si>
  <si>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</si>
  <si>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</si>
  <si>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</si>
  <si>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</si>
  <si>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</si>
  <si>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</si>
  <si>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</si>
  <si>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</si>
  <si>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</si>
  <si>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</si>
  <si>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</si>
  <si>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</si>
  <si>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</si>
  <si>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</si>
  <si>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</si>
  <si>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</si>
  <si>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</si>
  <si>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</si>
  <si>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</si>
  <si>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</si>
  <si>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</si>
  <si>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</si>
  <si>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</si>
  <si>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</si>
  <si>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</si>
  <si>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</si>
  <si>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</si>
  <si>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</si>
  <si>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</si>
  <si>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</si>
  <si>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</si>
  <si>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</si>
  <si>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</si>
  <si>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</si>
  <si>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</si>
  <si>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</si>
  <si>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</si>
  <si>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</si>
  <si>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</si>
  <si>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</si>
  <si>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</si>
  <si>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</si>
  <si>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</si>
  <si>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</si>
  <si>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</si>
  <si>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</si>
  <si>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</si>
  <si>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</si>
  <si>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</si>
  <si>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</si>
  <si>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</si>
  <si>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</si>
  <si>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</si>
  <si>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</si>
  <si>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</si>
  <si>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</si>
  <si>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</si>
  <si>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</si>
  <si>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</si>
  <si>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</si>
  <si>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</si>
  <si>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</si>
  <si>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</si>
  <si>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</si>
  <si>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</si>
  <si>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</si>
  <si>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</si>
  <si>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</si>
  <si>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</si>
  <si>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</si>
  <si>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</si>
  <si>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</si>
  <si>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</si>
  <si>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</si>
  <si>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</si>
  <si>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</si>
  <si>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</si>
  <si>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</si>
  <si>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</si>
  <si>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</si>
  <si>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</si>
  <si>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</si>
  <si>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</si>
  <si>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</si>
  <si>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</si>
  <si>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</si>
  <si>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</si>
  <si>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</si>
  <si>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</si>
  <si>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</si>
  <si>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</si>
  <si>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</si>
  <si>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</si>
  <si>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</si>
  <si>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</si>
  <si>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</si>
  <si>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</si>
  <si>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</si>
  <si>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</si>
  <si>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</si>
  <si>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</si>
  <si>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</si>
  <si>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</si>
  <si>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</si>
  <si>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</si>
  <si>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</si>
  <si>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</si>
  <si>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</si>
  <si>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</si>
  <si>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</si>
  <si>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</si>
  <si>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</si>
  <si>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</si>
  <si>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</si>
  <si>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</si>
  <si>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</si>
  <si>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</si>
  <si>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</si>
  <si>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</si>
  <si>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</si>
  <si>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</si>
  <si>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</si>
  <si>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</si>
  <si>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</si>
  <si>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</si>
  <si>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</si>
  <si>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</si>
  <si>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</si>
  <si>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</si>
  <si>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</si>
  <si>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</si>
  <si>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</si>
  <si>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</si>
  <si>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</si>
  <si>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</si>
  <si>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</si>
  <si>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</si>
  <si>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</si>
  <si>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</si>
  <si>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</si>
  <si>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</si>
  <si>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</si>
  <si>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</si>
  <si>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</si>
  <si>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</si>
  <si>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</si>
  <si>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</si>
  <si>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</si>
  <si>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</si>
  <si>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</si>
  <si>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</si>
  <si>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</si>
  <si>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</si>
  <si>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</si>
  <si>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</si>
  <si>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</si>
  <si>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</si>
  <si>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</si>
  <si>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</si>
  <si>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</si>
  <si>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</si>
  <si>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</si>
  <si>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</si>
  <si>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</si>
  <si>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</si>
  <si>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</si>
  <si>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</si>
  <si>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</si>
  <si>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</si>
  <si>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</si>
  <si>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</si>
  <si>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</si>
  <si>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</si>
  <si>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</si>
  <si>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</si>
  <si>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</si>
  <si>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</si>
  <si>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</si>
  <si>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</si>
  <si>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</si>
  <si>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</si>
  <si>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</si>
  <si>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</si>
  <si>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</si>
  <si>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</si>
  <si>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</si>
  <si>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</si>
  <si>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</si>
  <si>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</si>
  <si>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</si>
  <si>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</si>
  <si>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</si>
  <si>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</si>
  <si>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</si>
  <si>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</si>
  <si>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</si>
  <si>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</si>
  <si>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</si>
  <si>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</si>
  <si>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</si>
  <si>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</si>
  <si>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</si>
  <si>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</si>
  <si>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</si>
  <si>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</si>
  <si>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</si>
  <si>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</si>
  <si>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</si>
  <si>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</si>
  <si>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</si>
  <si>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</si>
  <si>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</si>
  <si>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</si>
  <si>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</si>
  <si>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</si>
  <si>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</si>
  <si>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</si>
  <si>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</si>
  <si>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</si>
  <si>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</si>
  <si>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</si>
  <si>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</si>
  <si>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</si>
  <si>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</si>
  <si>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</si>
  <si>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</si>
  <si>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</si>
  <si>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Önkormányzat nagyértékű szoftver</t>
  </si>
  <si>
    <t>Microwoks rendszer nagyértékű eszközbeszerzés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</si>
  <si>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</si>
  <si>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</si>
  <si>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</si>
  <si>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</si>
  <si>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</si>
  <si>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</si>
  <si>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</si>
  <si>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</si>
  <si>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</si>
  <si>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</si>
  <si>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Orfű-Pécsi tó Kft-nek</t>
  </si>
  <si>
    <t>Fejlesztési célú pénzeszköz-átadás Komlói Bányász Horgászegyesületnek</t>
  </si>
  <si>
    <t>Lakóházfelújítás (felújítási alap)</t>
  </si>
  <si>
    <t>Lakásmobilitás</t>
  </si>
  <si>
    <t>Fejlesztési célú pénzeszköz-átadás Fűtőerőmű Kft-nek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</si>
  <si>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</si>
  <si>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</si>
  <si>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</si>
  <si>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</si>
  <si>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</si>
  <si>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</si>
  <si>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</si>
  <si>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</si>
  <si>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</si>
  <si>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Felújítás összesen:</t>
  </si>
  <si>
    <t>Felhalmozási kiadások összesen:</t>
  </si>
  <si>
    <t>Tárgyévi fejlesztési hitelek kamata</t>
  </si>
  <si>
    <t>Fejlesztési kamat összesen:</t>
  </si>
  <si>
    <t>A projekt megnevezése</t>
  </si>
  <si>
    <t>Képviselő-testületi döntés száma</t>
  </si>
  <si>
    <t>Felhalmozási kiadások</t>
  </si>
  <si>
    <t>Mvoks rendszer</t>
  </si>
  <si>
    <t>Komlói Bányász Horgász Egyesület</t>
  </si>
  <si>
    <t>Iskolaegészségügy kisértékű informatika</t>
  </si>
  <si>
    <t>Önkormányzati felhalmozási kiadások összesen:</t>
  </si>
  <si>
    <t>Intézményi felhalmozási kiadások összesen:</t>
  </si>
  <si>
    <t>BEVÉTELEK MEGNEVEZÉSE</t>
  </si>
  <si>
    <t>Előirányzat</t>
  </si>
  <si>
    <t>KIADÁSOK MEGNEVEZÉSE</t>
  </si>
  <si>
    <t>Bevételek összesen:</t>
  </si>
  <si>
    <t>Kiadások összesen:</t>
  </si>
  <si>
    <t>Komló Város Önkormányzat felhalmozási kiadásai rovat szerinti bontásban</t>
  </si>
  <si>
    <t>7/2.sz.melléklet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</si>
  <si>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</si>
  <si>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</si>
  <si>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</si>
  <si>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</si>
  <si>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</si>
  <si>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</si>
  <si>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</si>
  <si>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</si>
  <si>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</si>
  <si>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</si>
  <si>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</si>
  <si>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</si>
  <si>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</si>
  <si>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</si>
  <si>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</si>
  <si>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</si>
  <si>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</si>
  <si>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</si>
  <si>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</si>
  <si>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</si>
  <si>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</si>
  <si>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</si>
  <si>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</si>
  <si>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</si>
  <si>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</si>
  <si>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</si>
  <si>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</si>
  <si>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</si>
  <si>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</si>
  <si>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</si>
  <si>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</si>
  <si>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</si>
  <si>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</si>
  <si>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</si>
  <si>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</si>
  <si>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</si>
  <si>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</si>
  <si>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</si>
  <si>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</si>
  <si>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</si>
  <si>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</si>
  <si>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>4. sz. melléklet</t>
  </si>
  <si>
    <t>Működési célú tám.  áh-n belülre</t>
  </si>
  <si>
    <t>5. sz. melléklet</t>
  </si>
  <si>
    <t>Működési célú tám.   áh-n kívülre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</si>
  <si>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</si>
  <si>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</si>
  <si>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</si>
  <si>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</si>
  <si>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</si>
  <si>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</si>
  <si>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7.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</si>
  <si>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</si>
  <si>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</si>
  <si>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</si>
  <si>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</si>
  <si>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</si>
  <si>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</si>
  <si>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</si>
  <si>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</si>
  <si>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</si>
  <si>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</si>
  <si>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</si>
  <si>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</si>
  <si>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</si>
  <si>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</si>
  <si>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</si>
  <si>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</si>
  <si>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</si>
  <si>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</si>
  <si>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</si>
  <si>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</si>
  <si>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</si>
  <si>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</si>
  <si>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</si>
  <si>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</si>
  <si>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</si>
  <si>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</si>
  <si>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</si>
  <si>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</si>
  <si>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</si>
  <si>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</si>
  <si>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</si>
  <si>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</si>
  <si>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</si>
  <si>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</si>
  <si>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</si>
  <si>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</si>
  <si>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</si>
  <si>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</si>
  <si>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</si>
  <si>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</si>
  <si>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</si>
  <si>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</si>
  <si>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</si>
  <si>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</si>
  <si>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</si>
  <si>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</si>
  <si>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</si>
  <si>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</si>
  <si>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</si>
  <si>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</si>
  <si>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</si>
  <si>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</si>
  <si>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</si>
  <si>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</si>
  <si>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</si>
  <si>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</si>
  <si>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</si>
  <si>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</si>
  <si>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</si>
  <si>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</si>
  <si>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</si>
  <si>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</si>
  <si>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</si>
  <si>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</si>
  <si>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</si>
  <si>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</si>
  <si>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2017.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</si>
  <si>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</si>
  <si>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</si>
  <si>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</si>
  <si>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</si>
  <si>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</si>
  <si>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I.6.</t>
  </si>
  <si>
    <t>II.4.</t>
  </si>
  <si>
    <t xml:space="preserve">           egyéb működési bevételek</t>
  </si>
  <si>
    <t>Tagi kölcsön visszafizetés Baranya-Víz Zrt.</t>
  </si>
  <si>
    <t xml:space="preserve">Közösségek Háza, Színház kisértékű eszközbeszerzések </t>
  </si>
  <si>
    <t xml:space="preserve">József A. Könyvtár, Múzeum kisértékű eszközbeszerzések </t>
  </si>
  <si>
    <t>Óvoda: Munkaügyi Központ támogatása</t>
  </si>
  <si>
    <t>Komló Városi Óvoda kisértékű eszközbeszerzések</t>
  </si>
  <si>
    <t>GESZ: Munkaügyi Központ támogatása</t>
  </si>
  <si>
    <t xml:space="preserve">Városgondnokság kisértékű eszközbeszerzések </t>
  </si>
  <si>
    <t xml:space="preserve">GESZ kisértékű eszközbeszerzések </t>
  </si>
  <si>
    <t>Városgondnokság lakóházfelújítás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</si>
  <si>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</si>
  <si>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</si>
  <si>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</si>
  <si>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</si>
  <si>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</si>
  <si>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</si>
  <si>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</si>
  <si>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</si>
  <si>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A rászoruló gyermekek intézményen kívüli szünidei étkeztetésének támogatása</t>
  </si>
  <si>
    <t>III.7.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</si>
  <si>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</si>
  <si>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</si>
  <si>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</si>
  <si>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</si>
  <si>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</si>
  <si>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</si>
  <si>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</si>
  <si>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</si>
  <si>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</si>
  <si>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</si>
  <si>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</si>
  <si>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</si>
  <si>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</si>
  <si>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</si>
  <si>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</si>
  <si>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</si>
  <si>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</si>
  <si>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</si>
  <si>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</si>
  <si>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</si>
  <si>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</si>
  <si>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</si>
  <si>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</si>
  <si>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</si>
  <si>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ASP fejlesztés</t>
  </si>
  <si>
    <t>Bursa Hungarica Ösztöndíj Pályázat</t>
  </si>
  <si>
    <t>Országos Fogyasztóvédelmi Egyesület B.M-i Szervezete</t>
  </si>
  <si>
    <t>Orfű-Pécsi Tó Np.Kh.Kft. Készfizető kezesség</t>
  </si>
  <si>
    <t>Tulajdonosi mögöttes fel.bizt.(bérlakás közmű hátr.)</t>
  </si>
  <si>
    <t>Társulási tagdíj visszautalás (belső ell. megtak.)</t>
  </si>
  <si>
    <t>Oracle RDBMS licencdíj CORSO</t>
  </si>
  <si>
    <t>Komlói Többcélú Kistérségi Társulásnak tagdíj</t>
  </si>
  <si>
    <t>Pályázatokhoz kapcsolódó ingatlanvásárlások</t>
  </si>
  <si>
    <t>Balatonmáriai üdülő felújítás</t>
  </si>
  <si>
    <t>Honismereti és Városszépítő Egyesület Kolbásztöltő Fesztiválra</t>
  </si>
  <si>
    <t>Szociális ágazati pótlék visszafizetési kötelezettsége</t>
  </si>
  <si>
    <t>Orfű-Pécsi Tó Np.Kh.Kft.</t>
  </si>
  <si>
    <t>Vállalkozásfejlesztési támogatás</t>
  </si>
  <si>
    <t>Önk-i int-ek villamosbiztonsági felülvizsgálata</t>
  </si>
  <si>
    <t>Önkormányzati tul-ú lakások kéményfelújítása</t>
  </si>
  <si>
    <t>Közvilágítás fejlesztési igény</t>
  </si>
  <si>
    <t>Baranya-Víz Zrt.</t>
  </si>
  <si>
    <t xml:space="preserve">Szabályozási terv </t>
  </si>
  <si>
    <t>Pályázat előkészítési, tervezési, önerő és megelőlegezési keret</t>
  </si>
  <si>
    <t>Iskolaegészségügy kisértékű tárgyi eszköz, bútor</t>
  </si>
  <si>
    <t>Komlói Fűtőerőmű Zrt-nek KBSK létesítmény üzemeltetés tám.</t>
  </si>
  <si>
    <t>HegyhátMédia Kft.</t>
  </si>
  <si>
    <t>"Szent borbála Otthon"Np.Kh.Kft.</t>
  </si>
  <si>
    <t>Szociális kölcsön nyújtása</t>
  </si>
  <si>
    <t>Pályázati, előkészítési, önerő és megelőlegezési keret</t>
  </si>
  <si>
    <t>Pályázatokhoz kapcsolódó ingatlan vásárlások fedezete</t>
  </si>
  <si>
    <t>Szabályozási terv módosítása</t>
  </si>
  <si>
    <t>Védőnői szolgálat kisértékű informatikai eszköz</t>
  </si>
  <si>
    <t>Iskolaegészségügy  kisértékű szoftver</t>
  </si>
  <si>
    <t>Védőnői szolgálat kisértékű tárgyi eszköz, bútor beszerzés</t>
  </si>
  <si>
    <t>Iskolaegészségügy  kisértékű tárgyi eszköz, bútor beszerzés</t>
  </si>
  <si>
    <t>Start önerő tartaléka</t>
  </si>
  <si>
    <t>2017. év</t>
  </si>
  <si>
    <t>Komló Város Önkormányzat 2017. évi általános és ágazati feladatainak támogatása</t>
  </si>
  <si>
    <t>Képviselő-testület által elfogadott 2017. évre szerződéssel lekötött folyamatban lévő feladatok, illetve jogszabályi kötelezettség</t>
  </si>
  <si>
    <t>A 2016. évről áthúzódó bérkompenzáció támogatása</t>
  </si>
  <si>
    <t>Kiegészítő támogatás a bölcsődében, mini bölcsődében foglalkoztatott, felsőfokú végzettségű kisgyermeknevelők és szakemberek béréhez</t>
  </si>
  <si>
    <t>2017. évi előirányzata</t>
  </si>
  <si>
    <t>Komlói Fűtőerőmű Zrt-nek Sportközpont támogatása igény 40 000 e</t>
  </si>
  <si>
    <t>Magyar-Horvát közös pályázatok önereje (89/2016.(V.26.), 90/2016. (V.26.))</t>
  </si>
  <si>
    <t>Szabályozási terv módosítása 2016-ról áthúzódó</t>
  </si>
  <si>
    <t>Alaptérkép vásárlás szabályozási tervhez</t>
  </si>
  <si>
    <t xml:space="preserve">Közvilágítás fejlesztési igények: </t>
  </si>
  <si>
    <t>OTP mögötti garázssoron: 4db faoszlop és 4db lámpatest (légvezeték)</t>
  </si>
  <si>
    <t>Berek u. - Petőfi u. összekötő lépcsősoron: 2db napelemes lámpa</t>
  </si>
  <si>
    <t>Petőfi u. 18. - Gagarin u. 17. összekötő járdán: 3db napelemes lámpa</t>
  </si>
  <si>
    <t>Bartók Béla u. 14-16. között: 1db meglévő oszlopra 1db lámpatest</t>
  </si>
  <si>
    <t>Kodály u. 1.: 1db meglévő oszlopra 1db lámpatest</t>
  </si>
  <si>
    <t>Gorkij u. alatti garázssoron: 10db oszlop és 11db lámpatest (légvezeték)</t>
  </si>
  <si>
    <t>Juhász Gy. U. és Gorkij u. összekötő járda: 1db meglévő oszlopra 1db lámpatest</t>
  </si>
  <si>
    <t>Mecsekfalu körforgalom: 2db oszlop és 4db lámpatest (légvezeték)</t>
  </si>
  <si>
    <t>Mecsekfalu 4. után: 2db meglévő oszlopra 2db lámpatest</t>
  </si>
  <si>
    <t>Sikonda, Cinege közben: 1db meglévő oszlopra 1db lámpatest</t>
  </si>
  <si>
    <t>Sikonda, Kakukk közben: 2db oszlopra 2db lámpatest (légvezeték)</t>
  </si>
  <si>
    <t>Vértanúk u. 24. sz. ház sarkánál: 1db napelemes lámpa</t>
  </si>
  <si>
    <t>Hóvirág u. 1. : 1db oszlop és 1db lámpatest</t>
  </si>
  <si>
    <t>Zobáki út 7. és 7/a: 2db oszlop és 2db lámpatest (légvezeték)</t>
  </si>
  <si>
    <t>Rozmaring u. és Zobák akna lépcsősoron: 1db meglévő oszlopra 1db lámpatest</t>
  </si>
  <si>
    <t>Batthyány u. 2. sz. alatt lévő buszmegálló: 1db meglévő oszlopra 1db lámpatest</t>
  </si>
  <si>
    <t>Munkácsy Mihály utca vásártér felöli végén: 1db meglévő oszlopra 1db lámpatest</t>
  </si>
  <si>
    <t>Elektromos töltőállomás létesítése (161/2016.(IX.22.))</t>
  </si>
  <si>
    <t>Szilvási városrész térkamerarendszer (áthúzódó)</t>
  </si>
  <si>
    <t>Körtvélyesi sportpark és futópálya épület (önerő) (136/2016.VII.12.))</t>
  </si>
  <si>
    <t xml:space="preserve">Pécsi út 42. sz. alatti önkormányzati épület energetikai korszerűsítése (97/2016.(VI.23.) csak a nem támogatott műszaki tartalom) </t>
  </si>
  <si>
    <t>Balatonmáriai felnőtt üdülő felújítása</t>
  </si>
  <si>
    <t>Balatonmáriai gyermek üdülő felújítása</t>
  </si>
  <si>
    <t>Balatonlellei üdülő építése</t>
  </si>
  <si>
    <t>Munkácsy Mihály utcai útfelújítás, bővítés, közműkiváltás</t>
  </si>
  <si>
    <t>Körtvélyesi új garázsok közötti út építése</t>
  </si>
  <si>
    <t>Határút melletti terület ideiglenes közműellátása</t>
  </si>
  <si>
    <t>IPA pályázathoz kapcsolódó eszközök vételára   (179/2016.(XII.15.))</t>
  </si>
  <si>
    <t xml:space="preserve">Lakáscélú támogatás 2016. évi áthúzódó </t>
  </si>
  <si>
    <t xml:space="preserve">Lakáscélú támogatás </t>
  </si>
  <si>
    <t>Hivatal alagsori wc felújítása</t>
  </si>
  <si>
    <t>I. Világháborús emlékmű felújítása (áthúzódó) (92/2016.(V.26.), 168/2016.(X.27.))</t>
  </si>
  <si>
    <t>forintban</t>
  </si>
  <si>
    <t>ASP bevezetéshez kapcsolódó beszerzések</t>
  </si>
  <si>
    <t>Önkormányzat kisértékű eszközbeszerzés</t>
  </si>
  <si>
    <t>József A. Könyvtár, Múzeum Kubinyi program áthúzódó</t>
  </si>
  <si>
    <t>Komlói Tésztagyártó Szociális Szövetkezet</t>
  </si>
  <si>
    <t>Vállalkozásfejlesztési támogatás áthúzódó</t>
  </si>
  <si>
    <t>Pályázati támogatás-visszafizetési keret</t>
  </si>
  <si>
    <t>Komlói Napok kitüntetettek</t>
  </si>
  <si>
    <t>Üzletrész vásárlások fedezete ( ebből: 10 000 Ft Szoc. Szövetkezet alaptőke)</t>
  </si>
  <si>
    <t xml:space="preserve">Áthúzódó 2016. évi víziközmű beruházás (151/2016.(IX.22.) dávidföldi szennyvíz HFH nélkül) </t>
  </si>
  <si>
    <t>KEHOP-2.2.1-15-2015-00013 Komlói szennyvízberuházás (/2016.(.))</t>
  </si>
  <si>
    <t>Bányászpark II. ütem</t>
  </si>
  <si>
    <t>Városi karácsonyi díszvilágítás</t>
  </si>
  <si>
    <t>Áthúzódó 2016. évi víziközmű felújítási munkák (151/2016.(IX.22.))</t>
  </si>
  <si>
    <t>Vetítővászon vásárlás</t>
  </si>
  <si>
    <t>Megjegyzés</t>
  </si>
  <si>
    <t>Bevétel</t>
  </si>
  <si>
    <t>Kiadás</t>
  </si>
  <si>
    <t>TOP-3.1.1-15-BA1-2016-00007 Komló-Sikonda kerékpárút létesítése</t>
  </si>
  <si>
    <t>38/2016. (III.30.)</t>
  </si>
  <si>
    <t>A pályázat elbírálás alatt</t>
  </si>
  <si>
    <t>TOP-1.1.1-15-BA1-2016-00001 Körtvélyesi 1545/18 hrsz-ú út melletti terület infrastruktúra fejlesztése</t>
  </si>
  <si>
    <t>69/2016. (V.5.)</t>
  </si>
  <si>
    <t>Pályázat nyertessége esetén szerződéssel vállalt kötelezettség</t>
  </si>
  <si>
    <t>TOP-1.1.3-15-BA1-2016-0001 Helyi gazdaságfejlesztés (Vásárcsarnok, piac)</t>
  </si>
  <si>
    <t>39/2016. (III.30.)</t>
  </si>
  <si>
    <t>TOP-1.1.1-15-BA1-2016-00002 Nagyrét utcai gazdasági terület alapinfrastruktúra fejlesztése</t>
  </si>
  <si>
    <t>14/2016. (II.18.)</t>
  </si>
  <si>
    <t>TOP-1.4.1-15-BA1-2016-00011 Óvodai, bölcsődei intézmények infrastruktúra fejlesztése, eszközök beszerzése</t>
  </si>
  <si>
    <t>86/2016. (V.26.)</t>
  </si>
  <si>
    <t>TOP-3.2.2-15-BA1-2016-00001 Naperőmű létesítése (499 kW)</t>
  </si>
  <si>
    <t>87/2016. (V.26.)</t>
  </si>
  <si>
    <t>TOP-2.1.3-15-BA1-2016-00001 Belterületi vízfolyások rendezése</t>
  </si>
  <si>
    <t>119/2016. (VI.23.)</t>
  </si>
  <si>
    <t>TOP-2.1.2-15-BA1-2016 Zöld Város (Kökönyösi városrész megújítása)</t>
  </si>
  <si>
    <t>15/2016. (II.18.) 117/2016.(VI.23.)</t>
  </si>
  <si>
    <t>TOP-2.1.1-15-BA1-2016-00001 Barnamezős területek rehabilitációja (Juhász Gy. U.)</t>
  </si>
  <si>
    <t>118/2016.(VI.23.)</t>
  </si>
  <si>
    <t>TOP-3.2.1-15-BA1-2016-00001 Komló, Pécsi u. 42. sz. alatti épület energetikai korszerűsítése</t>
  </si>
  <si>
    <t>97/2016.(VI.23.)</t>
  </si>
  <si>
    <t>KEHOP-2.2.1-15-2015-00013 Komlói szennyvízberuházás</t>
  </si>
  <si>
    <t>56/2016.(IV.14.)</t>
  </si>
  <si>
    <t>Kiviteli szerződés aláírva, támogatási szerződésmódosítás folyamatban</t>
  </si>
  <si>
    <t>KEHOP-5.4.1 Szemléletformálási programok</t>
  </si>
  <si>
    <t xml:space="preserve">169/2016.(X.27.) </t>
  </si>
  <si>
    <t>Tagi kölcsön visszafizetés Komlói Tésztagyártó Szociális Szövetkezet</t>
  </si>
  <si>
    <t>ASP csatlakozás</t>
  </si>
  <si>
    <t>Kisértékű tárgyi eszköz, bútor</t>
  </si>
  <si>
    <t>Mánfától bejáró gyermekek után 2016., 2017. év</t>
  </si>
  <si>
    <t>Balatonmáriai gyermeküdülő felújítás</t>
  </si>
  <si>
    <t>Munkácsy u. felújítás</t>
  </si>
  <si>
    <t>Körtélyesi új garázsok közötti út építése</t>
  </si>
  <si>
    <t>Vis maior Iskola u., Patak u., Tél u., Mj.Kb.útszakasz</t>
  </si>
  <si>
    <t>TOP-3.1.1-15 Kerékpárút kialakítása</t>
  </si>
  <si>
    <t>KEHOP-2.2.1-15 Komlói szennyvízberuházás</t>
  </si>
  <si>
    <t>KEHOP-2.2.1-15 Komlói szennyvízberuházás EU önerő</t>
  </si>
  <si>
    <t>Áthúzódó 2016. évi víziközmű felújítási munkák</t>
  </si>
  <si>
    <t>Dávidföldi lakótelkek közművesítése</t>
  </si>
  <si>
    <t>Szabályozási terv 2016-ról áthúzódó</t>
  </si>
  <si>
    <t>Elektromos töltőállomás létesítése</t>
  </si>
  <si>
    <t>Vis maior Imre telep alatti rézsű</t>
  </si>
  <si>
    <t>Interreg V-A-HÁPP Szlatina</t>
  </si>
  <si>
    <t>I.vh-s emlékhely rekonstrukció</t>
  </si>
  <si>
    <t>Nemzeti Szabadidős-egészségsportpark program</t>
  </si>
  <si>
    <t>Bérkompenzáció, szoc.ágazati pótlék, bölcsődei pótlék</t>
  </si>
  <si>
    <t>Társulás bérkomp., szoc.ág., bölcsődei pótlék támogatása</t>
  </si>
  <si>
    <t xml:space="preserve">Dávidföldi lakótelkek villamos hálózat (158/2016.(IX.22.), 131/2016.(VII.14.)) </t>
  </si>
  <si>
    <t>Szilvási térfigyelő kamerarendszer áthúzódó</t>
  </si>
  <si>
    <t>IPA pályázathoz kapcsolódó eszközök vételára</t>
  </si>
  <si>
    <t>TOP-3.2.1-15 Szt.Borbála Otthon Pécsi út 42. energetikai korsz.</t>
  </si>
  <si>
    <t>Áh-n kívülről összesen:</t>
  </si>
  <si>
    <t>bevételei 2017. év</t>
  </si>
  <si>
    <t>Jedlik Ányos program: Elektromos töltőállomás létesítése</t>
  </si>
  <si>
    <t xml:space="preserve">Ebből: Működőképesség megőrzését szolgáló rendkívüli önkormányzati támogatás </t>
  </si>
  <si>
    <t>Komlói Többcélú Kistérségi Társulás működési célú támogatás munkaszervezeti feladatok ellátásához</t>
  </si>
  <si>
    <t>ASP működtetésre működési célú támogatás</t>
  </si>
  <si>
    <t>Áh-n belüli megelőlegezés visszafizetése</t>
  </si>
  <si>
    <t>Munkaadókat terhelő járulékok</t>
  </si>
  <si>
    <t>Hitelek, kölcsönök felvétele külföldi kormányoktól és nemzetközi szervezetektől</t>
  </si>
  <si>
    <t xml:space="preserve">Vagyoni típusú adók </t>
  </si>
  <si>
    <t>Városgazdálkodási Zrt. síkosságmentesítésre</t>
  </si>
  <si>
    <t>Komló Város Önkormányzat 2017. évi Európai Uniós projektjei</t>
  </si>
  <si>
    <t xml:space="preserve">Tervezett bekerülési költség </t>
  </si>
  <si>
    <t xml:space="preserve">Támogatás </t>
  </si>
  <si>
    <t>3.sz. melléklet</t>
  </si>
  <si>
    <t>Komló Város Önkormányzat és intézményei felhalmozási bevételek és kiadások mérlegszerűen kimutatva</t>
  </si>
  <si>
    <t>Felhalmozási c.önkormányzati támogatás</t>
  </si>
  <si>
    <t>Felhalmozási c. tám. bevételei áh-n belülről</t>
  </si>
  <si>
    <t>Felhalmozási bevételek</t>
  </si>
  <si>
    <t>Felhalmozási c.tám.áh-n belülre</t>
  </si>
  <si>
    <t>Felhalmozási c. kölcsön térülése</t>
  </si>
  <si>
    <t>Felhalmozási c.kölcsön nyújtása</t>
  </si>
  <si>
    <t>Felhalmozási c.átvett pénzeszköz</t>
  </si>
  <si>
    <t>Felhalmozási c.tám.áh-n kívülre</t>
  </si>
  <si>
    <t>Felhalmozási c. maradvány</t>
  </si>
  <si>
    <t>Felhalmozási c. hitel törlesztés</t>
  </si>
  <si>
    <t>Felhalmozási c. hitel felvétele</t>
  </si>
  <si>
    <t>Felhalmozási kamat (dologi kiadás)</t>
  </si>
  <si>
    <t>Működési mérleg átcsoportosítása</t>
  </si>
  <si>
    <t>2.sz. melléklet</t>
  </si>
  <si>
    <t>Komló Város Önkormányzat és intézményei működési bevételek és kiadások mérlegszerűen kimutatva</t>
  </si>
  <si>
    <t>Önkormányzat működési támogatásai</t>
  </si>
  <si>
    <t>Működési c. tám. bevételei áh-n belülről</t>
  </si>
  <si>
    <t>Dologi kiadások (felhalmozási kamat nélkül)</t>
  </si>
  <si>
    <t>Működési c. kölcsön térülése</t>
  </si>
  <si>
    <t>Működési c.tám. áh-n belülre</t>
  </si>
  <si>
    <t>Működési c.átvett pénzeszköz</t>
  </si>
  <si>
    <t>Működési c.kölcsön nyújtása</t>
  </si>
  <si>
    <t>Működési c. maradvány</t>
  </si>
  <si>
    <t>Működési c. tám.áh-n kívülre</t>
  </si>
  <si>
    <t>Működési c. hitel felvétele</t>
  </si>
  <si>
    <t>Áh-n belüli megelőlegezések</t>
  </si>
  <si>
    <t>Működési c. hitel törlesztés</t>
  </si>
  <si>
    <t>Felhalmozási mérleg átcsoportosítása</t>
  </si>
  <si>
    <t>1.sz. melléklet</t>
  </si>
  <si>
    <t>Komló Város Önkormányzat és intézményei bevételek és kiadások mérlegszerűen kimutatva</t>
  </si>
  <si>
    <t>Hitel felvétele</t>
  </si>
  <si>
    <t>Maradvány igénybevétele</t>
  </si>
  <si>
    <t>Áh-n belüli megel.visszafizetése</t>
  </si>
  <si>
    <t>Hitel törlesztés</t>
  </si>
  <si>
    <t>Közfoglalkoztatás</t>
  </si>
  <si>
    <t>Feleslegessé vált víziközmű elemek értékesítése</t>
  </si>
  <si>
    <t>13.sz.melléklet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</si>
  <si>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</si>
  <si>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</si>
  <si>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</si>
  <si>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</si>
  <si>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</si>
  <si>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</si>
  <si>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</si>
  <si>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</si>
  <si>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</si>
  <si>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</si>
  <si>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</si>
  <si>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</si>
  <si>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</si>
  <si>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</si>
  <si>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</si>
  <si>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Felhalmozási célú önkormányzati tám.</t>
  </si>
  <si>
    <t>Működési célú pénzeszköz-átvétel Áh-n belülről</t>
  </si>
  <si>
    <t>Működési célú pénzeszköz-átvétel Áh-n kívülről</t>
  </si>
  <si>
    <t>Működési célú kölcsön térülés</t>
  </si>
  <si>
    <t>Felhalmozás célú pénzeszköz-átvétel Áh-n belülről</t>
  </si>
  <si>
    <t>Felhalmozás célú pénzeszköz-átvétel Áh-n kívülről</t>
  </si>
  <si>
    <t>Felhalmozási célú kölcsön térülés</t>
  </si>
  <si>
    <t>Költségvetési bevételek (9=1+…+8)</t>
  </si>
  <si>
    <t>Hitel-, kölcsönfelvétel államháztartáson kívülről</t>
  </si>
  <si>
    <t>Finanszírozási bevételek (14=10….+13)</t>
  </si>
  <si>
    <t>Önkormányzat bevételei összesen (15=9+14)</t>
  </si>
  <si>
    <t>Kiadási nemek</t>
  </si>
  <si>
    <t>Munkaadókat terhelő járulék és szociális hozzájárulási adó</t>
  </si>
  <si>
    <t>Működési célú pénzeszköz-átadás Áh-n belüli</t>
  </si>
  <si>
    <t>Működési célú pénzeszköz-átadás Áh-n kívüli</t>
  </si>
  <si>
    <t>Felújítás</t>
  </si>
  <si>
    <t>Felhalmozás célú támogatás Áh-n belülre</t>
  </si>
  <si>
    <t>Felhalmozás célú kölcsön nyújtása</t>
  </si>
  <si>
    <t>Felhalmozás célú támogatás Áh-kívülre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</si>
  <si>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</si>
  <si>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</si>
  <si>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</si>
  <si>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</si>
  <si>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</si>
  <si>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12.sz. 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</si>
  <si>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</si>
  <si>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</si>
  <si>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</si>
  <si>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</si>
  <si>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</si>
  <si>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</si>
  <si>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</si>
  <si>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</si>
  <si>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</si>
  <si>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</si>
  <si>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</si>
  <si>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</si>
  <si>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</si>
  <si>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</si>
  <si>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</si>
  <si>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</si>
  <si>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Együtt: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</si>
  <si>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</si>
  <si>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</si>
  <si>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</si>
  <si>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</si>
  <si>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10.sz.melléklet</t>
  </si>
  <si>
    <t xml:space="preserve"> valamint a működési költségvetési támogatás összegeiről</t>
  </si>
  <si>
    <t>Működési kiadási előirányzat</t>
  </si>
  <si>
    <t>Működési bevétel, Közhatalmi bevétel</t>
  </si>
  <si>
    <t>Általános működési és ágazati feladatok támogatása (évközi visszaigénylés)</t>
  </si>
  <si>
    <t xml:space="preserve">Működési pénzeszköz-átvétel, OEP teljesítményfi-nanszírozás </t>
  </si>
  <si>
    <t>Maradvány</t>
  </si>
  <si>
    <t>Önkormányzati támogatás        (1-2-3-4-5) eFt</t>
  </si>
  <si>
    <t>Önkormányzati támogatás      %                   6/1</t>
  </si>
  <si>
    <t>Működési költségvetési támogatás (intézményfinanszírozás)         1-2-4</t>
  </si>
  <si>
    <t>Komló Városi Óvoda</t>
  </si>
  <si>
    <t>József A.Könyvtár és Múzeális Gyűjt.</t>
  </si>
  <si>
    <t>Közösségek Háza, Színház-és Hangversenyterem</t>
  </si>
  <si>
    <t>Közös Önkormányzati Hivatal</t>
  </si>
  <si>
    <t>8.sz.melléklet</t>
  </si>
  <si>
    <t>Tárgyéven túlnyúló kötelezettségvállalás testületi döntések alapján</t>
  </si>
  <si>
    <t>Jogosult</t>
  </si>
  <si>
    <t>Időszak</t>
  </si>
  <si>
    <t>Cél</t>
  </si>
  <si>
    <t>Működés</t>
  </si>
  <si>
    <t>Fejlesztés</t>
  </si>
  <si>
    <t>Mindösszesen:</t>
  </si>
  <si>
    <t xml:space="preserve">Államigazgatási feladatok </t>
  </si>
  <si>
    <t>Nem köteles feladatok</t>
  </si>
  <si>
    <t xml:space="preserve">Köteles feladatok </t>
  </si>
  <si>
    <t>Felújítások (=80+...+83)</t>
  </si>
  <si>
    <t>Pécsi Egyházmegye részére a Belv.Óvoda ny.v.ónő</t>
  </si>
  <si>
    <t>Áthúzódó 2016. évi víziközmű munkák Dávidföldi lakótelkek közműv.</t>
  </si>
  <si>
    <t>Baranya-Víz Zrt-től Dávidföldi lakótelkek közművesítésére</t>
  </si>
  <si>
    <t>Munkácsy utcai víziközmű rekonstrukció</t>
  </si>
  <si>
    <t>Kulturális illetménypótlék</t>
  </si>
  <si>
    <t>Közösségek Háza, Színház Vetítővászon vásárlás</t>
  </si>
  <si>
    <t>Városgondnokság Városi karácsonyi díszvilágítás</t>
  </si>
  <si>
    <t>Intézmények kötött maradványa</t>
  </si>
  <si>
    <t>5/a. sz. melléklet</t>
  </si>
  <si>
    <t>5/b. sz. melléklet</t>
  </si>
  <si>
    <t>5/c. sz. melléklet</t>
  </si>
  <si>
    <t>Komló Város Önkormányzat és intézményei 2017. évi állami támogatáson felüli önkormányzati támogatás,</t>
  </si>
  <si>
    <t>2017.év</t>
  </si>
  <si>
    <t>Módosított</t>
  </si>
  <si>
    <t>Városgondnokság: Közfoglalkoztatás támogatása</t>
  </si>
  <si>
    <t>Szociális ágazati pótlék</t>
  </si>
  <si>
    <t>Középfokú végzettségű kisgyermeknevelők bölcsődei pótléka</t>
  </si>
  <si>
    <t xml:space="preserve">           Bérkompenzáció</t>
  </si>
  <si>
    <t>Európai Mobilitási Hét támogatása</t>
  </si>
  <si>
    <t>KH: Horvát Nemzetiségi Önk. támogatása</t>
  </si>
  <si>
    <t>KH: Díszítőművészeti műhely 2017. évi nívódíj</t>
  </si>
  <si>
    <t>2015. évi befizetési kötelezettség a köznevelési feladatok miatt</t>
  </si>
  <si>
    <t>Bérkompenzáció előleg</t>
  </si>
  <si>
    <t>Eszközhasználati díj</t>
  </si>
  <si>
    <t>Képviselő-testület által elfogadott eredeti</t>
  </si>
  <si>
    <t xml:space="preserve">TOP-1.1.1-15 Körtvélyesi iparterület fejlesztése </t>
  </si>
  <si>
    <t>Városgondnokság közfoglalkoztatás</t>
  </si>
  <si>
    <t>III.1.</t>
  </si>
  <si>
    <t>Szociális ágazati összevont pótlék</t>
  </si>
  <si>
    <t>IV.</t>
  </si>
  <si>
    <t>TOP-1.4.1 Óvodák és bölcsőde fejlesztése</t>
  </si>
  <si>
    <t>TOP-2.1.1 Szabadidőpark és Vállkozók Háza pályázat</t>
  </si>
  <si>
    <t>TOP-2.1.2 Petőfi tér és környezetének rehabilitációja</t>
  </si>
  <si>
    <t>TOP-3.2.1 Szt.Borbála Otthon energetikai korszerűsítése</t>
  </si>
  <si>
    <t>Könyvtári érdekeltségnövelő támogatás</t>
  </si>
  <si>
    <t xml:space="preserve">           Polgármesteri illetmény támogatása</t>
  </si>
  <si>
    <t xml:space="preserve">           Minimálbér és garantált bérminimum támogatása</t>
  </si>
  <si>
    <t>Pótlólagos állami támogatás 2016. évi elszámolás</t>
  </si>
  <si>
    <t>Belterületi utak felújítása 2017.</t>
  </si>
  <si>
    <t>KASZT-EMMI támogatás</t>
  </si>
  <si>
    <t>KASZT-NKA támogatás</t>
  </si>
  <si>
    <t>Egyszeri gyermekvédelmi támogatás</t>
  </si>
  <si>
    <t>Óvoda: Német nemzetiségi Önk.t támogatása</t>
  </si>
  <si>
    <t>KH: Közkincs program támogatása</t>
  </si>
  <si>
    <t>Városgondnokság: Ebtelep támogatása</t>
  </si>
  <si>
    <t>Legelő vásárlása</t>
  </si>
  <si>
    <t>Munkácsy- Gorkij utcai víziközmű terv</t>
  </si>
  <si>
    <t>Nagy L. u. 9/a kiviteli terv</t>
  </si>
  <si>
    <t>Belterületi utak felújítása 2016.</t>
  </si>
  <si>
    <t>2017.09.27.</t>
  </si>
  <si>
    <t>Óvodapedagógusok munkáját segítők kiegészítő támogatása</t>
  </si>
  <si>
    <t>III.5.c.</t>
  </si>
  <si>
    <t>IV.1.i.</t>
  </si>
  <si>
    <t>A települési önkormányzatok könyvtári célú érdekeltségnövelő támogatása</t>
  </si>
  <si>
    <t>Polgármesteri illetmény és tiszteletdíj támogatása</t>
  </si>
  <si>
    <t>Minimálbér és garantált bérminimum támogatása</t>
  </si>
  <si>
    <t>Óvodapedagógusok munkáját kisegítők kieg.támogatása</t>
  </si>
  <si>
    <t>Magánút vásárlása</t>
  </si>
  <si>
    <t>Kórusfesztivál Alapítvány visszatérítendő támogatás</t>
  </si>
  <si>
    <t xml:space="preserve">Kórusfesztivál Alapítvány </t>
  </si>
  <si>
    <t>DDOP-4.1.2 pályázat visszafizetési kötelezettsége</t>
  </si>
  <si>
    <t>2015. évi Kubinyi pályázat visszafizetési kötelezettsége</t>
  </si>
  <si>
    <t>Társulás minimálbér támogatása</t>
  </si>
  <si>
    <t>Társulás pótlólagos állami támogatás 2016. évi elszámolás</t>
  </si>
  <si>
    <t>Víziközmű rekonstrukció, fejlesztés</t>
  </si>
  <si>
    <t>Komlói Amatőr Színházi Találkozó különdíja</t>
  </si>
  <si>
    <t>KEHOP-2.2.1-15 Komlói szennyvízberuházás ÁFA támogatás</t>
  </si>
  <si>
    <t>TOP-1.1.3-15 Komlói vásárcsarnok és piac rekonstrukciója</t>
  </si>
  <si>
    <t>TOP-1.2.1 Ormánságtól Mecsekig térségi kerékpárút kialakítása</t>
  </si>
  <si>
    <t>TOP-3.1.1 Sikonda-Belváros közötti kerékpárút kialakítása</t>
  </si>
  <si>
    <t xml:space="preserve">           Helyi közösségi közlekedési támogatás</t>
  </si>
  <si>
    <t>Környezetvédelmi tábor támogatása</t>
  </si>
  <si>
    <t>Hivatal: T-Mobile ügyintéző ér és járulék támogatása</t>
  </si>
  <si>
    <t>GESZ: Társulástól adminisztratív feladatok támogatása</t>
  </si>
  <si>
    <t>Üzemi terület vásárlás</t>
  </si>
  <si>
    <t>Dél-dunántúli Közlekedési Központ Zrt. helyi köz. közl. tám.</t>
  </si>
  <si>
    <t>Mánfa részére településrendezési költségek megtérítése</t>
  </si>
  <si>
    <t>Eszközhasználati díj tartaléka</t>
  </si>
  <si>
    <t>Októberi feladatalapú támogatás</t>
  </si>
  <si>
    <t>TOP-3.2.1 Önkormányzati épületek energetikai korszerűsítése</t>
  </si>
  <si>
    <t>Kubinyi Ágoston program 2017. év</t>
  </si>
  <si>
    <t>Földterület vásárlás</t>
  </si>
  <si>
    <t>József A. Könyvtár, Múzeum Kubinyi program 2017. év</t>
  </si>
  <si>
    <t>2017.11.30.</t>
  </si>
  <si>
    <t>Komló Sport Kft. visszatérítendő támogatása</t>
  </si>
  <si>
    <t>Óvodaátszervezés megtakarítása</t>
  </si>
  <si>
    <t>Komlói Római Katolikus Plébánia támogatása Mecsekfalui Rönk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</si>
</sst>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8" xfId="0" applyNumberFormat="1" applyFont="1" applyFill="1" applyBorder="1" applyAlignment="1">
      <alignment vertical="center" wrapText="1"/>
    </xf>
    <xf numFmtId="1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170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167" fontId="7" fillId="0" borderId="1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170" fontId="7" fillId="0" borderId="18" xfId="0" applyNumberFormat="1" applyFont="1" applyFill="1" applyBorder="1" applyAlignment="1">
      <alignment vertical="center"/>
    </xf>
    <xf numFmtId="0" fontId="8" fillId="35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167" fontId="7" fillId="0" borderId="19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2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165" fontId="8" fillId="0" borderId="0" xfId="40" applyNumberFormat="1" applyFont="1" applyFill="1" applyAlignment="1">
      <alignment/>
    </xf>
    <xf numFmtId="165" fontId="8" fillId="0" borderId="18" xfId="40" applyNumberFormat="1" applyFont="1" applyFill="1" applyBorder="1" applyAlignment="1">
      <alignment vertical="center"/>
    </xf>
    <xf numFmtId="0" fontId="1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8" fillId="0" borderId="0" xfId="4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right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0" fontId="8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13" fillId="0" borderId="10" xfId="40" applyNumberFormat="1" applyFont="1" applyBorder="1" applyAlignment="1">
      <alignment wrapText="1"/>
    </xf>
    <xf numFmtId="0" fontId="7" fillId="0" borderId="20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7" fillId="0" borderId="20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horizontal="right" vertical="center"/>
    </xf>
    <xf numFmtId="167" fontId="8" fillId="0" borderId="18" xfId="0" applyNumberFormat="1" applyFont="1" applyFill="1" applyBorder="1" applyAlignment="1">
      <alignment horizontal="right" vertical="center"/>
    </xf>
    <xf numFmtId="167" fontId="7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27" xfId="0" applyFont="1" applyFill="1" applyBorder="1" applyAlignment="1">
      <alignment vertical="center" wrapText="1"/>
    </xf>
    <xf numFmtId="170" fontId="8" fillId="0" borderId="27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170" fontId="8" fillId="0" borderId="2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71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167" fontId="7" fillId="0" borderId="29" xfId="0" applyNumberFormat="1" applyFont="1" applyFill="1" applyBorder="1" applyAlignment="1">
      <alignment horizontal="left"/>
    </xf>
    <xf numFmtId="167" fontId="7" fillId="0" borderId="18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5" fontId="8" fillId="0" borderId="0" xfId="40" applyNumberFormat="1" applyFont="1" applyFill="1" applyAlignment="1">
      <alignment horizontal="right"/>
    </xf>
    <xf numFmtId="49" fontId="9" fillId="0" borderId="30" xfId="0" applyNumberFormat="1" applyFont="1" applyFill="1" applyBorder="1" applyAlignment="1">
      <alignment horizontal="center" vertical="center" wrapText="1"/>
    </xf>
    <xf numFmtId="165" fontId="8" fillId="0" borderId="10" xfId="40" applyNumberFormat="1" applyFont="1" applyFill="1" applyBorder="1" applyAlignment="1">
      <alignment vertical="center"/>
    </xf>
    <xf numFmtId="171" fontId="8" fillId="0" borderId="2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25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167" fontId="8" fillId="0" borderId="26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8" fillId="0" borderId="18" xfId="40" applyNumberFormat="1" applyFont="1" applyFill="1" applyBorder="1" applyAlignment="1">
      <alignment vertical="center"/>
    </xf>
    <xf numFmtId="3" fontId="10" fillId="0" borderId="31" xfId="40" applyNumberFormat="1" applyFont="1" applyFill="1" applyBorder="1" applyAlignment="1" applyProtection="1">
      <alignment vertical="center"/>
      <protection/>
    </xf>
    <xf numFmtId="3" fontId="10" fillId="0" borderId="17" xfId="40" applyNumberFormat="1" applyFont="1" applyFill="1" applyBorder="1" applyAlignment="1" applyProtection="1">
      <alignment vertical="center"/>
      <protection/>
    </xf>
    <xf numFmtId="3" fontId="8" fillId="0" borderId="25" xfId="40" applyNumberFormat="1" applyFont="1" applyFill="1" applyBorder="1" applyAlignment="1">
      <alignment vertical="center"/>
    </xf>
    <xf numFmtId="3" fontId="10" fillId="0" borderId="30" xfId="40" applyNumberFormat="1" applyFont="1" applyFill="1" applyBorder="1" applyAlignment="1" applyProtection="1">
      <alignment vertical="center"/>
      <protection/>
    </xf>
    <xf numFmtId="3" fontId="8" fillId="0" borderId="11" xfId="40" applyNumberFormat="1" applyFont="1" applyFill="1" applyBorder="1" applyAlignment="1">
      <alignment vertical="center"/>
    </xf>
    <xf numFmtId="3" fontId="10" fillId="0" borderId="10" xfId="40" applyNumberFormat="1" applyFont="1" applyFill="1" applyBorder="1" applyAlignment="1" applyProtection="1">
      <alignment vertical="center"/>
      <protection/>
    </xf>
    <xf numFmtId="3" fontId="8" fillId="0" borderId="26" xfId="40" applyNumberFormat="1" applyFont="1" applyFill="1" applyBorder="1" applyAlignment="1">
      <alignment vertical="center"/>
    </xf>
    <xf numFmtId="3" fontId="7" fillId="0" borderId="18" xfId="40" applyNumberFormat="1" applyFont="1" applyFill="1" applyBorder="1" applyAlignment="1">
      <alignment vertical="center"/>
    </xf>
    <xf numFmtId="3" fontId="9" fillId="0" borderId="17" xfId="40" applyNumberFormat="1" applyFont="1" applyFill="1" applyBorder="1" applyAlignment="1" applyProtection="1">
      <alignment vertical="center"/>
      <protection/>
    </xf>
    <xf numFmtId="3" fontId="8" fillId="0" borderId="24" xfId="40" applyNumberFormat="1" applyFont="1" applyFill="1" applyBorder="1" applyAlignment="1">
      <alignment vertical="center"/>
    </xf>
    <xf numFmtId="170" fontId="8" fillId="0" borderId="32" xfId="0" applyNumberFormat="1" applyFont="1" applyFill="1" applyBorder="1" applyAlignment="1">
      <alignment vertical="center"/>
    </xf>
    <xf numFmtId="170" fontId="8" fillId="0" borderId="26" xfId="0" applyNumberFormat="1" applyFont="1" applyFill="1" applyBorder="1" applyAlignment="1">
      <alignment vertical="center"/>
    </xf>
    <xf numFmtId="170" fontId="8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" fontId="10" fillId="0" borderId="0" xfId="0" applyNumberFormat="1" applyFont="1" applyFill="1" applyAlignment="1">
      <alignment/>
    </xf>
    <xf numFmtId="3" fontId="10" fillId="0" borderId="17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/>
    </xf>
    <xf numFmtId="3" fontId="9" fillId="0" borderId="10" xfId="40" applyNumberFormat="1" applyFont="1" applyFill="1" applyBorder="1" applyAlignment="1" applyProtection="1">
      <alignment vertical="center"/>
      <protection/>
    </xf>
    <xf numFmtId="3" fontId="9" fillId="0" borderId="31" xfId="4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 horizontal="right"/>
    </xf>
    <xf numFmtId="3" fontId="10" fillId="0" borderId="17" xfId="40" applyNumberFormat="1" applyFont="1" applyFill="1" applyBorder="1" applyAlignment="1" applyProtection="1">
      <alignment horizontal="right" vertical="center"/>
      <protection/>
    </xf>
    <xf numFmtId="3" fontId="9" fillId="0" borderId="17" xfId="40" applyNumberFormat="1" applyFont="1" applyFill="1" applyBorder="1" applyAlignment="1" applyProtection="1">
      <alignment horizontal="right" vertical="center"/>
      <protection/>
    </xf>
    <xf numFmtId="3" fontId="10" fillId="0" borderId="30" xfId="40" applyNumberFormat="1" applyFont="1" applyFill="1" applyBorder="1" applyAlignment="1" applyProtection="1">
      <alignment horizontal="right" vertical="center"/>
      <protection/>
    </xf>
    <xf numFmtId="3" fontId="10" fillId="0" borderId="10" xfId="40" applyNumberFormat="1" applyFont="1" applyFill="1" applyBorder="1" applyAlignment="1" applyProtection="1">
      <alignment horizontal="right" vertical="center"/>
      <protection/>
    </xf>
    <xf numFmtId="3" fontId="10" fillId="0" borderId="31" xfId="40" applyNumberFormat="1" applyFont="1" applyFill="1" applyBorder="1" applyAlignment="1" applyProtection="1">
      <alignment horizontal="right" vertical="center"/>
      <protection/>
    </xf>
    <xf numFmtId="3" fontId="9" fillId="0" borderId="33" xfId="0" applyNumberFormat="1" applyFont="1" applyFill="1" applyBorder="1" applyAlignment="1">
      <alignment horizontal="right"/>
    </xf>
    <xf numFmtId="3" fontId="9" fillId="0" borderId="10" xfId="40" applyNumberFormat="1" applyFont="1" applyFill="1" applyBorder="1" applyAlignment="1" applyProtection="1">
      <alignment horizontal="right" vertical="center"/>
      <protection/>
    </xf>
    <xf numFmtId="3" fontId="9" fillId="0" borderId="31" xfId="40" applyNumberFormat="1" applyFont="1" applyFill="1" applyBorder="1" applyAlignment="1" applyProtection="1">
      <alignment horizontal="right" vertical="center"/>
      <protection/>
    </xf>
    <xf numFmtId="1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9" fillId="0" borderId="30" xfId="40" applyNumberFormat="1" applyFont="1" applyFill="1" applyBorder="1" applyAlignment="1" applyProtection="1">
      <alignment vertical="center"/>
      <protection/>
    </xf>
    <xf numFmtId="3" fontId="7" fillId="0" borderId="10" xfId="4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70" fontId="8" fillId="0" borderId="20" xfId="0" applyNumberFormat="1" applyFont="1" applyFill="1" applyBorder="1" applyAlignment="1">
      <alignment vertical="center"/>
    </xf>
    <xf numFmtId="3" fontId="14" fillId="0" borderId="10" xfId="4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1" fillId="33" borderId="10" xfId="4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3" fontId="1" fillId="33" borderId="10" xfId="40" applyNumberFormat="1" applyFont="1" applyFill="1" applyBorder="1" applyAlignment="1">
      <alignment horizontal="right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3" fontId="0" fillId="0" borderId="10" xfId="55" applyNumberFormat="1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 vertical="center" shrinkToFit="1"/>
      <protection/>
    </xf>
    <xf numFmtId="3" fontId="0" fillId="36" borderId="10" xfId="55" applyNumberFormat="1" applyFont="1" applyFill="1" applyBorder="1" applyAlignment="1">
      <alignment horizontal="center"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36" borderId="10" xfId="55" applyNumberFormat="1" applyFont="1" applyFill="1" applyBorder="1" applyAlignment="1">
      <alignment vertical="center" shrinkToFit="1"/>
      <protection/>
    </xf>
    <xf numFmtId="3" fontId="0" fillId="0" borderId="0" xfId="55" applyNumberFormat="1" applyFont="1" applyFill="1" applyBorder="1">
      <alignment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52" fillId="36" borderId="10" xfId="55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5" applyNumberFormat="1" applyFont="1" applyBorder="1" applyAlignment="1">
      <alignment wrapText="1"/>
      <protection/>
    </xf>
    <xf numFmtId="3" fontId="53" fillId="36" borderId="10" xfId="5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3" fontId="0" fillId="0" borderId="15" xfId="55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55" applyNumberFormat="1" applyFont="1" applyBorder="1" applyAlignment="1">
      <alignment wrapText="1"/>
      <protection/>
    </xf>
    <xf numFmtId="3" fontId="1" fillId="0" borderId="0" xfId="55" applyNumberFormat="1" applyFont="1" applyBorder="1" applyAlignment="1">
      <alignment shrinkToFit="1"/>
      <protection/>
    </xf>
    <xf numFmtId="3" fontId="53" fillId="36" borderId="0" xfId="55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3" fontId="0" fillId="0" borderId="10" xfId="54" applyNumberForma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 shrinkToFit="1"/>
      <protection/>
    </xf>
    <xf numFmtId="3" fontId="0" fillId="0" borderId="10" xfId="54" applyNumberFormat="1" applyFont="1" applyBorder="1">
      <alignment/>
      <protection/>
    </xf>
    <xf numFmtId="3" fontId="0" fillId="0" borderId="10" xfId="54" applyNumberFormat="1" applyBorder="1" applyAlignment="1">
      <alignment vertical="center" shrinkToFit="1"/>
      <protection/>
    </xf>
    <xf numFmtId="3" fontId="52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>
      <alignment/>
      <protection/>
    </xf>
    <xf numFmtId="3" fontId="16" fillId="0" borderId="10" xfId="54" applyNumberFormat="1" applyFont="1" applyBorder="1" applyAlignment="1">
      <alignment wrapText="1"/>
      <protection/>
    </xf>
    <xf numFmtId="3" fontId="52" fillId="0" borderId="10" xfId="54" applyNumberFormat="1" applyFont="1" applyBorder="1" applyAlignment="1">
      <alignment/>
      <protection/>
    </xf>
    <xf numFmtId="3" fontId="52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vertical="center" shrinkToFit="1"/>
      <protection/>
    </xf>
    <xf numFmtId="3" fontId="2" fillId="0" borderId="10" xfId="54" applyNumberFormat="1" applyFont="1" applyBorder="1" applyAlignment="1">
      <alignment wrapText="1" shrinkToFit="1"/>
      <protection/>
    </xf>
    <xf numFmtId="3" fontId="0" fillId="0" borderId="0" xfId="54" applyNumberFormat="1" applyFont="1" applyFill="1" applyBorder="1" applyAlignment="1">
      <alignment horizontal="left" shrinkToFit="1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167" fontId="8" fillId="0" borderId="11" xfId="0" applyNumberFormat="1" applyFont="1" applyFill="1" applyBorder="1" applyAlignment="1">
      <alignment horizontal="right" vertical="center"/>
    </xf>
    <xf numFmtId="3" fontId="0" fillId="0" borderId="0" xfId="40" applyNumberFormat="1" applyFont="1" applyFill="1" applyBorder="1" applyAlignment="1" applyProtection="1">
      <alignment horizontal="right"/>
      <protection/>
    </xf>
    <xf numFmtId="3" fontId="15" fillId="0" borderId="0" xfId="40" applyNumberFormat="1" applyFont="1" applyFill="1" applyBorder="1" applyAlignment="1" applyProtection="1">
      <alignment horizontal="right"/>
      <protection/>
    </xf>
    <xf numFmtId="3" fontId="10" fillId="0" borderId="34" xfId="40" applyNumberFormat="1" applyFont="1" applyFill="1" applyBorder="1" applyAlignment="1" applyProtection="1">
      <alignment vertical="center"/>
      <protection/>
    </xf>
    <xf numFmtId="3" fontId="0" fillId="0" borderId="10" xfId="4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10" xfId="0" applyNumberFormat="1" applyFont="1" applyFill="1" applyBorder="1" applyAlignment="1">
      <alignment shrinkToFit="1"/>
    </xf>
    <xf numFmtId="3" fontId="2" fillId="0" borderId="10" xfId="0" applyNumberFormat="1" applyFont="1" applyFill="1" applyBorder="1" applyAlignment="1">
      <alignment shrinkToFit="1"/>
    </xf>
    <xf numFmtId="170" fontId="7" fillId="0" borderId="2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2" fillId="0" borderId="21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wrapText="1"/>
    </xf>
    <xf numFmtId="3" fontId="8" fillId="0" borderId="10" xfId="4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/>
    </xf>
    <xf numFmtId="167" fontId="8" fillId="0" borderId="36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167" fontId="8" fillId="0" borderId="12" xfId="0" applyNumberFormat="1" applyFont="1" applyFill="1" applyBorder="1" applyAlignment="1">
      <alignment horizontal="right" vertical="center"/>
    </xf>
    <xf numFmtId="170" fontId="8" fillId="0" borderId="13" xfId="0" applyNumberFormat="1" applyFont="1" applyFill="1" applyBorder="1" applyAlignment="1">
      <alignment vertical="center"/>
    </xf>
    <xf numFmtId="3" fontId="8" fillId="0" borderId="32" xfId="4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10" fillId="0" borderId="26" xfId="0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3" fontId="0" fillId="0" borderId="37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0" fillId="0" borderId="14" xfId="0" applyBorder="1" applyAlignment="1">
      <alignment/>
    </xf>
    <xf numFmtId="0" fontId="13" fillId="0" borderId="11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2" fillId="0" borderId="0" xfId="54" applyNumberFormat="1" applyFont="1" applyFill="1" applyBorder="1" applyAlignment="1">
      <alignment horizontal="left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812</v>
      </c>
      <c r="F1" s="105" t="s">
        <v>926</v>
      </c>
    </row>
    <row r="2" spans="1:6" ht="15">
      <c r="A2" s="385" t="s">
        <v>927</v>
      </c>
      <c r="B2" s="385"/>
      <c r="C2" s="385"/>
      <c r="D2" s="385"/>
      <c r="E2" s="385"/>
      <c r="F2" s="385"/>
    </row>
    <row r="3" spans="1:6" ht="15">
      <c r="A3" s="385" t="s">
        <v>684</v>
      </c>
      <c r="B3" s="385"/>
      <c r="C3" s="385"/>
      <c r="D3" s="385"/>
      <c r="E3" s="385"/>
      <c r="F3" s="385"/>
    </row>
    <row r="4" spans="1:6" ht="15">
      <c r="A4" s="266"/>
      <c r="B4" s="266"/>
      <c r="C4" s="266"/>
      <c r="D4" s="266"/>
      <c r="E4" s="266"/>
      <c r="F4" s="266"/>
    </row>
    <row r="6" spans="1:6" ht="31.5" customHeight="1">
      <c r="A6" s="386" t="s">
        <v>559</v>
      </c>
      <c r="B6" s="387"/>
      <c r="C6" s="109" t="s">
        <v>560</v>
      </c>
      <c r="D6" s="386" t="s">
        <v>561</v>
      </c>
      <c r="E6" s="387"/>
      <c r="F6" s="109" t="s">
        <v>560</v>
      </c>
    </row>
    <row r="7" spans="1:6" s="207" customFormat="1" ht="19.5" customHeight="1">
      <c r="A7" s="267">
        <v>1</v>
      </c>
      <c r="B7" s="268" t="s">
        <v>913</v>
      </c>
      <c r="C7" s="271">
        <f>'2.sz.mell.'!C7</f>
        <v>1722717504</v>
      </c>
      <c r="D7" s="267">
        <v>1</v>
      </c>
      <c r="E7" s="268" t="s">
        <v>24</v>
      </c>
      <c r="F7" s="269">
        <f>'2.sz.mell.'!F7</f>
        <v>1673707102</v>
      </c>
    </row>
    <row r="8" spans="1:6" s="207" customFormat="1" ht="19.5" customHeight="1">
      <c r="A8" s="267">
        <v>2</v>
      </c>
      <c r="B8" s="268" t="s">
        <v>62</v>
      </c>
      <c r="C8" s="271">
        <f>'2.sz.mell.'!C8</f>
        <v>602938</v>
      </c>
      <c r="D8" s="267">
        <v>2</v>
      </c>
      <c r="E8" s="268" t="s">
        <v>889</v>
      </c>
      <c r="F8" s="269">
        <f>'2.sz.mell.'!F8</f>
        <v>315622522</v>
      </c>
    </row>
    <row r="9" spans="1:6" s="207" customFormat="1" ht="19.5" customHeight="1">
      <c r="A9" s="267">
        <v>3</v>
      </c>
      <c r="B9" s="268" t="s">
        <v>914</v>
      </c>
      <c r="C9" s="271">
        <f>'2.sz.mell.'!C9</f>
        <v>1010528890</v>
      </c>
      <c r="D9" s="267">
        <v>3</v>
      </c>
      <c r="E9" s="268" t="s">
        <v>25</v>
      </c>
      <c r="F9" s="269">
        <f>'2.sz.mell.'!F9+'3.sz.mell.'!F17</f>
        <v>1166434966</v>
      </c>
    </row>
    <row r="10" spans="1:6" s="207" customFormat="1" ht="19.5" customHeight="1">
      <c r="A10" s="267">
        <v>4</v>
      </c>
      <c r="B10" s="268" t="s">
        <v>898</v>
      </c>
      <c r="C10" s="271">
        <f>'3.sz.mell.'!C11</f>
        <v>435757000</v>
      </c>
      <c r="D10" s="267">
        <v>4</v>
      </c>
      <c r="E10" s="268" t="s">
        <v>47</v>
      </c>
      <c r="F10" s="269">
        <f>'2.sz.mell.'!F10</f>
        <v>129759868</v>
      </c>
    </row>
    <row r="11" spans="1:6" s="207" customFormat="1" ht="19.5" customHeight="1">
      <c r="A11" s="267">
        <v>5</v>
      </c>
      <c r="B11" s="268" t="s">
        <v>899</v>
      </c>
      <c r="C11" s="271">
        <f>'3.sz.mell.'!C12</f>
        <v>2933412531</v>
      </c>
      <c r="D11" s="267">
        <v>5</v>
      </c>
      <c r="E11" s="268" t="s">
        <v>62</v>
      </c>
      <c r="F11" s="269">
        <f>'2.sz.mell.'!F11</f>
        <v>5001425</v>
      </c>
    </row>
    <row r="12" spans="1:6" s="207" customFormat="1" ht="19.5" customHeight="1">
      <c r="A12" s="267">
        <v>6</v>
      </c>
      <c r="B12" s="268" t="s">
        <v>16</v>
      </c>
      <c r="C12" s="271">
        <f>'2.sz.mell.'!C10</f>
        <v>830550000</v>
      </c>
      <c r="D12" s="267">
        <v>6</v>
      </c>
      <c r="E12" s="268" t="s">
        <v>917</v>
      </c>
      <c r="F12" s="269">
        <f>'2.sz.mell.'!F12</f>
        <v>408563575</v>
      </c>
    </row>
    <row r="13" spans="1:6" s="207" customFormat="1" ht="19.5" customHeight="1">
      <c r="A13" s="267">
        <v>7</v>
      </c>
      <c r="B13" s="268" t="s">
        <v>8</v>
      </c>
      <c r="C13" s="271">
        <f>'2.sz.mell.'!C11</f>
        <v>428896632</v>
      </c>
      <c r="D13" s="267">
        <v>7</v>
      </c>
      <c r="E13" s="268" t="s">
        <v>919</v>
      </c>
      <c r="F13" s="269">
        <f>'2.sz.mell.'!F13</f>
        <v>17000000</v>
      </c>
    </row>
    <row r="14" spans="1:6" s="207" customFormat="1" ht="19.5" customHeight="1">
      <c r="A14" s="267">
        <v>8</v>
      </c>
      <c r="B14" s="268" t="s">
        <v>900</v>
      </c>
      <c r="C14" s="271">
        <f>'3.sz.mell.'!C13</f>
        <v>56575400</v>
      </c>
      <c r="D14" s="267">
        <v>8</v>
      </c>
      <c r="E14" s="268" t="s">
        <v>921</v>
      </c>
      <c r="F14" s="269">
        <f>'2.sz.mell.'!F14</f>
        <v>232633850</v>
      </c>
    </row>
    <row r="15" spans="1:6" s="207" customFormat="1" ht="19.5" customHeight="1">
      <c r="A15" s="267">
        <v>9</v>
      </c>
      <c r="B15" s="268" t="s">
        <v>916</v>
      </c>
      <c r="C15" s="271">
        <f>'2.sz.mell.'!C12</f>
        <v>12000000</v>
      </c>
      <c r="D15" s="267">
        <v>9</v>
      </c>
      <c r="E15" s="268" t="s">
        <v>49</v>
      </c>
      <c r="F15" s="269">
        <f>'2.sz.mell.'!F15</f>
        <v>370952665</v>
      </c>
    </row>
    <row r="16" spans="1:6" s="207" customFormat="1" ht="19.5" customHeight="1">
      <c r="A16" s="267">
        <v>10</v>
      </c>
      <c r="B16" s="268" t="s">
        <v>918</v>
      </c>
      <c r="C16" s="271">
        <f>'2.sz.mell.'!C13</f>
        <v>1202042</v>
      </c>
      <c r="D16" s="267">
        <v>10</v>
      </c>
      <c r="E16" s="268" t="s">
        <v>61</v>
      </c>
      <c r="F16" s="269">
        <f>'3.sz.mell.'!F11</f>
        <v>3450934647</v>
      </c>
    </row>
    <row r="17" spans="1:6" s="207" customFormat="1" ht="19.5" customHeight="1">
      <c r="A17" s="267">
        <v>11</v>
      </c>
      <c r="B17" s="268" t="s">
        <v>902</v>
      </c>
      <c r="C17" s="271">
        <f>'3.sz.mell.'!C14</f>
        <v>0</v>
      </c>
      <c r="D17" s="267">
        <v>11</v>
      </c>
      <c r="E17" s="268" t="s">
        <v>50</v>
      </c>
      <c r="F17" s="269">
        <f>'3.sz.mell.'!F12</f>
        <v>160150563</v>
      </c>
    </row>
    <row r="18" spans="1:6" s="207" customFormat="1" ht="19.5" customHeight="1">
      <c r="A18" s="267">
        <v>12</v>
      </c>
      <c r="B18" s="268" t="s">
        <v>904</v>
      </c>
      <c r="C18" s="271">
        <f>'3.sz.mell.'!C15</f>
        <v>6758158</v>
      </c>
      <c r="D18" s="267">
        <v>12</v>
      </c>
      <c r="E18" s="268" t="s">
        <v>901</v>
      </c>
      <c r="F18" s="269">
        <f>'3.sz.mell.'!F13</f>
        <v>4418330</v>
      </c>
    </row>
    <row r="19" spans="1:6" s="207" customFormat="1" ht="19.5" customHeight="1">
      <c r="A19" s="267">
        <v>13</v>
      </c>
      <c r="B19" s="268" t="s">
        <v>928</v>
      </c>
      <c r="C19" s="271">
        <f>'2.sz.mell.'!C15+'3.sz.mell.'!C17</f>
        <v>193099395</v>
      </c>
      <c r="D19" s="267">
        <v>13</v>
      </c>
      <c r="E19" s="268" t="s">
        <v>903</v>
      </c>
      <c r="F19" s="269">
        <f>'3.sz.mell.'!F14</f>
        <v>13553914</v>
      </c>
    </row>
    <row r="20" spans="1:6" s="207" customFormat="1" ht="19.5" customHeight="1">
      <c r="A20" s="267">
        <v>14</v>
      </c>
      <c r="B20" s="268" t="s">
        <v>929</v>
      </c>
      <c r="C20" s="269">
        <f>'2.sz.mell.'!C14+'3.sz.mell.'!C16</f>
        <v>396480805</v>
      </c>
      <c r="D20" s="267">
        <v>14</v>
      </c>
      <c r="E20" s="268" t="s">
        <v>905</v>
      </c>
      <c r="F20" s="269">
        <f>'3.sz.mell.'!F15</f>
        <v>31400000</v>
      </c>
    </row>
    <row r="21" spans="1:6" s="207" customFormat="1" ht="19.5" customHeight="1">
      <c r="A21" s="267">
        <v>15</v>
      </c>
      <c r="B21" s="268" t="s">
        <v>923</v>
      </c>
      <c r="C21" s="269">
        <f>'2.sz.mell.'!C16</f>
        <v>0</v>
      </c>
      <c r="D21" s="267">
        <v>15</v>
      </c>
      <c r="E21" s="268" t="s">
        <v>930</v>
      </c>
      <c r="F21" s="269">
        <f>'2.sz.mell.'!F17</f>
        <v>48447868</v>
      </c>
    </row>
    <row r="22" spans="1:6" s="207" customFormat="1" ht="19.5" customHeight="1">
      <c r="A22" s="267"/>
      <c r="D22" s="267">
        <v>16</v>
      </c>
      <c r="E22" s="268" t="s">
        <v>931</v>
      </c>
      <c r="F22" s="269">
        <f>'2.sz.mell.'!F16+'3.sz.mell.'!F16</f>
        <v>0</v>
      </c>
    </row>
    <row r="23" spans="1:6" ht="30.75" customHeight="1">
      <c r="A23" s="107"/>
      <c r="B23" s="108" t="s">
        <v>562</v>
      </c>
      <c r="C23" s="270">
        <f>SUM(C7:C21)</f>
        <v>8028581295</v>
      </c>
      <c r="D23" s="107"/>
      <c r="E23" s="108" t="s">
        <v>563</v>
      </c>
      <c r="F23" s="270">
        <f>SUM(F7:F22)</f>
        <v>8028581295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79"/>
  <sheetViews>
    <sheetView zoomScalePageLayoutView="0" workbookViewId="0" topLeftCell="A43">
      <selection activeCell="B60" sqref="B60"/>
    </sheetView>
  </sheetViews>
  <sheetFormatPr defaultColWidth="2.75390625" defaultRowHeight="12.75"/>
  <cols>
    <col min="1" max="1" width="3.00390625" style="68" bestFit="1" customWidth="1"/>
    <col min="2" max="2" width="57.25390625" style="88" customWidth="1"/>
    <col min="3" max="3" width="6.375" style="63" customWidth="1"/>
    <col min="4" max="4" width="11.125" style="63" bestFit="1" customWidth="1"/>
    <col min="5" max="5" width="12.875" style="91" customWidth="1"/>
    <col min="6" max="80" width="9.125" style="63" customWidth="1"/>
    <col min="81" max="16384" width="2.75390625" style="63" customWidth="1"/>
  </cols>
  <sheetData>
    <row r="1" spans="1:5" ht="12.75">
      <c r="A1" s="68" t="s">
        <v>812</v>
      </c>
      <c r="E1" s="190" t="s">
        <v>613</v>
      </c>
    </row>
    <row r="3" spans="1:5" ht="15" customHeight="1">
      <c r="A3" s="411" t="s">
        <v>615</v>
      </c>
      <c r="B3" s="411"/>
      <c r="C3" s="411"/>
      <c r="D3" s="411"/>
      <c r="E3" s="411"/>
    </row>
    <row r="4" spans="1:5" ht="12.75">
      <c r="A4" s="412" t="s">
        <v>614</v>
      </c>
      <c r="B4" s="412"/>
      <c r="C4" s="412"/>
      <c r="D4" s="412"/>
      <c r="E4" s="412"/>
    </row>
    <row r="5" spans="1:5" ht="12.75">
      <c r="A5" s="63"/>
      <c r="B5" s="89"/>
      <c r="C5" s="410"/>
      <c r="D5" s="410"/>
      <c r="E5" s="410"/>
    </row>
    <row r="6" spans="1:5" s="65" customFormat="1" ht="12.75" customHeight="1">
      <c r="A6" s="70" t="s">
        <v>92</v>
      </c>
      <c r="B6" s="70" t="s">
        <v>93</v>
      </c>
      <c r="C6" s="70" t="s">
        <v>94</v>
      </c>
      <c r="D6" s="70"/>
      <c r="E6" s="64" t="s">
        <v>1071</v>
      </c>
    </row>
    <row r="7" spans="1:5" ht="12.75">
      <c r="A7" s="71" t="s">
        <v>96</v>
      </c>
      <c r="B7" s="75" t="s">
        <v>97</v>
      </c>
      <c r="C7" s="72" t="s">
        <v>98</v>
      </c>
      <c r="D7" s="72"/>
      <c r="E7" s="192" t="s">
        <v>99</v>
      </c>
    </row>
    <row r="8" spans="1:5" ht="12.75" customHeight="1">
      <c r="A8" s="161" t="s">
        <v>258</v>
      </c>
      <c r="B8" s="80" t="s">
        <v>259</v>
      </c>
      <c r="C8" s="74" t="s">
        <v>260</v>
      </c>
      <c r="D8" s="208"/>
      <c r="E8" s="209"/>
    </row>
    <row r="9" spans="1:5" ht="12.75" customHeight="1">
      <c r="A9" s="195">
        <v>56</v>
      </c>
      <c r="B9" s="149" t="s">
        <v>636</v>
      </c>
      <c r="C9" s="74" t="s">
        <v>637</v>
      </c>
      <c r="D9" s="208"/>
      <c r="E9" s="210">
        <v>4398487</v>
      </c>
    </row>
    <row r="10" spans="1:5" ht="12.75" customHeight="1">
      <c r="A10" s="198"/>
      <c r="B10" s="199" t="s">
        <v>747</v>
      </c>
      <c r="C10" s="148"/>
      <c r="D10" s="208">
        <v>34954</v>
      </c>
      <c r="E10" s="210"/>
    </row>
    <row r="11" spans="1:5" ht="12.75" customHeight="1">
      <c r="A11" s="198"/>
      <c r="B11" s="264" t="s">
        <v>1043</v>
      </c>
      <c r="C11" s="148"/>
      <c r="D11" s="208">
        <v>695500</v>
      </c>
      <c r="E11" s="210"/>
    </row>
    <row r="12" spans="1:5" ht="12.75" customHeight="1">
      <c r="A12" s="198"/>
      <c r="B12" s="264" t="s">
        <v>1083</v>
      </c>
      <c r="C12" s="148"/>
      <c r="D12" s="208">
        <v>549</v>
      </c>
      <c r="E12" s="210"/>
    </row>
    <row r="13" spans="1:5" ht="12.75" customHeight="1">
      <c r="A13" s="198"/>
      <c r="B13" s="264" t="s">
        <v>1082</v>
      </c>
      <c r="C13" s="148"/>
      <c r="D13" s="208">
        <v>3667484</v>
      </c>
      <c r="E13" s="210"/>
    </row>
    <row r="14" spans="1:5" ht="12.75" customHeight="1">
      <c r="A14" s="198">
        <v>57</v>
      </c>
      <c r="B14" s="199" t="s">
        <v>638</v>
      </c>
      <c r="C14" s="148" t="s">
        <v>639</v>
      </c>
      <c r="D14" s="208"/>
      <c r="E14" s="210"/>
    </row>
    <row r="15" spans="1:5" ht="12.75" customHeight="1">
      <c r="A15" s="197">
        <v>58</v>
      </c>
      <c r="B15" s="368" t="s">
        <v>712</v>
      </c>
      <c r="C15" s="165" t="s">
        <v>640</v>
      </c>
      <c r="D15" s="211"/>
      <c r="E15" s="212"/>
    </row>
    <row r="16" spans="1:5" ht="12.75" customHeight="1">
      <c r="A16" s="161">
        <v>59</v>
      </c>
      <c r="B16" s="166" t="s">
        <v>62</v>
      </c>
      <c r="C16" s="167" t="s">
        <v>261</v>
      </c>
      <c r="D16" s="213"/>
      <c r="E16" s="214">
        <f>SUM(E9:E15)</f>
        <v>4398487</v>
      </c>
    </row>
    <row r="17" spans="1:5" ht="12.75" customHeight="1">
      <c r="A17" s="161">
        <v>60</v>
      </c>
      <c r="B17" s="166" t="s">
        <v>262</v>
      </c>
      <c r="C17" s="167" t="s">
        <v>263</v>
      </c>
      <c r="D17" s="213"/>
      <c r="E17" s="214"/>
    </row>
    <row r="18" spans="1:5" ht="12.75" customHeight="1">
      <c r="A18" s="161">
        <v>61</v>
      </c>
      <c r="B18" s="168" t="s">
        <v>264</v>
      </c>
      <c r="C18" s="169" t="s">
        <v>265</v>
      </c>
      <c r="D18" s="215"/>
      <c r="E18" s="209"/>
    </row>
    <row r="19" spans="1:5" ht="12.75" customHeight="1">
      <c r="A19" s="161">
        <v>62</v>
      </c>
      <c r="B19" s="80" t="s">
        <v>266</v>
      </c>
      <c r="C19" s="74" t="s">
        <v>267</v>
      </c>
      <c r="D19" s="208"/>
      <c r="E19" s="210"/>
    </row>
    <row r="20" spans="1:5" ht="12.75" customHeight="1">
      <c r="A20" s="161">
        <v>63</v>
      </c>
      <c r="B20" s="80" t="s">
        <v>268</v>
      </c>
      <c r="C20" s="74" t="s">
        <v>269</v>
      </c>
      <c r="D20" s="208"/>
      <c r="E20" s="210">
        <v>406563575</v>
      </c>
    </row>
    <row r="21" spans="1:5" ht="12.75" customHeight="1">
      <c r="A21" s="161"/>
      <c r="B21" s="80" t="s">
        <v>737</v>
      </c>
      <c r="C21" s="74"/>
      <c r="D21" s="208">
        <v>1835000</v>
      </c>
      <c r="E21" s="210"/>
    </row>
    <row r="22" spans="1:5" ht="12.75" customHeight="1">
      <c r="A22" s="161"/>
      <c r="B22" s="80" t="s">
        <v>743</v>
      </c>
      <c r="C22" s="74"/>
      <c r="D22" s="208">
        <v>146334469</v>
      </c>
      <c r="E22" s="210"/>
    </row>
    <row r="23" spans="1:5" ht="12.75" customHeight="1">
      <c r="A23" s="161"/>
      <c r="B23" s="149" t="s">
        <v>508</v>
      </c>
      <c r="C23" s="74"/>
      <c r="D23" s="208">
        <v>1915000</v>
      </c>
      <c r="E23" s="210"/>
    </row>
    <row r="24" spans="1:5" ht="12.75" customHeight="1">
      <c r="A24" s="195"/>
      <c r="B24" s="369" t="s">
        <v>630</v>
      </c>
      <c r="C24" s="148"/>
      <c r="D24" s="208">
        <v>172479385</v>
      </c>
      <c r="E24" s="210"/>
    </row>
    <row r="25" spans="1:5" ht="12.75" customHeight="1">
      <c r="A25" s="198"/>
      <c r="B25" s="199" t="s">
        <v>877</v>
      </c>
      <c r="C25" s="148"/>
      <c r="D25" s="208">
        <v>55023449</v>
      </c>
      <c r="E25" s="210"/>
    </row>
    <row r="26" spans="1:5" ht="12.75" customHeight="1">
      <c r="A26" s="198"/>
      <c r="B26" s="199" t="s">
        <v>1084</v>
      </c>
      <c r="C26" s="148"/>
      <c r="D26" s="208">
        <v>25204612</v>
      </c>
      <c r="E26" s="210"/>
    </row>
    <row r="27" spans="1:5" ht="12.75" customHeight="1">
      <c r="A27" s="198"/>
      <c r="B27" s="199" t="s">
        <v>1085</v>
      </c>
      <c r="C27" s="148"/>
      <c r="D27" s="208">
        <v>3200160</v>
      </c>
      <c r="E27" s="210"/>
    </row>
    <row r="28" spans="1:5" ht="12.75" customHeight="1">
      <c r="A28" s="198"/>
      <c r="B28" s="199" t="s">
        <v>1098</v>
      </c>
      <c r="C28" s="148"/>
      <c r="D28" s="208">
        <v>571500</v>
      </c>
      <c r="E28" s="210"/>
    </row>
    <row r="29" spans="1:5" ht="12.75" customHeight="1">
      <c r="A29" s="198">
        <v>64</v>
      </c>
      <c r="B29" s="199" t="s">
        <v>270</v>
      </c>
      <c r="C29" s="148" t="s">
        <v>271</v>
      </c>
      <c r="D29" s="208"/>
      <c r="E29" s="210"/>
    </row>
    <row r="30" spans="1:5" ht="12.75" customHeight="1">
      <c r="A30" s="197">
        <v>65</v>
      </c>
      <c r="B30" s="370" t="s">
        <v>272</v>
      </c>
      <c r="C30" s="74" t="s">
        <v>273</v>
      </c>
      <c r="D30" s="208"/>
      <c r="E30" s="210">
        <f>SUM(D31:D34)</f>
        <v>17000000</v>
      </c>
    </row>
    <row r="31" spans="1:5" ht="12.75" customHeight="1">
      <c r="A31" s="161"/>
      <c r="B31" s="151" t="s">
        <v>514</v>
      </c>
      <c r="C31" s="148"/>
      <c r="D31" s="208">
        <v>3000000</v>
      </c>
      <c r="E31" s="210"/>
    </row>
    <row r="32" spans="1:5" ht="12.75" customHeight="1">
      <c r="A32" s="195"/>
      <c r="B32" s="151" t="s">
        <v>753</v>
      </c>
      <c r="C32" s="219"/>
      <c r="D32" s="208">
        <v>9000000</v>
      </c>
      <c r="E32" s="210"/>
    </row>
    <row r="33" spans="1:5" ht="12.75" customHeight="1">
      <c r="A33" s="198"/>
      <c r="B33" s="151" t="s">
        <v>816</v>
      </c>
      <c r="C33" s="221"/>
      <c r="D33" s="218">
        <v>3000000</v>
      </c>
      <c r="E33" s="210"/>
    </row>
    <row r="34" spans="1:5" ht="12.75" customHeight="1">
      <c r="A34" s="198"/>
      <c r="B34" s="199" t="s">
        <v>760</v>
      </c>
      <c r="C34" s="221"/>
      <c r="D34" s="218">
        <v>2000000</v>
      </c>
      <c r="E34" s="210"/>
    </row>
    <row r="35" spans="1:5" ht="12.75">
      <c r="A35" s="197">
        <v>66</v>
      </c>
      <c r="B35" s="150" t="s">
        <v>274</v>
      </c>
      <c r="C35" s="220" t="s">
        <v>275</v>
      </c>
      <c r="D35" s="208"/>
      <c r="E35" s="210"/>
    </row>
    <row r="36" spans="1:5" ht="12.75" customHeight="1">
      <c r="A36" s="161">
        <v>67</v>
      </c>
      <c r="B36" s="170" t="s">
        <v>276</v>
      </c>
      <c r="C36" s="74" t="s">
        <v>277</v>
      </c>
      <c r="D36" s="208"/>
      <c r="E36" s="210"/>
    </row>
    <row r="37" spans="1:5" ht="12.75" customHeight="1">
      <c r="A37" s="161">
        <v>68</v>
      </c>
      <c r="B37" s="170" t="s">
        <v>641</v>
      </c>
      <c r="C37" s="74" t="s">
        <v>279</v>
      </c>
      <c r="D37" s="208"/>
      <c r="E37" s="210"/>
    </row>
    <row r="38" spans="1:5" ht="12.75" customHeight="1">
      <c r="A38" s="161">
        <v>69</v>
      </c>
      <c r="B38" s="80" t="s">
        <v>278</v>
      </c>
      <c r="C38" s="74" t="s">
        <v>280</v>
      </c>
      <c r="D38" s="208"/>
      <c r="E38" s="210">
        <v>232633850</v>
      </c>
    </row>
    <row r="39" spans="1:5" ht="12.75" customHeight="1">
      <c r="A39" s="161"/>
      <c r="B39" s="80" t="s">
        <v>738</v>
      </c>
      <c r="C39" s="74"/>
      <c r="D39" s="208">
        <v>50000</v>
      </c>
      <c r="E39" s="210"/>
    </row>
    <row r="40" spans="1:5" ht="12.75" customHeight="1">
      <c r="A40" s="161"/>
      <c r="B40" s="80" t="s">
        <v>746</v>
      </c>
      <c r="C40" s="74"/>
      <c r="D40" s="208">
        <v>600000</v>
      </c>
      <c r="E40" s="210"/>
    </row>
    <row r="41" spans="1:5" ht="12.75" customHeight="1">
      <c r="A41" s="195"/>
      <c r="B41" s="149" t="s">
        <v>819</v>
      </c>
      <c r="C41" s="382"/>
      <c r="D41" s="211">
        <v>450000</v>
      </c>
      <c r="E41" s="210"/>
    </row>
    <row r="42" spans="1:5" ht="12.75" customHeight="1">
      <c r="A42" s="198"/>
      <c r="B42" s="199" t="s">
        <v>513</v>
      </c>
      <c r="C42" s="221"/>
      <c r="D42" s="367">
        <v>14000000</v>
      </c>
      <c r="E42" s="355"/>
    </row>
    <row r="43" spans="1:5" ht="12.75" customHeight="1">
      <c r="A43" s="198"/>
      <c r="B43" s="199" t="s">
        <v>1097</v>
      </c>
      <c r="C43" s="221"/>
      <c r="D43" s="367">
        <v>6310000</v>
      </c>
      <c r="E43" s="355"/>
    </row>
    <row r="44" spans="1:5" ht="12.75" customHeight="1">
      <c r="A44" s="198"/>
      <c r="B44" s="151" t="s">
        <v>892</v>
      </c>
      <c r="C44" s="221"/>
      <c r="D44" s="367">
        <v>10000000</v>
      </c>
      <c r="E44" s="355"/>
    </row>
    <row r="45" spans="1:5" ht="12.75" customHeight="1">
      <c r="A45" s="197"/>
      <c r="B45" s="150" t="s">
        <v>515</v>
      </c>
      <c r="C45" s="220"/>
      <c r="D45" s="215">
        <v>4165000</v>
      </c>
      <c r="E45" s="210"/>
    </row>
    <row r="46" spans="1:5" ht="12.75" customHeight="1">
      <c r="A46" s="161"/>
      <c r="B46" s="149" t="s">
        <v>749</v>
      </c>
      <c r="C46" s="74"/>
      <c r="D46" s="208">
        <v>5000000</v>
      </c>
      <c r="E46" s="210"/>
    </row>
    <row r="47" spans="1:5" ht="12.75" customHeight="1">
      <c r="A47" s="161"/>
      <c r="B47" s="199" t="s">
        <v>817</v>
      </c>
      <c r="C47" s="148"/>
      <c r="D47" s="208">
        <v>500000</v>
      </c>
      <c r="E47" s="210"/>
    </row>
    <row r="48" spans="1:5" ht="12.75" customHeight="1">
      <c r="A48" s="161"/>
      <c r="B48" s="151" t="s">
        <v>775</v>
      </c>
      <c r="C48" s="148"/>
      <c r="D48" s="208">
        <v>25000000</v>
      </c>
      <c r="E48" s="210"/>
    </row>
    <row r="49" spans="1:5" ht="12.75" customHeight="1">
      <c r="A49" s="161"/>
      <c r="B49" s="151" t="s">
        <v>757</v>
      </c>
      <c r="C49" s="148"/>
      <c r="D49" s="208">
        <v>10000000</v>
      </c>
      <c r="E49" s="210"/>
    </row>
    <row r="50" spans="1:5" ht="12.75" customHeight="1">
      <c r="A50" s="161"/>
      <c r="B50" s="150" t="s">
        <v>510</v>
      </c>
      <c r="C50" s="74"/>
      <c r="D50" s="208">
        <v>93000000</v>
      </c>
      <c r="E50" s="210"/>
    </row>
    <row r="51" spans="1:5" ht="12.75" customHeight="1">
      <c r="A51" s="161"/>
      <c r="B51" s="150" t="s">
        <v>758</v>
      </c>
      <c r="C51" s="74"/>
      <c r="D51" s="208">
        <v>5000000</v>
      </c>
      <c r="E51" s="210"/>
    </row>
    <row r="52" spans="1:5" ht="12.75" customHeight="1">
      <c r="A52" s="161"/>
      <c r="B52" s="150" t="s">
        <v>759</v>
      </c>
      <c r="C52" s="74"/>
      <c r="D52" s="208">
        <v>25886472</v>
      </c>
      <c r="E52" s="210"/>
    </row>
    <row r="53" spans="1:5" ht="12.75" customHeight="1">
      <c r="A53" s="161"/>
      <c r="B53" s="150" t="s">
        <v>1081</v>
      </c>
      <c r="C53" s="74"/>
      <c r="D53" s="208">
        <v>10000000</v>
      </c>
      <c r="E53" s="210"/>
    </row>
    <row r="54" spans="1:5" ht="12.75" customHeight="1">
      <c r="A54" s="161"/>
      <c r="B54" s="150" t="s">
        <v>1080</v>
      </c>
      <c r="C54" s="74"/>
      <c r="D54" s="208">
        <v>4000000</v>
      </c>
      <c r="E54" s="210"/>
    </row>
    <row r="55" spans="1:5" ht="12.75" customHeight="1">
      <c r="A55" s="161"/>
      <c r="B55" s="150" t="s">
        <v>1022</v>
      </c>
      <c r="C55" s="74"/>
      <c r="D55" s="208">
        <v>5402099</v>
      </c>
      <c r="E55" s="210"/>
    </row>
    <row r="56" spans="1:5" ht="12.75" customHeight="1">
      <c r="A56" s="195"/>
      <c r="B56" s="380" t="s">
        <v>511</v>
      </c>
      <c r="C56" s="74"/>
      <c r="D56" s="208">
        <v>1681279</v>
      </c>
      <c r="E56" s="210"/>
    </row>
    <row r="57" spans="1:5" ht="12.75" customHeight="1">
      <c r="A57" s="198"/>
      <c r="B57" s="199" t="s">
        <v>1087</v>
      </c>
      <c r="C57" s="148"/>
      <c r="D57" s="208">
        <v>550000</v>
      </c>
      <c r="E57" s="210"/>
    </row>
    <row r="58" spans="1:5" ht="12.75" customHeight="1">
      <c r="A58" s="198"/>
      <c r="B58" s="199" t="s">
        <v>1106</v>
      </c>
      <c r="C58" s="148"/>
      <c r="D58" s="208">
        <v>11000000</v>
      </c>
      <c r="E58" s="210"/>
    </row>
    <row r="59" spans="1:5" ht="12.75" customHeight="1">
      <c r="A59" s="198"/>
      <c r="B59" s="199" t="s">
        <v>1108</v>
      </c>
      <c r="C59" s="148"/>
      <c r="D59" s="208">
        <v>39000</v>
      </c>
      <c r="E59" s="210"/>
    </row>
    <row r="60" spans="1:5" ht="12.75" customHeight="1">
      <c r="A60" s="198">
        <v>70</v>
      </c>
      <c r="B60" s="383" t="s">
        <v>49</v>
      </c>
      <c r="C60" s="148" t="s">
        <v>642</v>
      </c>
      <c r="D60" s="208"/>
      <c r="E60" s="210">
        <v>370952665</v>
      </c>
    </row>
    <row r="61" spans="1:5" ht="12.75" customHeight="1">
      <c r="A61" s="198"/>
      <c r="B61" s="383" t="s">
        <v>739</v>
      </c>
      <c r="C61" s="148"/>
      <c r="D61" s="208">
        <v>0</v>
      </c>
      <c r="E61" s="210"/>
    </row>
    <row r="62" spans="1:5" ht="12.75" customHeight="1">
      <c r="A62" s="197"/>
      <c r="B62" s="381" t="s">
        <v>509</v>
      </c>
      <c r="C62" s="74"/>
      <c r="D62" s="208">
        <v>197381536</v>
      </c>
      <c r="E62" s="210"/>
    </row>
    <row r="63" spans="1:5" ht="12.75" customHeight="1">
      <c r="A63" s="161"/>
      <c r="B63" s="151" t="s">
        <v>740</v>
      </c>
      <c r="C63" s="148"/>
      <c r="D63" s="208">
        <v>0</v>
      </c>
      <c r="E63" s="210"/>
    </row>
    <row r="64" spans="1:5" ht="12.75" customHeight="1">
      <c r="A64" s="195"/>
      <c r="B64" s="196" t="s">
        <v>741</v>
      </c>
      <c r="C64" s="219"/>
      <c r="D64" s="208">
        <v>2346000</v>
      </c>
      <c r="E64" s="210"/>
    </row>
    <row r="65" spans="1:5" ht="12.75" customHeight="1">
      <c r="A65" s="198"/>
      <c r="B65" s="151" t="s">
        <v>932</v>
      </c>
      <c r="C65" s="221"/>
      <c r="D65" s="218">
        <v>26673413</v>
      </c>
      <c r="E65" s="210"/>
    </row>
    <row r="66" spans="1:5" ht="12.75" customHeight="1">
      <c r="A66" s="197"/>
      <c r="B66" s="261" t="s">
        <v>511</v>
      </c>
      <c r="C66" s="262"/>
      <c r="D66" s="208">
        <v>964000</v>
      </c>
      <c r="E66" s="210"/>
    </row>
    <row r="67" spans="1:5" ht="12.75" customHeight="1">
      <c r="A67" s="161"/>
      <c r="B67" s="151" t="s">
        <v>512</v>
      </c>
      <c r="C67" s="148"/>
      <c r="D67" s="208">
        <v>18929286</v>
      </c>
      <c r="E67" s="210"/>
    </row>
    <row r="68" spans="1:5" ht="12.75" customHeight="1">
      <c r="A68" s="161"/>
      <c r="B68" s="151" t="s">
        <v>818</v>
      </c>
      <c r="C68" s="148"/>
      <c r="D68" s="208">
        <v>1274697</v>
      </c>
      <c r="E68" s="210"/>
    </row>
    <row r="69" spans="1:5" ht="12.75" customHeight="1">
      <c r="A69" s="161"/>
      <c r="B69" s="151" t="s">
        <v>768</v>
      </c>
      <c r="C69" s="148"/>
      <c r="D69" s="208">
        <v>0</v>
      </c>
      <c r="E69" s="210"/>
    </row>
    <row r="70" spans="1:5" ht="12.75" customHeight="1">
      <c r="A70" s="161"/>
      <c r="B70" s="151" t="s">
        <v>1029</v>
      </c>
      <c r="C70" s="148"/>
      <c r="D70" s="208">
        <v>0</v>
      </c>
      <c r="E70" s="210"/>
    </row>
    <row r="71" spans="1:5" ht="12.75" customHeight="1">
      <c r="A71" s="161"/>
      <c r="B71" s="151" t="s">
        <v>1044</v>
      </c>
      <c r="C71" s="148"/>
      <c r="D71" s="208">
        <v>920102</v>
      </c>
      <c r="E71" s="210"/>
    </row>
    <row r="72" spans="1:5" ht="12.75" customHeight="1">
      <c r="A72" s="161"/>
      <c r="B72" s="151" t="s">
        <v>1045</v>
      </c>
      <c r="C72" s="148"/>
      <c r="D72" s="208">
        <v>33819112</v>
      </c>
      <c r="E72" s="210"/>
    </row>
    <row r="73" spans="1:5" ht="12.75" customHeight="1">
      <c r="A73" s="161"/>
      <c r="B73" s="151" t="s">
        <v>1076</v>
      </c>
      <c r="C73" s="148"/>
      <c r="D73" s="208">
        <v>0</v>
      </c>
      <c r="E73" s="210"/>
    </row>
    <row r="74" spans="1:5" ht="12.75" customHeight="1">
      <c r="A74" s="161"/>
      <c r="B74" s="151" t="s">
        <v>1077</v>
      </c>
      <c r="C74" s="148"/>
      <c r="D74" s="208">
        <v>0</v>
      </c>
      <c r="E74" s="210"/>
    </row>
    <row r="75" spans="1:5" ht="12.75" customHeight="1">
      <c r="A75" s="161"/>
      <c r="B75" s="151" t="s">
        <v>1078</v>
      </c>
      <c r="C75" s="148"/>
      <c r="D75" s="208">
        <v>11377000</v>
      </c>
      <c r="E75" s="210"/>
    </row>
    <row r="76" spans="1:5" ht="12.75" customHeight="1">
      <c r="A76" s="161"/>
      <c r="B76" s="151" t="s">
        <v>1099</v>
      </c>
      <c r="C76" s="148"/>
      <c r="D76" s="208">
        <v>67653848</v>
      </c>
      <c r="E76" s="210"/>
    </row>
    <row r="77" spans="1:5" ht="12.75" customHeight="1">
      <c r="A77" s="161"/>
      <c r="B77" s="151" t="s">
        <v>1100</v>
      </c>
      <c r="C77" s="148"/>
      <c r="D77" s="208">
        <v>9613671</v>
      </c>
      <c r="E77" s="210"/>
    </row>
    <row r="78" spans="1:5" ht="12.75" customHeight="1">
      <c r="A78" s="161"/>
      <c r="B78" s="151" t="s">
        <v>1107</v>
      </c>
      <c r="C78" s="148"/>
      <c r="D78" s="208">
        <v>0</v>
      </c>
      <c r="E78" s="210"/>
    </row>
    <row r="79" spans="1:5" ht="12.75" customHeight="1">
      <c r="A79" s="162">
        <v>71</v>
      </c>
      <c r="B79" s="362" t="s">
        <v>713</v>
      </c>
      <c r="C79" s="361" t="s">
        <v>76</v>
      </c>
      <c r="D79" s="216"/>
      <c r="E79" s="217">
        <f>E8+E16+E17+E18+E19+E20+E29+E30+E35+E36+E37+E38+E60</f>
        <v>1031548577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5511811023622047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8"/>
  <sheetViews>
    <sheetView zoomScalePageLayoutView="0" workbookViewId="0" topLeftCell="A1">
      <selection activeCell="D5" sqref="D5"/>
    </sheetView>
  </sheetViews>
  <sheetFormatPr defaultColWidth="2.75390625" defaultRowHeight="12.75"/>
  <cols>
    <col min="1" max="1" width="4.125" style="156" customWidth="1"/>
    <col min="2" max="2" width="63.125" style="63" customWidth="1"/>
    <col min="3" max="3" width="8.25390625" style="63" bestFit="1" customWidth="1"/>
    <col min="4" max="4" width="15.375" style="87" bestFit="1" customWidth="1"/>
    <col min="5" max="191" width="9.125" style="63" customWidth="1"/>
    <col min="192" max="16384" width="2.75390625" style="63" customWidth="1"/>
  </cols>
  <sheetData>
    <row r="1" spans="1:4" ht="15" customHeight="1">
      <c r="A1" s="187" t="s">
        <v>812</v>
      </c>
      <c r="D1" s="188" t="s">
        <v>616</v>
      </c>
    </row>
    <row r="2" spans="1:4" ht="15" customHeight="1">
      <c r="A2" s="187"/>
      <c r="D2" s="188"/>
    </row>
    <row r="3" spans="1:4" ht="12.75">
      <c r="A3" s="409" t="s">
        <v>507</v>
      </c>
      <c r="B3" s="409"/>
      <c r="C3" s="409"/>
      <c r="D3" s="409"/>
    </row>
    <row r="4" spans="2:4" ht="12.75">
      <c r="B4" s="157"/>
      <c r="C4" s="157"/>
      <c r="D4" s="155"/>
    </row>
    <row r="5" spans="1:4" s="65" customFormat="1" ht="22.5" customHeight="1">
      <c r="A5" s="158" t="s">
        <v>92</v>
      </c>
      <c r="B5" s="159" t="s">
        <v>93</v>
      </c>
      <c r="C5" s="70" t="s">
        <v>94</v>
      </c>
      <c r="D5" s="64" t="s">
        <v>1105</v>
      </c>
    </row>
    <row r="6" spans="1:4" ht="12.75">
      <c r="A6" s="160" t="s">
        <v>96</v>
      </c>
      <c r="B6" s="72" t="s">
        <v>97</v>
      </c>
      <c r="C6" s="72" t="s">
        <v>98</v>
      </c>
      <c r="D6" s="86" t="s">
        <v>99</v>
      </c>
    </row>
    <row r="7" spans="1:4" ht="12.75" customHeight="1">
      <c r="A7" s="161" t="s">
        <v>100</v>
      </c>
      <c r="B7" s="72" t="s">
        <v>101</v>
      </c>
      <c r="C7" s="73" t="s">
        <v>102</v>
      </c>
      <c r="D7" s="210">
        <v>214644250</v>
      </c>
    </row>
    <row r="8" spans="1:4" ht="12.75" customHeight="1">
      <c r="A8" s="161" t="s">
        <v>103</v>
      </c>
      <c r="B8" s="72" t="s">
        <v>104</v>
      </c>
      <c r="C8" s="74" t="s">
        <v>105</v>
      </c>
      <c r="D8" s="210"/>
    </row>
    <row r="9" spans="1:4" ht="12.75" customHeight="1">
      <c r="A9" s="161" t="s">
        <v>106</v>
      </c>
      <c r="B9" s="72" t="s">
        <v>107</v>
      </c>
      <c r="C9" s="74" t="s">
        <v>108</v>
      </c>
      <c r="D9" s="210">
        <v>19798750</v>
      </c>
    </row>
    <row r="10" spans="1:4" ht="12.75" customHeight="1">
      <c r="A10" s="161" t="s">
        <v>109</v>
      </c>
      <c r="B10" s="75" t="s">
        <v>110</v>
      </c>
      <c r="C10" s="74" t="s">
        <v>111</v>
      </c>
      <c r="D10" s="210"/>
    </row>
    <row r="11" spans="1:4" ht="12.75" customHeight="1">
      <c r="A11" s="161" t="s">
        <v>112</v>
      </c>
      <c r="B11" s="75" t="s">
        <v>113</v>
      </c>
      <c r="C11" s="74" t="s">
        <v>114</v>
      </c>
      <c r="D11" s="210"/>
    </row>
    <row r="12" spans="1:4" ht="12.75" customHeight="1">
      <c r="A12" s="161" t="s">
        <v>115</v>
      </c>
      <c r="B12" s="75" t="s">
        <v>116</v>
      </c>
      <c r="C12" s="74" t="s">
        <v>117</v>
      </c>
      <c r="D12" s="210">
        <v>518000</v>
      </c>
    </row>
    <row r="13" spans="1:4" ht="12.75" customHeight="1">
      <c r="A13" s="161" t="s">
        <v>118</v>
      </c>
      <c r="B13" s="75" t="s">
        <v>119</v>
      </c>
      <c r="C13" s="74" t="s">
        <v>120</v>
      </c>
      <c r="D13" s="210">
        <v>12593000</v>
      </c>
    </row>
    <row r="14" spans="1:4" ht="12.75" customHeight="1">
      <c r="A14" s="161" t="s">
        <v>121</v>
      </c>
      <c r="B14" s="75" t="s">
        <v>122</v>
      </c>
      <c r="C14" s="74" t="s">
        <v>123</v>
      </c>
      <c r="D14" s="210"/>
    </row>
    <row r="15" spans="1:4" ht="12.75" customHeight="1">
      <c r="A15" s="161" t="s">
        <v>124</v>
      </c>
      <c r="B15" s="75" t="s">
        <v>125</v>
      </c>
      <c r="C15" s="74" t="s">
        <v>126</v>
      </c>
      <c r="D15" s="210">
        <v>1449000</v>
      </c>
    </row>
    <row r="16" spans="1:4" ht="12.75" customHeight="1">
      <c r="A16" s="161" t="s">
        <v>127</v>
      </c>
      <c r="B16" s="75" t="s">
        <v>128</v>
      </c>
      <c r="C16" s="74" t="s">
        <v>129</v>
      </c>
      <c r="D16" s="210">
        <v>1575000</v>
      </c>
    </row>
    <row r="17" spans="1:4" ht="12.75" customHeight="1">
      <c r="A17" s="161" t="s">
        <v>130</v>
      </c>
      <c r="B17" s="75" t="s">
        <v>131</v>
      </c>
      <c r="C17" s="74" t="s">
        <v>132</v>
      </c>
      <c r="D17" s="210"/>
    </row>
    <row r="18" spans="1:4" s="66" customFormat="1" ht="12.75" customHeight="1">
      <c r="A18" s="161" t="s">
        <v>133</v>
      </c>
      <c r="B18" s="75" t="s">
        <v>134</v>
      </c>
      <c r="C18" s="74" t="s">
        <v>135</v>
      </c>
      <c r="D18" s="210">
        <v>1100000</v>
      </c>
    </row>
    <row r="19" spans="1:4" s="66" customFormat="1" ht="12.75" customHeight="1">
      <c r="A19" s="161" t="s">
        <v>136</v>
      </c>
      <c r="B19" s="75" t="s">
        <v>137</v>
      </c>
      <c r="C19" s="74" t="s">
        <v>138</v>
      </c>
      <c r="D19" s="210">
        <v>6998000</v>
      </c>
    </row>
    <row r="20" spans="1:4" s="163" customFormat="1" ht="12.75" customHeight="1">
      <c r="A20" s="162" t="s">
        <v>139</v>
      </c>
      <c r="B20" s="77" t="s">
        <v>140</v>
      </c>
      <c r="C20" s="78" t="s">
        <v>141</v>
      </c>
      <c r="D20" s="210">
        <f>SUM(D7:D19)</f>
        <v>258676000</v>
      </c>
    </row>
    <row r="21" spans="1:4" ht="12.75" customHeight="1">
      <c r="A21" s="161" t="s">
        <v>142</v>
      </c>
      <c r="B21" s="75" t="s">
        <v>143</v>
      </c>
      <c r="C21" s="74" t="s">
        <v>144</v>
      </c>
      <c r="D21" s="210"/>
    </row>
    <row r="22" spans="1:4" ht="25.5">
      <c r="A22" s="161" t="s">
        <v>145</v>
      </c>
      <c r="B22" s="75" t="s">
        <v>146</v>
      </c>
      <c r="C22" s="74" t="s">
        <v>147</v>
      </c>
      <c r="D22" s="210">
        <v>11226000</v>
      </c>
    </row>
    <row r="23" spans="1:4" ht="12.75" customHeight="1">
      <c r="A23" s="161" t="s">
        <v>148</v>
      </c>
      <c r="B23" s="72" t="s">
        <v>149</v>
      </c>
      <c r="C23" s="74" t="s">
        <v>150</v>
      </c>
      <c r="D23" s="210">
        <v>3500000</v>
      </c>
    </row>
    <row r="24" spans="1:4" s="67" customFormat="1" ht="12.75" customHeight="1">
      <c r="A24" s="162" t="s">
        <v>151</v>
      </c>
      <c r="B24" s="77" t="s">
        <v>152</v>
      </c>
      <c r="C24" s="78" t="s">
        <v>153</v>
      </c>
      <c r="D24" s="210">
        <f>SUM(D21:D23)</f>
        <v>14726000</v>
      </c>
    </row>
    <row r="25" spans="1:4" s="67" customFormat="1" ht="12.75" customHeight="1">
      <c r="A25" s="162" t="s">
        <v>154</v>
      </c>
      <c r="B25" s="77" t="s">
        <v>155</v>
      </c>
      <c r="C25" s="78" t="s">
        <v>72</v>
      </c>
      <c r="D25" s="217">
        <f>D20+D24</f>
        <v>273402000</v>
      </c>
    </row>
    <row r="26" spans="1:4" s="67" customFormat="1" ht="12.75" customHeight="1">
      <c r="A26" s="162" t="s">
        <v>156</v>
      </c>
      <c r="B26" s="77" t="s">
        <v>157</v>
      </c>
      <c r="C26" s="78" t="s">
        <v>73</v>
      </c>
      <c r="D26" s="217">
        <v>67017800</v>
      </c>
    </row>
    <row r="27" spans="1:4" ht="12.75" customHeight="1">
      <c r="A27" s="161" t="s">
        <v>158</v>
      </c>
      <c r="B27" s="75" t="s">
        <v>159</v>
      </c>
      <c r="C27" s="74" t="s">
        <v>160</v>
      </c>
      <c r="D27" s="210">
        <v>900000</v>
      </c>
    </row>
    <row r="28" spans="1:4" ht="12.75" customHeight="1">
      <c r="A28" s="161" t="s">
        <v>161</v>
      </c>
      <c r="B28" s="75" t="s">
        <v>162</v>
      </c>
      <c r="C28" s="74" t="s">
        <v>163</v>
      </c>
      <c r="D28" s="210">
        <v>20000000</v>
      </c>
    </row>
    <row r="29" spans="1:4" ht="12.75" customHeight="1">
      <c r="A29" s="161" t="s">
        <v>164</v>
      </c>
      <c r="B29" s="75" t="s">
        <v>165</v>
      </c>
      <c r="C29" s="74" t="s">
        <v>166</v>
      </c>
      <c r="D29" s="210"/>
    </row>
    <row r="30" spans="1:4" ht="12.75" customHeight="1">
      <c r="A30" s="162" t="s">
        <v>167</v>
      </c>
      <c r="B30" s="77" t="s">
        <v>168</v>
      </c>
      <c r="C30" s="78" t="s">
        <v>169</v>
      </c>
      <c r="D30" s="210">
        <f>SUM(D27:D29)</f>
        <v>20900000</v>
      </c>
    </row>
    <row r="31" spans="1:4" ht="12.75" customHeight="1">
      <c r="A31" s="161" t="s">
        <v>170</v>
      </c>
      <c r="B31" s="75" t="s">
        <v>171</v>
      </c>
      <c r="C31" s="74" t="s">
        <v>172</v>
      </c>
      <c r="D31" s="210">
        <v>8381000</v>
      </c>
    </row>
    <row r="32" spans="1:4" ht="12.75" customHeight="1">
      <c r="A32" s="161" t="s">
        <v>173</v>
      </c>
      <c r="B32" s="75" t="s">
        <v>174</v>
      </c>
      <c r="C32" s="74" t="s">
        <v>175</v>
      </c>
      <c r="D32" s="210">
        <v>2150000</v>
      </c>
    </row>
    <row r="33" spans="1:4" ht="12.75" customHeight="1">
      <c r="A33" s="162" t="s">
        <v>176</v>
      </c>
      <c r="B33" s="77" t="s">
        <v>177</v>
      </c>
      <c r="C33" s="78" t="s">
        <v>178</v>
      </c>
      <c r="D33" s="210">
        <f>SUM(D31:D32)</f>
        <v>10531000</v>
      </c>
    </row>
    <row r="34" spans="1:4" ht="12.75" customHeight="1">
      <c r="A34" s="161" t="s">
        <v>179</v>
      </c>
      <c r="B34" s="75" t="s">
        <v>180</v>
      </c>
      <c r="C34" s="74" t="s">
        <v>181</v>
      </c>
      <c r="D34" s="210">
        <v>11550000</v>
      </c>
    </row>
    <row r="35" spans="1:4" ht="12.75" customHeight="1">
      <c r="A35" s="161" t="s">
        <v>182</v>
      </c>
      <c r="B35" s="75" t="s">
        <v>183</v>
      </c>
      <c r="C35" s="74" t="s">
        <v>184</v>
      </c>
      <c r="D35" s="210"/>
    </row>
    <row r="36" spans="1:4" ht="12.75" customHeight="1">
      <c r="A36" s="161" t="s">
        <v>185</v>
      </c>
      <c r="B36" s="75" t="s">
        <v>186</v>
      </c>
      <c r="C36" s="74" t="s">
        <v>187</v>
      </c>
      <c r="D36" s="210">
        <v>800000</v>
      </c>
    </row>
    <row r="37" spans="1:4" ht="12.75" customHeight="1">
      <c r="A37" s="161" t="s">
        <v>188</v>
      </c>
      <c r="B37" s="75" t="s">
        <v>189</v>
      </c>
      <c r="C37" s="74" t="s">
        <v>190</v>
      </c>
      <c r="D37" s="210">
        <v>4000000</v>
      </c>
    </row>
    <row r="38" spans="1:4" ht="12.75" customHeight="1">
      <c r="A38" s="161" t="s">
        <v>191</v>
      </c>
      <c r="B38" s="79" t="s">
        <v>192</v>
      </c>
      <c r="C38" s="74" t="s">
        <v>193</v>
      </c>
      <c r="D38" s="210">
        <v>8400000</v>
      </c>
    </row>
    <row r="39" spans="1:4" ht="12.75" customHeight="1">
      <c r="A39" s="161" t="s">
        <v>194</v>
      </c>
      <c r="B39" s="72" t="s">
        <v>195</v>
      </c>
      <c r="C39" s="74" t="s">
        <v>196</v>
      </c>
      <c r="D39" s="210"/>
    </row>
    <row r="40" spans="1:4" ht="12.75" customHeight="1">
      <c r="A40" s="161" t="s">
        <v>197</v>
      </c>
      <c r="B40" s="75" t="s">
        <v>198</v>
      </c>
      <c r="C40" s="74" t="s">
        <v>199</v>
      </c>
      <c r="D40" s="210">
        <v>26060000</v>
      </c>
    </row>
    <row r="41" spans="1:4" ht="12.75" customHeight="1">
      <c r="A41" s="162" t="s">
        <v>200</v>
      </c>
      <c r="B41" s="77" t="s">
        <v>201</v>
      </c>
      <c r="C41" s="78" t="s">
        <v>202</v>
      </c>
      <c r="D41" s="210">
        <f>SUM(D34:D40)</f>
        <v>50810000</v>
      </c>
    </row>
    <row r="42" spans="1:4" ht="12.75" customHeight="1">
      <c r="A42" s="161" t="s">
        <v>203</v>
      </c>
      <c r="B42" s="75" t="s">
        <v>204</v>
      </c>
      <c r="C42" s="74" t="s">
        <v>205</v>
      </c>
      <c r="D42" s="210">
        <v>1030000</v>
      </c>
    </row>
    <row r="43" spans="1:4" ht="12.75" customHeight="1">
      <c r="A43" s="161" t="s">
        <v>206</v>
      </c>
      <c r="B43" s="75" t="s">
        <v>207</v>
      </c>
      <c r="C43" s="74" t="s">
        <v>208</v>
      </c>
      <c r="D43" s="210">
        <v>900000</v>
      </c>
    </row>
    <row r="44" spans="1:4" ht="12.75" customHeight="1">
      <c r="A44" s="162" t="s">
        <v>209</v>
      </c>
      <c r="B44" s="77" t="s">
        <v>210</v>
      </c>
      <c r="C44" s="78" t="s">
        <v>211</v>
      </c>
      <c r="D44" s="210">
        <f>SUM(D42:D43)</f>
        <v>1930000</v>
      </c>
    </row>
    <row r="45" spans="1:4" ht="12.75" customHeight="1">
      <c r="A45" s="161" t="s">
        <v>212</v>
      </c>
      <c r="B45" s="75" t="s">
        <v>213</v>
      </c>
      <c r="C45" s="74" t="s">
        <v>214</v>
      </c>
      <c r="D45" s="210">
        <v>16525000</v>
      </c>
    </row>
    <row r="46" spans="1:4" ht="12.75" customHeight="1">
      <c r="A46" s="161" t="s">
        <v>215</v>
      </c>
      <c r="B46" s="75" t="s">
        <v>216</v>
      </c>
      <c r="C46" s="74" t="s">
        <v>217</v>
      </c>
      <c r="D46" s="210">
        <v>2500000</v>
      </c>
    </row>
    <row r="47" spans="1:4" ht="12.75" customHeight="1">
      <c r="A47" s="161" t="s">
        <v>218</v>
      </c>
      <c r="B47" s="75" t="s">
        <v>219</v>
      </c>
      <c r="C47" s="74" t="s">
        <v>220</v>
      </c>
      <c r="D47" s="210"/>
    </row>
    <row r="48" spans="1:4" ht="12.75" customHeight="1">
      <c r="A48" s="161" t="s">
        <v>221</v>
      </c>
      <c r="B48" s="75" t="s">
        <v>222</v>
      </c>
      <c r="C48" s="74" t="s">
        <v>223</v>
      </c>
      <c r="D48" s="210"/>
    </row>
    <row r="49" spans="1:4" ht="12.75" customHeight="1">
      <c r="A49" s="161" t="s">
        <v>224</v>
      </c>
      <c r="B49" s="75" t="s">
        <v>225</v>
      </c>
      <c r="C49" s="74" t="s">
        <v>226</v>
      </c>
      <c r="D49" s="210">
        <v>16911500</v>
      </c>
    </row>
    <row r="50" spans="1:4" ht="12.75" customHeight="1">
      <c r="A50" s="162" t="s">
        <v>227</v>
      </c>
      <c r="B50" s="77" t="s">
        <v>228</v>
      </c>
      <c r="C50" s="78" t="s">
        <v>229</v>
      </c>
      <c r="D50" s="210">
        <f>SUM(D45:D49)</f>
        <v>35936500</v>
      </c>
    </row>
    <row r="51" spans="1:4" s="67" customFormat="1" ht="12.75" customHeight="1">
      <c r="A51" s="162" t="s">
        <v>230</v>
      </c>
      <c r="B51" s="77" t="s">
        <v>231</v>
      </c>
      <c r="C51" s="78" t="s">
        <v>74</v>
      </c>
      <c r="D51" s="217">
        <f>D30+D33+D41+D44+D50</f>
        <v>120107500</v>
      </c>
    </row>
    <row r="52" spans="1:4" ht="12.75" customHeight="1">
      <c r="A52" s="161" t="s">
        <v>232</v>
      </c>
      <c r="B52" s="80" t="s">
        <v>233</v>
      </c>
      <c r="C52" s="74" t="s">
        <v>234</v>
      </c>
      <c r="D52" s="210"/>
    </row>
    <row r="53" spans="1:4" ht="12.75" customHeight="1">
      <c r="A53" s="161" t="s">
        <v>235</v>
      </c>
      <c r="B53" s="80" t="s">
        <v>236</v>
      </c>
      <c r="C53" s="74" t="s">
        <v>237</v>
      </c>
      <c r="D53" s="210"/>
    </row>
    <row r="54" spans="1:4" ht="12.75" customHeight="1">
      <c r="A54" s="161" t="s">
        <v>238</v>
      </c>
      <c r="B54" s="81" t="s">
        <v>239</v>
      </c>
      <c r="C54" s="74" t="s">
        <v>240</v>
      </c>
      <c r="D54" s="210"/>
    </row>
    <row r="55" spans="1:4" ht="12.75" customHeight="1">
      <c r="A55" s="161" t="s">
        <v>241</v>
      </c>
      <c r="B55" s="81" t="s">
        <v>242</v>
      </c>
      <c r="C55" s="74" t="s">
        <v>243</v>
      </c>
      <c r="D55" s="210"/>
    </row>
    <row r="56" spans="1:4" ht="12.75" customHeight="1">
      <c r="A56" s="161" t="s">
        <v>244</v>
      </c>
      <c r="B56" s="81" t="s">
        <v>245</v>
      </c>
      <c r="C56" s="74" t="s">
        <v>246</v>
      </c>
      <c r="D56" s="210"/>
    </row>
    <row r="57" spans="1:4" ht="12.75" customHeight="1">
      <c r="A57" s="161" t="s">
        <v>247</v>
      </c>
      <c r="B57" s="80" t="s">
        <v>248</v>
      </c>
      <c r="C57" s="74" t="s">
        <v>249</v>
      </c>
      <c r="D57" s="210"/>
    </row>
    <row r="58" spans="1:4" ht="12.75" customHeight="1">
      <c r="A58" s="161" t="s">
        <v>250</v>
      </c>
      <c r="B58" s="80" t="s">
        <v>251</v>
      </c>
      <c r="C58" s="74" t="s">
        <v>252</v>
      </c>
      <c r="D58" s="210"/>
    </row>
    <row r="59" spans="1:4" ht="12.75" customHeight="1">
      <c r="A59" s="161" t="s">
        <v>253</v>
      </c>
      <c r="B59" s="80" t="s">
        <v>254</v>
      </c>
      <c r="C59" s="74" t="s">
        <v>255</v>
      </c>
      <c r="D59" s="210"/>
    </row>
    <row r="60" spans="1:4" s="67" customFormat="1" ht="12.75" customHeight="1">
      <c r="A60" s="162" t="s">
        <v>256</v>
      </c>
      <c r="B60" s="82" t="s">
        <v>257</v>
      </c>
      <c r="C60" s="78" t="s">
        <v>75</v>
      </c>
      <c r="D60" s="217">
        <f>SUM(D52:D59)</f>
        <v>0</v>
      </c>
    </row>
    <row r="61" spans="1:4" ht="12.75" customHeight="1">
      <c r="A61" s="161" t="s">
        <v>258</v>
      </c>
      <c r="B61" s="80" t="s">
        <v>259</v>
      </c>
      <c r="C61" s="74" t="s">
        <v>260</v>
      </c>
      <c r="D61" s="210"/>
    </row>
    <row r="62" spans="1:4" ht="12.75" customHeight="1">
      <c r="A62" s="161">
        <v>56</v>
      </c>
      <c r="B62" s="80" t="s">
        <v>636</v>
      </c>
      <c r="C62" s="74" t="s">
        <v>637</v>
      </c>
      <c r="D62" s="210"/>
    </row>
    <row r="63" spans="1:4" ht="12.75" customHeight="1">
      <c r="A63" s="161">
        <v>57</v>
      </c>
      <c r="B63" s="80" t="s">
        <v>638</v>
      </c>
      <c r="C63" s="74" t="s">
        <v>639</v>
      </c>
      <c r="D63" s="210"/>
    </row>
    <row r="64" spans="1:4" ht="12.75" customHeight="1">
      <c r="A64" s="161">
        <v>58</v>
      </c>
      <c r="B64" s="164" t="s">
        <v>712</v>
      </c>
      <c r="C64" s="165" t="s">
        <v>640</v>
      </c>
      <c r="D64" s="212"/>
    </row>
    <row r="65" spans="1:4" ht="12.75" customHeight="1">
      <c r="A65" s="161">
        <v>59</v>
      </c>
      <c r="B65" s="166" t="s">
        <v>62</v>
      </c>
      <c r="C65" s="167" t="s">
        <v>261</v>
      </c>
      <c r="D65" s="214">
        <f>SUM(D62:D64)</f>
        <v>0</v>
      </c>
    </row>
    <row r="66" spans="1:4" ht="26.25" customHeight="1">
      <c r="A66" s="161">
        <v>60</v>
      </c>
      <c r="B66" s="166" t="s">
        <v>262</v>
      </c>
      <c r="C66" s="167" t="s">
        <v>263</v>
      </c>
      <c r="D66" s="214"/>
    </row>
    <row r="67" spans="1:4" ht="25.5" customHeight="1">
      <c r="A67" s="161">
        <v>61</v>
      </c>
      <c r="B67" s="168" t="s">
        <v>264</v>
      </c>
      <c r="C67" s="169" t="s">
        <v>265</v>
      </c>
      <c r="D67" s="209"/>
    </row>
    <row r="68" spans="1:4" ht="26.25" customHeight="1">
      <c r="A68" s="161">
        <v>62</v>
      </c>
      <c r="B68" s="80" t="s">
        <v>266</v>
      </c>
      <c r="C68" s="74" t="s">
        <v>267</v>
      </c>
      <c r="D68" s="210"/>
    </row>
    <row r="69" spans="1:4" ht="12.75" customHeight="1">
      <c r="A69" s="161">
        <v>63</v>
      </c>
      <c r="B69" s="80" t="s">
        <v>268</v>
      </c>
      <c r="C69" s="74" t="s">
        <v>269</v>
      </c>
      <c r="D69" s="210">
        <v>2000000</v>
      </c>
    </row>
    <row r="70" spans="1:4" ht="25.5" customHeight="1">
      <c r="A70" s="161">
        <v>64</v>
      </c>
      <c r="B70" s="80" t="s">
        <v>270</v>
      </c>
      <c r="C70" s="74" t="s">
        <v>271</v>
      </c>
      <c r="D70" s="210"/>
    </row>
    <row r="71" spans="1:4" ht="27" customHeight="1">
      <c r="A71" s="161">
        <v>65</v>
      </c>
      <c r="B71" s="80" t="s">
        <v>272</v>
      </c>
      <c r="C71" s="74" t="s">
        <v>273</v>
      </c>
      <c r="D71" s="210"/>
    </row>
    <row r="72" spans="1:4" ht="12.75" customHeight="1">
      <c r="A72" s="161">
        <v>66</v>
      </c>
      <c r="B72" s="80" t="s">
        <v>274</v>
      </c>
      <c r="C72" s="74" t="s">
        <v>275</v>
      </c>
      <c r="D72" s="210"/>
    </row>
    <row r="73" spans="1:4" ht="12.75">
      <c r="A73" s="161">
        <v>67</v>
      </c>
      <c r="B73" s="170" t="s">
        <v>276</v>
      </c>
      <c r="C73" s="74" t="s">
        <v>277</v>
      </c>
      <c r="D73" s="210"/>
    </row>
    <row r="74" spans="1:4" ht="12.75">
      <c r="A74" s="161">
        <v>68</v>
      </c>
      <c r="B74" s="170" t="s">
        <v>641</v>
      </c>
      <c r="C74" s="74" t="s">
        <v>279</v>
      </c>
      <c r="D74" s="210"/>
    </row>
    <row r="75" spans="1:4" ht="12.75" customHeight="1">
      <c r="A75" s="161">
        <v>69</v>
      </c>
      <c r="B75" s="80" t="s">
        <v>278</v>
      </c>
      <c r="C75" s="74" t="s">
        <v>280</v>
      </c>
      <c r="D75" s="210"/>
    </row>
    <row r="76" spans="1:4" ht="12.75">
      <c r="A76" s="161">
        <v>70</v>
      </c>
      <c r="B76" s="170" t="s">
        <v>49</v>
      </c>
      <c r="C76" s="74" t="s">
        <v>642</v>
      </c>
      <c r="D76" s="210"/>
    </row>
    <row r="77" spans="1:4" ht="12.75" customHeight="1">
      <c r="A77" s="162">
        <v>71</v>
      </c>
      <c r="B77" s="82" t="s">
        <v>713</v>
      </c>
      <c r="C77" s="78" t="s">
        <v>76</v>
      </c>
      <c r="D77" s="217">
        <f>D61+D65+D66+D67+D68+D69+D70+D71+D72+D73+D74+D75+D76</f>
        <v>2000000</v>
      </c>
    </row>
    <row r="78" spans="1:4" ht="12.75">
      <c r="A78" s="161">
        <v>72</v>
      </c>
      <c r="B78" s="171" t="s">
        <v>281</v>
      </c>
      <c r="C78" s="74" t="s">
        <v>282</v>
      </c>
      <c r="D78" s="210">
        <v>709000</v>
      </c>
    </row>
    <row r="79" spans="1:4" ht="12.75">
      <c r="A79" s="161">
        <v>73</v>
      </c>
      <c r="B79" s="171" t="s">
        <v>283</v>
      </c>
      <c r="C79" s="74" t="s">
        <v>284</v>
      </c>
      <c r="D79" s="210"/>
    </row>
    <row r="80" spans="1:4" ht="12.75">
      <c r="A80" s="161">
        <v>74</v>
      </c>
      <c r="B80" s="171" t="s">
        <v>285</v>
      </c>
      <c r="C80" s="74" t="s">
        <v>286</v>
      </c>
      <c r="D80" s="210">
        <v>2788000</v>
      </c>
    </row>
    <row r="81" spans="1:4" ht="12.75">
      <c r="A81" s="161">
        <v>75</v>
      </c>
      <c r="B81" s="171" t="s">
        <v>287</v>
      </c>
      <c r="C81" s="74" t="s">
        <v>288</v>
      </c>
      <c r="D81" s="210">
        <v>4220000</v>
      </c>
    </row>
    <row r="82" spans="1:4" ht="12.75">
      <c r="A82" s="161">
        <v>76</v>
      </c>
      <c r="B82" s="72" t="s">
        <v>289</v>
      </c>
      <c r="C82" s="74" t="s">
        <v>290</v>
      </c>
      <c r="D82" s="210"/>
    </row>
    <row r="83" spans="1:4" ht="12.75">
      <c r="A83" s="161">
        <v>77</v>
      </c>
      <c r="B83" s="72" t="s">
        <v>291</v>
      </c>
      <c r="C83" s="74" t="s">
        <v>292</v>
      </c>
      <c r="D83" s="210"/>
    </row>
    <row r="84" spans="1:4" ht="12.75">
      <c r="A84" s="161">
        <v>78</v>
      </c>
      <c r="B84" s="72" t="s">
        <v>293</v>
      </c>
      <c r="C84" s="74" t="s">
        <v>294</v>
      </c>
      <c r="D84" s="210">
        <v>2083000</v>
      </c>
    </row>
    <row r="85" spans="1:4" s="67" customFormat="1" ht="12.75">
      <c r="A85" s="161">
        <v>79</v>
      </c>
      <c r="B85" s="83" t="s">
        <v>643</v>
      </c>
      <c r="C85" s="78" t="s">
        <v>77</v>
      </c>
      <c r="D85" s="217">
        <f>SUM(D78:D84)</f>
        <v>9800000</v>
      </c>
    </row>
    <row r="86" spans="1:4" ht="12.75" customHeight="1">
      <c r="A86" s="161">
        <v>80</v>
      </c>
      <c r="B86" s="80" t="s">
        <v>295</v>
      </c>
      <c r="C86" s="74" t="s">
        <v>296</v>
      </c>
      <c r="D86" s="210">
        <v>1024000</v>
      </c>
    </row>
    <row r="87" spans="1:4" ht="12.75" customHeight="1">
      <c r="A87" s="161">
        <v>81</v>
      </c>
      <c r="B87" s="80" t="s">
        <v>297</v>
      </c>
      <c r="C87" s="74" t="s">
        <v>298</v>
      </c>
      <c r="D87" s="210"/>
    </row>
    <row r="88" spans="1:4" ht="12.75" customHeight="1">
      <c r="A88" s="161">
        <v>82</v>
      </c>
      <c r="B88" s="80" t="s">
        <v>299</v>
      </c>
      <c r="C88" s="74" t="s">
        <v>300</v>
      </c>
      <c r="D88" s="210"/>
    </row>
    <row r="89" spans="1:4" ht="12.75" customHeight="1">
      <c r="A89" s="161">
        <v>83</v>
      </c>
      <c r="B89" s="80" t="s">
        <v>301</v>
      </c>
      <c r="C89" s="74" t="s">
        <v>302</v>
      </c>
      <c r="D89" s="210">
        <v>276000</v>
      </c>
    </row>
    <row r="90" spans="1:4" s="67" customFormat="1" ht="12.75" customHeight="1">
      <c r="A90" s="162">
        <v>84</v>
      </c>
      <c r="B90" s="82" t="s">
        <v>1021</v>
      </c>
      <c r="C90" s="78" t="s">
        <v>78</v>
      </c>
      <c r="D90" s="217">
        <f>SUM(D86:D89)</f>
        <v>1300000</v>
      </c>
    </row>
    <row r="91" spans="1:4" ht="25.5">
      <c r="A91" s="161">
        <v>85</v>
      </c>
      <c r="B91" s="80" t="s">
        <v>304</v>
      </c>
      <c r="C91" s="74" t="s">
        <v>305</v>
      </c>
      <c r="D91" s="210"/>
    </row>
    <row r="92" spans="1:4" ht="25.5">
      <c r="A92" s="161">
        <v>86</v>
      </c>
      <c r="B92" s="80" t="s">
        <v>306</v>
      </c>
      <c r="C92" s="74" t="s">
        <v>307</v>
      </c>
      <c r="D92" s="210"/>
    </row>
    <row r="93" spans="1:4" ht="25.5">
      <c r="A93" s="161">
        <v>87</v>
      </c>
      <c r="B93" s="80" t="s">
        <v>308</v>
      </c>
      <c r="C93" s="74" t="s">
        <v>309</v>
      </c>
      <c r="D93" s="210"/>
    </row>
    <row r="94" spans="1:4" ht="12.75" customHeight="1">
      <c r="A94" s="161">
        <v>88</v>
      </c>
      <c r="B94" s="80" t="s">
        <v>310</v>
      </c>
      <c r="C94" s="74" t="s">
        <v>311</v>
      </c>
      <c r="D94" s="210"/>
    </row>
    <row r="95" spans="1:4" ht="25.5">
      <c r="A95" s="161">
        <v>89</v>
      </c>
      <c r="B95" s="80" t="s">
        <v>312</v>
      </c>
      <c r="C95" s="74" t="s">
        <v>313</v>
      </c>
      <c r="D95" s="210"/>
    </row>
    <row r="96" spans="1:4" ht="25.5">
      <c r="A96" s="161">
        <v>90</v>
      </c>
      <c r="B96" s="80" t="s">
        <v>314</v>
      </c>
      <c r="C96" s="74" t="s">
        <v>315</v>
      </c>
      <c r="D96" s="210">
        <v>2853914</v>
      </c>
    </row>
    <row r="97" spans="1:4" ht="12.75" customHeight="1">
      <c r="A97" s="161">
        <v>91</v>
      </c>
      <c r="B97" s="80" t="s">
        <v>316</v>
      </c>
      <c r="C97" s="74" t="s">
        <v>317</v>
      </c>
      <c r="D97" s="210"/>
    </row>
    <row r="98" spans="1:4" ht="12.75" customHeight="1">
      <c r="A98" s="161">
        <v>92</v>
      </c>
      <c r="B98" s="80" t="s">
        <v>714</v>
      </c>
      <c r="C98" s="74" t="s">
        <v>319</v>
      </c>
      <c r="D98" s="210"/>
    </row>
    <row r="99" spans="1:4" ht="12.75" customHeight="1">
      <c r="A99" s="161">
        <v>93</v>
      </c>
      <c r="B99" s="80" t="s">
        <v>318</v>
      </c>
      <c r="C99" s="74" t="s">
        <v>644</v>
      </c>
      <c r="D99" s="210"/>
    </row>
    <row r="100" spans="1:4" ht="12.75" customHeight="1">
      <c r="A100" s="162">
        <v>94</v>
      </c>
      <c r="B100" s="82" t="s">
        <v>715</v>
      </c>
      <c r="C100" s="78" t="s">
        <v>79</v>
      </c>
      <c r="D100" s="217">
        <f>SUM(D91:D99)</f>
        <v>2853914</v>
      </c>
    </row>
    <row r="101" spans="1:4" s="67" customFormat="1" ht="12.75">
      <c r="A101" s="162">
        <v>95</v>
      </c>
      <c r="B101" s="83" t="s">
        <v>645</v>
      </c>
      <c r="C101" s="78" t="s">
        <v>80</v>
      </c>
      <c r="D101" s="217">
        <f>D25+D26+D51+D60+D77+D85+D90+D100</f>
        <v>476481214</v>
      </c>
    </row>
    <row r="102" spans="2:4" ht="12.75">
      <c r="B102" s="69"/>
      <c r="C102" s="69"/>
      <c r="D102" s="237"/>
    </row>
    <row r="103" spans="2:4" ht="12.75">
      <c r="B103" s="69"/>
      <c r="C103" s="69"/>
      <c r="D103" s="237"/>
    </row>
    <row r="104" spans="1:4" ht="12.75" customHeight="1">
      <c r="A104" s="158" t="s">
        <v>92</v>
      </c>
      <c r="B104" s="159" t="s">
        <v>93</v>
      </c>
      <c r="C104" s="70" t="s">
        <v>94</v>
      </c>
      <c r="D104" s="64" t="s">
        <v>1105</v>
      </c>
    </row>
    <row r="105" spans="1:4" ht="12.75">
      <c r="A105" s="160" t="s">
        <v>96</v>
      </c>
      <c r="B105" s="72" t="s">
        <v>97</v>
      </c>
      <c r="C105" s="72" t="s">
        <v>98</v>
      </c>
      <c r="D105" s="238" t="s">
        <v>99</v>
      </c>
    </row>
    <row r="106" spans="1:4" ht="12.75">
      <c r="A106" s="172" t="s">
        <v>100</v>
      </c>
      <c r="B106" s="80" t="s">
        <v>646</v>
      </c>
      <c r="C106" s="75" t="s">
        <v>320</v>
      </c>
      <c r="D106" s="217"/>
    </row>
    <row r="107" spans="1:4" ht="12.75" customHeight="1">
      <c r="A107" s="172" t="s">
        <v>103</v>
      </c>
      <c r="B107" s="80" t="s">
        <v>321</v>
      </c>
      <c r="C107" s="75" t="s">
        <v>322</v>
      </c>
      <c r="D107" s="217"/>
    </row>
    <row r="108" spans="1:4" ht="12.75" customHeight="1">
      <c r="A108" s="172" t="s">
        <v>106</v>
      </c>
      <c r="B108" s="80" t="s">
        <v>647</v>
      </c>
      <c r="C108" s="75" t="s">
        <v>323</v>
      </c>
      <c r="D108" s="217"/>
    </row>
    <row r="109" spans="1:4" ht="12.75" customHeight="1">
      <c r="A109" s="173" t="s">
        <v>109</v>
      </c>
      <c r="B109" s="82" t="s">
        <v>324</v>
      </c>
      <c r="C109" s="77" t="s">
        <v>81</v>
      </c>
      <c r="D109" s="217"/>
    </row>
    <row r="110" spans="1:4" ht="12.75" customHeight="1">
      <c r="A110" s="172" t="s">
        <v>112</v>
      </c>
      <c r="B110" s="170" t="s">
        <v>325</v>
      </c>
      <c r="C110" s="75" t="s">
        <v>326</v>
      </c>
      <c r="D110" s="217"/>
    </row>
    <row r="111" spans="1:4" ht="12.75" customHeight="1">
      <c r="A111" s="172" t="s">
        <v>115</v>
      </c>
      <c r="B111" s="80" t="s">
        <v>328</v>
      </c>
      <c r="C111" s="75" t="s">
        <v>327</v>
      </c>
      <c r="D111" s="217"/>
    </row>
    <row r="112" spans="1:4" ht="12.75" customHeight="1">
      <c r="A112" s="172" t="s">
        <v>118</v>
      </c>
      <c r="B112" s="80" t="s">
        <v>650</v>
      </c>
      <c r="C112" s="75" t="s">
        <v>329</v>
      </c>
      <c r="D112" s="217"/>
    </row>
    <row r="113" spans="1:4" ht="12.75" customHeight="1">
      <c r="A113" s="172" t="s">
        <v>121</v>
      </c>
      <c r="B113" s="80" t="s">
        <v>651</v>
      </c>
      <c r="C113" s="75" t="s">
        <v>330</v>
      </c>
      <c r="D113" s="217"/>
    </row>
    <row r="114" spans="1:4" ht="12.75" customHeight="1">
      <c r="A114" s="172" t="s">
        <v>124</v>
      </c>
      <c r="B114" s="80" t="s">
        <v>652</v>
      </c>
      <c r="C114" s="75" t="s">
        <v>648</v>
      </c>
      <c r="D114" s="217"/>
    </row>
    <row r="115" spans="1:4" ht="12.75" customHeight="1">
      <c r="A115" s="172" t="s">
        <v>127</v>
      </c>
      <c r="B115" s="80" t="s">
        <v>653</v>
      </c>
      <c r="C115" s="75" t="s">
        <v>649</v>
      </c>
      <c r="D115" s="217"/>
    </row>
    <row r="116" spans="1:4" ht="12.75" customHeight="1">
      <c r="A116" s="173" t="s">
        <v>130</v>
      </c>
      <c r="B116" s="174" t="s">
        <v>654</v>
      </c>
      <c r="C116" s="77" t="s">
        <v>82</v>
      </c>
      <c r="D116" s="217"/>
    </row>
    <row r="117" spans="1:4" ht="12.75" customHeight="1">
      <c r="A117" s="172" t="s">
        <v>133</v>
      </c>
      <c r="B117" s="170" t="s">
        <v>331</v>
      </c>
      <c r="C117" s="75" t="s">
        <v>332</v>
      </c>
      <c r="D117" s="217"/>
    </row>
    <row r="118" spans="1:4" ht="12.75" customHeight="1">
      <c r="A118" s="172" t="s">
        <v>136</v>
      </c>
      <c r="B118" s="170" t="s">
        <v>716</v>
      </c>
      <c r="C118" s="75" t="s">
        <v>333</v>
      </c>
      <c r="D118" s="210"/>
    </row>
    <row r="119" spans="1:4" ht="12.75" customHeight="1">
      <c r="A119" s="172" t="s">
        <v>139</v>
      </c>
      <c r="B119" s="170" t="s">
        <v>334</v>
      </c>
      <c r="C119" s="75" t="s">
        <v>335</v>
      </c>
      <c r="D119" s="210"/>
    </row>
    <row r="120" spans="1:4" ht="12.75" customHeight="1">
      <c r="A120" s="172" t="s">
        <v>142</v>
      </c>
      <c r="B120" s="170" t="s">
        <v>655</v>
      </c>
      <c r="C120" s="75" t="s">
        <v>336</v>
      </c>
      <c r="D120" s="217"/>
    </row>
    <row r="121" spans="1:4" ht="12.75" customHeight="1">
      <c r="A121" s="172" t="s">
        <v>145</v>
      </c>
      <c r="B121" s="170" t="s">
        <v>337</v>
      </c>
      <c r="C121" s="75" t="s">
        <v>338</v>
      </c>
      <c r="D121" s="217"/>
    </row>
    <row r="122" spans="1:4" ht="12.75" customHeight="1">
      <c r="A122" s="172" t="s">
        <v>148</v>
      </c>
      <c r="B122" s="170" t="s">
        <v>339</v>
      </c>
      <c r="C122" s="75" t="s">
        <v>340</v>
      </c>
      <c r="D122" s="217"/>
    </row>
    <row r="123" spans="1:4" ht="12.75" customHeight="1">
      <c r="A123" s="172" t="s">
        <v>151</v>
      </c>
      <c r="B123" s="170" t="s">
        <v>656</v>
      </c>
      <c r="C123" s="75" t="s">
        <v>657</v>
      </c>
      <c r="D123" s="217"/>
    </row>
    <row r="124" spans="1:4" ht="12.75" customHeight="1">
      <c r="A124" s="172" t="s">
        <v>154</v>
      </c>
      <c r="B124" s="170" t="s">
        <v>659</v>
      </c>
      <c r="C124" s="75" t="s">
        <v>658</v>
      </c>
      <c r="D124" s="217"/>
    </row>
    <row r="125" spans="1:4" ht="12.75" customHeight="1">
      <c r="A125" s="173" t="s">
        <v>156</v>
      </c>
      <c r="B125" s="174" t="s">
        <v>660</v>
      </c>
      <c r="C125" s="77" t="s">
        <v>661</v>
      </c>
      <c r="D125" s="217"/>
    </row>
    <row r="126" spans="1:4" ht="12.75" customHeight="1">
      <c r="A126" s="173" t="s">
        <v>158</v>
      </c>
      <c r="B126" s="174" t="s">
        <v>662</v>
      </c>
      <c r="C126" s="77" t="s">
        <v>341</v>
      </c>
      <c r="D126" s="217">
        <f>SUM(D118:D125)</f>
        <v>0</v>
      </c>
    </row>
    <row r="127" spans="1:4" ht="12.75" customHeight="1">
      <c r="A127" s="172" t="s">
        <v>161</v>
      </c>
      <c r="B127" s="170" t="s">
        <v>342</v>
      </c>
      <c r="C127" s="75" t="s">
        <v>343</v>
      </c>
      <c r="D127" s="217"/>
    </row>
    <row r="128" spans="1:4" ht="12.75" customHeight="1">
      <c r="A128" s="172" t="s">
        <v>164</v>
      </c>
      <c r="B128" s="80" t="s">
        <v>344</v>
      </c>
      <c r="C128" s="75" t="s">
        <v>345</v>
      </c>
      <c r="D128" s="217"/>
    </row>
    <row r="129" spans="1:4" ht="12.75" customHeight="1">
      <c r="A129" s="172" t="s">
        <v>167</v>
      </c>
      <c r="B129" s="170" t="s">
        <v>346</v>
      </c>
      <c r="C129" s="75" t="s">
        <v>347</v>
      </c>
      <c r="D129" s="217"/>
    </row>
    <row r="130" spans="1:4" ht="25.5">
      <c r="A130" s="172" t="s">
        <v>170</v>
      </c>
      <c r="B130" s="80" t="s">
        <v>717</v>
      </c>
      <c r="C130" s="75" t="s">
        <v>348</v>
      </c>
      <c r="D130" s="217"/>
    </row>
    <row r="131" spans="1:4" ht="12.75" customHeight="1">
      <c r="A131" s="172" t="s">
        <v>173</v>
      </c>
      <c r="B131" s="170" t="s">
        <v>664</v>
      </c>
      <c r="C131" s="75" t="s">
        <v>663</v>
      </c>
      <c r="D131" s="217"/>
    </row>
    <row r="132" spans="1:4" ht="12.75" customHeight="1">
      <c r="A132" s="173" t="s">
        <v>176</v>
      </c>
      <c r="B132" s="174" t="s">
        <v>665</v>
      </c>
      <c r="C132" s="77" t="s">
        <v>349</v>
      </c>
      <c r="D132" s="217"/>
    </row>
    <row r="133" spans="1:4" ht="12.75" customHeight="1">
      <c r="A133" s="172" t="s">
        <v>179</v>
      </c>
      <c r="B133" s="80" t="s">
        <v>350</v>
      </c>
      <c r="C133" s="75" t="s">
        <v>351</v>
      </c>
      <c r="D133" s="217"/>
    </row>
    <row r="134" spans="1:4" ht="12.75" customHeight="1">
      <c r="A134" s="172" t="s">
        <v>182</v>
      </c>
      <c r="B134" s="80" t="s">
        <v>666</v>
      </c>
      <c r="C134" s="75" t="s">
        <v>667</v>
      </c>
      <c r="D134" s="217"/>
    </row>
    <row r="135" spans="1:4" ht="12.75" customHeight="1">
      <c r="A135" s="173" t="s">
        <v>185</v>
      </c>
      <c r="B135" s="174" t="s">
        <v>668</v>
      </c>
      <c r="C135" s="77" t="s">
        <v>83</v>
      </c>
      <c r="D135" s="217">
        <f>D126+D132+D133+D134</f>
        <v>0</v>
      </c>
    </row>
    <row r="136" ht="13.5" thickBot="1">
      <c r="D136" s="237"/>
    </row>
    <row r="137" spans="1:4" s="67" customFormat="1" ht="13.5" thickBot="1">
      <c r="A137" s="175" t="s">
        <v>352</v>
      </c>
      <c r="B137" s="84"/>
      <c r="C137" s="84"/>
      <c r="D137" s="239">
        <f>D101+D135</f>
        <v>476481214</v>
      </c>
    </row>
    <row r="138" ht="12.75">
      <c r="D138" s="237"/>
    </row>
    <row r="139" ht="12.75">
      <c r="D139" s="237"/>
    </row>
    <row r="140" ht="12.75">
      <c r="D140" s="237"/>
    </row>
    <row r="141" ht="12.75">
      <c r="D141" s="237"/>
    </row>
    <row r="142" ht="12.75">
      <c r="D142" s="237"/>
    </row>
    <row r="143" ht="12.75">
      <c r="D143" s="237"/>
    </row>
    <row r="144" ht="12.75">
      <c r="D144" s="237"/>
    </row>
    <row r="145" ht="12.75">
      <c r="D145" s="237"/>
    </row>
    <row r="146" ht="12.75">
      <c r="D146" s="237"/>
    </row>
    <row r="147" ht="12.75">
      <c r="D147" s="237"/>
    </row>
    <row r="148" ht="12.75">
      <c r="D148" s="237"/>
    </row>
    <row r="149" ht="12.75">
      <c r="D149" s="237"/>
    </row>
    <row r="150" ht="12.75">
      <c r="D150" s="237"/>
    </row>
    <row r="151" ht="12.75">
      <c r="D151" s="237"/>
    </row>
    <row r="152" ht="12.75">
      <c r="D152" s="237"/>
    </row>
    <row r="153" ht="12.75">
      <c r="D153" s="237"/>
    </row>
    <row r="154" ht="12.75">
      <c r="D154" s="237"/>
    </row>
    <row r="155" ht="12.75">
      <c r="D155" s="237"/>
    </row>
    <row r="156" ht="12.75">
      <c r="D156" s="237"/>
    </row>
    <row r="157" ht="12.75">
      <c r="D157" s="237"/>
    </row>
    <row r="158" ht="12.75">
      <c r="D158" s="237"/>
    </row>
    <row r="159" spans="1:4" ht="12.75" customHeight="1">
      <c r="A159" s="176" t="s">
        <v>92</v>
      </c>
      <c r="B159" s="83" t="s">
        <v>93</v>
      </c>
      <c r="C159" s="77" t="s">
        <v>94</v>
      </c>
      <c r="D159" s="64" t="s">
        <v>1105</v>
      </c>
    </row>
    <row r="160" spans="1:4" ht="12.75">
      <c r="A160" s="160" t="s">
        <v>96</v>
      </c>
      <c r="B160" s="72" t="s">
        <v>97</v>
      </c>
      <c r="C160" s="72" t="s">
        <v>98</v>
      </c>
      <c r="D160" s="238" t="s">
        <v>99</v>
      </c>
    </row>
    <row r="161" spans="1:4" ht="12.75" customHeight="1">
      <c r="A161" s="172" t="s">
        <v>100</v>
      </c>
      <c r="B161" s="75" t="s">
        <v>87</v>
      </c>
      <c r="C161" s="72" t="s">
        <v>353</v>
      </c>
      <c r="D161" s="210"/>
    </row>
    <row r="162" spans="1:4" ht="12.75">
      <c r="A162" s="172" t="s">
        <v>103</v>
      </c>
      <c r="B162" s="75" t="s">
        <v>354</v>
      </c>
      <c r="C162" s="72" t="s">
        <v>355</v>
      </c>
      <c r="D162" s="210"/>
    </row>
    <row r="163" spans="1:4" ht="25.5">
      <c r="A163" s="172" t="s">
        <v>106</v>
      </c>
      <c r="B163" s="177" t="s">
        <v>356</v>
      </c>
      <c r="C163" s="72" t="s">
        <v>357</v>
      </c>
      <c r="D163" s="210"/>
    </row>
    <row r="164" spans="1:4" ht="12.75" customHeight="1">
      <c r="A164" s="172" t="s">
        <v>109</v>
      </c>
      <c r="B164" s="75" t="s">
        <v>358</v>
      </c>
      <c r="C164" s="72" t="s">
        <v>359</v>
      </c>
      <c r="D164" s="210"/>
    </row>
    <row r="165" spans="1:4" ht="12.75" customHeight="1">
      <c r="A165" s="172" t="s">
        <v>112</v>
      </c>
      <c r="B165" s="75" t="s">
        <v>90</v>
      </c>
      <c r="C165" s="72" t="s">
        <v>360</v>
      </c>
      <c r="D165" s="210"/>
    </row>
    <row r="166" spans="1:4" ht="12.75" customHeight="1">
      <c r="A166" s="172" t="s">
        <v>115</v>
      </c>
      <c r="B166" s="75" t="s">
        <v>506</v>
      </c>
      <c r="C166" s="72" t="s">
        <v>361</v>
      </c>
      <c r="D166" s="210"/>
    </row>
    <row r="167" spans="1:4" ht="12.75" customHeight="1">
      <c r="A167" s="173" t="s">
        <v>118</v>
      </c>
      <c r="B167" s="77" t="s">
        <v>362</v>
      </c>
      <c r="C167" s="83" t="s">
        <v>363</v>
      </c>
      <c r="D167" s="217">
        <f>SUM(D161:D166)</f>
        <v>0</v>
      </c>
    </row>
    <row r="168" spans="1:4" ht="12.75" customHeight="1">
      <c r="A168" s="172" t="s">
        <v>121</v>
      </c>
      <c r="B168" s="75" t="s">
        <v>364</v>
      </c>
      <c r="C168" s="72" t="s">
        <v>365</v>
      </c>
      <c r="D168" s="210"/>
    </row>
    <row r="169" spans="1:4" ht="25.5">
      <c r="A169" s="172" t="s">
        <v>124</v>
      </c>
      <c r="B169" s="75" t="s">
        <v>366</v>
      </c>
      <c r="C169" s="72" t="s">
        <v>367</v>
      </c>
      <c r="D169" s="210"/>
    </row>
    <row r="170" spans="1:4" ht="25.5">
      <c r="A170" s="172" t="s">
        <v>127</v>
      </c>
      <c r="B170" s="75" t="s">
        <v>368</v>
      </c>
      <c r="C170" s="72" t="s">
        <v>369</v>
      </c>
      <c r="D170" s="210"/>
    </row>
    <row r="171" spans="1:4" ht="25.5">
      <c r="A171" s="172" t="s">
        <v>130</v>
      </c>
      <c r="B171" s="75" t="s">
        <v>370</v>
      </c>
      <c r="C171" s="72" t="s">
        <v>371</v>
      </c>
      <c r="D171" s="210"/>
    </row>
    <row r="172" spans="1:4" ht="12.75" customHeight="1">
      <c r="A172" s="172" t="s">
        <v>133</v>
      </c>
      <c r="B172" s="75" t="s">
        <v>372</v>
      </c>
      <c r="C172" s="72" t="s">
        <v>373</v>
      </c>
      <c r="D172" s="210">
        <v>1064300</v>
      </c>
    </row>
    <row r="173" spans="1:4" ht="12.75">
      <c r="A173" s="173" t="s">
        <v>136</v>
      </c>
      <c r="B173" s="77" t="s">
        <v>374</v>
      </c>
      <c r="C173" s="83" t="s">
        <v>375</v>
      </c>
      <c r="D173" s="217">
        <f>SUM(D167:D172)</f>
        <v>1064300</v>
      </c>
    </row>
    <row r="174" spans="1:4" ht="12.75" customHeight="1">
      <c r="A174" s="172" t="s">
        <v>139</v>
      </c>
      <c r="B174" s="75" t="s">
        <v>376</v>
      </c>
      <c r="C174" s="72" t="s">
        <v>377</v>
      </c>
      <c r="D174" s="210"/>
    </row>
    <row r="175" spans="1:4" ht="25.5">
      <c r="A175" s="172" t="s">
        <v>142</v>
      </c>
      <c r="B175" s="75" t="s">
        <v>378</v>
      </c>
      <c r="C175" s="72" t="s">
        <v>379</v>
      </c>
      <c r="D175" s="210"/>
    </row>
    <row r="176" spans="1:4" ht="25.5">
      <c r="A176" s="172" t="s">
        <v>145</v>
      </c>
      <c r="B176" s="75" t="s">
        <v>380</v>
      </c>
      <c r="C176" s="72" t="s">
        <v>381</v>
      </c>
      <c r="D176" s="210"/>
    </row>
    <row r="177" spans="1:4" ht="25.5">
      <c r="A177" s="172" t="s">
        <v>148</v>
      </c>
      <c r="B177" s="75" t="s">
        <v>382</v>
      </c>
      <c r="C177" s="72" t="s">
        <v>383</v>
      </c>
      <c r="D177" s="210"/>
    </row>
    <row r="178" spans="1:4" ht="12.75" customHeight="1">
      <c r="A178" s="172" t="s">
        <v>151</v>
      </c>
      <c r="B178" s="75" t="s">
        <v>384</v>
      </c>
      <c r="C178" s="72" t="s">
        <v>385</v>
      </c>
      <c r="D178" s="210"/>
    </row>
    <row r="179" spans="1:4" ht="25.5">
      <c r="A179" s="173" t="s">
        <v>154</v>
      </c>
      <c r="B179" s="77" t="s">
        <v>386</v>
      </c>
      <c r="C179" s="83" t="s">
        <v>387</v>
      </c>
      <c r="D179" s="217">
        <f>SUM(D178)</f>
        <v>0</v>
      </c>
    </row>
    <row r="180" spans="1:4" ht="12.75" customHeight="1">
      <c r="A180" s="172" t="s">
        <v>156</v>
      </c>
      <c r="B180" s="75" t="s">
        <v>388</v>
      </c>
      <c r="C180" s="72" t="s">
        <v>389</v>
      </c>
      <c r="D180" s="210"/>
    </row>
    <row r="181" spans="1:4" ht="12.75" customHeight="1">
      <c r="A181" s="172" t="s">
        <v>158</v>
      </c>
      <c r="B181" s="75" t="s">
        <v>390</v>
      </c>
      <c r="C181" s="72" t="s">
        <v>391</v>
      </c>
      <c r="D181" s="210"/>
    </row>
    <row r="182" spans="1:4" ht="12.75" customHeight="1">
      <c r="A182" s="173" t="s">
        <v>161</v>
      </c>
      <c r="B182" s="77" t="s">
        <v>392</v>
      </c>
      <c r="C182" s="83" t="s">
        <v>393</v>
      </c>
      <c r="D182" s="210"/>
    </row>
    <row r="183" spans="1:4" ht="12.75" customHeight="1">
      <c r="A183" s="172" t="s">
        <v>164</v>
      </c>
      <c r="B183" s="75" t="s">
        <v>394</v>
      </c>
      <c r="C183" s="72" t="s">
        <v>395</v>
      </c>
      <c r="D183" s="210"/>
    </row>
    <row r="184" spans="1:4" ht="12.75" customHeight="1">
      <c r="A184" s="172" t="s">
        <v>167</v>
      </c>
      <c r="B184" s="75" t="s">
        <v>396</v>
      </c>
      <c r="C184" s="72" t="s">
        <v>397</v>
      </c>
      <c r="D184" s="210"/>
    </row>
    <row r="185" spans="1:4" ht="12.75" customHeight="1">
      <c r="A185" s="172" t="s">
        <v>170</v>
      </c>
      <c r="B185" s="75" t="s">
        <v>891</v>
      </c>
      <c r="C185" s="72" t="s">
        <v>398</v>
      </c>
      <c r="D185" s="210"/>
    </row>
    <row r="186" spans="1:4" ht="12.75" customHeight="1">
      <c r="A186" s="172" t="s">
        <v>173</v>
      </c>
      <c r="B186" s="75" t="s">
        <v>399</v>
      </c>
      <c r="C186" s="72" t="s">
        <v>400</v>
      </c>
      <c r="D186" s="210"/>
    </row>
    <row r="187" spans="1:4" ht="12.75" customHeight="1">
      <c r="A187" s="172" t="s">
        <v>176</v>
      </c>
      <c r="B187" s="75" t="s">
        <v>401</v>
      </c>
      <c r="C187" s="72" t="s">
        <v>402</v>
      </c>
      <c r="D187" s="210"/>
    </row>
    <row r="188" spans="1:4" ht="12.75" customHeight="1">
      <c r="A188" s="172" t="s">
        <v>179</v>
      </c>
      <c r="B188" s="75" t="s">
        <v>403</v>
      </c>
      <c r="C188" s="72" t="s">
        <v>404</v>
      </c>
      <c r="D188" s="210"/>
    </row>
    <row r="189" spans="1:4" ht="12.75" customHeight="1">
      <c r="A189" s="172" t="s">
        <v>182</v>
      </c>
      <c r="B189" s="75" t="s">
        <v>405</v>
      </c>
      <c r="C189" s="72" t="s">
        <v>406</v>
      </c>
      <c r="D189" s="210"/>
    </row>
    <row r="190" spans="1:4" ht="12.75" customHeight="1">
      <c r="A190" s="172" t="s">
        <v>185</v>
      </c>
      <c r="B190" s="75" t="s">
        <v>407</v>
      </c>
      <c r="C190" s="72" t="s">
        <v>408</v>
      </c>
      <c r="D190" s="210"/>
    </row>
    <row r="191" spans="1:4" ht="12.75" customHeight="1">
      <c r="A191" s="173" t="s">
        <v>188</v>
      </c>
      <c r="B191" s="77" t="s">
        <v>409</v>
      </c>
      <c r="C191" s="83" t="s">
        <v>410</v>
      </c>
      <c r="D191" s="217">
        <f>SUM(D186:D190)</f>
        <v>0</v>
      </c>
    </row>
    <row r="192" spans="1:4" ht="12.75" customHeight="1">
      <c r="A192" s="172" t="s">
        <v>191</v>
      </c>
      <c r="B192" s="75" t="s">
        <v>411</v>
      </c>
      <c r="C192" s="83" t="s">
        <v>412</v>
      </c>
      <c r="D192" s="210">
        <v>50000</v>
      </c>
    </row>
    <row r="193" spans="1:4" ht="12.75" customHeight="1">
      <c r="A193" s="173" t="s">
        <v>194</v>
      </c>
      <c r="B193" s="77" t="s">
        <v>413</v>
      </c>
      <c r="C193" s="83" t="s">
        <v>414</v>
      </c>
      <c r="D193" s="217">
        <f>D185+D191+D192</f>
        <v>50000</v>
      </c>
    </row>
    <row r="194" spans="1:4" ht="12.75" customHeight="1">
      <c r="A194" s="172" t="s">
        <v>197</v>
      </c>
      <c r="B194" s="80" t="s">
        <v>415</v>
      </c>
      <c r="C194" s="72" t="s">
        <v>416</v>
      </c>
      <c r="D194" s="210"/>
    </row>
    <row r="195" spans="1:4" ht="12.75" customHeight="1">
      <c r="A195" s="172" t="s">
        <v>200</v>
      </c>
      <c r="B195" s="80" t="s">
        <v>417</v>
      </c>
      <c r="C195" s="72" t="s">
        <v>418</v>
      </c>
      <c r="D195" s="210">
        <v>400000</v>
      </c>
    </row>
    <row r="196" spans="1:4" ht="12.75" customHeight="1">
      <c r="A196" s="172" t="s">
        <v>203</v>
      </c>
      <c r="B196" s="80" t="s">
        <v>419</v>
      </c>
      <c r="C196" s="72" t="s">
        <v>420</v>
      </c>
      <c r="D196" s="210">
        <v>5650000</v>
      </c>
    </row>
    <row r="197" spans="1:4" ht="12.75" customHeight="1">
      <c r="A197" s="172" t="s">
        <v>206</v>
      </c>
      <c r="B197" s="80" t="s">
        <v>421</v>
      </c>
      <c r="C197" s="72" t="s">
        <v>422</v>
      </c>
      <c r="D197" s="210"/>
    </row>
    <row r="198" spans="1:4" ht="12.75" customHeight="1">
      <c r="A198" s="172" t="s">
        <v>209</v>
      </c>
      <c r="B198" s="80" t="s">
        <v>423</v>
      </c>
      <c r="C198" s="72" t="s">
        <v>424</v>
      </c>
      <c r="D198" s="210"/>
    </row>
    <row r="199" spans="1:4" ht="12.75" customHeight="1">
      <c r="A199" s="172" t="s">
        <v>212</v>
      </c>
      <c r="B199" s="80" t="s">
        <v>425</v>
      </c>
      <c r="C199" s="72" t="s">
        <v>426</v>
      </c>
      <c r="D199" s="210">
        <v>2100000</v>
      </c>
    </row>
    <row r="200" spans="1:4" ht="12.75" customHeight="1">
      <c r="A200" s="172" t="s">
        <v>215</v>
      </c>
      <c r="B200" s="80" t="s">
        <v>427</v>
      </c>
      <c r="C200" s="72" t="s">
        <v>428</v>
      </c>
      <c r="D200" s="210"/>
    </row>
    <row r="201" spans="1:4" ht="12.75" customHeight="1">
      <c r="A201" s="172">
        <v>41</v>
      </c>
      <c r="B201" s="80" t="s">
        <v>702</v>
      </c>
      <c r="C201" s="72" t="s">
        <v>703</v>
      </c>
      <c r="D201" s="210"/>
    </row>
    <row r="202" spans="1:4" ht="12.75" customHeight="1">
      <c r="A202" s="172">
        <v>42</v>
      </c>
      <c r="B202" s="80" t="s">
        <v>704</v>
      </c>
      <c r="C202" s="72" t="s">
        <v>705</v>
      </c>
      <c r="D202" s="210"/>
    </row>
    <row r="203" spans="1:4" s="67" customFormat="1" ht="12.75" customHeight="1">
      <c r="A203" s="173">
        <v>43</v>
      </c>
      <c r="B203" s="82" t="s">
        <v>718</v>
      </c>
      <c r="C203" s="83" t="s">
        <v>429</v>
      </c>
      <c r="D203" s="217">
        <f>SUM(D201:D202)</f>
        <v>0</v>
      </c>
    </row>
    <row r="204" spans="1:4" s="67" customFormat="1" ht="12.75" customHeight="1">
      <c r="A204" s="172">
        <v>44</v>
      </c>
      <c r="B204" s="80" t="s">
        <v>706</v>
      </c>
      <c r="C204" s="72" t="s">
        <v>707</v>
      </c>
      <c r="D204" s="217"/>
    </row>
    <row r="205" spans="1:4" s="67" customFormat="1" ht="12.75" customHeight="1">
      <c r="A205" s="172">
        <v>45</v>
      </c>
      <c r="B205" s="80" t="s">
        <v>708</v>
      </c>
      <c r="C205" s="72" t="s">
        <v>709</v>
      </c>
      <c r="D205" s="217"/>
    </row>
    <row r="206" spans="1:4" s="67" customFormat="1" ht="12.75" customHeight="1">
      <c r="A206" s="173">
        <v>46</v>
      </c>
      <c r="B206" s="82" t="s">
        <v>719</v>
      </c>
      <c r="C206" s="83" t="s">
        <v>430</v>
      </c>
      <c r="D206" s="217">
        <f>SUM(D204:D205)</f>
        <v>0</v>
      </c>
    </row>
    <row r="207" spans="1:4" ht="12.75" customHeight="1">
      <c r="A207" s="172">
        <v>47</v>
      </c>
      <c r="B207" s="80" t="s">
        <v>669</v>
      </c>
      <c r="C207" s="72" t="s">
        <v>432</v>
      </c>
      <c r="D207" s="210"/>
    </row>
    <row r="208" spans="1:4" ht="12.75" customHeight="1">
      <c r="A208" s="172">
        <v>48</v>
      </c>
      <c r="B208" s="80" t="s">
        <v>431</v>
      </c>
      <c r="C208" s="72" t="s">
        <v>670</v>
      </c>
      <c r="D208" s="210">
        <v>2520000</v>
      </c>
    </row>
    <row r="209" spans="1:4" ht="12.75" customHeight="1">
      <c r="A209" s="173">
        <v>49</v>
      </c>
      <c r="B209" s="82" t="s">
        <v>720</v>
      </c>
      <c r="C209" s="83" t="s">
        <v>85</v>
      </c>
      <c r="D209" s="217">
        <f>D194+D195+D196+D197+D198+D199+D200+D203+D206+D207+D208</f>
        <v>10670000</v>
      </c>
    </row>
    <row r="210" spans="1:4" ht="12.75" customHeight="1">
      <c r="A210" s="172">
        <v>50</v>
      </c>
      <c r="B210" s="80" t="s">
        <v>433</v>
      </c>
      <c r="C210" s="72" t="s">
        <v>434</v>
      </c>
      <c r="D210" s="210"/>
    </row>
    <row r="211" spans="1:4" ht="12.75" customHeight="1">
      <c r="A211" s="172">
        <v>51</v>
      </c>
      <c r="B211" s="80" t="s">
        <v>435</v>
      </c>
      <c r="C211" s="72" t="s">
        <v>436</v>
      </c>
      <c r="D211" s="210"/>
    </row>
    <row r="212" spans="1:4" ht="12.75" customHeight="1">
      <c r="A212" s="172">
        <v>52</v>
      </c>
      <c r="B212" s="80" t="s">
        <v>437</v>
      </c>
      <c r="C212" s="72" t="s">
        <v>438</v>
      </c>
      <c r="D212" s="210"/>
    </row>
    <row r="213" spans="1:4" ht="12.75" customHeight="1">
      <c r="A213" s="172">
        <v>53</v>
      </c>
      <c r="B213" s="80" t="s">
        <v>439</v>
      </c>
      <c r="C213" s="72" t="s">
        <v>440</v>
      </c>
      <c r="D213" s="210"/>
    </row>
    <row r="214" spans="1:4" ht="12.75" customHeight="1">
      <c r="A214" s="172">
        <v>54</v>
      </c>
      <c r="B214" s="80" t="s">
        <v>441</v>
      </c>
      <c r="C214" s="72" t="s">
        <v>442</v>
      </c>
      <c r="D214" s="210"/>
    </row>
    <row r="215" spans="1:4" ht="12.75" customHeight="1">
      <c r="A215" s="173">
        <v>55</v>
      </c>
      <c r="B215" s="77" t="s">
        <v>721</v>
      </c>
      <c r="C215" s="83" t="s">
        <v>443</v>
      </c>
      <c r="D215" s="217">
        <f>SUM(D210:D214)</f>
        <v>0</v>
      </c>
    </row>
    <row r="216" spans="1:4" ht="26.25" customHeight="1">
      <c r="A216" s="172">
        <v>56</v>
      </c>
      <c r="B216" s="80" t="s">
        <v>444</v>
      </c>
      <c r="C216" s="72" t="s">
        <v>445</v>
      </c>
      <c r="D216" s="210"/>
    </row>
    <row r="217" spans="1:4" ht="26.25" customHeight="1">
      <c r="A217" s="172">
        <v>57</v>
      </c>
      <c r="B217" s="75" t="s">
        <v>685</v>
      </c>
      <c r="C217" s="72" t="s">
        <v>447</v>
      </c>
      <c r="D217" s="210"/>
    </row>
    <row r="218" spans="1:4" ht="25.5" customHeight="1">
      <c r="A218" s="172">
        <v>58</v>
      </c>
      <c r="B218" s="80" t="s">
        <v>722</v>
      </c>
      <c r="C218" s="72" t="s">
        <v>449</v>
      </c>
      <c r="D218" s="210"/>
    </row>
    <row r="219" spans="1:4" ht="24" customHeight="1">
      <c r="A219" s="172">
        <v>59</v>
      </c>
      <c r="B219" s="80" t="s">
        <v>446</v>
      </c>
      <c r="C219" s="72" t="s">
        <v>671</v>
      </c>
      <c r="D219" s="210"/>
    </row>
    <row r="220" spans="1:4" ht="12.75" customHeight="1">
      <c r="A220" s="172">
        <v>60</v>
      </c>
      <c r="B220" s="80" t="s">
        <v>448</v>
      </c>
      <c r="C220" s="72" t="s">
        <v>672</v>
      </c>
      <c r="D220" s="210">
        <v>798200</v>
      </c>
    </row>
    <row r="221" spans="1:4" ht="12.75" customHeight="1">
      <c r="A221" s="173">
        <v>61</v>
      </c>
      <c r="B221" s="77" t="s">
        <v>723</v>
      </c>
      <c r="C221" s="83" t="s">
        <v>450</v>
      </c>
      <c r="D221" s="217">
        <f>SUM(D216:D220)</f>
        <v>798200</v>
      </c>
    </row>
    <row r="222" spans="1:4" ht="24.75" customHeight="1">
      <c r="A222" s="172">
        <v>62</v>
      </c>
      <c r="B222" s="80" t="s">
        <v>451</v>
      </c>
      <c r="C222" s="72" t="s">
        <v>452</v>
      </c>
      <c r="D222" s="210"/>
    </row>
    <row r="223" spans="1:4" ht="26.25" customHeight="1">
      <c r="A223" s="172">
        <v>63</v>
      </c>
      <c r="B223" s="75" t="s">
        <v>686</v>
      </c>
      <c r="C223" s="72" t="s">
        <v>454</v>
      </c>
      <c r="D223" s="210"/>
    </row>
    <row r="224" spans="1:4" ht="27.75" customHeight="1">
      <c r="A224" s="172">
        <v>64</v>
      </c>
      <c r="B224" s="75" t="s">
        <v>724</v>
      </c>
      <c r="C224" s="72" t="s">
        <v>456</v>
      </c>
      <c r="D224" s="210"/>
    </row>
    <row r="225" spans="1:4" ht="26.25" customHeight="1">
      <c r="A225" s="172">
        <v>65</v>
      </c>
      <c r="B225" s="75" t="s">
        <v>453</v>
      </c>
      <c r="C225" s="72" t="s">
        <v>673</v>
      </c>
      <c r="D225" s="210"/>
    </row>
    <row r="226" spans="1:4" ht="12.75" customHeight="1">
      <c r="A226" s="172">
        <v>66</v>
      </c>
      <c r="B226" s="149" t="s">
        <v>455</v>
      </c>
      <c r="C226" s="178" t="s">
        <v>674</v>
      </c>
      <c r="D226" s="212"/>
    </row>
    <row r="227" spans="1:4" ht="12.75" customHeight="1">
      <c r="A227" s="173">
        <v>67</v>
      </c>
      <c r="B227" s="179" t="s">
        <v>725</v>
      </c>
      <c r="C227" s="180" t="s">
        <v>457</v>
      </c>
      <c r="D227" s="240">
        <f>SUM(D222:D226)</f>
        <v>0</v>
      </c>
    </row>
    <row r="228" spans="1:4" ht="12.75" customHeight="1">
      <c r="A228" s="173">
        <v>68</v>
      </c>
      <c r="B228" s="181" t="s">
        <v>726</v>
      </c>
      <c r="C228" s="182" t="s">
        <v>458</v>
      </c>
      <c r="D228" s="241">
        <f>D173+D179+D193+D209+D215+D221+D227</f>
        <v>12582500</v>
      </c>
    </row>
    <row r="229" ht="12.75">
      <c r="D229" s="237"/>
    </row>
    <row r="230" ht="12.75">
      <c r="D230" s="237"/>
    </row>
    <row r="231" ht="12.75">
      <c r="D231" s="237"/>
    </row>
    <row r="232" ht="12.75">
      <c r="D232" s="237"/>
    </row>
    <row r="233" ht="12.75">
      <c r="D233" s="237"/>
    </row>
    <row r="234" ht="12.75">
      <c r="D234" s="237"/>
    </row>
    <row r="235" ht="12.75">
      <c r="D235" s="237"/>
    </row>
    <row r="236" ht="12.75">
      <c r="D236" s="237"/>
    </row>
    <row r="237" ht="12.75">
      <c r="D237" s="237"/>
    </row>
    <row r="238" ht="12.75">
      <c r="D238" s="237"/>
    </row>
    <row r="239" ht="12.75">
      <c r="D239" s="237"/>
    </row>
    <row r="240" ht="12.75">
      <c r="D240" s="237"/>
    </row>
    <row r="241" ht="12.75">
      <c r="D241" s="237"/>
    </row>
    <row r="242" ht="12.75">
      <c r="D242" s="237"/>
    </row>
    <row r="243" ht="12.75">
      <c r="D243" s="237"/>
    </row>
    <row r="244" ht="12.75">
      <c r="D244" s="237"/>
    </row>
    <row r="245" ht="12.75">
      <c r="D245" s="237"/>
    </row>
    <row r="246" ht="12.75">
      <c r="D246" s="237"/>
    </row>
    <row r="247" ht="12.75">
      <c r="D247" s="237"/>
    </row>
    <row r="248" ht="12.75">
      <c r="D248" s="237"/>
    </row>
    <row r="249" ht="12.75">
      <c r="D249" s="237"/>
    </row>
    <row r="250" ht="12.75">
      <c r="D250" s="237"/>
    </row>
    <row r="251" ht="12.75">
      <c r="D251" s="237"/>
    </row>
    <row r="252" ht="12.75">
      <c r="D252" s="237"/>
    </row>
    <row r="253" ht="12.75">
      <c r="D253" s="237"/>
    </row>
    <row r="254" spans="1:4" ht="12.75" customHeight="1">
      <c r="A254" s="158" t="s">
        <v>92</v>
      </c>
      <c r="B254" s="159" t="s">
        <v>93</v>
      </c>
      <c r="C254" s="70" t="s">
        <v>94</v>
      </c>
      <c r="D254" s="64" t="s">
        <v>1105</v>
      </c>
    </row>
    <row r="255" spans="1:4" ht="12.75">
      <c r="A255" s="160" t="s">
        <v>96</v>
      </c>
      <c r="B255" s="72" t="s">
        <v>97</v>
      </c>
      <c r="C255" s="72" t="s">
        <v>98</v>
      </c>
      <c r="D255" s="238" t="s">
        <v>99</v>
      </c>
    </row>
    <row r="256" spans="1:4" ht="12.75" customHeight="1">
      <c r="A256" s="172" t="s">
        <v>100</v>
      </c>
      <c r="B256" s="170" t="s">
        <v>687</v>
      </c>
      <c r="C256" s="75" t="s">
        <v>459</v>
      </c>
      <c r="D256" s="210"/>
    </row>
    <row r="257" spans="1:4" ht="12.75" customHeight="1">
      <c r="A257" s="172" t="s">
        <v>103</v>
      </c>
      <c r="B257" s="80" t="s">
        <v>460</v>
      </c>
      <c r="C257" s="75" t="s">
        <v>461</v>
      </c>
      <c r="D257" s="210"/>
    </row>
    <row r="258" spans="1:4" ht="12.75" customHeight="1">
      <c r="A258" s="172" t="s">
        <v>106</v>
      </c>
      <c r="B258" s="170" t="s">
        <v>727</v>
      </c>
      <c r="C258" s="75" t="s">
        <v>462</v>
      </c>
      <c r="D258" s="210"/>
    </row>
    <row r="259" spans="1:4" ht="12.75" customHeight="1">
      <c r="A259" s="173" t="s">
        <v>109</v>
      </c>
      <c r="B259" s="82" t="s">
        <v>463</v>
      </c>
      <c r="C259" s="77" t="s">
        <v>464</v>
      </c>
      <c r="D259" s="217"/>
    </row>
    <row r="260" spans="1:4" ht="12.75" customHeight="1">
      <c r="A260" s="172" t="s">
        <v>112</v>
      </c>
      <c r="B260" s="80" t="s">
        <v>465</v>
      </c>
      <c r="C260" s="75" t="s">
        <v>466</v>
      </c>
      <c r="D260" s="210"/>
    </row>
    <row r="261" spans="1:4" ht="12.75" customHeight="1">
      <c r="A261" s="172" t="s">
        <v>115</v>
      </c>
      <c r="B261" s="170" t="s">
        <v>728</v>
      </c>
      <c r="C261" s="75" t="s">
        <v>467</v>
      </c>
      <c r="D261" s="210"/>
    </row>
    <row r="262" spans="1:4" ht="12.75" customHeight="1">
      <c r="A262" s="172" t="s">
        <v>118</v>
      </c>
      <c r="B262" s="80" t="s">
        <v>468</v>
      </c>
      <c r="C262" s="75" t="s">
        <v>469</v>
      </c>
      <c r="D262" s="210"/>
    </row>
    <row r="263" spans="1:4" ht="12.75" customHeight="1">
      <c r="A263" s="172" t="s">
        <v>121</v>
      </c>
      <c r="B263" s="170" t="s">
        <v>729</v>
      </c>
      <c r="C263" s="75" t="s">
        <v>470</v>
      </c>
      <c r="D263" s="210"/>
    </row>
    <row r="264" spans="1:4" ht="12.75" customHeight="1">
      <c r="A264" s="173" t="s">
        <v>124</v>
      </c>
      <c r="B264" s="183" t="s">
        <v>471</v>
      </c>
      <c r="C264" s="77" t="s">
        <v>472</v>
      </c>
      <c r="D264" s="210"/>
    </row>
    <row r="265" spans="1:4" ht="12.75" customHeight="1">
      <c r="A265" s="172" t="s">
        <v>127</v>
      </c>
      <c r="B265" s="184" t="s">
        <v>473</v>
      </c>
      <c r="C265" s="185" t="s">
        <v>474</v>
      </c>
      <c r="D265" s="210">
        <v>21038770</v>
      </c>
    </row>
    <row r="266" spans="1:4" ht="12.75" customHeight="1">
      <c r="A266" s="172" t="s">
        <v>130</v>
      </c>
      <c r="B266" s="184" t="s">
        <v>475</v>
      </c>
      <c r="C266" s="185" t="s">
        <v>476</v>
      </c>
      <c r="D266" s="210"/>
    </row>
    <row r="267" spans="1:4" ht="12.75" customHeight="1">
      <c r="A267" s="173" t="s">
        <v>133</v>
      </c>
      <c r="B267" s="186" t="s">
        <v>477</v>
      </c>
      <c r="C267" s="77" t="s">
        <v>478</v>
      </c>
      <c r="D267" s="217">
        <f>SUM(D265:D266)</f>
        <v>21038770</v>
      </c>
    </row>
    <row r="268" spans="1:4" ht="12.75" customHeight="1">
      <c r="A268" s="172" t="s">
        <v>136</v>
      </c>
      <c r="B268" s="170" t="s">
        <v>479</v>
      </c>
      <c r="C268" s="75" t="s">
        <v>480</v>
      </c>
      <c r="D268" s="210"/>
    </row>
    <row r="269" spans="1:4" ht="12.75" customHeight="1">
      <c r="A269" s="172" t="s">
        <v>139</v>
      </c>
      <c r="B269" s="170" t="s">
        <v>481</v>
      </c>
      <c r="C269" s="75" t="s">
        <v>482</v>
      </c>
      <c r="D269" s="210"/>
    </row>
    <row r="270" spans="1:4" ht="12.75" customHeight="1">
      <c r="A270" s="172" t="s">
        <v>142</v>
      </c>
      <c r="B270" s="170" t="s">
        <v>483</v>
      </c>
      <c r="C270" s="75" t="s">
        <v>484</v>
      </c>
      <c r="D270" s="210">
        <v>442859944</v>
      </c>
    </row>
    <row r="271" spans="1:4" ht="12.75" customHeight="1">
      <c r="A271" s="172" t="s">
        <v>145</v>
      </c>
      <c r="B271" s="170" t="s">
        <v>688</v>
      </c>
      <c r="C271" s="75" t="s">
        <v>485</v>
      </c>
      <c r="D271" s="210"/>
    </row>
    <row r="272" spans="1:4" ht="12.75" customHeight="1">
      <c r="A272" s="172" t="s">
        <v>148</v>
      </c>
      <c r="B272" s="80" t="s">
        <v>486</v>
      </c>
      <c r="C272" s="75" t="s">
        <v>487</v>
      </c>
      <c r="D272" s="210"/>
    </row>
    <row r="273" spans="1:4" ht="12.75" customHeight="1">
      <c r="A273" s="172" t="s">
        <v>151</v>
      </c>
      <c r="B273" s="80" t="s">
        <v>730</v>
      </c>
      <c r="C273" s="75" t="s">
        <v>675</v>
      </c>
      <c r="D273" s="210"/>
    </row>
    <row r="274" spans="1:4" ht="12.75" customHeight="1">
      <c r="A274" s="172" t="s">
        <v>154</v>
      </c>
      <c r="B274" s="80" t="s">
        <v>676</v>
      </c>
      <c r="C274" s="75" t="s">
        <v>677</v>
      </c>
      <c r="D274" s="210"/>
    </row>
    <row r="275" spans="1:4" ht="12.75" customHeight="1">
      <c r="A275" s="173" t="s">
        <v>156</v>
      </c>
      <c r="B275" s="82" t="s">
        <v>678</v>
      </c>
      <c r="C275" s="77" t="s">
        <v>679</v>
      </c>
      <c r="D275" s="210"/>
    </row>
    <row r="276" spans="1:4" ht="12.75" customHeight="1">
      <c r="A276" s="173" t="s">
        <v>158</v>
      </c>
      <c r="B276" s="82" t="s">
        <v>731</v>
      </c>
      <c r="C276" s="77" t="s">
        <v>488</v>
      </c>
      <c r="D276" s="217">
        <f>D259+D264+D267+D270+D275</f>
        <v>463898714</v>
      </c>
    </row>
    <row r="277" spans="1:4" ht="12.75" customHeight="1">
      <c r="A277" s="172" t="s">
        <v>161</v>
      </c>
      <c r="B277" s="80" t="s">
        <v>732</v>
      </c>
      <c r="C277" s="75" t="s">
        <v>489</v>
      </c>
      <c r="D277" s="210"/>
    </row>
    <row r="278" spans="1:4" ht="12.75" customHeight="1">
      <c r="A278" s="172" t="s">
        <v>164</v>
      </c>
      <c r="B278" s="80" t="s">
        <v>490</v>
      </c>
      <c r="C278" s="75" t="s">
        <v>491</v>
      </c>
      <c r="D278" s="210"/>
    </row>
    <row r="279" spans="1:4" ht="12.75" customHeight="1">
      <c r="A279" s="172" t="s">
        <v>167</v>
      </c>
      <c r="B279" s="170" t="s">
        <v>492</v>
      </c>
      <c r="C279" s="75" t="s">
        <v>493</v>
      </c>
      <c r="D279" s="210"/>
    </row>
    <row r="280" spans="1:4" ht="12.75" customHeight="1">
      <c r="A280" s="172" t="s">
        <v>170</v>
      </c>
      <c r="B280" s="170" t="s">
        <v>733</v>
      </c>
      <c r="C280" s="75" t="s">
        <v>494</v>
      </c>
      <c r="D280" s="210"/>
    </row>
    <row r="281" spans="1:4" ht="12.75" customHeight="1">
      <c r="A281" s="172" t="s">
        <v>173</v>
      </c>
      <c r="B281" s="170" t="s">
        <v>680</v>
      </c>
      <c r="C281" s="75" t="s">
        <v>681</v>
      </c>
      <c r="D281" s="210"/>
    </row>
    <row r="282" spans="1:4" ht="12.75" customHeight="1">
      <c r="A282" s="173" t="s">
        <v>176</v>
      </c>
      <c r="B282" s="174" t="s">
        <v>734</v>
      </c>
      <c r="C282" s="77" t="s">
        <v>495</v>
      </c>
      <c r="D282" s="210"/>
    </row>
    <row r="283" spans="1:4" ht="12.75" customHeight="1">
      <c r="A283" s="172" t="s">
        <v>179</v>
      </c>
      <c r="B283" s="80" t="s">
        <v>496</v>
      </c>
      <c r="C283" s="75" t="s">
        <v>497</v>
      </c>
      <c r="D283" s="210"/>
    </row>
    <row r="284" spans="1:4" ht="12.75" customHeight="1">
      <c r="A284" s="172" t="s">
        <v>182</v>
      </c>
      <c r="B284" s="80" t="s">
        <v>682</v>
      </c>
      <c r="C284" s="75" t="s">
        <v>683</v>
      </c>
      <c r="D284" s="210"/>
    </row>
    <row r="285" spans="1:4" ht="12.75" customHeight="1">
      <c r="A285" s="173" t="s">
        <v>185</v>
      </c>
      <c r="B285" s="174" t="s">
        <v>735</v>
      </c>
      <c r="C285" s="77" t="s">
        <v>498</v>
      </c>
      <c r="D285" s="217">
        <f>D276+D282+D283+D284</f>
        <v>463898714</v>
      </c>
    </row>
    <row r="286" ht="13.5" thickBot="1">
      <c r="D286" s="237"/>
    </row>
    <row r="287" spans="1:4" ht="13.5" thickBot="1">
      <c r="A287" s="175" t="s">
        <v>499</v>
      </c>
      <c r="B287" s="84"/>
      <c r="C287" s="84"/>
      <c r="D287" s="239">
        <f>D228+D285</f>
        <v>476481214</v>
      </c>
    </row>
    <row r="288" ht="12.75">
      <c r="D288" s="237"/>
    </row>
    <row r="289" ht="12.75">
      <c r="D289" s="237"/>
    </row>
    <row r="290" ht="12.75">
      <c r="D290" s="237"/>
    </row>
    <row r="291" ht="12.75">
      <c r="D291" s="237"/>
    </row>
    <row r="292" ht="12.75">
      <c r="D292" s="237"/>
    </row>
    <row r="293" ht="12.75">
      <c r="D293" s="237"/>
    </row>
    <row r="294" ht="12.75">
      <c r="D294" s="237"/>
    </row>
    <row r="295" ht="12.75">
      <c r="D295" s="237"/>
    </row>
    <row r="296" ht="12.75">
      <c r="D296" s="237"/>
    </row>
    <row r="297" ht="12.75">
      <c r="D297" s="237"/>
    </row>
    <row r="298" ht="12.75">
      <c r="D298" s="237"/>
    </row>
    <row r="299" ht="12.75">
      <c r="D299" s="237"/>
    </row>
    <row r="300" ht="12.75">
      <c r="D300" s="237"/>
    </row>
    <row r="301" ht="12.75">
      <c r="D301" s="237"/>
    </row>
    <row r="302" ht="12.75">
      <c r="D302" s="237"/>
    </row>
    <row r="303" ht="12.75">
      <c r="D303" s="237"/>
    </row>
    <row r="304" ht="12.75">
      <c r="D304" s="237"/>
    </row>
    <row r="305" ht="12.75">
      <c r="D305" s="237"/>
    </row>
    <row r="306" ht="12.75">
      <c r="D306" s="237"/>
    </row>
    <row r="307" ht="12.75">
      <c r="D307" s="237"/>
    </row>
    <row r="308" ht="12.75">
      <c r="D308" s="237"/>
    </row>
    <row r="309" ht="12.75">
      <c r="D309" s="237"/>
    </row>
    <row r="310" ht="12.75">
      <c r="D310" s="237"/>
    </row>
    <row r="311" ht="12.75">
      <c r="D311" s="237"/>
    </row>
    <row r="312" ht="12.75">
      <c r="D312" s="237"/>
    </row>
    <row r="313" ht="12.75">
      <c r="D313" s="237"/>
    </row>
    <row r="314" ht="12.75">
      <c r="D314" s="237"/>
    </row>
    <row r="315" ht="12.75">
      <c r="D315" s="237"/>
    </row>
    <row r="316" ht="12.75">
      <c r="D316" s="237"/>
    </row>
    <row r="317" ht="12.75">
      <c r="D317" s="237"/>
    </row>
    <row r="318" ht="12.75">
      <c r="D318" s="237"/>
    </row>
    <row r="319" ht="12.75">
      <c r="D319" s="237"/>
    </row>
    <row r="320" ht="12.75">
      <c r="D320" s="237"/>
    </row>
    <row r="321" ht="12.75">
      <c r="D321" s="237"/>
    </row>
    <row r="322" ht="12.75">
      <c r="D322" s="237"/>
    </row>
    <row r="323" ht="12.75">
      <c r="D323" s="237"/>
    </row>
    <row r="324" ht="12.75">
      <c r="D324" s="237"/>
    </row>
    <row r="325" ht="12.75">
      <c r="D325" s="237"/>
    </row>
    <row r="326" ht="12.75">
      <c r="D326" s="237"/>
    </row>
    <row r="327" ht="12.75">
      <c r="D327" s="237"/>
    </row>
    <row r="328" ht="12.75">
      <c r="D328" s="237"/>
    </row>
    <row r="329" ht="12.75">
      <c r="D329" s="237"/>
    </row>
    <row r="330" ht="12.75">
      <c r="D330" s="237"/>
    </row>
    <row r="331" ht="12.75">
      <c r="D331" s="237"/>
    </row>
    <row r="332" ht="12.75">
      <c r="D332" s="237"/>
    </row>
    <row r="333" ht="12.75">
      <c r="D333" s="237"/>
    </row>
    <row r="334" ht="12.75">
      <c r="D334" s="237"/>
    </row>
    <row r="335" ht="12.75">
      <c r="D335" s="237"/>
    </row>
    <row r="336" ht="12.75">
      <c r="D336" s="237"/>
    </row>
    <row r="337" ht="12.75">
      <c r="D337" s="237"/>
    </row>
    <row r="338" ht="12.75">
      <c r="D338" s="237"/>
    </row>
    <row r="339" ht="12.75">
      <c r="D339" s="237"/>
    </row>
    <row r="340" ht="12.75">
      <c r="D340" s="237"/>
    </row>
    <row r="341" ht="12.75">
      <c r="D341" s="237"/>
    </row>
    <row r="342" ht="12.75">
      <c r="D342" s="237"/>
    </row>
    <row r="343" ht="12.75">
      <c r="D343" s="237"/>
    </row>
    <row r="344" ht="12.75">
      <c r="D344" s="237"/>
    </row>
    <row r="345" ht="12.75">
      <c r="D345" s="237"/>
    </row>
    <row r="346" ht="12.75">
      <c r="D346" s="237"/>
    </row>
    <row r="347" ht="12.75">
      <c r="D347" s="237"/>
    </row>
    <row r="348" ht="12.75">
      <c r="D348" s="237"/>
    </row>
    <row r="349" ht="12.75">
      <c r="D349" s="237"/>
    </row>
    <row r="350" ht="12.75">
      <c r="D350" s="237"/>
    </row>
    <row r="351" ht="12.75">
      <c r="D351" s="237"/>
    </row>
    <row r="352" ht="12.75">
      <c r="D352" s="237"/>
    </row>
    <row r="353" ht="12.75">
      <c r="D353" s="237"/>
    </row>
    <row r="354" ht="12.75">
      <c r="D354" s="237"/>
    </row>
    <row r="355" ht="12.75">
      <c r="D355" s="237"/>
    </row>
    <row r="356" ht="12.75">
      <c r="D356" s="237"/>
    </row>
    <row r="357" ht="12.75">
      <c r="D357" s="237"/>
    </row>
    <row r="358" ht="12.75">
      <c r="D358" s="237"/>
    </row>
    <row r="359" ht="12.75">
      <c r="D359" s="237"/>
    </row>
    <row r="360" ht="12.75">
      <c r="D360" s="237"/>
    </row>
    <row r="361" ht="12.75">
      <c r="D361" s="237"/>
    </row>
    <row r="362" ht="12.75">
      <c r="D362" s="237"/>
    </row>
    <row r="363" ht="12.75">
      <c r="D363" s="237"/>
    </row>
    <row r="364" ht="12.75">
      <c r="D364" s="237"/>
    </row>
    <row r="365" ht="12.75">
      <c r="D365" s="237"/>
    </row>
    <row r="366" ht="12.75">
      <c r="D366" s="237"/>
    </row>
    <row r="367" ht="12.75">
      <c r="D367" s="237"/>
    </row>
    <row r="368" ht="12.75">
      <c r="D368" s="237"/>
    </row>
    <row r="369" ht="12.75">
      <c r="D369" s="237"/>
    </row>
    <row r="370" ht="12.75">
      <c r="D370" s="237"/>
    </row>
    <row r="371" ht="12.75">
      <c r="D371" s="237"/>
    </row>
    <row r="372" ht="12.75">
      <c r="D372" s="237"/>
    </row>
    <row r="373" ht="12.75">
      <c r="D373" s="237"/>
    </row>
    <row r="374" ht="12.75">
      <c r="D374" s="237"/>
    </row>
    <row r="375" ht="12.75">
      <c r="D375" s="237"/>
    </row>
    <row r="376" ht="12.75">
      <c r="D376" s="237"/>
    </row>
    <row r="377" ht="12.75">
      <c r="D377" s="237"/>
    </row>
    <row r="378" ht="12.75">
      <c r="D378" s="237"/>
    </row>
    <row r="379" ht="12.75">
      <c r="D379" s="237"/>
    </row>
    <row r="380" ht="12.75">
      <c r="D380" s="237"/>
    </row>
    <row r="381" ht="12.75">
      <c r="D381" s="237"/>
    </row>
    <row r="382" ht="12.75">
      <c r="D382" s="237"/>
    </row>
    <row r="383" ht="12.75">
      <c r="D383" s="237"/>
    </row>
    <row r="384" ht="12.75">
      <c r="D384" s="237"/>
    </row>
    <row r="385" ht="12.75">
      <c r="D385" s="237"/>
    </row>
    <row r="386" ht="12.75">
      <c r="D386" s="237"/>
    </row>
    <row r="387" ht="12.75">
      <c r="D387" s="237"/>
    </row>
    <row r="388" ht="12.75">
      <c r="D388" s="237"/>
    </row>
    <row r="389" ht="12.75">
      <c r="D389" s="237"/>
    </row>
    <row r="390" ht="12.75">
      <c r="D390" s="237"/>
    </row>
    <row r="391" ht="12.75">
      <c r="D391" s="237"/>
    </row>
    <row r="392" ht="12.75">
      <c r="D392" s="237"/>
    </row>
    <row r="393" ht="12.75">
      <c r="D393" s="237"/>
    </row>
    <row r="394" ht="12.75">
      <c r="D394" s="237"/>
    </row>
    <row r="395" ht="12.75">
      <c r="D395" s="237"/>
    </row>
    <row r="396" ht="12.75">
      <c r="D396" s="237"/>
    </row>
    <row r="397" ht="12.75">
      <c r="D397" s="237"/>
    </row>
    <row r="398" ht="12.75">
      <c r="D398" s="237"/>
    </row>
    <row r="399" ht="12.75">
      <c r="D399" s="237"/>
    </row>
    <row r="400" ht="12.75">
      <c r="D400" s="237"/>
    </row>
    <row r="401" ht="12.75">
      <c r="D401" s="237"/>
    </row>
    <row r="402" ht="12.75">
      <c r="D402" s="237"/>
    </row>
    <row r="403" ht="12.75">
      <c r="D403" s="237"/>
    </row>
    <row r="404" ht="12.75">
      <c r="D404" s="237"/>
    </row>
    <row r="405" ht="12.75">
      <c r="D405" s="237"/>
    </row>
    <row r="406" ht="12.75">
      <c r="D406" s="237"/>
    </row>
    <row r="407" ht="12.75">
      <c r="D407" s="237"/>
    </row>
    <row r="408" ht="12.75">
      <c r="D408" s="237"/>
    </row>
    <row r="409" ht="12.75">
      <c r="D409" s="237"/>
    </row>
    <row r="410" ht="12.75">
      <c r="D410" s="237"/>
    </row>
    <row r="411" ht="12.75">
      <c r="D411" s="237"/>
    </row>
    <row r="412" ht="12.75">
      <c r="D412" s="237"/>
    </row>
    <row r="413" ht="12.75">
      <c r="D413" s="237"/>
    </row>
    <row r="414" ht="12.75">
      <c r="D414" s="237"/>
    </row>
    <row r="415" ht="12.75">
      <c r="D415" s="237"/>
    </row>
    <row r="416" ht="12.75">
      <c r="D416" s="237"/>
    </row>
    <row r="417" ht="12.75">
      <c r="D417" s="237"/>
    </row>
    <row r="418" ht="12.75">
      <c r="D418" s="237"/>
    </row>
    <row r="419" ht="12.75">
      <c r="D419" s="237"/>
    </row>
    <row r="420" ht="12.75">
      <c r="D420" s="237"/>
    </row>
    <row r="421" ht="12.75">
      <c r="D421" s="237"/>
    </row>
    <row r="422" ht="12.75">
      <c r="D422" s="237"/>
    </row>
    <row r="423" ht="12.75">
      <c r="D423" s="237"/>
    </row>
    <row r="424" ht="12.75">
      <c r="D424" s="237"/>
    </row>
    <row r="425" ht="12.75">
      <c r="D425" s="237"/>
    </row>
    <row r="426" ht="12.75">
      <c r="D426" s="237"/>
    </row>
    <row r="427" ht="12.75">
      <c r="D427" s="237"/>
    </row>
    <row r="428" ht="12.75">
      <c r="D428" s="237"/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6"/>
  <sheetViews>
    <sheetView zoomScalePageLayoutView="0" workbookViewId="0" topLeftCell="A46">
      <selection activeCell="A73" sqref="A73"/>
    </sheetView>
  </sheetViews>
  <sheetFormatPr defaultColWidth="9.00390625" defaultRowHeight="12.75"/>
  <cols>
    <col min="1" max="1" width="60.875" style="0" customWidth="1"/>
    <col min="2" max="2" width="20.25390625" style="103" customWidth="1"/>
    <col min="3" max="3" width="18.00390625" style="103" customWidth="1"/>
    <col min="4" max="4" width="10.625" style="103" customWidth="1"/>
    <col min="5" max="5" width="11.125" style="0" customWidth="1"/>
    <col min="6" max="6" width="11.375" style="0" bestFit="1" customWidth="1"/>
    <col min="7" max="7" width="9.625" style="0" bestFit="1" customWidth="1"/>
  </cols>
  <sheetData>
    <row r="1" spans="1:7" ht="12.75">
      <c r="A1" t="s">
        <v>812</v>
      </c>
      <c r="F1" s="105" t="s">
        <v>617</v>
      </c>
      <c r="G1" s="138"/>
    </row>
    <row r="3" spans="1:6" ht="12.75">
      <c r="A3" s="413" t="s">
        <v>618</v>
      </c>
      <c r="B3" s="413"/>
      <c r="C3" s="413"/>
      <c r="D3" s="413"/>
      <c r="E3" s="413"/>
      <c r="F3" s="413"/>
    </row>
    <row r="4" spans="1:6" ht="12.75">
      <c r="A4" s="413" t="s">
        <v>769</v>
      </c>
      <c r="B4" s="413"/>
      <c r="C4" s="413"/>
      <c r="D4" s="413"/>
      <c r="E4" s="413"/>
      <c r="F4" s="413"/>
    </row>
    <row r="6" spans="1:6" ht="68.25" customHeight="1">
      <c r="A6" s="15" t="s">
        <v>516</v>
      </c>
      <c r="B6" s="98" t="s">
        <v>771</v>
      </c>
      <c r="C6" s="98" t="s">
        <v>517</v>
      </c>
      <c r="D6" s="98" t="s">
        <v>518</v>
      </c>
      <c r="E6" s="3" t="s">
        <v>1046</v>
      </c>
      <c r="F6" s="98" t="s">
        <v>1035</v>
      </c>
    </row>
    <row r="7" spans="1:13" ht="15" customHeight="1">
      <c r="A7" s="6" t="s">
        <v>520</v>
      </c>
      <c r="B7" s="99"/>
      <c r="C7" s="99"/>
      <c r="D7" s="99"/>
      <c r="E7" s="363"/>
      <c r="F7" s="14"/>
      <c r="H7" s="8"/>
      <c r="I7" s="8"/>
      <c r="J7" s="8"/>
      <c r="K7" s="8"/>
      <c r="L7" s="8"/>
      <c r="M7" s="8"/>
    </row>
    <row r="8" spans="1:13" ht="12.75">
      <c r="A8" s="7" t="s">
        <v>761</v>
      </c>
      <c r="B8" s="100"/>
      <c r="C8" s="100"/>
      <c r="D8" s="100">
        <v>20000000</v>
      </c>
      <c r="E8" s="100">
        <v>20000000</v>
      </c>
      <c r="F8" s="100">
        <v>12414949</v>
      </c>
      <c r="H8" s="144"/>
      <c r="I8" s="144"/>
      <c r="J8" s="144"/>
      <c r="K8" s="144"/>
      <c r="L8" s="144"/>
      <c r="M8" s="144"/>
    </row>
    <row r="9" spans="1:6" ht="12.75">
      <c r="A9" s="7" t="s">
        <v>776</v>
      </c>
      <c r="B9" s="100"/>
      <c r="C9" s="100">
        <v>12880000</v>
      </c>
      <c r="D9" s="100"/>
      <c r="E9" s="100">
        <v>12880000</v>
      </c>
      <c r="F9" s="100">
        <v>12880000</v>
      </c>
    </row>
    <row r="10" spans="1:6" ht="12.75">
      <c r="A10" s="7" t="s">
        <v>762</v>
      </c>
      <c r="B10" s="100"/>
      <c r="C10" s="100"/>
      <c r="D10" s="100">
        <v>10000000</v>
      </c>
      <c r="E10" s="100">
        <v>10000000</v>
      </c>
      <c r="F10" s="100">
        <v>9629375</v>
      </c>
    </row>
    <row r="11" spans="1:6" ht="12.75">
      <c r="A11" s="7" t="s">
        <v>820</v>
      </c>
      <c r="B11" s="100"/>
      <c r="C11" s="100"/>
      <c r="D11" s="100">
        <v>10000000</v>
      </c>
      <c r="E11" s="100">
        <v>10000000</v>
      </c>
      <c r="F11" s="100">
        <v>5800000</v>
      </c>
    </row>
    <row r="12" spans="1:6" ht="12.75">
      <c r="A12" s="7" t="s">
        <v>777</v>
      </c>
      <c r="B12" s="100">
        <v>419000</v>
      </c>
      <c r="C12" s="100"/>
      <c r="D12" s="100"/>
      <c r="E12" s="100">
        <v>419000</v>
      </c>
      <c r="F12" s="100">
        <v>419000</v>
      </c>
    </row>
    <row r="13" spans="1:6" ht="12.75">
      <c r="A13" s="7" t="s">
        <v>763</v>
      </c>
      <c r="B13" s="100">
        <v>1000000</v>
      </c>
      <c r="C13" s="100"/>
      <c r="D13" s="100"/>
      <c r="E13" s="100">
        <v>1000000</v>
      </c>
      <c r="F13" s="100">
        <v>1000000</v>
      </c>
    </row>
    <row r="14" spans="1:6" ht="12.75">
      <c r="A14" s="17" t="s">
        <v>778</v>
      </c>
      <c r="B14" s="100"/>
      <c r="C14" s="100"/>
      <c r="D14" s="100">
        <v>9500000</v>
      </c>
      <c r="E14" s="100">
        <v>3500000</v>
      </c>
      <c r="F14" s="100">
        <v>3500000</v>
      </c>
    </row>
    <row r="15" spans="1:6" ht="12.75">
      <c r="A15" s="17" t="s">
        <v>878</v>
      </c>
      <c r="B15" s="100"/>
      <c r="C15" s="100">
        <v>2064000</v>
      </c>
      <c r="D15" s="100"/>
      <c r="E15" s="100">
        <v>2064000</v>
      </c>
      <c r="F15" s="100">
        <v>2064000</v>
      </c>
    </row>
    <row r="16" spans="1:6" ht="22.5">
      <c r="A16" s="7" t="s">
        <v>821</v>
      </c>
      <c r="B16" s="100"/>
      <c r="C16" s="100">
        <v>18406000</v>
      </c>
      <c r="D16" s="100"/>
      <c r="E16" s="100">
        <v>18406000</v>
      </c>
      <c r="F16" s="100">
        <v>18406000</v>
      </c>
    </row>
    <row r="17" spans="1:6" ht="12.75">
      <c r="A17" s="17" t="s">
        <v>822</v>
      </c>
      <c r="B17" s="100">
        <v>488449500</v>
      </c>
      <c r="C17" s="100">
        <v>60370000</v>
      </c>
      <c r="D17" s="100"/>
      <c r="E17" s="100">
        <v>548819500</v>
      </c>
      <c r="F17" s="100">
        <v>543358500</v>
      </c>
    </row>
    <row r="18" spans="1:6" ht="12.75">
      <c r="A18" s="17" t="s">
        <v>779</v>
      </c>
      <c r="B18" s="100"/>
      <c r="C18" s="100"/>
      <c r="D18" s="100"/>
      <c r="E18" s="100">
        <v>3500000</v>
      </c>
      <c r="F18" s="100">
        <v>3500000</v>
      </c>
    </row>
    <row r="19" spans="1:6" ht="12.75">
      <c r="A19" s="17" t="s">
        <v>780</v>
      </c>
      <c r="B19" s="100"/>
      <c r="C19" s="100"/>
      <c r="D19" s="100">
        <v>1626000</v>
      </c>
      <c r="E19" s="100"/>
      <c r="F19" s="100"/>
    </row>
    <row r="20" spans="1:6" ht="12.75">
      <c r="A20" s="205" t="s">
        <v>781</v>
      </c>
      <c r="B20" s="100"/>
      <c r="C20" s="100"/>
      <c r="D20" s="100">
        <v>1800000</v>
      </c>
      <c r="E20" s="100"/>
      <c r="F20" s="100"/>
    </row>
    <row r="21" spans="1:6" ht="12.75">
      <c r="A21" s="205" t="s">
        <v>782</v>
      </c>
      <c r="B21" s="100"/>
      <c r="C21" s="100"/>
      <c r="D21" s="100">
        <v>2700000</v>
      </c>
      <c r="E21" s="100"/>
      <c r="F21" s="100"/>
    </row>
    <row r="22" spans="1:6" ht="12.75">
      <c r="A22" s="205" t="s">
        <v>783</v>
      </c>
      <c r="B22" s="100"/>
      <c r="C22" s="100"/>
      <c r="D22" s="100">
        <v>127000</v>
      </c>
      <c r="E22" s="100"/>
      <c r="F22" s="100"/>
    </row>
    <row r="23" spans="1:6" ht="12.75">
      <c r="A23" s="205" t="s">
        <v>784</v>
      </c>
      <c r="B23" s="100"/>
      <c r="C23" s="100"/>
      <c r="D23" s="100">
        <v>127000</v>
      </c>
      <c r="E23" s="100"/>
      <c r="F23" s="100"/>
    </row>
    <row r="24" spans="1:6" ht="12.75">
      <c r="A24" s="205" t="s">
        <v>785</v>
      </c>
      <c r="B24" s="100"/>
      <c r="C24" s="100"/>
      <c r="D24" s="100">
        <v>3874000</v>
      </c>
      <c r="E24" s="100"/>
      <c r="F24" s="100"/>
    </row>
    <row r="25" spans="1:6" ht="12.75">
      <c r="A25" s="205" t="s">
        <v>786</v>
      </c>
      <c r="B25" s="100"/>
      <c r="C25" s="100"/>
      <c r="D25" s="100">
        <v>127000</v>
      </c>
      <c r="E25" s="100"/>
      <c r="F25" s="100"/>
    </row>
    <row r="26" spans="1:6" ht="12.75">
      <c r="A26" s="205" t="s">
        <v>787</v>
      </c>
      <c r="B26" s="100"/>
      <c r="C26" s="100"/>
      <c r="D26" s="100">
        <v>1372000</v>
      </c>
      <c r="E26" s="100"/>
      <c r="F26" s="100"/>
    </row>
    <row r="27" spans="1:6" ht="12.75">
      <c r="A27" s="205" t="s">
        <v>788</v>
      </c>
      <c r="B27" s="100"/>
      <c r="C27" s="100"/>
      <c r="D27" s="100">
        <v>254000</v>
      </c>
      <c r="E27" s="100"/>
      <c r="F27" s="100"/>
    </row>
    <row r="28" spans="1:6" ht="12.75">
      <c r="A28" s="206" t="s">
        <v>789</v>
      </c>
      <c r="B28" s="100"/>
      <c r="C28" s="100"/>
      <c r="D28" s="100">
        <v>127000</v>
      </c>
      <c r="E28" s="100"/>
      <c r="F28" s="100"/>
    </row>
    <row r="29" spans="1:6" ht="12.75">
      <c r="A29" s="206" t="s">
        <v>790</v>
      </c>
      <c r="B29" s="100"/>
      <c r="C29" s="100"/>
      <c r="D29" s="100">
        <v>1118000</v>
      </c>
      <c r="E29" s="100"/>
      <c r="F29" s="100"/>
    </row>
    <row r="30" spans="1:6" ht="12.75">
      <c r="A30" s="206" t="s">
        <v>791</v>
      </c>
      <c r="B30" s="100"/>
      <c r="C30" s="100"/>
      <c r="D30" s="100">
        <v>900000</v>
      </c>
      <c r="E30" s="100"/>
      <c r="F30" s="100"/>
    </row>
    <row r="31" spans="1:6" ht="12.75">
      <c r="A31" s="206" t="s">
        <v>792</v>
      </c>
      <c r="B31" s="100"/>
      <c r="C31" s="100"/>
      <c r="D31" s="100">
        <v>864000</v>
      </c>
      <c r="E31" s="100"/>
      <c r="F31" s="100"/>
    </row>
    <row r="32" spans="1:6" ht="12.75">
      <c r="A32" s="206" t="s">
        <v>793</v>
      </c>
      <c r="B32" s="100"/>
      <c r="C32" s="100"/>
      <c r="D32" s="100">
        <v>1245000</v>
      </c>
      <c r="E32" s="100"/>
      <c r="F32" s="100"/>
    </row>
    <row r="33" spans="1:6" ht="12.75">
      <c r="A33" s="206" t="s">
        <v>794</v>
      </c>
      <c r="B33" s="100"/>
      <c r="C33" s="100"/>
      <c r="D33" s="100">
        <v>127000</v>
      </c>
      <c r="E33" s="100"/>
      <c r="F33" s="100"/>
    </row>
    <row r="34" spans="1:6" ht="12.75">
      <c r="A34" s="206" t="s">
        <v>795</v>
      </c>
      <c r="B34" s="100"/>
      <c r="C34" s="100"/>
      <c r="D34" s="100">
        <v>153000</v>
      </c>
      <c r="E34" s="100"/>
      <c r="F34" s="100"/>
    </row>
    <row r="35" spans="1:6" ht="12.75">
      <c r="A35" s="59" t="s">
        <v>796</v>
      </c>
      <c r="B35" s="100"/>
      <c r="C35" s="100"/>
      <c r="D35" s="100">
        <v>127000</v>
      </c>
      <c r="E35" s="100"/>
      <c r="F35" s="100"/>
    </row>
    <row r="36" spans="1:6" ht="12.75">
      <c r="A36" s="59" t="s">
        <v>823</v>
      </c>
      <c r="B36" s="100"/>
      <c r="C36" s="100"/>
      <c r="D36" s="100"/>
      <c r="E36" s="100">
        <v>0</v>
      </c>
      <c r="F36" s="100">
        <v>0</v>
      </c>
    </row>
    <row r="37" spans="1:6" ht="12.75">
      <c r="A37" s="59" t="s">
        <v>797</v>
      </c>
      <c r="B37" s="100"/>
      <c r="C37" s="100">
        <v>3376000</v>
      </c>
      <c r="D37" s="100"/>
      <c r="E37" s="100">
        <v>3376000</v>
      </c>
      <c r="F37" s="100">
        <v>3376000</v>
      </c>
    </row>
    <row r="38" spans="1:6" ht="12.75">
      <c r="A38" s="59" t="s">
        <v>798</v>
      </c>
      <c r="B38" s="100">
        <v>1825000</v>
      </c>
      <c r="C38" s="100"/>
      <c r="D38" s="100"/>
      <c r="E38" s="100">
        <v>1825000</v>
      </c>
      <c r="F38" s="100">
        <v>1825000</v>
      </c>
    </row>
    <row r="39" spans="1:6" ht="12.75">
      <c r="A39" s="59" t="s">
        <v>799</v>
      </c>
      <c r="B39" s="100"/>
      <c r="C39" s="100">
        <v>4445000</v>
      </c>
      <c r="D39" s="100">
        <v>1500000</v>
      </c>
      <c r="E39" s="100">
        <v>5945000</v>
      </c>
      <c r="F39" s="100">
        <v>1526670</v>
      </c>
    </row>
    <row r="40" spans="1:6" ht="22.5">
      <c r="A40" s="59" t="s">
        <v>800</v>
      </c>
      <c r="B40" s="100"/>
      <c r="C40" s="100">
        <v>10000000</v>
      </c>
      <c r="D40" s="100"/>
      <c r="E40" s="100">
        <v>0</v>
      </c>
      <c r="F40" s="100">
        <v>0</v>
      </c>
    </row>
    <row r="41" spans="1:6" ht="12.75">
      <c r="A41" s="7" t="s">
        <v>801</v>
      </c>
      <c r="B41" s="100"/>
      <c r="C41" s="100"/>
      <c r="D41" s="100">
        <v>1000000</v>
      </c>
      <c r="E41" s="100">
        <v>1000000</v>
      </c>
      <c r="F41" s="100">
        <v>819189</v>
      </c>
    </row>
    <row r="42" spans="1:6" ht="12.75">
      <c r="A42" s="7" t="s">
        <v>802</v>
      </c>
      <c r="B42" s="100"/>
      <c r="C42" s="100"/>
      <c r="D42" s="100">
        <v>15000000</v>
      </c>
      <c r="E42" s="100">
        <v>6700000</v>
      </c>
      <c r="F42" s="100">
        <v>3113700</v>
      </c>
    </row>
    <row r="43" spans="1:6" ht="12.75">
      <c r="A43" s="7" t="s">
        <v>803</v>
      </c>
      <c r="B43" s="100"/>
      <c r="C43" s="100"/>
      <c r="D43" s="100">
        <v>35000000</v>
      </c>
      <c r="E43" s="100">
        <v>0</v>
      </c>
      <c r="F43" s="100">
        <v>0</v>
      </c>
    </row>
    <row r="44" spans="1:6" ht="12.75">
      <c r="A44" s="59" t="s">
        <v>804</v>
      </c>
      <c r="B44" s="100"/>
      <c r="C44" s="100">
        <v>385000000</v>
      </c>
      <c r="D44" s="100"/>
      <c r="E44" s="100">
        <v>385000000</v>
      </c>
      <c r="F44" s="100">
        <v>385000000</v>
      </c>
    </row>
    <row r="45" spans="1:6" ht="12.75">
      <c r="A45" s="59" t="s">
        <v>805</v>
      </c>
      <c r="B45" s="100"/>
      <c r="C45" s="100"/>
      <c r="D45" s="100">
        <v>3500000</v>
      </c>
      <c r="E45" s="100">
        <v>3500000</v>
      </c>
      <c r="F45" s="100">
        <v>3500000</v>
      </c>
    </row>
    <row r="46" spans="1:6" ht="12.75">
      <c r="A46" s="59" t="s">
        <v>806</v>
      </c>
      <c r="B46" s="100"/>
      <c r="C46" s="100"/>
      <c r="D46" s="100">
        <v>0</v>
      </c>
      <c r="E46" s="100">
        <v>0</v>
      </c>
      <c r="F46" s="100">
        <v>0</v>
      </c>
    </row>
    <row r="47" spans="1:6" ht="12.75">
      <c r="A47" s="59" t="s">
        <v>807</v>
      </c>
      <c r="B47" s="100">
        <v>10000000</v>
      </c>
      <c r="C47" s="100"/>
      <c r="D47" s="100"/>
      <c r="E47" s="100">
        <v>10000000</v>
      </c>
      <c r="F47" s="100">
        <v>10000000</v>
      </c>
    </row>
    <row r="48" spans="1:6" ht="12.75">
      <c r="A48" s="7" t="s">
        <v>811</v>
      </c>
      <c r="B48" s="100">
        <v>1734000</v>
      </c>
      <c r="C48" s="100"/>
      <c r="D48" s="100"/>
      <c r="E48" s="100">
        <v>1734000</v>
      </c>
      <c r="F48" s="100">
        <v>646298</v>
      </c>
    </row>
    <row r="49" spans="1:6" ht="12.75">
      <c r="A49" s="7" t="s">
        <v>824</v>
      </c>
      <c r="B49" s="100"/>
      <c r="C49" s="100"/>
      <c r="D49" s="100">
        <v>0</v>
      </c>
      <c r="E49" s="100">
        <v>0</v>
      </c>
      <c r="F49" s="100">
        <v>0</v>
      </c>
    </row>
    <row r="50" spans="1:6" ht="12.75">
      <c r="A50" s="7" t="s">
        <v>826</v>
      </c>
      <c r="B50" s="100"/>
      <c r="C50" s="100"/>
      <c r="D50" s="100">
        <v>0</v>
      </c>
      <c r="E50" s="100">
        <v>0</v>
      </c>
      <c r="F50" s="100">
        <v>0</v>
      </c>
    </row>
    <row r="51" spans="1:6" ht="12.75">
      <c r="A51" s="7" t="s">
        <v>521</v>
      </c>
      <c r="B51" s="100"/>
      <c r="C51" s="100"/>
      <c r="D51" s="100">
        <v>2559000</v>
      </c>
      <c r="E51" s="100">
        <v>2559000</v>
      </c>
      <c r="F51" s="100">
        <v>2559000</v>
      </c>
    </row>
    <row r="52" spans="1:6" ht="12.75">
      <c r="A52" s="7" t="s">
        <v>522</v>
      </c>
      <c r="B52" s="100"/>
      <c r="C52" s="100"/>
      <c r="D52" s="100">
        <v>1300000</v>
      </c>
      <c r="E52" s="100">
        <v>1300000</v>
      </c>
      <c r="F52" s="100">
        <v>1300000</v>
      </c>
    </row>
    <row r="53" spans="1:6" ht="12.75">
      <c r="A53" s="7" t="s">
        <v>814</v>
      </c>
      <c r="B53" s="100"/>
      <c r="C53" s="100"/>
      <c r="D53" s="100">
        <v>715000</v>
      </c>
      <c r="E53" s="100">
        <v>715000</v>
      </c>
      <c r="F53" s="100">
        <v>715000</v>
      </c>
    </row>
    <row r="54" spans="1:6" ht="12.75">
      <c r="A54" s="7" t="s">
        <v>813</v>
      </c>
      <c r="B54" s="100"/>
      <c r="C54" s="100"/>
      <c r="D54" s="100">
        <v>2000000</v>
      </c>
      <c r="E54" s="100">
        <v>2000000</v>
      </c>
      <c r="F54" s="100">
        <v>1962690</v>
      </c>
    </row>
    <row r="55" spans="1:8" ht="12.75">
      <c r="A55" s="7" t="s">
        <v>764</v>
      </c>
      <c r="B55" s="100"/>
      <c r="C55" s="100"/>
      <c r="D55" s="100">
        <v>0</v>
      </c>
      <c r="E55" s="100">
        <v>0</v>
      </c>
      <c r="F55" s="100">
        <v>0</v>
      </c>
      <c r="H55" s="144"/>
    </row>
    <row r="56" spans="1:8" ht="12.75">
      <c r="A56" s="7" t="s">
        <v>766</v>
      </c>
      <c r="B56" s="100"/>
      <c r="C56" s="100"/>
      <c r="D56" s="100">
        <v>0</v>
      </c>
      <c r="E56" s="100">
        <v>0</v>
      </c>
      <c r="F56" s="100">
        <v>0</v>
      </c>
      <c r="H56" s="144"/>
    </row>
    <row r="57" spans="1:8" ht="12.75">
      <c r="A57" s="7" t="s">
        <v>767</v>
      </c>
      <c r="B57" s="100"/>
      <c r="C57" s="100"/>
      <c r="D57" s="100">
        <v>155000</v>
      </c>
      <c r="E57" s="100">
        <v>155000</v>
      </c>
      <c r="F57" s="100">
        <v>155000</v>
      </c>
      <c r="H57" s="144"/>
    </row>
    <row r="58" spans="1:8" ht="12.75">
      <c r="A58" s="7" t="s">
        <v>765</v>
      </c>
      <c r="B58" s="100"/>
      <c r="C58" s="100"/>
      <c r="D58" s="100">
        <v>0</v>
      </c>
      <c r="E58" s="100">
        <v>0</v>
      </c>
      <c r="F58" s="100">
        <v>0</v>
      </c>
      <c r="H58" s="144"/>
    </row>
    <row r="59" spans="1:8" ht="12.75">
      <c r="A59" s="7" t="s">
        <v>523</v>
      </c>
      <c r="B59" s="100"/>
      <c r="C59" s="100"/>
      <c r="D59" s="100">
        <v>80000</v>
      </c>
      <c r="E59" s="100">
        <v>80000</v>
      </c>
      <c r="F59" s="100">
        <v>80000</v>
      </c>
      <c r="H59" s="144"/>
    </row>
    <row r="60" spans="1:8" ht="12.75">
      <c r="A60" s="7" t="s">
        <v>1067</v>
      </c>
      <c r="B60" s="100"/>
      <c r="C60" s="100"/>
      <c r="D60" s="100"/>
      <c r="E60" s="100"/>
      <c r="F60" s="100">
        <v>20000</v>
      </c>
      <c r="H60" s="144"/>
    </row>
    <row r="61" spans="1:8" ht="12.75">
      <c r="A61" s="7" t="s">
        <v>1047</v>
      </c>
      <c r="B61" s="100"/>
      <c r="C61" s="100"/>
      <c r="D61" s="100"/>
      <c r="E61" s="100"/>
      <c r="F61" s="100">
        <v>1800000</v>
      </c>
      <c r="H61" s="144"/>
    </row>
    <row r="62" spans="1:8" ht="12.75">
      <c r="A62" s="379" t="s">
        <v>1089</v>
      </c>
      <c r="B62" s="335"/>
      <c r="C62" s="335"/>
      <c r="D62" s="335"/>
      <c r="E62" s="301"/>
      <c r="F62" s="100">
        <v>463739220</v>
      </c>
      <c r="H62" s="144"/>
    </row>
    <row r="63" spans="1:8" ht="12.75">
      <c r="A63" s="7" t="s">
        <v>1090</v>
      </c>
      <c r="B63" s="100"/>
      <c r="C63" s="100"/>
      <c r="D63" s="100"/>
      <c r="E63" s="100"/>
      <c r="F63" s="100">
        <v>18643600</v>
      </c>
      <c r="H63" s="144"/>
    </row>
    <row r="64" spans="1:8" ht="12.75">
      <c r="A64" s="17" t="s">
        <v>1052</v>
      </c>
      <c r="B64" s="100"/>
      <c r="C64" s="100"/>
      <c r="D64" s="100"/>
      <c r="E64" s="100"/>
      <c r="F64" s="100">
        <v>115260650</v>
      </c>
      <c r="H64" s="144"/>
    </row>
    <row r="65" spans="1:8" ht="12.75">
      <c r="A65" s="17" t="s">
        <v>1053</v>
      </c>
      <c r="B65" s="100"/>
      <c r="C65" s="100"/>
      <c r="D65" s="100"/>
      <c r="E65" s="100"/>
      <c r="F65" s="100">
        <v>588816600</v>
      </c>
      <c r="H65" s="144"/>
    </row>
    <row r="66" spans="1:8" ht="12.75">
      <c r="A66" s="17" t="s">
        <v>1054</v>
      </c>
      <c r="B66" s="100"/>
      <c r="C66" s="100"/>
      <c r="D66" s="100"/>
      <c r="E66" s="100"/>
      <c r="F66" s="100">
        <v>550066170</v>
      </c>
      <c r="H66" s="144"/>
    </row>
    <row r="67" spans="1:8" ht="12.75">
      <c r="A67" s="17" t="s">
        <v>1091</v>
      </c>
      <c r="B67" s="100"/>
      <c r="C67" s="100"/>
      <c r="D67" s="100"/>
      <c r="E67" s="100"/>
      <c r="F67" s="100">
        <v>215568450</v>
      </c>
      <c r="H67" s="144"/>
    </row>
    <row r="68" spans="1:8" ht="12.75">
      <c r="A68" s="17" t="s">
        <v>1055</v>
      </c>
      <c r="B68" s="100"/>
      <c r="C68" s="100"/>
      <c r="D68" s="100"/>
      <c r="E68" s="100"/>
      <c r="F68" s="100">
        <v>395199800</v>
      </c>
      <c r="H68" s="144"/>
    </row>
    <row r="69" spans="1:8" ht="12.75">
      <c r="A69" s="17" t="s">
        <v>1101</v>
      </c>
      <c r="B69" s="100"/>
      <c r="C69" s="100"/>
      <c r="D69" s="100"/>
      <c r="E69" s="100"/>
      <c r="F69" s="100">
        <v>6159500</v>
      </c>
      <c r="H69" s="144"/>
    </row>
    <row r="70" spans="1:8" ht="12.75">
      <c r="A70" s="7" t="s">
        <v>1068</v>
      </c>
      <c r="B70" s="100"/>
      <c r="C70" s="100"/>
      <c r="D70" s="100"/>
      <c r="E70" s="100"/>
      <c r="F70" s="100">
        <v>4010687</v>
      </c>
      <c r="H70" s="144"/>
    </row>
    <row r="71" spans="1:8" ht="12.75">
      <c r="A71" s="7" t="s">
        <v>1069</v>
      </c>
      <c r="B71" s="100"/>
      <c r="C71" s="100"/>
      <c r="D71" s="100"/>
      <c r="E71" s="100"/>
      <c r="F71" s="100">
        <v>1752600</v>
      </c>
      <c r="H71" s="144"/>
    </row>
    <row r="72" spans="1:8" ht="12.75">
      <c r="A72" s="7" t="s">
        <v>1096</v>
      </c>
      <c r="B72" s="100"/>
      <c r="C72" s="100"/>
      <c r="D72" s="100"/>
      <c r="E72" s="100"/>
      <c r="F72" s="100">
        <v>350625</v>
      </c>
      <c r="H72" s="144"/>
    </row>
    <row r="73" spans="1:8" ht="12.75">
      <c r="A73" s="7" t="s">
        <v>1103</v>
      </c>
      <c r="B73" s="100"/>
      <c r="C73" s="100"/>
      <c r="D73" s="100"/>
      <c r="E73" s="100"/>
      <c r="F73" s="100">
        <v>96200</v>
      </c>
      <c r="H73" s="144"/>
    </row>
    <row r="74" spans="1:6" s="96" customFormat="1" ht="12.75">
      <c r="A74" s="57" t="s">
        <v>91</v>
      </c>
      <c r="B74" s="38">
        <f>SUM(B8:B71)</f>
        <v>503427500</v>
      </c>
      <c r="C74" s="38">
        <f>SUM(C8:C71)</f>
        <v>496541000</v>
      </c>
      <c r="D74" s="38">
        <f>SUM(D8:D71)</f>
        <v>128977000</v>
      </c>
      <c r="E74" s="38">
        <f>SUM(E8:E71)</f>
        <v>1056477500</v>
      </c>
      <c r="F74" s="38">
        <f>SUM(F8:F73)</f>
        <v>3391034473</v>
      </c>
    </row>
    <row r="75" spans="1:6" ht="12.75">
      <c r="A75" s="7" t="s">
        <v>524</v>
      </c>
      <c r="B75" s="100"/>
      <c r="C75" s="100"/>
      <c r="D75" s="100"/>
      <c r="E75" s="100"/>
      <c r="F75" s="100"/>
    </row>
    <row r="76" spans="1:6" ht="12.75">
      <c r="A76" s="7" t="s">
        <v>525</v>
      </c>
      <c r="B76" s="100"/>
      <c r="C76" s="100"/>
      <c r="D76" s="100">
        <v>2040000</v>
      </c>
      <c r="E76" s="100">
        <v>2040000</v>
      </c>
      <c r="F76" s="100">
        <v>2040000</v>
      </c>
    </row>
    <row r="77" spans="1:6" ht="12.75">
      <c r="A77" s="7" t="s">
        <v>526</v>
      </c>
      <c r="B77" s="100"/>
      <c r="C77" s="100"/>
      <c r="D77" s="100">
        <v>400000</v>
      </c>
      <c r="E77" s="100">
        <v>400000</v>
      </c>
      <c r="F77" s="100">
        <v>400000</v>
      </c>
    </row>
    <row r="78" spans="1:6" ht="12.75">
      <c r="A78" s="7" t="s">
        <v>527</v>
      </c>
      <c r="B78" s="100"/>
      <c r="C78" s="100"/>
      <c r="D78" s="100">
        <v>1500000</v>
      </c>
      <c r="E78" s="100">
        <v>1500000</v>
      </c>
      <c r="F78" s="100">
        <v>1500000</v>
      </c>
    </row>
    <row r="79" spans="1:6" ht="12.75">
      <c r="A79" s="7" t="s">
        <v>528</v>
      </c>
      <c r="B79" s="100"/>
      <c r="C79" s="100"/>
      <c r="D79" s="100">
        <v>500000</v>
      </c>
      <c r="E79" s="100">
        <v>500000</v>
      </c>
      <c r="F79" s="100">
        <v>500000</v>
      </c>
    </row>
    <row r="80" spans="1:6" ht="12.75">
      <c r="A80" s="7" t="s">
        <v>529</v>
      </c>
      <c r="B80" s="100"/>
      <c r="C80" s="100"/>
      <c r="D80" s="100">
        <v>1828000</v>
      </c>
      <c r="E80" s="100">
        <v>1828000</v>
      </c>
      <c r="F80" s="100">
        <v>1828000</v>
      </c>
    </row>
    <row r="81" spans="1:6" ht="22.5">
      <c r="A81" s="7" t="s">
        <v>530</v>
      </c>
      <c r="B81" s="100"/>
      <c r="C81" s="100"/>
      <c r="D81" s="100">
        <v>3532000</v>
      </c>
      <c r="E81" s="100">
        <v>3532000</v>
      </c>
      <c r="F81" s="100">
        <v>3532000</v>
      </c>
    </row>
    <row r="82" spans="1:6" ht="12.75">
      <c r="A82" s="7" t="s">
        <v>700</v>
      </c>
      <c r="B82" s="100"/>
      <c r="C82" s="100"/>
      <c r="D82" s="100">
        <v>2750000</v>
      </c>
      <c r="E82" s="100">
        <v>2750000</v>
      </c>
      <c r="F82" s="100">
        <v>2750000</v>
      </c>
    </row>
    <row r="83" spans="1:6" ht="12.75">
      <c r="A83" s="7" t="s">
        <v>697</v>
      </c>
      <c r="B83" s="100"/>
      <c r="C83" s="100"/>
      <c r="D83" s="100">
        <v>2000000</v>
      </c>
      <c r="E83" s="100">
        <v>2000000</v>
      </c>
      <c r="F83" s="100">
        <v>2000000</v>
      </c>
    </row>
    <row r="84" spans="1:6" ht="12.75">
      <c r="A84" s="7" t="s">
        <v>694</v>
      </c>
      <c r="B84" s="100"/>
      <c r="C84" s="100"/>
      <c r="D84" s="100">
        <v>1500000</v>
      </c>
      <c r="E84" s="100">
        <v>1500000</v>
      </c>
      <c r="F84" s="100">
        <v>1500000</v>
      </c>
    </row>
    <row r="85" spans="1:6" ht="12.75">
      <c r="A85" s="7" t="s">
        <v>1027</v>
      </c>
      <c r="B85" s="100"/>
      <c r="C85" s="100"/>
      <c r="D85" s="100">
        <v>7000000</v>
      </c>
      <c r="E85" s="100">
        <v>7000000</v>
      </c>
      <c r="F85" s="100">
        <v>0</v>
      </c>
    </row>
    <row r="86" spans="1:6" ht="12.75">
      <c r="A86" s="7" t="s">
        <v>695</v>
      </c>
      <c r="B86" s="100"/>
      <c r="C86" s="100"/>
      <c r="D86" s="100">
        <v>200000</v>
      </c>
      <c r="E86" s="100">
        <v>200000</v>
      </c>
      <c r="F86" s="100">
        <v>200000</v>
      </c>
    </row>
    <row r="87" spans="1:6" ht="12.75">
      <c r="A87" s="7" t="s">
        <v>815</v>
      </c>
      <c r="B87" s="100"/>
      <c r="C87" s="100"/>
      <c r="D87" s="100">
        <v>1493356</v>
      </c>
      <c r="E87" s="100">
        <v>1493356</v>
      </c>
      <c r="F87" s="100">
        <v>1689583</v>
      </c>
    </row>
    <row r="88" spans="1:6" ht="12.75">
      <c r="A88" s="7" t="s">
        <v>1104</v>
      </c>
      <c r="B88" s="100"/>
      <c r="C88" s="100"/>
      <c r="D88" s="100"/>
      <c r="E88" s="100"/>
      <c r="F88" s="100">
        <v>2000000</v>
      </c>
    </row>
    <row r="89" spans="1:6" ht="12.75">
      <c r="A89" s="7" t="s">
        <v>699</v>
      </c>
      <c r="B89" s="100"/>
      <c r="C89" s="100"/>
      <c r="D89" s="100">
        <v>3000000</v>
      </c>
      <c r="E89" s="100">
        <v>3000000</v>
      </c>
      <c r="F89" s="100">
        <v>3000000</v>
      </c>
    </row>
    <row r="90" spans="1:6" ht="12.75">
      <c r="A90" s="7" t="s">
        <v>1028</v>
      </c>
      <c r="B90" s="100"/>
      <c r="C90" s="100"/>
      <c r="D90" s="100">
        <v>3000000</v>
      </c>
      <c r="E90" s="100">
        <v>3000000</v>
      </c>
      <c r="F90" s="100">
        <v>3000000</v>
      </c>
    </row>
    <row r="91" spans="1:6" ht="12.75">
      <c r="A91" s="7" t="s">
        <v>1048</v>
      </c>
      <c r="B91" s="100"/>
      <c r="C91" s="100"/>
      <c r="D91" s="100"/>
      <c r="E91" s="100"/>
      <c r="F91" s="100">
        <v>33960591</v>
      </c>
    </row>
    <row r="92" spans="1:6" s="96" customFormat="1" ht="12.75">
      <c r="A92" s="57" t="s">
        <v>502</v>
      </c>
      <c r="B92" s="38">
        <f>SUM(B75:B89)</f>
        <v>0</v>
      </c>
      <c r="C92" s="38">
        <f>SUM(C75:C89)</f>
        <v>0</v>
      </c>
      <c r="D92" s="38">
        <f>SUM(D75:D90)</f>
        <v>30743356</v>
      </c>
      <c r="E92" s="38">
        <f>SUM(E75:E90)</f>
        <v>30743356</v>
      </c>
      <c r="F92" s="38">
        <f>SUM(F75:F91)</f>
        <v>59900174</v>
      </c>
    </row>
    <row r="93" spans="1:6" ht="12.75">
      <c r="A93" s="5" t="s">
        <v>531</v>
      </c>
      <c r="B93" s="101">
        <f>B74+B92</f>
        <v>503427500</v>
      </c>
      <c r="C93" s="101">
        <f>C74+C92</f>
        <v>496541000</v>
      </c>
      <c r="D93" s="101">
        <f>D74+D92</f>
        <v>159720356</v>
      </c>
      <c r="E93" s="62">
        <f>E74+E92</f>
        <v>1087220856</v>
      </c>
      <c r="F93" s="62">
        <f>F74+F92</f>
        <v>3450934647</v>
      </c>
    </row>
    <row r="94" spans="1:7" s="1" customFormat="1" ht="14.25" customHeight="1">
      <c r="A94" s="6" t="s">
        <v>532</v>
      </c>
      <c r="B94" s="101"/>
      <c r="C94" s="101"/>
      <c r="D94" s="101"/>
      <c r="E94" s="101"/>
      <c r="F94" s="101"/>
      <c r="G94" s="16"/>
    </row>
    <row r="95" spans="1:6" ht="15" customHeight="1">
      <c r="A95" s="7" t="s">
        <v>533</v>
      </c>
      <c r="B95" s="100"/>
      <c r="C95" s="100"/>
      <c r="D95" s="100">
        <v>5000000</v>
      </c>
      <c r="E95" s="100">
        <v>5000000</v>
      </c>
      <c r="F95" s="100">
        <v>5000000</v>
      </c>
    </row>
    <row r="96" spans="1:6" s="12" customFormat="1" ht="13.5" customHeight="1">
      <c r="A96" s="4" t="s">
        <v>534</v>
      </c>
      <c r="B96" s="100"/>
      <c r="C96" s="100"/>
      <c r="D96" s="100">
        <v>500000</v>
      </c>
      <c r="E96" s="100">
        <v>500000</v>
      </c>
      <c r="F96" s="100">
        <v>500000</v>
      </c>
    </row>
    <row r="97" spans="1:6" ht="12.75">
      <c r="A97" s="4" t="s">
        <v>535</v>
      </c>
      <c r="B97" s="100"/>
      <c r="C97" s="100"/>
      <c r="D97" s="100">
        <v>10000000</v>
      </c>
      <c r="E97" s="100">
        <v>10000000</v>
      </c>
      <c r="F97" s="100">
        <v>10000000</v>
      </c>
    </row>
    <row r="98" spans="1:6" ht="12.75">
      <c r="A98" s="18" t="s">
        <v>536</v>
      </c>
      <c r="B98" s="100"/>
      <c r="C98" s="100"/>
      <c r="D98" s="100">
        <v>1000000</v>
      </c>
      <c r="E98" s="100">
        <v>1000000</v>
      </c>
      <c r="F98" s="100">
        <v>1000000</v>
      </c>
    </row>
    <row r="99" spans="1:6" ht="12.75">
      <c r="A99" s="4" t="s">
        <v>808</v>
      </c>
      <c r="B99" s="100"/>
      <c r="C99" s="100"/>
      <c r="D99" s="100">
        <v>900000</v>
      </c>
      <c r="E99" s="100">
        <v>900000</v>
      </c>
      <c r="F99" s="100">
        <v>900000</v>
      </c>
    </row>
    <row r="100" spans="1:6" ht="12.75">
      <c r="A100" s="4" t="s">
        <v>809</v>
      </c>
      <c r="B100" s="100"/>
      <c r="C100" s="100"/>
      <c r="D100" s="100">
        <v>20500000</v>
      </c>
      <c r="E100" s="100">
        <v>20500000</v>
      </c>
      <c r="F100" s="100">
        <v>20500000</v>
      </c>
    </row>
    <row r="101" spans="1:6" ht="12.75">
      <c r="A101" s="4" t="s">
        <v>537</v>
      </c>
      <c r="B101" s="100"/>
      <c r="C101" s="100"/>
      <c r="D101" s="100"/>
      <c r="E101" s="100">
        <f>SUM(B101:D101)</f>
        <v>0</v>
      </c>
      <c r="F101" s="100">
        <v>4200000</v>
      </c>
    </row>
    <row r="102" spans="1:6" ht="12.75">
      <c r="A102" s="4" t="s">
        <v>799</v>
      </c>
      <c r="B102" s="100"/>
      <c r="C102" s="100"/>
      <c r="D102" s="100"/>
      <c r="E102" s="100"/>
      <c r="F102" s="100">
        <v>4418330</v>
      </c>
    </row>
    <row r="103" spans="1:6" ht="12.75">
      <c r="A103" s="57" t="s">
        <v>91</v>
      </c>
      <c r="B103" s="100">
        <f>SUM(B95:B101)</f>
        <v>0</v>
      </c>
      <c r="C103" s="100">
        <f>SUM(C95:C101)</f>
        <v>0</v>
      </c>
      <c r="D103" s="100">
        <f>SUM(D95:D101)</f>
        <v>37900000</v>
      </c>
      <c r="E103" s="100">
        <f>SUM(E95:E101)</f>
        <v>37900000</v>
      </c>
      <c r="F103" s="100">
        <f>SUM(F95:F102)</f>
        <v>46518330</v>
      </c>
    </row>
    <row r="104" spans="1:6" ht="12.75">
      <c r="A104" s="4" t="s">
        <v>538</v>
      </c>
      <c r="B104" s="100"/>
      <c r="C104" s="100"/>
      <c r="D104" s="100">
        <v>2853914</v>
      </c>
      <c r="E104" s="100">
        <v>2853914</v>
      </c>
      <c r="F104" s="100">
        <v>2853914</v>
      </c>
    </row>
    <row r="105" spans="1:6" ht="12.75">
      <c r="A105" s="57" t="s">
        <v>502</v>
      </c>
      <c r="B105" s="100">
        <f>SUM(B104)</f>
        <v>0</v>
      </c>
      <c r="C105" s="100">
        <f>SUM(C104)</f>
        <v>0</v>
      </c>
      <c r="D105" s="100">
        <f>SUM(D104)</f>
        <v>2853914</v>
      </c>
      <c r="E105" s="100">
        <f>SUM(E104:E104)</f>
        <v>2853914</v>
      </c>
      <c r="F105" s="100">
        <f>SUM(F104:F104)</f>
        <v>2853914</v>
      </c>
    </row>
    <row r="106" spans="1:6" ht="12.75">
      <c r="A106" s="9" t="s">
        <v>539</v>
      </c>
      <c r="B106" s="62">
        <f>B103+B105</f>
        <v>0</v>
      </c>
      <c r="C106" s="62">
        <f>C103+C105</f>
        <v>0</v>
      </c>
      <c r="D106" s="62">
        <f>D103+D105</f>
        <v>40753914</v>
      </c>
      <c r="E106" s="62">
        <f>E103+E105</f>
        <v>40753914</v>
      </c>
      <c r="F106" s="62">
        <f>F103+F105</f>
        <v>49372244</v>
      </c>
    </row>
    <row r="107" spans="1:6" s="1" customFormat="1" ht="15" customHeight="1">
      <c r="A107" s="93" t="s">
        <v>540</v>
      </c>
      <c r="B107" s="101"/>
      <c r="C107" s="101"/>
      <c r="D107" s="101"/>
      <c r="E107" s="101"/>
      <c r="F107" s="101"/>
    </row>
    <row r="108" spans="1:6" s="1" customFormat="1" ht="12.75" customHeight="1">
      <c r="A108" s="4" t="s">
        <v>541</v>
      </c>
      <c r="B108" s="37"/>
      <c r="C108" s="37"/>
      <c r="D108" s="37">
        <v>4000000</v>
      </c>
      <c r="E108" s="100">
        <v>4000000</v>
      </c>
      <c r="F108" s="100">
        <v>4000000</v>
      </c>
    </row>
    <row r="109" spans="1:6" s="1" customFormat="1" ht="12.75" customHeight="1">
      <c r="A109" s="4" t="s">
        <v>542</v>
      </c>
      <c r="B109" s="100"/>
      <c r="C109" s="100"/>
      <c r="D109" s="100">
        <v>3000000</v>
      </c>
      <c r="E109" s="100">
        <v>3000000</v>
      </c>
      <c r="F109" s="100">
        <v>53000</v>
      </c>
    </row>
    <row r="110" spans="1:6" s="1" customFormat="1" ht="12.75" customHeight="1">
      <c r="A110" s="7" t="s">
        <v>546</v>
      </c>
      <c r="B110" s="100"/>
      <c r="C110" s="100"/>
      <c r="D110" s="100">
        <v>2200000</v>
      </c>
      <c r="E110" s="100">
        <v>2200000</v>
      </c>
      <c r="F110" s="100">
        <v>294927</v>
      </c>
    </row>
    <row r="111" spans="1:6" s="1" customFormat="1" ht="12.75" customHeight="1">
      <c r="A111" s="7" t="s">
        <v>544</v>
      </c>
      <c r="B111" s="100"/>
      <c r="C111" s="100"/>
      <c r="D111" s="100">
        <v>12000000</v>
      </c>
      <c r="E111" s="100">
        <v>12000000</v>
      </c>
      <c r="F111" s="100">
        <v>11253534</v>
      </c>
    </row>
    <row r="112" spans="1:6" s="1" customFormat="1" ht="12.75">
      <c r="A112" s="7" t="s">
        <v>825</v>
      </c>
      <c r="B112" s="100">
        <v>5679000</v>
      </c>
      <c r="C112" s="100"/>
      <c r="D112" s="100"/>
      <c r="E112" s="100">
        <v>5679000</v>
      </c>
      <c r="F112" s="100">
        <v>5679000</v>
      </c>
    </row>
    <row r="113" spans="1:6" s="1" customFormat="1" ht="12.75" customHeight="1">
      <c r="A113" s="7" t="s">
        <v>545</v>
      </c>
      <c r="B113" s="100"/>
      <c r="C113" s="100"/>
      <c r="D113" s="100">
        <v>0</v>
      </c>
      <c r="E113" s="100">
        <v>0</v>
      </c>
      <c r="F113" s="100">
        <v>14928888</v>
      </c>
    </row>
    <row r="114" spans="1:6" s="1" customFormat="1" ht="12.75" customHeight="1">
      <c r="A114" s="7" t="s">
        <v>1025</v>
      </c>
      <c r="B114" s="100"/>
      <c r="C114" s="100"/>
      <c r="D114" s="100">
        <v>21590000</v>
      </c>
      <c r="E114" s="100">
        <v>21590000</v>
      </c>
      <c r="F114" s="100">
        <v>17922214</v>
      </c>
    </row>
    <row r="115" spans="1:6" s="1" customFormat="1" ht="12.75" customHeight="1">
      <c r="A115" s="7" t="s">
        <v>864</v>
      </c>
      <c r="B115" s="100"/>
      <c r="C115" s="100"/>
      <c r="D115" s="100">
        <v>22089000</v>
      </c>
      <c r="E115" s="100">
        <v>22089000</v>
      </c>
      <c r="F115" s="100">
        <v>22089000</v>
      </c>
    </row>
    <row r="116" spans="1:6" s="1" customFormat="1" ht="12.75" customHeight="1">
      <c r="A116" s="7" t="s">
        <v>872</v>
      </c>
      <c r="B116" s="100"/>
      <c r="C116" s="100"/>
      <c r="D116" s="100">
        <v>4707000</v>
      </c>
      <c r="E116" s="100">
        <v>4707000</v>
      </c>
      <c r="F116" s="100">
        <v>4707000</v>
      </c>
    </row>
    <row r="117" spans="1:6" s="1" customFormat="1" ht="12.75" customHeight="1">
      <c r="A117" s="7" t="s">
        <v>1070</v>
      </c>
      <c r="B117" s="100"/>
      <c r="C117" s="100">
        <v>38923000</v>
      </c>
      <c r="D117" s="100">
        <v>3000000</v>
      </c>
      <c r="E117" s="100">
        <v>41923000</v>
      </c>
      <c r="F117" s="100">
        <v>41923000</v>
      </c>
    </row>
    <row r="118" spans="1:6" s="1" customFormat="1" ht="12.75" customHeight="1">
      <c r="A118" s="7" t="s">
        <v>1060</v>
      </c>
      <c r="B118" s="100"/>
      <c r="C118" s="100"/>
      <c r="D118" s="100"/>
      <c r="E118" s="100"/>
      <c r="F118" s="100">
        <v>30000000</v>
      </c>
    </row>
    <row r="119" spans="1:6" s="96" customFormat="1" ht="12.75" customHeight="1">
      <c r="A119" s="28" t="s">
        <v>91</v>
      </c>
      <c r="B119" s="38">
        <f>SUM(B108:B117)</f>
        <v>5679000</v>
      </c>
      <c r="C119" s="38">
        <f>SUM(C108:C117)</f>
        <v>38923000</v>
      </c>
      <c r="D119" s="38">
        <f>SUM(D108:D117)</f>
        <v>72586000</v>
      </c>
      <c r="E119" s="38">
        <f>SUM(E108:E117)</f>
        <v>117188000</v>
      </c>
      <c r="F119" s="38">
        <f>SUM(F108:F118)</f>
        <v>152850563</v>
      </c>
    </row>
    <row r="120" spans="1:6" s="207" customFormat="1" ht="12.75" customHeight="1">
      <c r="A120" s="18" t="s">
        <v>810</v>
      </c>
      <c r="B120" s="37"/>
      <c r="C120" s="37"/>
      <c r="D120" s="37">
        <v>1300000</v>
      </c>
      <c r="E120" s="100">
        <v>1300000</v>
      </c>
      <c r="F120" s="100">
        <v>1300000</v>
      </c>
    </row>
    <row r="121" spans="1:6" ht="12.75">
      <c r="A121" s="4" t="s">
        <v>701</v>
      </c>
      <c r="B121" s="100"/>
      <c r="C121" s="100"/>
      <c r="D121" s="100">
        <v>3000000</v>
      </c>
      <c r="E121" s="100">
        <v>3000000</v>
      </c>
      <c r="F121" s="100">
        <v>3000000</v>
      </c>
    </row>
    <row r="122" spans="1:6" ht="12.75">
      <c r="A122" s="4" t="s">
        <v>543</v>
      </c>
      <c r="B122" s="100"/>
      <c r="C122" s="100"/>
      <c r="D122" s="100">
        <v>3000000</v>
      </c>
      <c r="E122" s="100">
        <v>3000000</v>
      </c>
      <c r="F122" s="100">
        <v>3000000</v>
      </c>
    </row>
    <row r="123" spans="1:6" s="96" customFormat="1" ht="12.75">
      <c r="A123" s="97" t="s">
        <v>502</v>
      </c>
      <c r="B123" s="38">
        <f>SUM(B121:B122)</f>
        <v>0</v>
      </c>
      <c r="C123" s="38">
        <f>SUM(C121:C122)</f>
        <v>0</v>
      </c>
      <c r="D123" s="38">
        <f>SUM(D121:D122)</f>
        <v>6000000</v>
      </c>
      <c r="E123" s="38">
        <f>SUM(E120:E122)</f>
        <v>7300000</v>
      </c>
      <c r="F123" s="38">
        <f>SUM(F120:F122)</f>
        <v>7300000</v>
      </c>
    </row>
    <row r="124" spans="1:6" ht="12.75">
      <c r="A124" s="5" t="s">
        <v>547</v>
      </c>
      <c r="B124" s="62">
        <f>B119+B123</f>
        <v>5679000</v>
      </c>
      <c r="C124" s="62">
        <f>C119+C123</f>
        <v>38923000</v>
      </c>
      <c r="D124" s="62">
        <f>D119+D123</f>
        <v>78586000</v>
      </c>
      <c r="E124" s="62">
        <f>E119+E123</f>
        <v>124488000</v>
      </c>
      <c r="F124" s="62">
        <f>F119+F123</f>
        <v>160150563</v>
      </c>
    </row>
    <row r="125" spans="1:6" ht="12.75">
      <c r="A125" s="5" t="s">
        <v>557</v>
      </c>
      <c r="B125" s="62">
        <f>B74+B103+B119</f>
        <v>509106500</v>
      </c>
      <c r="C125" s="62">
        <f>C74+C103+C119</f>
        <v>535464000</v>
      </c>
      <c r="D125" s="62">
        <f>D74+D103+D119</f>
        <v>239463000</v>
      </c>
      <c r="E125" s="62">
        <f>E74+E103+E119</f>
        <v>1211565500</v>
      </c>
      <c r="F125" s="62">
        <f>F74+F103+F119</f>
        <v>3590403366</v>
      </c>
    </row>
    <row r="126" spans="1:6" ht="12.75">
      <c r="A126" s="5" t="s">
        <v>558</v>
      </c>
      <c r="B126" s="62">
        <f>B92+B123</f>
        <v>0</v>
      </c>
      <c r="C126" s="62">
        <f>C92+C123</f>
        <v>0</v>
      </c>
      <c r="D126" s="62">
        <f>D92+D123</f>
        <v>36743356</v>
      </c>
      <c r="E126" s="62">
        <f>E92+E105+E123</f>
        <v>40897270</v>
      </c>
      <c r="F126" s="62">
        <f>F92+F105+F123</f>
        <v>70054088</v>
      </c>
    </row>
    <row r="127" spans="1:6" ht="16.5" customHeight="1">
      <c r="A127" s="5" t="s">
        <v>548</v>
      </c>
      <c r="B127" s="62">
        <f>B93+B106+B124</f>
        <v>509106500</v>
      </c>
      <c r="C127" s="62">
        <f>C93+C106+C124</f>
        <v>535464000</v>
      </c>
      <c r="D127" s="62">
        <f>D93+D106+D124</f>
        <v>279060270</v>
      </c>
      <c r="E127" s="62">
        <f>E93+E106+E124</f>
        <v>1252462770</v>
      </c>
      <c r="F127" s="62">
        <f>F93+F106+F124</f>
        <v>3660457454</v>
      </c>
    </row>
    <row r="128" spans="1:6" ht="14.25" customHeight="1">
      <c r="A128" s="7" t="s">
        <v>549</v>
      </c>
      <c r="B128" s="101"/>
      <c r="C128" s="101"/>
      <c r="D128" s="37">
        <v>15000000</v>
      </c>
      <c r="E128" s="62">
        <f>SUM(B128:D128)</f>
        <v>15000000</v>
      </c>
      <c r="F128" s="62">
        <v>0</v>
      </c>
    </row>
    <row r="129" spans="1:6" s="95" customFormat="1" ht="12.75">
      <c r="A129" s="20" t="s">
        <v>550</v>
      </c>
      <c r="B129" s="62">
        <f>B128</f>
        <v>0</v>
      </c>
      <c r="C129" s="62">
        <f>C128</f>
        <v>0</v>
      </c>
      <c r="D129" s="62">
        <f>D128</f>
        <v>15000000</v>
      </c>
      <c r="E129" s="62">
        <f>SUM(B129:D129)</f>
        <v>15000000</v>
      </c>
      <c r="F129" s="62">
        <v>0</v>
      </c>
    </row>
    <row r="130" spans="1:5" ht="12.75">
      <c r="A130" s="8"/>
      <c r="B130" s="27"/>
      <c r="C130" s="27"/>
      <c r="D130" s="27"/>
      <c r="E130" s="8"/>
    </row>
    <row r="131" spans="1:5" ht="12.75">
      <c r="A131" s="8"/>
      <c r="B131" s="27"/>
      <c r="C131" s="27"/>
      <c r="D131" s="27"/>
      <c r="E131" s="8"/>
    </row>
    <row r="132" spans="1:5" ht="12.75">
      <c r="A132" s="8"/>
      <c r="B132" s="27"/>
      <c r="C132" s="27"/>
      <c r="D132" s="27"/>
      <c r="E132" s="8"/>
    </row>
    <row r="133" spans="1:5" ht="12.75">
      <c r="A133" s="27"/>
      <c r="B133" s="27"/>
      <c r="C133" s="27"/>
      <c r="D133" s="27"/>
      <c r="E133" s="8"/>
    </row>
    <row r="134" spans="1:5" ht="12.75">
      <c r="A134" s="8"/>
      <c r="B134" s="27"/>
      <c r="C134" s="27"/>
      <c r="D134" s="27"/>
      <c r="E134" s="8"/>
    </row>
    <row r="135" spans="1:5" ht="12.75">
      <c r="A135" s="8"/>
      <c r="B135" s="27"/>
      <c r="C135" s="27"/>
      <c r="D135" s="27"/>
      <c r="E135" s="8"/>
    </row>
    <row r="136" spans="1:5" ht="12.75">
      <c r="A136" s="8"/>
      <c r="B136" s="27"/>
      <c r="C136" s="27"/>
      <c r="D136" s="27"/>
      <c r="E136" s="8"/>
    </row>
    <row r="137" spans="1:5" ht="12.75">
      <c r="A137" s="8"/>
      <c r="B137" s="27"/>
      <c r="C137" s="27"/>
      <c r="D137" s="27"/>
      <c r="E137" s="8"/>
    </row>
    <row r="138" spans="1:5" ht="12.75">
      <c r="A138" s="13"/>
      <c r="B138" s="27"/>
      <c r="C138" s="27"/>
      <c r="D138" s="27"/>
      <c r="E138" s="8"/>
    </row>
    <row r="139" spans="1:5" ht="12.75">
      <c r="A139" s="13"/>
      <c r="B139" s="102"/>
      <c r="C139" s="102"/>
      <c r="D139" s="102"/>
      <c r="E139" s="13"/>
    </row>
    <row r="140" spans="1:5" ht="12.75">
      <c r="A140" s="8"/>
      <c r="B140" s="27"/>
      <c r="C140" s="27"/>
      <c r="D140" s="27"/>
      <c r="E140" s="8"/>
    </row>
    <row r="141" spans="1:5" ht="12.75">
      <c r="A141" s="13"/>
      <c r="B141" s="27"/>
      <c r="C141" s="27"/>
      <c r="D141" s="27"/>
      <c r="E141" s="8"/>
    </row>
    <row r="142" spans="1:5" ht="12.75">
      <c r="A142" s="13"/>
      <c r="B142" s="102"/>
      <c r="C142" s="102"/>
      <c r="D142" s="102"/>
      <c r="E142" s="13"/>
    </row>
    <row r="143" spans="1:5" ht="12.75">
      <c r="A143" s="8"/>
      <c r="B143" s="102"/>
      <c r="C143" s="102"/>
      <c r="D143" s="102"/>
      <c r="E143" s="13"/>
    </row>
    <row r="144" spans="1:5" ht="12.75">
      <c r="A144" s="8"/>
      <c r="B144" s="27"/>
      <c r="C144" s="27"/>
      <c r="D144" s="27"/>
      <c r="E144" s="8"/>
    </row>
    <row r="145" spans="1:5" ht="12.75">
      <c r="A145" s="8"/>
      <c r="B145" s="27"/>
      <c r="C145" s="27"/>
      <c r="D145" s="27"/>
      <c r="E145" s="8"/>
    </row>
    <row r="146" spans="2:5" ht="12.75">
      <c r="B146" s="27"/>
      <c r="C146" s="27"/>
      <c r="D146" s="27"/>
      <c r="E146" s="8"/>
    </row>
  </sheetData>
  <sheetProtection/>
  <mergeCells count="2">
    <mergeCell ref="A3:F3"/>
    <mergeCell ref="A4:F4"/>
  </mergeCells>
  <printOptions horizontalCentered="1" verticalCentered="1"/>
  <pageMargins left="0.984251968503937" right="0.3937007874015748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1"/>
  <sheetViews>
    <sheetView zoomScalePageLayoutView="0" workbookViewId="0" topLeftCell="A1">
      <selection activeCell="A4" sqref="A4"/>
    </sheetView>
  </sheetViews>
  <sheetFormatPr defaultColWidth="2.75390625" defaultRowHeight="12.75"/>
  <cols>
    <col min="1" max="1" width="3.00390625" style="68" bestFit="1" customWidth="1"/>
    <col min="2" max="2" width="58.875" style="88" customWidth="1"/>
    <col min="3" max="3" width="6.375" style="63" customWidth="1"/>
    <col min="4" max="4" width="11.125" style="63" bestFit="1" customWidth="1"/>
    <col min="5" max="5" width="12.75390625" style="91" bestFit="1" customWidth="1"/>
    <col min="6" max="6" width="9.125" style="63" customWidth="1"/>
    <col min="7" max="9" width="11.125" style="371" bestFit="1" customWidth="1"/>
    <col min="10" max="13" width="9.125" style="371" customWidth="1"/>
    <col min="14" max="153" width="9.125" style="63" customWidth="1"/>
    <col min="154" max="16384" width="2.75390625" style="63" customWidth="1"/>
  </cols>
  <sheetData>
    <row r="1" spans="1:5" ht="12.75">
      <c r="A1" s="68" t="s">
        <v>812</v>
      </c>
      <c r="E1" s="190" t="s">
        <v>619</v>
      </c>
    </row>
    <row r="3" spans="1:5" ht="12.75">
      <c r="A3" s="411" t="s">
        <v>564</v>
      </c>
      <c r="B3" s="411"/>
      <c r="C3" s="411"/>
      <c r="D3" s="411"/>
      <c r="E3" s="411"/>
    </row>
    <row r="4" spans="1:5" ht="12.75">
      <c r="A4" s="63"/>
      <c r="B4" s="89"/>
      <c r="C4" s="410"/>
      <c r="D4" s="410"/>
      <c r="E4" s="410"/>
    </row>
    <row r="5" spans="1:13" s="65" customFormat="1" ht="12.75" customHeight="1">
      <c r="A5" s="70" t="s">
        <v>92</v>
      </c>
      <c r="B5" s="70" t="s">
        <v>93</v>
      </c>
      <c r="C5" s="70" t="s">
        <v>94</v>
      </c>
      <c r="D5" s="70"/>
      <c r="E5" s="191" t="s">
        <v>95</v>
      </c>
      <c r="G5" s="372"/>
      <c r="H5" s="372"/>
      <c r="I5" s="372"/>
      <c r="J5" s="372"/>
      <c r="K5" s="372"/>
      <c r="L5" s="372"/>
      <c r="M5" s="372"/>
    </row>
    <row r="6" spans="1:5" ht="12.75">
      <c r="A6" s="71" t="s">
        <v>96</v>
      </c>
      <c r="B6" s="75" t="s">
        <v>97</v>
      </c>
      <c r="C6" s="72" t="s">
        <v>98</v>
      </c>
      <c r="D6" s="92"/>
      <c r="E6" s="192" t="s">
        <v>99</v>
      </c>
    </row>
    <row r="7" spans="1:5" ht="12.75" customHeight="1">
      <c r="A7" s="161">
        <v>72</v>
      </c>
      <c r="B7" s="193" t="s">
        <v>281</v>
      </c>
      <c r="C7" s="74" t="s">
        <v>282</v>
      </c>
      <c r="D7" s="208"/>
      <c r="E7" s="209">
        <v>19682949</v>
      </c>
    </row>
    <row r="8" spans="1:5" ht="12.75" customHeight="1">
      <c r="A8" s="161"/>
      <c r="B8" s="151" t="s">
        <v>742</v>
      </c>
      <c r="C8" s="148"/>
      <c r="D8" s="208">
        <v>1464000</v>
      </c>
      <c r="E8" s="209"/>
    </row>
    <row r="9" spans="1:5" ht="12.75" customHeight="1">
      <c r="A9" s="195"/>
      <c r="B9" s="196" t="s">
        <v>554</v>
      </c>
      <c r="C9" s="148"/>
      <c r="D9" s="208">
        <v>551000</v>
      </c>
      <c r="E9" s="209"/>
    </row>
    <row r="10" spans="1:5" ht="12.75" customHeight="1">
      <c r="A10" s="198"/>
      <c r="B10" s="151" t="s">
        <v>755</v>
      </c>
      <c r="C10" s="148"/>
      <c r="D10" s="208">
        <v>12414949</v>
      </c>
      <c r="E10" s="209"/>
    </row>
    <row r="11" spans="1:5" ht="12.75" customHeight="1">
      <c r="A11" s="198"/>
      <c r="B11" s="151" t="s">
        <v>870</v>
      </c>
      <c r="C11" s="148"/>
      <c r="D11" s="208">
        <v>330000</v>
      </c>
      <c r="E11" s="209"/>
    </row>
    <row r="12" spans="1:5" ht="12.75" customHeight="1">
      <c r="A12" s="198"/>
      <c r="B12" s="151" t="s">
        <v>754</v>
      </c>
      <c r="C12" s="148"/>
      <c r="D12" s="208">
        <v>787000</v>
      </c>
      <c r="E12" s="209"/>
    </row>
    <row r="13" spans="1:5" ht="12.75" customHeight="1">
      <c r="A13" s="198"/>
      <c r="B13" s="151" t="s">
        <v>778</v>
      </c>
      <c r="C13" s="148"/>
      <c r="D13" s="208">
        <v>2756000</v>
      </c>
      <c r="E13" s="209"/>
    </row>
    <row r="14" spans="1:5" ht="12.75" customHeight="1">
      <c r="A14" s="198"/>
      <c r="B14" s="151" t="s">
        <v>1069</v>
      </c>
      <c r="C14" s="148"/>
      <c r="D14" s="208">
        <v>1380000</v>
      </c>
      <c r="E14" s="209"/>
    </row>
    <row r="15" spans="1:5" ht="12.75" customHeight="1">
      <c r="A15" s="198">
        <v>73</v>
      </c>
      <c r="B15" s="200" t="s">
        <v>283</v>
      </c>
      <c r="C15" s="148" t="s">
        <v>284</v>
      </c>
      <c r="D15" s="208"/>
      <c r="E15" s="210">
        <v>2627317959</v>
      </c>
    </row>
    <row r="16" spans="1:5" ht="12.75" customHeight="1">
      <c r="A16" s="197"/>
      <c r="B16" s="261" t="s">
        <v>744</v>
      </c>
      <c r="C16" s="148"/>
      <c r="D16" s="208">
        <v>7199917</v>
      </c>
      <c r="E16" s="210"/>
    </row>
    <row r="17" spans="1:5" ht="12.75" customHeight="1">
      <c r="A17" s="161"/>
      <c r="B17" s="151" t="s">
        <v>745</v>
      </c>
      <c r="C17" s="148"/>
      <c r="D17" s="208">
        <v>787400</v>
      </c>
      <c r="E17" s="210"/>
    </row>
    <row r="18" spans="1:5" ht="12.75" customHeight="1">
      <c r="A18" s="161"/>
      <c r="B18" s="151" t="s">
        <v>861</v>
      </c>
      <c r="C18" s="148"/>
      <c r="D18" s="208">
        <v>2452142</v>
      </c>
      <c r="E18" s="210"/>
    </row>
    <row r="19" spans="1:5" ht="12.75" customHeight="1">
      <c r="A19" s="161"/>
      <c r="B19" s="151" t="s">
        <v>863</v>
      </c>
      <c r="C19" s="148"/>
      <c r="D19" s="208">
        <v>2756000</v>
      </c>
      <c r="E19" s="210"/>
    </row>
    <row r="20" spans="1:5" ht="12.75" customHeight="1">
      <c r="A20" s="161"/>
      <c r="B20" s="151" t="s">
        <v>862</v>
      </c>
      <c r="C20" s="148"/>
      <c r="D20" s="208">
        <v>303150000</v>
      </c>
      <c r="E20" s="210"/>
    </row>
    <row r="21" spans="1:5" ht="12.75" customHeight="1">
      <c r="A21" s="161"/>
      <c r="B21" s="151" t="s">
        <v>865</v>
      </c>
      <c r="C21" s="148"/>
      <c r="D21" s="208">
        <v>171234937</v>
      </c>
      <c r="E21" s="210"/>
    </row>
    <row r="22" spans="1:5" ht="12.75" customHeight="1">
      <c r="A22" s="161"/>
      <c r="B22" s="151" t="s">
        <v>866</v>
      </c>
      <c r="C22" s="148"/>
      <c r="D22" s="208">
        <v>425434229</v>
      </c>
      <c r="E22" s="210"/>
    </row>
    <row r="23" spans="1:5" ht="12.75" customHeight="1">
      <c r="A23" s="161"/>
      <c r="B23" s="151" t="s">
        <v>1023</v>
      </c>
      <c r="C23" s="148"/>
      <c r="D23" s="208">
        <v>14492913</v>
      </c>
      <c r="E23" s="210"/>
    </row>
    <row r="24" spans="1:5" ht="12.75" customHeight="1">
      <c r="A24" s="161"/>
      <c r="B24" s="151" t="s">
        <v>873</v>
      </c>
      <c r="C24" s="148"/>
      <c r="D24" s="208">
        <v>8646000</v>
      </c>
      <c r="E24" s="210"/>
    </row>
    <row r="25" spans="1:5" ht="12.75" customHeight="1">
      <c r="A25" s="161"/>
      <c r="B25" s="151" t="s">
        <v>874</v>
      </c>
      <c r="C25" s="148"/>
      <c r="D25" s="208">
        <v>508786</v>
      </c>
      <c r="E25" s="210"/>
    </row>
    <row r="26" spans="1:5" ht="12.75" customHeight="1">
      <c r="A26" s="161"/>
      <c r="B26" s="151" t="s">
        <v>875</v>
      </c>
      <c r="C26" s="148"/>
      <c r="D26" s="208">
        <v>1202102</v>
      </c>
      <c r="E26" s="210"/>
    </row>
    <row r="27" spans="1:5" ht="12.75" customHeight="1">
      <c r="A27" s="195"/>
      <c r="B27" s="196" t="s">
        <v>881</v>
      </c>
      <c r="C27" s="219"/>
      <c r="D27" s="211">
        <v>311180945</v>
      </c>
      <c r="E27" s="210"/>
    </row>
    <row r="28" spans="1:5" ht="12.75" customHeight="1">
      <c r="A28" s="198"/>
      <c r="B28" s="151" t="s">
        <v>1047</v>
      </c>
      <c r="C28" s="221"/>
      <c r="D28" s="367">
        <v>1800000</v>
      </c>
      <c r="E28" s="355"/>
    </row>
    <row r="29" spans="1:5" ht="12.75" customHeight="1">
      <c r="A29" s="198"/>
      <c r="B29" s="151" t="s">
        <v>1053</v>
      </c>
      <c r="C29" s="221"/>
      <c r="D29" s="367">
        <v>463635118</v>
      </c>
      <c r="E29" s="355"/>
    </row>
    <row r="30" spans="1:5" ht="12.75" customHeight="1">
      <c r="A30" s="198"/>
      <c r="B30" s="151" t="s">
        <v>1054</v>
      </c>
      <c r="C30" s="221"/>
      <c r="D30" s="367">
        <v>433122969</v>
      </c>
      <c r="E30" s="355"/>
    </row>
    <row r="31" spans="1:5" ht="12.75" customHeight="1">
      <c r="A31" s="198"/>
      <c r="B31" s="151" t="s">
        <v>1052</v>
      </c>
      <c r="C31" s="221"/>
      <c r="D31" s="367">
        <v>91107205</v>
      </c>
      <c r="E31" s="355"/>
    </row>
    <row r="32" spans="1:5" ht="12.75" customHeight="1">
      <c r="A32" s="198"/>
      <c r="B32" s="151" t="s">
        <v>1089</v>
      </c>
      <c r="C32" s="221"/>
      <c r="D32" s="367">
        <v>365148992</v>
      </c>
      <c r="E32" s="355"/>
    </row>
    <row r="33" spans="1:5" ht="12.75" customHeight="1">
      <c r="A33" s="198"/>
      <c r="B33" s="151" t="s">
        <v>1090</v>
      </c>
      <c r="C33" s="221"/>
      <c r="D33" s="367">
        <v>14680000</v>
      </c>
      <c r="E33" s="355"/>
    </row>
    <row r="34" spans="1:5" ht="12.75" customHeight="1">
      <c r="A34" s="198"/>
      <c r="B34" s="151" t="s">
        <v>1101</v>
      </c>
      <c r="C34" s="221"/>
      <c r="D34" s="367">
        <v>4850000</v>
      </c>
      <c r="E34" s="355"/>
    </row>
    <row r="35" spans="1:5" ht="12.75" customHeight="1">
      <c r="A35" s="198"/>
      <c r="B35" s="151" t="s">
        <v>1079</v>
      </c>
      <c r="C35" s="221"/>
      <c r="D35" s="367">
        <v>378000</v>
      </c>
      <c r="E35" s="355"/>
    </row>
    <row r="36" spans="1:5" ht="12.75" customHeight="1">
      <c r="A36" s="198"/>
      <c r="B36" s="151" t="s">
        <v>1067</v>
      </c>
      <c r="C36" s="221"/>
      <c r="D36" s="367">
        <v>20000</v>
      </c>
      <c r="E36" s="355"/>
    </row>
    <row r="37" spans="1:5" ht="12.75" customHeight="1">
      <c r="A37" s="198"/>
      <c r="B37" s="151" t="s">
        <v>1025</v>
      </c>
      <c r="C37" s="221"/>
      <c r="D37" s="367">
        <v>3158021</v>
      </c>
      <c r="E37" s="355"/>
    </row>
    <row r="38" spans="1:5" ht="12.75" customHeight="1">
      <c r="A38" s="198"/>
      <c r="B38" s="151" t="s">
        <v>1096</v>
      </c>
      <c r="C38" s="221"/>
      <c r="D38" s="367">
        <v>276083</v>
      </c>
      <c r="E38" s="355"/>
    </row>
    <row r="39" spans="1:5" ht="12.75" customHeight="1">
      <c r="A39" s="198"/>
      <c r="B39" s="151" t="s">
        <v>1103</v>
      </c>
      <c r="C39" s="221"/>
      <c r="D39" s="367">
        <v>96200</v>
      </c>
      <c r="E39" s="355"/>
    </row>
    <row r="40" spans="1:5" ht="12.75" customHeight="1">
      <c r="A40" s="198">
        <v>74</v>
      </c>
      <c r="B40" s="200" t="s">
        <v>285</v>
      </c>
      <c r="C40" s="221" t="s">
        <v>286</v>
      </c>
      <c r="D40" s="367"/>
      <c r="E40" s="355">
        <f>SUM(D41:D43)</f>
        <v>2632622</v>
      </c>
    </row>
    <row r="41" spans="1:5" ht="12.75" customHeight="1">
      <c r="A41" s="197"/>
      <c r="B41" s="261" t="s">
        <v>554</v>
      </c>
      <c r="C41" s="220"/>
      <c r="D41" s="215">
        <v>1024000</v>
      </c>
      <c r="E41" s="210"/>
    </row>
    <row r="42" spans="1:5" ht="12.75" customHeight="1">
      <c r="A42" s="161"/>
      <c r="B42" s="151" t="s">
        <v>858</v>
      </c>
      <c r="C42" s="148"/>
      <c r="D42" s="208">
        <v>1545622</v>
      </c>
      <c r="E42" s="210"/>
    </row>
    <row r="43" spans="1:5" ht="12.75" customHeight="1">
      <c r="A43" s="161"/>
      <c r="B43" s="200" t="s">
        <v>556</v>
      </c>
      <c r="C43" s="148"/>
      <c r="D43" s="208">
        <v>63000</v>
      </c>
      <c r="E43" s="210"/>
    </row>
    <row r="44" spans="1:13" s="67" customFormat="1" ht="12.75" customHeight="1">
      <c r="A44" s="161">
        <v>75</v>
      </c>
      <c r="B44" s="200" t="s">
        <v>287</v>
      </c>
      <c r="C44" s="148" t="s">
        <v>288</v>
      </c>
      <c r="D44" s="208"/>
      <c r="E44" s="210">
        <v>21568110</v>
      </c>
      <c r="G44" s="373"/>
      <c r="H44" s="373"/>
      <c r="I44" s="373"/>
      <c r="J44" s="373"/>
      <c r="K44" s="373"/>
      <c r="L44" s="373"/>
      <c r="M44" s="373"/>
    </row>
    <row r="45" spans="1:13" s="67" customFormat="1" ht="12.75" customHeight="1">
      <c r="A45" s="161"/>
      <c r="B45" s="151" t="s">
        <v>859</v>
      </c>
      <c r="C45" s="148"/>
      <c r="D45" s="208">
        <v>563000</v>
      </c>
      <c r="E45" s="210"/>
      <c r="G45" s="373"/>
      <c r="H45" s="373"/>
      <c r="I45" s="373"/>
      <c r="J45" s="373"/>
      <c r="K45" s="373"/>
      <c r="L45" s="373"/>
      <c r="M45" s="373"/>
    </row>
    <row r="46" spans="1:13" s="67" customFormat="1" ht="12.75" customHeight="1">
      <c r="A46" s="161"/>
      <c r="B46" s="151" t="s">
        <v>869</v>
      </c>
      <c r="C46" s="148"/>
      <c r="D46" s="208">
        <v>1625000</v>
      </c>
      <c r="E46" s="210"/>
      <c r="G46" s="373"/>
      <c r="H46" s="373"/>
      <c r="I46" s="373"/>
      <c r="J46" s="373"/>
      <c r="K46" s="373"/>
      <c r="L46" s="373"/>
      <c r="M46" s="373"/>
    </row>
    <row r="47" spans="1:13" s="67" customFormat="1" ht="12.75" customHeight="1">
      <c r="A47" s="161"/>
      <c r="B47" s="151" t="s">
        <v>752</v>
      </c>
      <c r="C47" s="148"/>
      <c r="D47" s="208">
        <v>2756000</v>
      </c>
      <c r="E47" s="210"/>
      <c r="G47" s="373"/>
      <c r="H47" s="373"/>
      <c r="I47" s="373"/>
      <c r="J47" s="373"/>
      <c r="K47" s="373"/>
      <c r="L47" s="373"/>
      <c r="M47" s="373"/>
    </row>
    <row r="48" spans="1:13" s="67" customFormat="1" ht="12.75" customHeight="1">
      <c r="A48" s="161"/>
      <c r="B48" s="151" t="s">
        <v>879</v>
      </c>
      <c r="C48" s="148"/>
      <c r="D48" s="208">
        <v>1437000</v>
      </c>
      <c r="E48" s="210"/>
      <c r="G48" s="373"/>
      <c r="H48" s="373"/>
      <c r="I48" s="373"/>
      <c r="J48" s="373"/>
      <c r="K48" s="373"/>
      <c r="L48" s="373"/>
      <c r="M48" s="373"/>
    </row>
    <row r="49" spans="1:13" s="67" customFormat="1" ht="12.75" customHeight="1">
      <c r="A49" s="161"/>
      <c r="B49" s="151" t="s">
        <v>871</v>
      </c>
      <c r="C49" s="148"/>
      <c r="D49" s="208">
        <v>2658000</v>
      </c>
      <c r="E49" s="210"/>
      <c r="G49" s="373"/>
      <c r="H49" s="373"/>
      <c r="I49" s="373"/>
      <c r="J49" s="373"/>
      <c r="K49" s="373"/>
      <c r="L49" s="373"/>
      <c r="M49" s="373"/>
    </row>
    <row r="50" spans="1:13" s="67" customFormat="1" ht="12.75" customHeight="1">
      <c r="A50" s="161"/>
      <c r="B50" s="151" t="s">
        <v>824</v>
      </c>
      <c r="C50" s="148"/>
      <c r="D50" s="208">
        <v>0</v>
      </c>
      <c r="E50" s="210"/>
      <c r="G50" s="373"/>
      <c r="H50" s="373"/>
      <c r="I50" s="373"/>
      <c r="J50" s="373"/>
      <c r="K50" s="373"/>
      <c r="L50" s="373"/>
      <c r="M50" s="373"/>
    </row>
    <row r="51" spans="1:13" s="67" customFormat="1" ht="12.75" customHeight="1">
      <c r="A51" s="161"/>
      <c r="B51" s="264" t="s">
        <v>826</v>
      </c>
      <c r="C51" s="148"/>
      <c r="D51" s="208">
        <v>0</v>
      </c>
      <c r="E51" s="210"/>
      <c r="G51" s="373"/>
      <c r="H51" s="373"/>
      <c r="I51" s="373"/>
      <c r="J51" s="373"/>
      <c r="K51" s="373"/>
      <c r="L51" s="373"/>
      <c r="M51" s="373"/>
    </row>
    <row r="52" spans="1:13" s="67" customFormat="1" ht="12.75" customHeight="1">
      <c r="A52" s="161"/>
      <c r="B52" s="151" t="s">
        <v>880</v>
      </c>
      <c r="C52" s="148"/>
      <c r="D52" s="208">
        <v>10000000</v>
      </c>
      <c r="E52" s="210"/>
      <c r="G52" s="373"/>
      <c r="H52" s="373"/>
      <c r="I52" s="373"/>
      <c r="J52" s="373"/>
      <c r="K52" s="373"/>
      <c r="L52" s="373"/>
      <c r="M52" s="373"/>
    </row>
    <row r="53" spans="1:13" s="67" customFormat="1" ht="12.75" customHeight="1">
      <c r="A53" s="161"/>
      <c r="B53" s="151" t="s">
        <v>756</v>
      </c>
      <c r="C53" s="148"/>
      <c r="D53" s="208">
        <v>122000</v>
      </c>
      <c r="E53" s="210"/>
      <c r="G53" s="373"/>
      <c r="H53" s="373"/>
      <c r="I53" s="373"/>
      <c r="J53" s="373"/>
      <c r="K53" s="373"/>
      <c r="L53" s="373"/>
      <c r="M53" s="373"/>
    </row>
    <row r="54" spans="1:13" s="67" customFormat="1" ht="12.75" customHeight="1">
      <c r="A54" s="161"/>
      <c r="B54" s="151" t="s">
        <v>866</v>
      </c>
      <c r="C54" s="148"/>
      <c r="D54" s="208">
        <v>2407110</v>
      </c>
      <c r="E54" s="210"/>
      <c r="G54" s="373"/>
      <c r="H54" s="373"/>
      <c r="I54" s="373"/>
      <c r="J54" s="373"/>
      <c r="K54" s="373"/>
      <c r="L54" s="373"/>
      <c r="M54" s="373"/>
    </row>
    <row r="55" spans="1:5" ht="12.75">
      <c r="A55" s="161">
        <v>76</v>
      </c>
      <c r="B55" s="194" t="s">
        <v>289</v>
      </c>
      <c r="C55" s="148" t="s">
        <v>290</v>
      </c>
      <c r="D55" s="208"/>
      <c r="E55" s="210">
        <v>110000</v>
      </c>
    </row>
    <row r="56" spans="1:5" ht="12.75">
      <c r="A56" s="161">
        <v>77</v>
      </c>
      <c r="B56" s="194" t="s">
        <v>291</v>
      </c>
      <c r="C56" s="148" t="s">
        <v>292</v>
      </c>
      <c r="D56" s="208"/>
      <c r="E56" s="210">
        <v>5690000</v>
      </c>
    </row>
    <row r="57" spans="1:5" ht="12.75">
      <c r="A57" s="161">
        <v>78</v>
      </c>
      <c r="B57" s="194" t="s">
        <v>293</v>
      </c>
      <c r="C57" s="148" t="s">
        <v>294</v>
      </c>
      <c r="D57" s="208"/>
      <c r="E57" s="210">
        <v>714032833</v>
      </c>
    </row>
    <row r="58" spans="1:5" ht="12.75">
      <c r="A58" s="161"/>
      <c r="B58" s="151" t="s">
        <v>742</v>
      </c>
      <c r="C58" s="148"/>
      <c r="D58" s="208">
        <v>395000</v>
      </c>
      <c r="E58" s="210"/>
    </row>
    <row r="59" spans="1:5" ht="12.75">
      <c r="A59" s="161"/>
      <c r="B59" s="151" t="s">
        <v>554</v>
      </c>
      <c r="C59" s="148"/>
      <c r="D59" s="208">
        <v>425000</v>
      </c>
      <c r="E59" s="210"/>
    </row>
    <row r="60" spans="1:5" ht="12.75">
      <c r="A60" s="161"/>
      <c r="B60" s="151" t="s">
        <v>858</v>
      </c>
      <c r="C60" s="148"/>
      <c r="D60" s="208">
        <v>417068</v>
      </c>
      <c r="E60" s="210"/>
    </row>
    <row r="61" spans="1:5" ht="12.75">
      <c r="A61" s="161"/>
      <c r="B61" s="151" t="s">
        <v>859</v>
      </c>
      <c r="C61" s="148"/>
      <c r="D61" s="208">
        <v>152000</v>
      </c>
      <c r="E61" s="210"/>
    </row>
    <row r="62" spans="1:5" ht="12.75">
      <c r="A62" s="161"/>
      <c r="B62" s="151" t="s">
        <v>744</v>
      </c>
      <c r="C62" s="148"/>
      <c r="D62" s="208">
        <v>1943998</v>
      </c>
      <c r="E62" s="210"/>
    </row>
    <row r="63" spans="1:5" ht="12.75">
      <c r="A63" s="161"/>
      <c r="B63" s="151" t="s">
        <v>745</v>
      </c>
      <c r="C63" s="148"/>
      <c r="D63" s="208">
        <v>31789</v>
      </c>
      <c r="E63" s="210"/>
    </row>
    <row r="64" spans="1:5" ht="12.75">
      <c r="A64" s="161"/>
      <c r="B64" s="151" t="s">
        <v>861</v>
      </c>
      <c r="C64" s="148"/>
      <c r="D64" s="208">
        <v>661558</v>
      </c>
      <c r="E64" s="210"/>
    </row>
    <row r="65" spans="1:5" ht="12.75">
      <c r="A65" s="161"/>
      <c r="B65" s="151" t="s">
        <v>863</v>
      </c>
      <c r="C65" s="148"/>
      <c r="D65" s="208">
        <v>744000</v>
      </c>
      <c r="E65" s="210"/>
    </row>
    <row r="66" spans="1:9" ht="12.75">
      <c r="A66" s="161"/>
      <c r="B66" s="151" t="s">
        <v>862</v>
      </c>
      <c r="C66" s="148"/>
      <c r="D66" s="208">
        <v>81850000</v>
      </c>
      <c r="E66" s="210"/>
      <c r="I66" s="353"/>
    </row>
    <row r="67" spans="1:9" ht="12.75">
      <c r="A67" s="161"/>
      <c r="B67" s="151" t="s">
        <v>865</v>
      </c>
      <c r="C67" s="148"/>
      <c r="D67" s="211">
        <v>46233513</v>
      </c>
      <c r="E67" s="210"/>
      <c r="I67" s="353"/>
    </row>
    <row r="68" spans="1:9" ht="15">
      <c r="A68" s="161"/>
      <c r="B68" s="151" t="s">
        <v>866</v>
      </c>
      <c r="C68" s="148"/>
      <c r="D68" s="356">
        <v>115517161</v>
      </c>
      <c r="E68" s="355"/>
      <c r="I68" s="354"/>
    </row>
    <row r="69" spans="1:5" ht="12.75">
      <c r="A69" s="161"/>
      <c r="B69" s="151" t="s">
        <v>1023</v>
      </c>
      <c r="C69" s="148"/>
      <c r="D69" s="215">
        <v>3913087</v>
      </c>
      <c r="E69" s="210"/>
    </row>
    <row r="70" spans="1:5" ht="12.75">
      <c r="A70" s="161"/>
      <c r="B70" s="151" t="s">
        <v>869</v>
      </c>
      <c r="C70" s="148"/>
      <c r="D70" s="208">
        <v>439000</v>
      </c>
      <c r="E70" s="210"/>
    </row>
    <row r="71" spans="1:5" ht="12.75">
      <c r="A71" s="161"/>
      <c r="B71" s="151" t="s">
        <v>752</v>
      </c>
      <c r="C71" s="148"/>
      <c r="D71" s="208">
        <v>744000</v>
      </c>
      <c r="E71" s="210"/>
    </row>
    <row r="72" spans="1:5" ht="12.75">
      <c r="A72" s="161"/>
      <c r="B72" s="151" t="s">
        <v>870</v>
      </c>
      <c r="C72" s="148"/>
      <c r="D72" s="208">
        <v>89000</v>
      </c>
      <c r="E72" s="210"/>
    </row>
    <row r="73" spans="1:5" ht="12.75">
      <c r="A73" s="161"/>
      <c r="B73" s="151" t="s">
        <v>754</v>
      </c>
      <c r="C73" s="148"/>
      <c r="D73" s="208">
        <v>213000</v>
      </c>
      <c r="E73" s="210"/>
    </row>
    <row r="74" spans="1:5" ht="12.75">
      <c r="A74" s="161"/>
      <c r="B74" s="151" t="s">
        <v>778</v>
      </c>
      <c r="C74" s="148"/>
      <c r="D74" s="208">
        <v>744000</v>
      </c>
      <c r="E74" s="210"/>
    </row>
    <row r="75" spans="1:5" ht="12.75">
      <c r="A75" s="161"/>
      <c r="B75" s="151" t="s">
        <v>879</v>
      </c>
      <c r="C75" s="148"/>
      <c r="D75" s="208">
        <v>388000</v>
      </c>
      <c r="E75" s="210"/>
    </row>
    <row r="76" spans="1:5" ht="12.75">
      <c r="A76" s="195"/>
      <c r="B76" s="196" t="s">
        <v>871</v>
      </c>
      <c r="C76" s="219"/>
      <c r="D76" s="208">
        <v>718000</v>
      </c>
      <c r="E76" s="210"/>
    </row>
    <row r="77" spans="1:5" ht="12.75">
      <c r="A77" s="198"/>
      <c r="B77" s="151" t="s">
        <v>824</v>
      </c>
      <c r="C77" s="263"/>
      <c r="D77" s="218">
        <v>0</v>
      </c>
      <c r="E77" s="210"/>
    </row>
    <row r="78" spans="1:5" ht="12.75">
      <c r="A78" s="198"/>
      <c r="B78" s="264" t="s">
        <v>826</v>
      </c>
      <c r="C78" s="263"/>
      <c r="D78" s="218">
        <v>0</v>
      </c>
      <c r="E78" s="210"/>
    </row>
    <row r="79" spans="1:5" ht="12.75">
      <c r="A79" s="198"/>
      <c r="B79" s="151" t="s">
        <v>873</v>
      </c>
      <c r="C79" s="221"/>
      <c r="D79" s="218">
        <v>2334000</v>
      </c>
      <c r="E79" s="210"/>
    </row>
    <row r="80" spans="1:5" ht="12.75">
      <c r="A80" s="197"/>
      <c r="B80" s="261" t="s">
        <v>874</v>
      </c>
      <c r="C80" s="262"/>
      <c r="D80" s="208">
        <v>137512</v>
      </c>
      <c r="E80" s="210"/>
    </row>
    <row r="81" spans="1:5" ht="12.75">
      <c r="A81" s="161"/>
      <c r="B81" s="200" t="s">
        <v>556</v>
      </c>
      <c r="C81" s="148"/>
      <c r="D81" s="208">
        <v>17000</v>
      </c>
      <c r="E81" s="210"/>
    </row>
    <row r="82" spans="1:5" ht="12.75">
      <c r="A82" s="161"/>
      <c r="B82" s="151" t="s">
        <v>756</v>
      </c>
      <c r="C82" s="148"/>
      <c r="D82" s="208">
        <v>33000</v>
      </c>
      <c r="E82" s="210"/>
    </row>
    <row r="83" spans="1:5" ht="12.75">
      <c r="A83" s="195"/>
      <c r="B83" s="196" t="s">
        <v>875</v>
      </c>
      <c r="C83" s="219"/>
      <c r="D83" s="208">
        <v>324568</v>
      </c>
      <c r="E83" s="210"/>
    </row>
    <row r="84" spans="1:5" ht="12.75">
      <c r="A84" s="198"/>
      <c r="B84" s="196" t="s">
        <v>881</v>
      </c>
      <c r="C84" s="377"/>
      <c r="D84" s="378">
        <v>84018855</v>
      </c>
      <c r="E84" s="210"/>
    </row>
    <row r="85" spans="1:5" ht="12.75">
      <c r="A85" s="198"/>
      <c r="B85" s="151" t="s">
        <v>1054</v>
      </c>
      <c r="C85" s="221"/>
      <c r="D85" s="367">
        <v>116943201</v>
      </c>
      <c r="E85" s="355"/>
    </row>
    <row r="86" spans="1:5" ht="12.75">
      <c r="A86" s="376"/>
      <c r="B86" s="151" t="s">
        <v>1053</v>
      </c>
      <c r="C86" s="221"/>
      <c r="D86" s="367">
        <v>125181482</v>
      </c>
      <c r="E86" s="355"/>
    </row>
    <row r="87" spans="1:5" ht="12.75">
      <c r="A87" s="376"/>
      <c r="B87" s="151" t="s">
        <v>1052</v>
      </c>
      <c r="C87" s="221"/>
      <c r="D87" s="367">
        <v>24153445</v>
      </c>
      <c r="E87" s="355"/>
    </row>
    <row r="88" spans="1:5" ht="12.75">
      <c r="A88" s="376"/>
      <c r="B88" s="151" t="s">
        <v>1089</v>
      </c>
      <c r="C88" s="221"/>
      <c r="D88" s="367">
        <v>98590228</v>
      </c>
      <c r="E88" s="355"/>
    </row>
    <row r="89" spans="1:5" ht="12.75">
      <c r="A89" s="376"/>
      <c r="B89" s="151" t="s">
        <v>1090</v>
      </c>
      <c r="C89" s="221"/>
      <c r="D89" s="367">
        <v>3963600</v>
      </c>
      <c r="E89" s="355"/>
    </row>
    <row r="90" spans="1:5" ht="12.75">
      <c r="A90" s="376"/>
      <c r="B90" s="151" t="s">
        <v>1101</v>
      </c>
      <c r="C90" s="221"/>
      <c r="D90" s="367">
        <v>1309500</v>
      </c>
      <c r="E90" s="355"/>
    </row>
    <row r="91" spans="1:5" ht="12.75">
      <c r="A91" s="376"/>
      <c r="B91" s="151" t="s">
        <v>1079</v>
      </c>
      <c r="C91" s="221"/>
      <c r="D91" s="367">
        <v>102060</v>
      </c>
      <c r="E91" s="355"/>
    </row>
    <row r="92" spans="1:5" ht="12.75">
      <c r="A92" s="198"/>
      <c r="B92" s="261" t="s">
        <v>1067</v>
      </c>
      <c r="C92" s="262"/>
      <c r="D92" s="215">
        <v>5400</v>
      </c>
      <c r="E92" s="210"/>
    </row>
    <row r="93" spans="1:5" ht="12.75">
      <c r="A93" s="198"/>
      <c r="B93" s="151" t="s">
        <v>1069</v>
      </c>
      <c r="C93" s="148"/>
      <c r="D93" s="208">
        <v>372600</v>
      </c>
      <c r="E93" s="210"/>
    </row>
    <row r="94" spans="1:5" ht="12.75">
      <c r="A94" s="198"/>
      <c r="B94" s="151" t="s">
        <v>1025</v>
      </c>
      <c r="C94" s="148"/>
      <c r="D94" s="208">
        <v>852666</v>
      </c>
      <c r="E94" s="210"/>
    </row>
    <row r="95" spans="1:5" ht="12.75">
      <c r="A95" s="198"/>
      <c r="B95" s="151" t="s">
        <v>1096</v>
      </c>
      <c r="C95" s="148"/>
      <c r="D95" s="208">
        <v>74542</v>
      </c>
      <c r="E95" s="210"/>
    </row>
    <row r="96" spans="1:5" ht="12.75">
      <c r="A96" s="198">
        <v>79</v>
      </c>
      <c r="B96" s="180" t="s">
        <v>643</v>
      </c>
      <c r="C96" s="361" t="s">
        <v>77</v>
      </c>
      <c r="D96" s="216"/>
      <c r="E96" s="217">
        <f>SUM(E7:E58)</f>
        <v>3391034473</v>
      </c>
    </row>
    <row r="97" spans="1:5" ht="12.75">
      <c r="A97" s="197">
        <v>80</v>
      </c>
      <c r="B97" s="370" t="s">
        <v>295</v>
      </c>
      <c r="C97" s="74" t="s">
        <v>296</v>
      </c>
      <c r="D97" s="208"/>
      <c r="E97" s="210">
        <v>111019528</v>
      </c>
    </row>
    <row r="98" spans="1:5" ht="12.75">
      <c r="A98" s="161"/>
      <c r="B98" s="151" t="s">
        <v>1070</v>
      </c>
      <c r="C98" s="148"/>
      <c r="D98" s="208">
        <v>33010000</v>
      </c>
      <c r="E98" s="210"/>
    </row>
    <row r="99" spans="1:5" ht="12.75">
      <c r="A99" s="161"/>
      <c r="B99" s="151" t="s">
        <v>864</v>
      </c>
      <c r="C99" s="148"/>
      <c r="D99" s="208">
        <v>17421300</v>
      </c>
      <c r="E99" s="210"/>
    </row>
    <row r="100" spans="1:5" ht="12.75">
      <c r="A100" s="161"/>
      <c r="B100" s="151" t="s">
        <v>750</v>
      </c>
      <c r="C100" s="148"/>
      <c r="D100" s="208">
        <v>231942</v>
      </c>
      <c r="E100" s="210"/>
    </row>
    <row r="101" spans="1:5" ht="12.75">
      <c r="A101" s="161"/>
      <c r="B101" s="151" t="s">
        <v>751</v>
      </c>
      <c r="C101" s="148"/>
      <c r="D101" s="208">
        <v>39528</v>
      </c>
      <c r="E101" s="210"/>
    </row>
    <row r="102" spans="1:5" ht="12.75">
      <c r="A102" s="161"/>
      <c r="B102" s="151" t="s">
        <v>868</v>
      </c>
      <c r="C102" s="148"/>
      <c r="D102" s="208">
        <v>4471703</v>
      </c>
      <c r="E102" s="210"/>
    </row>
    <row r="103" spans="1:5" ht="12.75">
      <c r="A103" s="195"/>
      <c r="B103" s="196" t="s">
        <v>1025</v>
      </c>
      <c r="C103" s="148"/>
      <c r="D103" s="208">
        <v>14111979</v>
      </c>
      <c r="E103" s="210"/>
    </row>
    <row r="104" spans="1:5" ht="12.75">
      <c r="A104" s="198"/>
      <c r="B104" s="151" t="s">
        <v>541</v>
      </c>
      <c r="C104" s="148"/>
      <c r="D104" s="208">
        <v>3150000</v>
      </c>
      <c r="E104" s="210"/>
    </row>
    <row r="105" spans="1:5" ht="12.75">
      <c r="A105" s="198"/>
      <c r="B105" s="151" t="s">
        <v>872</v>
      </c>
      <c r="C105" s="148"/>
      <c r="D105" s="208">
        <v>3706000</v>
      </c>
      <c r="E105" s="210"/>
    </row>
    <row r="106" spans="1:5" ht="12.75">
      <c r="A106" s="198"/>
      <c r="B106" s="199" t="s">
        <v>1086</v>
      </c>
      <c r="C106" s="148"/>
      <c r="D106" s="208">
        <v>11255029</v>
      </c>
      <c r="E106" s="210"/>
    </row>
    <row r="107" spans="1:5" ht="12.75">
      <c r="A107" s="198"/>
      <c r="B107" s="151" t="s">
        <v>1060</v>
      </c>
      <c r="C107" s="148"/>
      <c r="D107" s="208">
        <v>23622047</v>
      </c>
      <c r="E107" s="210"/>
    </row>
    <row r="108" spans="1:5" ht="12.75">
      <c r="A108" s="374">
        <v>81</v>
      </c>
      <c r="B108" s="375" t="s">
        <v>297</v>
      </c>
      <c r="C108" s="148" t="s">
        <v>298</v>
      </c>
      <c r="D108" s="208"/>
      <c r="E108" s="210"/>
    </row>
    <row r="109" spans="1:5" ht="12.75">
      <c r="A109" s="352">
        <v>82</v>
      </c>
      <c r="B109" s="199" t="s">
        <v>299</v>
      </c>
      <c r="C109" s="148" t="s">
        <v>300</v>
      </c>
      <c r="D109" s="208"/>
      <c r="E109" s="210">
        <v>11753534</v>
      </c>
    </row>
    <row r="110" spans="1:5" ht="12.75">
      <c r="A110" s="198"/>
      <c r="B110" s="199" t="s">
        <v>544</v>
      </c>
      <c r="C110" s="148"/>
      <c r="D110" s="208">
        <v>11253534</v>
      </c>
      <c r="E110" s="210"/>
    </row>
    <row r="111" spans="1:5" ht="12.75">
      <c r="A111" s="198"/>
      <c r="B111" s="199" t="s">
        <v>1086</v>
      </c>
      <c r="C111" s="148"/>
      <c r="D111" s="208">
        <v>500000</v>
      </c>
      <c r="E111" s="210"/>
    </row>
    <row r="112" spans="1:5" ht="12.75">
      <c r="A112" s="198">
        <v>83</v>
      </c>
      <c r="B112" s="199" t="s">
        <v>301</v>
      </c>
      <c r="C112" s="148" t="s">
        <v>302</v>
      </c>
      <c r="D112" s="208"/>
      <c r="E112" s="210">
        <v>30077501</v>
      </c>
    </row>
    <row r="113" spans="1:5" ht="12.75">
      <c r="A113" s="198"/>
      <c r="B113" s="151" t="s">
        <v>1070</v>
      </c>
      <c r="C113" s="148"/>
      <c r="D113" s="208">
        <v>8913000</v>
      </c>
      <c r="E113" s="210"/>
    </row>
    <row r="114" spans="1:5" ht="12.75">
      <c r="A114" s="197"/>
      <c r="B114" s="151" t="s">
        <v>864</v>
      </c>
      <c r="C114" s="148"/>
      <c r="D114" s="208">
        <v>4667700</v>
      </c>
      <c r="E114" s="210"/>
    </row>
    <row r="115" spans="1:5" ht="12.75">
      <c r="A115" s="161"/>
      <c r="B115" s="151" t="s">
        <v>750</v>
      </c>
      <c r="C115" s="148"/>
      <c r="D115" s="208">
        <v>62985</v>
      </c>
      <c r="E115" s="210"/>
    </row>
    <row r="116" spans="1:5" ht="12.75">
      <c r="A116" s="161"/>
      <c r="B116" s="151" t="s">
        <v>751</v>
      </c>
      <c r="C116" s="148"/>
      <c r="D116" s="208">
        <v>13472</v>
      </c>
      <c r="E116" s="210"/>
    </row>
    <row r="117" spans="1:5" ht="12.75">
      <c r="A117" s="161"/>
      <c r="B117" s="151" t="s">
        <v>868</v>
      </c>
      <c r="C117" s="148"/>
      <c r="D117" s="208">
        <v>1207297</v>
      </c>
      <c r="E117" s="210"/>
    </row>
    <row r="118" spans="1:5" ht="12.75">
      <c r="A118" s="161"/>
      <c r="B118" s="151" t="s">
        <v>1025</v>
      </c>
      <c r="C118" s="148"/>
      <c r="D118" s="208">
        <v>3810235</v>
      </c>
      <c r="E118" s="210"/>
    </row>
    <row r="119" spans="1:5" ht="12.75">
      <c r="A119" s="161"/>
      <c r="B119" s="151" t="s">
        <v>541</v>
      </c>
      <c r="C119" s="148"/>
      <c r="D119" s="208">
        <v>850000</v>
      </c>
      <c r="E119" s="210"/>
    </row>
    <row r="120" spans="1:5" ht="12.75">
      <c r="A120" s="161"/>
      <c r="B120" s="151" t="s">
        <v>872</v>
      </c>
      <c r="C120" s="148"/>
      <c r="D120" s="208">
        <v>1001000</v>
      </c>
      <c r="E120" s="210"/>
    </row>
    <row r="121" spans="1:5" ht="12.75">
      <c r="A121" s="161"/>
      <c r="B121" s="151" t="s">
        <v>1060</v>
      </c>
      <c r="C121" s="148"/>
      <c r="D121" s="208">
        <v>6377953</v>
      </c>
      <c r="E121" s="210"/>
    </row>
    <row r="122" spans="1:5" ht="12.75">
      <c r="A122" s="161"/>
      <c r="B122" s="199" t="s">
        <v>1086</v>
      </c>
      <c r="C122" s="148"/>
      <c r="D122" s="208">
        <v>3173859</v>
      </c>
      <c r="E122" s="210"/>
    </row>
    <row r="123" spans="1:5" ht="12.75">
      <c r="A123" s="162">
        <v>84</v>
      </c>
      <c r="B123" s="82" t="s">
        <v>303</v>
      </c>
      <c r="C123" s="78" t="s">
        <v>78</v>
      </c>
      <c r="D123" s="216"/>
      <c r="E123" s="217">
        <f>SUM(E97:E113)</f>
        <v>152850563</v>
      </c>
    </row>
    <row r="124" spans="1:5" ht="25.5">
      <c r="A124" s="161">
        <v>85</v>
      </c>
      <c r="B124" s="80" t="s">
        <v>304</v>
      </c>
      <c r="C124" s="74" t="s">
        <v>305</v>
      </c>
      <c r="D124" s="208"/>
      <c r="E124" s="210"/>
    </row>
    <row r="125" spans="1:5" ht="25.5">
      <c r="A125" s="161">
        <v>86</v>
      </c>
      <c r="B125" s="80" t="s">
        <v>306</v>
      </c>
      <c r="C125" s="74" t="s">
        <v>307</v>
      </c>
      <c r="D125" s="208"/>
      <c r="E125" s="210"/>
    </row>
    <row r="126" spans="1:5" ht="25.5">
      <c r="A126" s="161">
        <v>87</v>
      </c>
      <c r="B126" s="80" t="s">
        <v>308</v>
      </c>
      <c r="C126" s="74" t="s">
        <v>309</v>
      </c>
      <c r="D126" s="208"/>
      <c r="E126" s="210"/>
    </row>
    <row r="127" spans="1:5" ht="12.75">
      <c r="A127" s="161">
        <v>88</v>
      </c>
      <c r="B127" s="80" t="s">
        <v>310</v>
      </c>
      <c r="C127" s="74" t="s">
        <v>311</v>
      </c>
      <c r="D127" s="208"/>
      <c r="E127" s="210">
        <v>4418330</v>
      </c>
    </row>
    <row r="128" spans="1:5" ht="12.75">
      <c r="A128" s="161"/>
      <c r="B128" s="80" t="s">
        <v>875</v>
      </c>
      <c r="C128" s="74"/>
      <c r="D128" s="208">
        <v>4418330</v>
      </c>
      <c r="E128" s="210"/>
    </row>
    <row r="129" spans="1:5" ht="25.5">
      <c r="A129" s="161">
        <v>89</v>
      </c>
      <c r="B129" s="80" t="s">
        <v>312</v>
      </c>
      <c r="C129" s="74" t="s">
        <v>313</v>
      </c>
      <c r="D129" s="208"/>
      <c r="E129" s="210"/>
    </row>
    <row r="130" spans="1:5" ht="25.5">
      <c r="A130" s="161">
        <v>90</v>
      </c>
      <c r="B130" s="80" t="s">
        <v>314</v>
      </c>
      <c r="C130" s="74" t="s">
        <v>315</v>
      </c>
      <c r="D130" s="208"/>
      <c r="E130" s="210">
        <v>10700000</v>
      </c>
    </row>
    <row r="131" spans="1:5" ht="12.75">
      <c r="A131" s="161">
        <v>91</v>
      </c>
      <c r="B131" s="80" t="s">
        <v>316</v>
      </c>
      <c r="C131" s="74" t="s">
        <v>317</v>
      </c>
      <c r="D131" s="208"/>
      <c r="E131" s="210">
        <v>10700000</v>
      </c>
    </row>
    <row r="132" spans="1:5" ht="12.75">
      <c r="A132" s="161">
        <v>92</v>
      </c>
      <c r="B132" s="80" t="s">
        <v>714</v>
      </c>
      <c r="C132" s="74" t="s">
        <v>319</v>
      </c>
      <c r="D132" s="208"/>
      <c r="E132" s="210"/>
    </row>
    <row r="133" spans="1:5" ht="12.75">
      <c r="A133" s="161">
        <v>93</v>
      </c>
      <c r="B133" s="149" t="s">
        <v>318</v>
      </c>
      <c r="C133" s="74" t="s">
        <v>644</v>
      </c>
      <c r="D133" s="208"/>
      <c r="E133" s="210">
        <f>SUM(D134:D138)</f>
        <v>20700000</v>
      </c>
    </row>
    <row r="134" spans="1:5" ht="12.75">
      <c r="A134" s="161"/>
      <c r="B134" s="151" t="s">
        <v>748</v>
      </c>
      <c r="C134" s="148"/>
      <c r="D134" s="208">
        <v>5000000</v>
      </c>
      <c r="E134" s="212"/>
    </row>
    <row r="135" spans="1:5" ht="12.75">
      <c r="A135" s="161"/>
      <c r="B135" s="150" t="s">
        <v>535</v>
      </c>
      <c r="C135" s="74"/>
      <c r="D135" s="208">
        <v>10000000</v>
      </c>
      <c r="E135" s="212"/>
    </row>
    <row r="136" spans="1:5" ht="12.75">
      <c r="A136" s="161"/>
      <c r="B136" s="80" t="s">
        <v>536</v>
      </c>
      <c r="C136" s="74"/>
      <c r="D136" s="208">
        <v>1000000</v>
      </c>
      <c r="E136" s="212"/>
    </row>
    <row r="137" spans="1:5" ht="12.75">
      <c r="A137" s="161"/>
      <c r="B137" s="80" t="s">
        <v>555</v>
      </c>
      <c r="C137" s="74"/>
      <c r="D137" s="208">
        <v>500000</v>
      </c>
      <c r="E137" s="212"/>
    </row>
    <row r="138" spans="1:5" ht="12.75">
      <c r="A138" s="161"/>
      <c r="B138" s="80" t="s">
        <v>537</v>
      </c>
      <c r="C138" s="74"/>
      <c r="D138" s="208">
        <v>4200000</v>
      </c>
      <c r="E138" s="212"/>
    </row>
    <row r="139" spans="1:5" ht="12.75">
      <c r="A139" s="162">
        <v>94</v>
      </c>
      <c r="B139" s="82" t="s">
        <v>715</v>
      </c>
      <c r="C139" s="78" t="s">
        <v>79</v>
      </c>
      <c r="D139" s="216"/>
      <c r="E139" s="259">
        <f>SUM(E124:E133)</f>
        <v>46518330</v>
      </c>
    </row>
    <row r="140" spans="1:13" s="67" customFormat="1" ht="12.75">
      <c r="A140" s="76"/>
      <c r="B140" s="77" t="s">
        <v>553</v>
      </c>
      <c r="C140" s="78"/>
      <c r="D140" s="216"/>
      <c r="E140" s="260">
        <f>E96+E123+E139</f>
        <v>3590403366</v>
      </c>
      <c r="G140" s="373"/>
      <c r="H140" s="373"/>
      <c r="I140" s="373"/>
      <c r="J140" s="373"/>
      <c r="K140" s="373"/>
      <c r="L140" s="373"/>
      <c r="M140" s="373"/>
    </row>
    <row r="141" spans="2:5" ht="12.75">
      <c r="B141" s="90"/>
      <c r="C141" s="69"/>
      <c r="D141" s="69"/>
      <c r="E141" s="104"/>
    </row>
  </sheetData>
  <sheetProtection/>
  <mergeCells count="2">
    <mergeCell ref="C4:E4"/>
    <mergeCell ref="A3:E3"/>
  </mergeCells>
  <printOptions horizontalCentered="1"/>
  <pageMargins left="0.31496062992125984" right="0" top="0.5511811023622047" bottom="0.5511811023622047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7.125" style="0" customWidth="1"/>
    <col min="2" max="2" width="17.25390625" style="0" customWidth="1"/>
    <col min="3" max="3" width="11.125" style="0" bestFit="1" customWidth="1"/>
    <col min="4" max="4" width="12.75390625" style="0" bestFit="1" customWidth="1"/>
    <col min="5" max="5" width="15.00390625" style="0" bestFit="1" customWidth="1"/>
    <col min="6" max="6" width="31.75390625" style="0" customWidth="1"/>
    <col min="7" max="7" width="9.625" style="0" bestFit="1" customWidth="1"/>
    <col min="8" max="8" width="15.625" style="0" customWidth="1"/>
  </cols>
  <sheetData>
    <row r="1" spans="1:6" ht="12.75">
      <c r="A1" t="s">
        <v>812</v>
      </c>
      <c r="F1" s="105" t="s">
        <v>565</v>
      </c>
    </row>
    <row r="2" spans="1:8" ht="12.75">
      <c r="A2" s="413" t="s">
        <v>893</v>
      </c>
      <c r="B2" s="413"/>
      <c r="C2" s="413"/>
      <c r="D2" s="413"/>
      <c r="E2" s="413"/>
      <c r="F2" s="413"/>
      <c r="G2" s="138"/>
      <c r="H2" s="138"/>
    </row>
    <row r="4" spans="1:6" ht="12.75">
      <c r="A4" s="420" t="s">
        <v>551</v>
      </c>
      <c r="B4" s="422" t="s">
        <v>894</v>
      </c>
      <c r="C4" s="423" t="s">
        <v>684</v>
      </c>
      <c r="D4" s="424"/>
      <c r="E4" s="425" t="s">
        <v>552</v>
      </c>
      <c r="F4" s="422" t="s">
        <v>827</v>
      </c>
    </row>
    <row r="5" spans="1:6" ht="12.75">
      <c r="A5" s="421"/>
      <c r="B5" s="421"/>
      <c r="C5" s="235" t="s">
        <v>828</v>
      </c>
      <c r="D5" s="224" t="s">
        <v>829</v>
      </c>
      <c r="E5" s="425"/>
      <c r="F5" s="426"/>
    </row>
    <row r="6" spans="1:6" ht="25.5">
      <c r="A6" s="223" t="s">
        <v>830</v>
      </c>
      <c r="B6" s="231">
        <v>295038900</v>
      </c>
      <c r="C6" s="230">
        <v>0</v>
      </c>
      <c r="D6" s="231">
        <v>0</v>
      </c>
      <c r="E6" s="224" t="s">
        <v>831</v>
      </c>
      <c r="F6" s="236" t="s">
        <v>832</v>
      </c>
    </row>
    <row r="7" spans="1:6" ht="12.75">
      <c r="A7" s="414" t="s">
        <v>833</v>
      </c>
      <c r="B7" s="416">
        <v>295700000</v>
      </c>
      <c r="C7" s="230">
        <v>0</v>
      </c>
      <c r="D7" s="231">
        <v>0</v>
      </c>
      <c r="E7" s="224" t="s">
        <v>834</v>
      </c>
      <c r="F7" s="236" t="s">
        <v>832</v>
      </c>
    </row>
    <row r="8" spans="1:6" ht="25.5">
      <c r="A8" s="415"/>
      <c r="B8" s="417"/>
      <c r="C8" s="230">
        <v>533400</v>
      </c>
      <c r="D8" s="231">
        <v>533400</v>
      </c>
      <c r="E8" s="225"/>
      <c r="F8" s="236" t="s">
        <v>835</v>
      </c>
    </row>
    <row r="9" spans="1:6" ht="12.75">
      <c r="A9" s="427" t="s">
        <v>836</v>
      </c>
      <c r="B9" s="416">
        <v>500000000</v>
      </c>
      <c r="C9" s="230">
        <v>0</v>
      </c>
      <c r="D9" s="231">
        <v>0</v>
      </c>
      <c r="E9" s="224" t="s">
        <v>837</v>
      </c>
      <c r="F9" s="236" t="s">
        <v>832</v>
      </c>
    </row>
    <row r="10" spans="1:6" ht="25.5">
      <c r="A10" s="428"/>
      <c r="B10" s="417"/>
      <c r="C10" s="230">
        <v>1143000</v>
      </c>
      <c r="D10" s="231">
        <v>1143000</v>
      </c>
      <c r="E10" s="225"/>
      <c r="F10" s="236" t="s">
        <v>835</v>
      </c>
    </row>
    <row r="11" spans="1:6" ht="12.75">
      <c r="A11" s="427" t="s">
        <v>838</v>
      </c>
      <c r="B11" s="416">
        <v>410000000</v>
      </c>
      <c r="C11" s="230">
        <v>0</v>
      </c>
      <c r="D11" s="231">
        <v>0</v>
      </c>
      <c r="E11" s="224" t="s">
        <v>839</v>
      </c>
      <c r="F11" s="236" t="s">
        <v>832</v>
      </c>
    </row>
    <row r="12" spans="1:6" ht="25.5">
      <c r="A12" s="428"/>
      <c r="B12" s="417"/>
      <c r="C12" s="230">
        <v>1104900</v>
      </c>
      <c r="D12" s="231">
        <v>1104900</v>
      </c>
      <c r="E12" s="225"/>
      <c r="F12" s="236" t="s">
        <v>835</v>
      </c>
    </row>
    <row r="13" spans="1:6" ht="12.75">
      <c r="A13" s="431" t="s">
        <v>840</v>
      </c>
      <c r="B13" s="433">
        <v>121327000</v>
      </c>
      <c r="C13" s="232">
        <v>0</v>
      </c>
      <c r="D13" s="233">
        <v>0</v>
      </c>
      <c r="E13" s="226" t="s">
        <v>841</v>
      </c>
      <c r="F13" s="236" t="s">
        <v>832</v>
      </c>
    </row>
    <row r="14" spans="1:6" ht="25.5">
      <c r="A14" s="432"/>
      <c r="B14" s="434"/>
      <c r="C14" s="230">
        <v>2786000</v>
      </c>
      <c r="D14" s="231">
        <v>2786000</v>
      </c>
      <c r="E14" s="225"/>
      <c r="F14" s="236" t="s">
        <v>835</v>
      </c>
    </row>
    <row r="15" spans="1:6" ht="12.75">
      <c r="A15" s="431" t="s">
        <v>842</v>
      </c>
      <c r="B15" s="433">
        <v>282967000</v>
      </c>
      <c r="C15" s="232">
        <v>0</v>
      </c>
      <c r="D15" s="234">
        <v>0</v>
      </c>
      <c r="E15" s="226" t="s">
        <v>843</v>
      </c>
      <c r="F15" s="236" t="s">
        <v>832</v>
      </c>
    </row>
    <row r="16" spans="1:6" ht="25.5">
      <c r="A16" s="432"/>
      <c r="B16" s="434"/>
      <c r="C16" s="232">
        <v>13097000</v>
      </c>
      <c r="D16" s="234">
        <v>13097000</v>
      </c>
      <c r="E16" s="227"/>
      <c r="F16" s="236" t="s">
        <v>835</v>
      </c>
    </row>
    <row r="17" spans="1:6" ht="25.5">
      <c r="A17" s="223" t="s">
        <v>844</v>
      </c>
      <c r="B17" s="231">
        <v>51500000</v>
      </c>
      <c r="C17" s="230">
        <v>0</v>
      </c>
      <c r="D17" s="231">
        <v>0</v>
      </c>
      <c r="E17" s="224" t="s">
        <v>845</v>
      </c>
      <c r="F17" s="236" t="s">
        <v>832</v>
      </c>
    </row>
    <row r="18" spans="1:6" ht="38.25">
      <c r="A18" s="414" t="s">
        <v>846</v>
      </c>
      <c r="B18" s="416">
        <v>579470000</v>
      </c>
      <c r="C18" s="230">
        <v>0</v>
      </c>
      <c r="D18" s="231">
        <v>0</v>
      </c>
      <c r="E18" s="228" t="s">
        <v>847</v>
      </c>
      <c r="F18" s="236" t="s">
        <v>832</v>
      </c>
    </row>
    <row r="19" spans="1:6" ht="25.5">
      <c r="A19" s="415"/>
      <c r="B19" s="417"/>
      <c r="C19" s="230">
        <v>762000</v>
      </c>
      <c r="D19" s="231">
        <v>762000</v>
      </c>
      <c r="E19" s="225"/>
      <c r="F19" s="236" t="s">
        <v>835</v>
      </c>
    </row>
    <row r="20" spans="1:6" ht="12.75">
      <c r="A20" s="414" t="s">
        <v>848</v>
      </c>
      <c r="B20" s="429">
        <v>599813550</v>
      </c>
      <c r="C20" s="230">
        <v>0</v>
      </c>
      <c r="D20" s="231">
        <v>0</v>
      </c>
      <c r="E20" s="224" t="s">
        <v>849</v>
      </c>
      <c r="F20" s="236" t="s">
        <v>832</v>
      </c>
    </row>
    <row r="21" spans="1:6" ht="25.5">
      <c r="A21" s="415"/>
      <c r="B21" s="430"/>
      <c r="C21" s="231">
        <v>7239000</v>
      </c>
      <c r="D21" s="231">
        <v>7239000</v>
      </c>
      <c r="E21" s="225"/>
      <c r="F21" s="236" t="s">
        <v>835</v>
      </c>
    </row>
    <row r="22" spans="1:6" ht="12.75">
      <c r="A22" s="414" t="s">
        <v>850</v>
      </c>
      <c r="B22" s="416">
        <v>396723800</v>
      </c>
      <c r="C22" s="230">
        <v>0</v>
      </c>
      <c r="D22" s="231">
        <v>0</v>
      </c>
      <c r="E22" s="224" t="s">
        <v>851</v>
      </c>
      <c r="F22" s="236" t="s">
        <v>832</v>
      </c>
    </row>
    <row r="23" spans="1:6" ht="25.5">
      <c r="A23" s="415"/>
      <c r="B23" s="417"/>
      <c r="C23" s="230">
        <v>10033000</v>
      </c>
      <c r="D23" s="231">
        <v>10033000</v>
      </c>
      <c r="E23" s="229"/>
      <c r="F23" s="236" t="s">
        <v>835</v>
      </c>
    </row>
    <row r="24" spans="1:6" ht="38.25">
      <c r="A24" s="223" t="s">
        <v>852</v>
      </c>
      <c r="B24" s="231">
        <v>1097638912</v>
      </c>
      <c r="C24" s="230">
        <v>864282608</v>
      </c>
      <c r="D24" s="231">
        <v>1097638912</v>
      </c>
      <c r="E24" s="224" t="s">
        <v>853</v>
      </c>
      <c r="F24" s="236" t="s">
        <v>854</v>
      </c>
    </row>
    <row r="25" spans="1:6" ht="12.75">
      <c r="A25" s="418" t="s">
        <v>855</v>
      </c>
      <c r="B25" s="419">
        <v>5000000</v>
      </c>
      <c r="C25" s="231">
        <v>0</v>
      </c>
      <c r="D25" s="231">
        <v>0</v>
      </c>
      <c r="E25" s="224" t="s">
        <v>856</v>
      </c>
      <c r="F25" s="236" t="s">
        <v>832</v>
      </c>
    </row>
    <row r="26" spans="1:6" ht="25.5">
      <c r="A26" s="418"/>
      <c r="B26" s="419"/>
      <c r="C26" s="231">
        <v>191500</v>
      </c>
      <c r="D26" s="231">
        <v>191500</v>
      </c>
      <c r="E26" s="225"/>
      <c r="F26" s="236" t="s">
        <v>835</v>
      </c>
    </row>
  </sheetData>
  <sheetProtection/>
  <mergeCells count="24">
    <mergeCell ref="A20:A21"/>
    <mergeCell ref="B20:B21"/>
    <mergeCell ref="A13:A14"/>
    <mergeCell ref="B13:B14"/>
    <mergeCell ref="A15:A16"/>
    <mergeCell ref="B15:B16"/>
    <mergeCell ref="A18:A19"/>
    <mergeCell ref="B18:B19"/>
    <mergeCell ref="A7:A8"/>
    <mergeCell ref="B7:B8"/>
    <mergeCell ref="A9:A10"/>
    <mergeCell ref="B9:B10"/>
    <mergeCell ref="A11:A12"/>
    <mergeCell ref="B11:B12"/>
    <mergeCell ref="A22:A23"/>
    <mergeCell ref="B22:B23"/>
    <mergeCell ref="A25:A26"/>
    <mergeCell ref="B25:B26"/>
    <mergeCell ref="A2:F2"/>
    <mergeCell ref="A4:A5"/>
    <mergeCell ref="B4:B5"/>
    <mergeCell ref="C4:D4"/>
    <mergeCell ref="E4:E5"/>
    <mergeCell ref="F4:F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9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812</v>
      </c>
      <c r="E1" s="435" t="s">
        <v>1010</v>
      </c>
      <c r="F1" s="435"/>
    </row>
    <row r="3" spans="1:6" ht="12.75">
      <c r="A3" s="413" t="s">
        <v>1011</v>
      </c>
      <c r="B3" s="413"/>
      <c r="C3" s="413"/>
      <c r="D3" s="413"/>
      <c r="E3" s="413"/>
      <c r="F3" s="413"/>
    </row>
    <row r="7" spans="1:6" ht="24" customHeight="1">
      <c r="A7" s="225" t="s">
        <v>1012</v>
      </c>
      <c r="B7" s="225" t="s">
        <v>1013</v>
      </c>
      <c r="C7" s="225" t="s">
        <v>1014</v>
      </c>
      <c r="D7" s="225" t="s">
        <v>1015</v>
      </c>
      <c r="E7" s="225" t="s">
        <v>1016</v>
      </c>
      <c r="F7" s="225" t="s">
        <v>631</v>
      </c>
    </row>
    <row r="8" spans="1:6" ht="20.25" customHeight="1">
      <c r="A8" s="349"/>
      <c r="B8" s="301"/>
      <c r="C8" s="350"/>
      <c r="D8" s="351">
        <v>0</v>
      </c>
      <c r="E8" s="322"/>
      <c r="F8" s="322">
        <f>D8+E8</f>
        <v>0</v>
      </c>
    </row>
    <row r="9" spans="1:6" ht="26.25" customHeight="1">
      <c r="A9" s="344" t="s">
        <v>1017</v>
      </c>
      <c r="B9" s="344"/>
      <c r="C9" s="344"/>
      <c r="D9" s="344">
        <f>SUM(D8:D8)</f>
        <v>0</v>
      </c>
      <c r="E9" s="332">
        <f>SUM(E8:E8)</f>
        <v>0</v>
      </c>
      <c r="F9" s="332">
        <f>SUM(F8:F8)</f>
        <v>0</v>
      </c>
    </row>
  </sheetData>
  <sheetProtection/>
  <mergeCells count="2">
    <mergeCell ref="E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1"/>
  <sheetViews>
    <sheetView zoomScalePageLayoutView="0" workbookViewId="0" topLeftCell="A19">
      <selection activeCell="A6" sqref="A6"/>
    </sheetView>
  </sheetViews>
  <sheetFormatPr defaultColWidth="9.00390625" defaultRowHeight="12.75"/>
  <cols>
    <col min="1" max="1" width="7.125" style="137" bestFit="1" customWidth="1"/>
    <col min="2" max="2" width="10.75390625" style="136" bestFit="1" customWidth="1"/>
    <col min="3" max="3" width="65.00390625" style="24" bestFit="1" customWidth="1"/>
    <col min="4" max="4" width="11.625" style="60" customWidth="1"/>
    <col min="5" max="16384" width="9.125" style="2" customWidth="1"/>
  </cols>
  <sheetData>
    <row r="1" spans="1:4" ht="11.25">
      <c r="A1" s="129" t="s">
        <v>812</v>
      </c>
      <c r="B1" s="135"/>
      <c r="C1" s="134"/>
      <c r="D1" s="265" t="s">
        <v>621</v>
      </c>
    </row>
    <row r="2" spans="1:4" ht="11.25">
      <c r="A2" s="436" t="s">
        <v>620</v>
      </c>
      <c r="B2" s="436"/>
      <c r="C2" s="436"/>
      <c r="D2" s="436"/>
    </row>
    <row r="3" spans="1:4" ht="11.25">
      <c r="A3" s="436" t="s">
        <v>770</v>
      </c>
      <c r="B3" s="436"/>
      <c r="C3" s="436"/>
      <c r="D3" s="436"/>
    </row>
    <row r="4" spans="1:4" ht="11.25">
      <c r="A4" s="436" t="s">
        <v>622</v>
      </c>
      <c r="B4" s="436"/>
      <c r="C4" s="436"/>
      <c r="D4" s="436"/>
    </row>
    <row r="5" spans="1:4" ht="11.25">
      <c r="A5" s="436"/>
      <c r="B5" s="436"/>
      <c r="C5" s="436"/>
      <c r="D5" s="436"/>
    </row>
    <row r="6" spans="1:4" ht="11.25">
      <c r="A6" s="141"/>
      <c r="B6" s="142"/>
      <c r="C6" s="143"/>
      <c r="D6" s="201"/>
    </row>
    <row r="7" spans="1:4" ht="58.5" customHeight="1">
      <c r="A7" s="110" t="s">
        <v>566</v>
      </c>
      <c r="B7" s="111" t="s">
        <v>567</v>
      </c>
      <c r="C7" s="112" t="s">
        <v>568</v>
      </c>
      <c r="D7" s="202" t="s">
        <v>895</v>
      </c>
    </row>
    <row r="8" spans="1:4" ht="13.5" customHeight="1">
      <c r="A8" s="113">
        <v>1</v>
      </c>
      <c r="B8" s="114" t="s">
        <v>569</v>
      </c>
      <c r="C8" s="115" t="s">
        <v>570</v>
      </c>
      <c r="D8" s="121">
        <v>250938200</v>
      </c>
    </row>
    <row r="9" spans="1:4" ht="13.5" customHeight="1">
      <c r="A9" s="145"/>
      <c r="B9" s="114" t="s">
        <v>571</v>
      </c>
      <c r="C9" s="115" t="s">
        <v>689</v>
      </c>
      <c r="D9" s="121">
        <v>95185030</v>
      </c>
    </row>
    <row r="10" spans="1:4" ht="13.5" customHeight="1">
      <c r="A10" s="116"/>
      <c r="B10" s="114" t="s">
        <v>572</v>
      </c>
      <c r="C10" s="115" t="s">
        <v>573</v>
      </c>
      <c r="D10" s="121">
        <v>54876219</v>
      </c>
    </row>
    <row r="11" spans="1:4" ht="13.5" customHeight="1">
      <c r="A11" s="116"/>
      <c r="B11" s="114" t="s">
        <v>574</v>
      </c>
      <c r="C11" s="115" t="s">
        <v>575</v>
      </c>
      <c r="D11" s="121">
        <v>1512150</v>
      </c>
    </row>
    <row r="12" spans="1:4" ht="13.5" customHeight="1">
      <c r="A12" s="116"/>
      <c r="B12" s="114" t="s">
        <v>576</v>
      </c>
      <c r="C12" s="115" t="s">
        <v>577</v>
      </c>
      <c r="D12" s="121">
        <v>10205000</v>
      </c>
    </row>
    <row r="13" spans="1:4" ht="13.5" customHeight="1">
      <c r="A13" s="116"/>
      <c r="B13" s="114" t="s">
        <v>690</v>
      </c>
      <c r="C13" s="115" t="s">
        <v>772</v>
      </c>
      <c r="D13" s="121">
        <v>1747414</v>
      </c>
    </row>
    <row r="14" spans="1:4" ht="13.5" customHeight="1">
      <c r="A14" s="116"/>
      <c r="B14" s="118" t="s">
        <v>578</v>
      </c>
      <c r="C14" s="152" t="s">
        <v>579</v>
      </c>
      <c r="D14" s="119">
        <f>D8+D9+D10+D11+D12+D13</f>
        <v>414464013</v>
      </c>
    </row>
    <row r="15" spans="1:4" ht="22.5">
      <c r="A15" s="113">
        <v>2</v>
      </c>
      <c r="B15" s="114" t="s">
        <v>580</v>
      </c>
      <c r="C15" s="115" t="s">
        <v>581</v>
      </c>
      <c r="D15" s="121">
        <f>D16+D17</f>
        <v>259382743</v>
      </c>
    </row>
    <row r="16" spans="1:4" ht="13.5" customHeight="1">
      <c r="A16" s="116"/>
      <c r="B16" s="120"/>
      <c r="C16" s="115" t="s">
        <v>582</v>
      </c>
      <c r="D16" s="121">
        <v>203582743</v>
      </c>
    </row>
    <row r="17" spans="1:4" ht="13.5" customHeight="1">
      <c r="A17" s="116"/>
      <c r="B17" s="122"/>
      <c r="C17" s="115" t="s">
        <v>583</v>
      </c>
      <c r="D17" s="121">
        <v>55800000</v>
      </c>
    </row>
    <row r="18" spans="1:4" ht="13.5" customHeight="1">
      <c r="A18" s="116"/>
      <c r="B18" s="114" t="s">
        <v>584</v>
      </c>
      <c r="C18" s="115" t="s">
        <v>585</v>
      </c>
      <c r="D18" s="121">
        <v>40468734</v>
      </c>
    </row>
    <row r="19" spans="1:4" ht="13.5" customHeight="1">
      <c r="A19" s="116"/>
      <c r="B19" s="114" t="s">
        <v>691</v>
      </c>
      <c r="C19" s="115" t="s">
        <v>586</v>
      </c>
      <c r="D19" s="121">
        <v>13329620</v>
      </c>
    </row>
    <row r="20" spans="1:4" ht="13.5" customHeight="1">
      <c r="A20" s="116"/>
      <c r="B20" s="114" t="s">
        <v>587</v>
      </c>
      <c r="C20" s="115" t="s">
        <v>1072</v>
      </c>
      <c r="D20" s="121">
        <v>11377000</v>
      </c>
    </row>
    <row r="21" spans="1:4" ht="22.5">
      <c r="A21" s="116"/>
      <c r="B21" s="118" t="s">
        <v>587</v>
      </c>
      <c r="C21" s="123" t="s">
        <v>588</v>
      </c>
      <c r="D21" s="119">
        <f>D15+D18+D19+D20</f>
        <v>324558097</v>
      </c>
    </row>
    <row r="22" spans="1:4" ht="13.5" customHeight="1">
      <c r="A22" s="113">
        <v>3</v>
      </c>
      <c r="B22" s="365" t="s">
        <v>1049</v>
      </c>
      <c r="C22" s="366" t="s">
        <v>1050</v>
      </c>
      <c r="D22" s="384">
        <v>38766200</v>
      </c>
    </row>
    <row r="23" spans="1:4" ht="13.5" customHeight="1">
      <c r="A23" s="26"/>
      <c r="B23" s="364" t="s">
        <v>589</v>
      </c>
      <c r="C23" s="115" t="s">
        <v>590</v>
      </c>
      <c r="D23" s="384">
        <v>241280284</v>
      </c>
    </row>
    <row r="24" spans="1:4" ht="13.5" customHeight="1">
      <c r="A24" s="116"/>
      <c r="B24" s="114" t="s">
        <v>591</v>
      </c>
      <c r="C24" s="115" t="s">
        <v>592</v>
      </c>
      <c r="D24" s="384">
        <v>187958375</v>
      </c>
    </row>
    <row r="25" spans="1:4" ht="13.5" customHeight="1">
      <c r="A25" s="116"/>
      <c r="B25" s="114" t="s">
        <v>593</v>
      </c>
      <c r="C25" s="115" t="s">
        <v>594</v>
      </c>
      <c r="D25" s="384">
        <f>D26+D27+D28</f>
        <v>174589619</v>
      </c>
    </row>
    <row r="26" spans="1:4" ht="13.5" customHeight="1">
      <c r="A26" s="116"/>
      <c r="B26" s="114" t="s">
        <v>595</v>
      </c>
      <c r="C26" s="115" t="s">
        <v>596</v>
      </c>
      <c r="D26" s="384">
        <v>54247680</v>
      </c>
    </row>
    <row r="27" spans="1:4" ht="13.5" customHeight="1">
      <c r="A27" s="116"/>
      <c r="B27" s="114" t="s">
        <v>597</v>
      </c>
      <c r="C27" s="115" t="s">
        <v>598</v>
      </c>
      <c r="D27" s="384">
        <v>115859459</v>
      </c>
    </row>
    <row r="28" spans="1:4" ht="13.5" customHeight="1">
      <c r="A28" s="116"/>
      <c r="B28" s="114" t="s">
        <v>1073</v>
      </c>
      <c r="C28" s="115" t="s">
        <v>710</v>
      </c>
      <c r="D28" s="384">
        <v>4482480</v>
      </c>
    </row>
    <row r="29" spans="1:4" ht="22.5">
      <c r="A29" s="116"/>
      <c r="B29" s="114" t="s">
        <v>711</v>
      </c>
      <c r="C29" s="115" t="s">
        <v>773</v>
      </c>
      <c r="D29" s="384">
        <v>1508760</v>
      </c>
    </row>
    <row r="30" spans="1:4" ht="13.5" customHeight="1">
      <c r="A30" s="116"/>
      <c r="B30" s="114" t="s">
        <v>599</v>
      </c>
      <c r="C30" s="115" t="s">
        <v>1038</v>
      </c>
      <c r="D30" s="384">
        <v>6449384</v>
      </c>
    </row>
    <row r="31" spans="1:4" ht="13.5" customHeight="1">
      <c r="A31" s="117"/>
      <c r="B31" s="118" t="s">
        <v>599</v>
      </c>
      <c r="C31" s="123" t="s">
        <v>600</v>
      </c>
      <c r="D31" s="119">
        <f>D22+D23+D24+D25+D29+D30</f>
        <v>650552622</v>
      </c>
    </row>
    <row r="32" spans="1:4" ht="13.5" customHeight="1">
      <c r="A32" s="113">
        <v>4</v>
      </c>
      <c r="B32" s="114" t="s">
        <v>601</v>
      </c>
      <c r="C32" s="124" t="s">
        <v>602</v>
      </c>
      <c r="D32" s="121">
        <v>29007300</v>
      </c>
    </row>
    <row r="33" spans="1:4" ht="13.5" customHeight="1">
      <c r="A33" s="116"/>
      <c r="B33" s="114" t="s">
        <v>1074</v>
      </c>
      <c r="C33" s="124" t="s">
        <v>1075</v>
      </c>
      <c r="D33" s="121">
        <v>1144656</v>
      </c>
    </row>
    <row r="34" spans="1:4" ht="13.5" customHeight="1">
      <c r="A34" s="116"/>
      <c r="B34" s="114" t="s">
        <v>1051</v>
      </c>
      <c r="C34" s="124" t="s">
        <v>1026</v>
      </c>
      <c r="D34" s="121">
        <v>5128979</v>
      </c>
    </row>
    <row r="35" spans="1:4" ht="22.5">
      <c r="A35" s="117"/>
      <c r="B35" s="118" t="s">
        <v>603</v>
      </c>
      <c r="C35" s="123" t="s">
        <v>604</v>
      </c>
      <c r="D35" s="119">
        <f>D32+D33+D34</f>
        <v>35280935</v>
      </c>
    </row>
    <row r="36" spans="2:4" ht="22.5">
      <c r="B36" s="118"/>
      <c r="C36" s="123" t="s">
        <v>605</v>
      </c>
      <c r="D36" s="119">
        <f>D14+D21+D31+D35</f>
        <v>1424855667</v>
      </c>
    </row>
    <row r="37" spans="1:4" ht="17.25" customHeight="1">
      <c r="A37" s="125"/>
      <c r="B37" s="126"/>
      <c r="C37" s="127"/>
      <c r="D37" s="128"/>
    </row>
    <row r="38" spans="1:4" ht="18.75" customHeight="1">
      <c r="A38" s="133"/>
      <c r="B38" s="130"/>
      <c r="C38" s="131"/>
      <c r="D38" s="128"/>
    </row>
    <row r="39" spans="1:4" ht="18" customHeight="1">
      <c r="A39" s="129"/>
      <c r="B39" s="130"/>
      <c r="C39" s="132"/>
      <c r="D39" s="203"/>
    </row>
    <row r="40" spans="1:4" ht="24" customHeight="1">
      <c r="A40" s="129"/>
      <c r="B40" s="130"/>
      <c r="C40" s="132"/>
      <c r="D40" s="203"/>
    </row>
    <row r="41" spans="1:4" ht="18.75" customHeight="1">
      <c r="A41" s="129"/>
      <c r="B41" s="130"/>
      <c r="C41" s="132"/>
      <c r="D41" s="203"/>
    </row>
    <row r="42" spans="1:4" ht="24" customHeight="1">
      <c r="A42" s="129"/>
      <c r="B42" s="130"/>
      <c r="C42" s="131"/>
      <c r="D42" s="203"/>
    </row>
    <row r="43" ht="11.25">
      <c r="A43" s="129"/>
    </row>
    <row r="44" ht="11.25">
      <c r="A44" s="129"/>
    </row>
    <row r="45" ht="11.25">
      <c r="A45" s="129"/>
    </row>
    <row r="46" ht="11.25">
      <c r="A46" s="129"/>
    </row>
    <row r="47" ht="11.25">
      <c r="A47" s="129"/>
    </row>
    <row r="48" ht="11.25">
      <c r="A48" s="129"/>
    </row>
    <row r="49" ht="11.25">
      <c r="A49" s="129"/>
    </row>
    <row r="50" ht="11.25">
      <c r="A50" s="129"/>
    </row>
    <row r="51" ht="11.25">
      <c r="A51" s="129"/>
    </row>
    <row r="52" ht="11.25">
      <c r="A52" s="129"/>
    </row>
    <row r="53" ht="11.25">
      <c r="A53" s="129"/>
    </row>
    <row r="54" ht="11.25">
      <c r="A54" s="129"/>
    </row>
    <row r="55" ht="11.25">
      <c r="A55" s="129"/>
    </row>
    <row r="56" ht="11.25">
      <c r="A56" s="129"/>
    </row>
    <row r="57" ht="11.25">
      <c r="A57" s="129"/>
    </row>
    <row r="58" ht="11.25">
      <c r="A58" s="129"/>
    </row>
    <row r="59" ht="11.25">
      <c r="A59" s="129"/>
    </row>
    <row r="60" ht="11.25">
      <c r="A60" s="129"/>
    </row>
    <row r="61" ht="11.25">
      <c r="A61" s="129"/>
    </row>
    <row r="62" ht="11.25">
      <c r="A62" s="129"/>
    </row>
    <row r="63" ht="11.25">
      <c r="A63" s="129"/>
    </row>
    <row r="64" ht="11.25">
      <c r="A64" s="129"/>
    </row>
    <row r="65" ht="11.25">
      <c r="A65" s="129"/>
    </row>
    <row r="66" ht="11.25">
      <c r="A66" s="129"/>
    </row>
    <row r="67" ht="11.25">
      <c r="A67" s="129"/>
    </row>
    <row r="68" ht="11.25">
      <c r="A68" s="129"/>
    </row>
    <row r="69" ht="11.25">
      <c r="A69" s="129"/>
    </row>
    <row r="70" ht="11.25">
      <c r="A70" s="129"/>
    </row>
    <row r="71" ht="11.25">
      <c r="A71" s="129"/>
    </row>
    <row r="72" ht="11.25">
      <c r="A72" s="129"/>
    </row>
    <row r="73" ht="11.25">
      <c r="A73" s="129"/>
    </row>
    <row r="74" ht="11.25">
      <c r="A74" s="129"/>
    </row>
    <row r="75" ht="11.25">
      <c r="A75" s="129"/>
    </row>
    <row r="76" ht="11.25">
      <c r="A76" s="129"/>
    </row>
    <row r="77" ht="11.25">
      <c r="A77" s="129"/>
    </row>
    <row r="78" ht="11.25">
      <c r="A78" s="129"/>
    </row>
    <row r="79" ht="11.25">
      <c r="A79" s="129"/>
    </row>
    <row r="80" ht="11.25">
      <c r="A80" s="129"/>
    </row>
    <row r="81" ht="11.25">
      <c r="A81" s="129"/>
    </row>
    <row r="82" ht="11.25">
      <c r="A82" s="129"/>
    </row>
    <row r="83" ht="11.25">
      <c r="A83" s="129"/>
    </row>
    <row r="84" ht="11.25">
      <c r="A84" s="129"/>
    </row>
    <row r="85" ht="11.25">
      <c r="A85" s="129"/>
    </row>
    <row r="86" ht="11.25">
      <c r="A86" s="129"/>
    </row>
    <row r="87" ht="11.25">
      <c r="A87" s="129"/>
    </row>
    <row r="88" ht="11.25">
      <c r="A88" s="129"/>
    </row>
    <row r="89" ht="11.25">
      <c r="A89" s="129"/>
    </row>
    <row r="90" ht="11.25">
      <c r="A90" s="129"/>
    </row>
    <row r="91" ht="11.25">
      <c r="A91" s="129"/>
    </row>
    <row r="92" ht="11.25">
      <c r="A92" s="129"/>
    </row>
    <row r="93" ht="11.25">
      <c r="A93" s="129"/>
    </row>
    <row r="94" ht="11.25">
      <c r="A94" s="129"/>
    </row>
    <row r="95" ht="11.25">
      <c r="A95" s="129"/>
    </row>
    <row r="96" ht="11.25">
      <c r="A96" s="129"/>
    </row>
    <row r="97" ht="11.25">
      <c r="A97" s="129"/>
    </row>
    <row r="98" ht="11.25">
      <c r="A98" s="129"/>
    </row>
    <row r="99" ht="11.25">
      <c r="A99" s="129"/>
    </row>
    <row r="100" ht="11.25">
      <c r="A100" s="129"/>
    </row>
    <row r="101" ht="11.25">
      <c r="A101" s="129"/>
    </row>
    <row r="102" ht="11.25">
      <c r="A102" s="129"/>
    </row>
    <row r="103" ht="11.25">
      <c r="A103" s="129"/>
    </row>
    <row r="104" ht="11.25">
      <c r="A104" s="129"/>
    </row>
    <row r="105" ht="11.25">
      <c r="A105" s="129"/>
    </row>
    <row r="106" ht="11.25">
      <c r="A106" s="129"/>
    </row>
    <row r="107" ht="11.25">
      <c r="A107" s="129"/>
    </row>
    <row r="108" ht="11.25">
      <c r="A108" s="129"/>
    </row>
    <row r="109" ht="11.25">
      <c r="A109" s="129"/>
    </row>
    <row r="110" ht="11.25">
      <c r="A110" s="129"/>
    </row>
    <row r="111" ht="11.25">
      <c r="A111" s="129"/>
    </row>
    <row r="112" ht="11.25">
      <c r="A112" s="129"/>
    </row>
    <row r="113" ht="11.25">
      <c r="A113" s="129"/>
    </row>
    <row r="114" ht="11.25">
      <c r="A114" s="129"/>
    </row>
    <row r="115" ht="11.25">
      <c r="A115" s="129"/>
    </row>
    <row r="116" ht="11.25">
      <c r="A116" s="129"/>
    </row>
    <row r="117" ht="11.25">
      <c r="A117" s="129"/>
    </row>
    <row r="118" ht="11.25">
      <c r="A118" s="129"/>
    </row>
    <row r="119" ht="11.25">
      <c r="A119" s="129"/>
    </row>
    <row r="120" ht="11.25">
      <c r="A120" s="129"/>
    </row>
    <row r="121" ht="11.25">
      <c r="A121" s="129"/>
    </row>
    <row r="122" ht="11.25">
      <c r="A122" s="129"/>
    </row>
    <row r="123" ht="11.25">
      <c r="A123" s="129"/>
    </row>
    <row r="124" ht="11.25">
      <c r="A124" s="129"/>
    </row>
    <row r="125" ht="11.25">
      <c r="A125" s="129"/>
    </row>
    <row r="126" ht="11.25">
      <c r="A126" s="129"/>
    </row>
    <row r="127" ht="11.25">
      <c r="A127" s="129"/>
    </row>
    <row r="128" ht="11.25">
      <c r="A128" s="129"/>
    </row>
    <row r="129" ht="11.25">
      <c r="A129" s="129"/>
    </row>
    <row r="130" ht="11.25">
      <c r="A130" s="129"/>
    </row>
    <row r="131" ht="11.25">
      <c r="A131" s="129"/>
    </row>
    <row r="132" ht="11.25">
      <c r="A132" s="129"/>
    </row>
    <row r="133" ht="11.25">
      <c r="A133" s="129"/>
    </row>
    <row r="134" ht="11.25">
      <c r="A134" s="129"/>
    </row>
    <row r="135" ht="11.25">
      <c r="A135" s="129"/>
    </row>
    <row r="136" ht="11.25">
      <c r="A136" s="129"/>
    </row>
    <row r="137" ht="11.25">
      <c r="A137" s="129"/>
    </row>
    <row r="138" ht="11.25">
      <c r="A138" s="129"/>
    </row>
    <row r="139" ht="11.25">
      <c r="A139" s="129"/>
    </row>
    <row r="140" ht="11.25">
      <c r="A140" s="129"/>
    </row>
    <row r="141" ht="11.25">
      <c r="A141" s="129"/>
    </row>
    <row r="142" ht="11.25">
      <c r="A142" s="129"/>
    </row>
    <row r="143" ht="11.25">
      <c r="A143" s="129"/>
    </row>
    <row r="144" spans="1:2" ht="11.25">
      <c r="A144" s="129"/>
      <c r="B144" s="135"/>
    </row>
    <row r="145" ht="11.25">
      <c r="A145" s="129"/>
    </row>
    <row r="146" ht="11.25">
      <c r="A146" s="129"/>
    </row>
    <row r="147" ht="11.25">
      <c r="A147" s="129"/>
    </row>
    <row r="148" ht="11.25">
      <c r="A148" s="129"/>
    </row>
    <row r="149" ht="11.25">
      <c r="A149" s="129"/>
    </row>
    <row r="150" ht="11.25">
      <c r="A150" s="129"/>
    </row>
    <row r="151" ht="11.25">
      <c r="A151" s="129"/>
    </row>
    <row r="152" ht="11.25">
      <c r="A152" s="129"/>
    </row>
    <row r="153" ht="11.25">
      <c r="A153" s="129"/>
    </row>
    <row r="154" ht="11.25">
      <c r="A154" s="129"/>
    </row>
    <row r="155" ht="11.25">
      <c r="A155" s="129"/>
    </row>
    <row r="156" ht="11.25">
      <c r="A156" s="129"/>
    </row>
    <row r="157" ht="11.25">
      <c r="A157" s="129"/>
    </row>
    <row r="158" ht="11.25">
      <c r="A158" s="129"/>
    </row>
    <row r="159" ht="11.25">
      <c r="A159" s="129"/>
    </row>
    <row r="160" ht="11.25">
      <c r="A160" s="129"/>
    </row>
    <row r="161" ht="11.25">
      <c r="A161" s="129"/>
    </row>
    <row r="162" ht="11.25">
      <c r="A162" s="129"/>
    </row>
    <row r="163" ht="11.25">
      <c r="A163" s="129"/>
    </row>
    <row r="164" ht="11.25">
      <c r="A164" s="129"/>
    </row>
    <row r="165" ht="11.25">
      <c r="A165" s="129"/>
    </row>
    <row r="166" ht="11.25">
      <c r="A166" s="129"/>
    </row>
    <row r="167" ht="11.25">
      <c r="A167" s="129"/>
    </row>
    <row r="168" ht="11.25">
      <c r="A168" s="129"/>
    </row>
    <row r="169" ht="11.25">
      <c r="A169" s="129"/>
    </row>
    <row r="170" ht="11.25">
      <c r="A170" s="129"/>
    </row>
    <row r="171" ht="11.25">
      <c r="A171" s="129"/>
    </row>
    <row r="172" ht="11.25">
      <c r="A172" s="129"/>
    </row>
    <row r="173" ht="11.25">
      <c r="A173" s="129"/>
    </row>
    <row r="174" ht="11.25">
      <c r="A174" s="129"/>
    </row>
    <row r="175" ht="11.25">
      <c r="A175" s="129"/>
    </row>
    <row r="176" ht="11.25">
      <c r="A176" s="129"/>
    </row>
    <row r="177" ht="11.25">
      <c r="A177" s="129"/>
    </row>
    <row r="178" ht="11.25">
      <c r="A178" s="129"/>
    </row>
    <row r="179" ht="11.25">
      <c r="A179" s="129"/>
    </row>
    <row r="180" ht="11.25">
      <c r="A180" s="129"/>
    </row>
    <row r="181" ht="11.25">
      <c r="A181" s="129"/>
    </row>
    <row r="182" ht="11.25">
      <c r="A182" s="129"/>
    </row>
    <row r="183" ht="11.25">
      <c r="A183" s="129"/>
    </row>
    <row r="184" ht="11.25">
      <c r="A184" s="129"/>
    </row>
    <row r="185" ht="11.25">
      <c r="A185" s="129"/>
    </row>
    <row r="186" ht="11.25">
      <c r="A186" s="129"/>
    </row>
    <row r="187" ht="11.25">
      <c r="A187" s="129"/>
    </row>
    <row r="188" ht="11.25">
      <c r="A188" s="129"/>
    </row>
    <row r="189" ht="11.25">
      <c r="A189" s="129"/>
    </row>
    <row r="190" ht="11.25">
      <c r="A190" s="129"/>
    </row>
    <row r="191" ht="11.25">
      <c r="A191" s="129"/>
    </row>
    <row r="192" ht="11.25">
      <c r="A192" s="129"/>
    </row>
    <row r="193" ht="11.25">
      <c r="A193" s="129"/>
    </row>
    <row r="194" ht="11.25">
      <c r="A194" s="129"/>
    </row>
    <row r="195" ht="11.25">
      <c r="A195" s="129"/>
    </row>
    <row r="196" ht="11.25">
      <c r="A196" s="129"/>
    </row>
    <row r="197" ht="11.25">
      <c r="A197" s="129"/>
    </row>
    <row r="198" ht="11.25">
      <c r="A198" s="129"/>
    </row>
    <row r="199" ht="11.25">
      <c r="A199" s="129"/>
    </row>
    <row r="200" ht="11.25">
      <c r="A200" s="129"/>
    </row>
    <row r="201" ht="11.25">
      <c r="A201" s="129"/>
    </row>
    <row r="202" ht="11.25">
      <c r="A202" s="129"/>
    </row>
    <row r="203" ht="11.25">
      <c r="A203" s="129"/>
    </row>
    <row r="204" ht="11.25">
      <c r="A204" s="129"/>
    </row>
    <row r="205" ht="11.25">
      <c r="A205" s="129"/>
    </row>
    <row r="206" ht="11.25">
      <c r="A206" s="129"/>
    </row>
    <row r="207" ht="11.25">
      <c r="A207" s="129"/>
    </row>
    <row r="208" ht="11.25">
      <c r="A208" s="129"/>
    </row>
    <row r="209" ht="11.25">
      <c r="A209" s="129"/>
    </row>
    <row r="210" ht="11.25">
      <c r="A210" s="129"/>
    </row>
    <row r="211" ht="11.25">
      <c r="A211" s="129"/>
    </row>
    <row r="212" ht="11.25">
      <c r="A212" s="129"/>
    </row>
    <row r="213" ht="11.25">
      <c r="A213" s="129"/>
    </row>
    <row r="214" ht="11.25">
      <c r="A214" s="129"/>
    </row>
    <row r="215" ht="11.25">
      <c r="A215" s="129"/>
    </row>
    <row r="216" ht="11.25">
      <c r="A216" s="129"/>
    </row>
    <row r="217" ht="11.25">
      <c r="A217" s="129"/>
    </row>
    <row r="218" ht="11.25">
      <c r="A218" s="129"/>
    </row>
    <row r="219" ht="11.25">
      <c r="A219" s="129"/>
    </row>
    <row r="220" ht="11.25">
      <c r="A220" s="129"/>
    </row>
    <row r="221" ht="11.25">
      <c r="A221" s="129"/>
    </row>
    <row r="222" ht="11.25">
      <c r="A222" s="129"/>
    </row>
    <row r="223" ht="11.25">
      <c r="A223" s="129"/>
    </row>
    <row r="224" ht="11.25">
      <c r="A224" s="129"/>
    </row>
    <row r="225" ht="11.25">
      <c r="A225" s="129"/>
    </row>
    <row r="226" ht="11.25">
      <c r="A226" s="129"/>
    </row>
    <row r="227" ht="11.25">
      <c r="A227" s="129"/>
    </row>
    <row r="228" ht="11.25">
      <c r="A228" s="129"/>
    </row>
    <row r="229" ht="11.25">
      <c r="A229" s="129"/>
    </row>
    <row r="230" ht="11.25">
      <c r="A230" s="129"/>
    </row>
    <row r="231" ht="11.25">
      <c r="A231" s="129"/>
    </row>
    <row r="232" ht="11.25">
      <c r="A232" s="129"/>
    </row>
    <row r="233" ht="11.25">
      <c r="A233" s="129"/>
    </row>
    <row r="234" ht="11.25">
      <c r="A234" s="129"/>
    </row>
    <row r="235" ht="11.25">
      <c r="A235" s="129"/>
    </row>
    <row r="236" ht="11.25">
      <c r="A236" s="129"/>
    </row>
    <row r="237" ht="11.25">
      <c r="A237" s="129"/>
    </row>
    <row r="238" ht="11.25">
      <c r="A238" s="129"/>
    </row>
    <row r="239" ht="11.25">
      <c r="A239" s="129"/>
    </row>
    <row r="240" ht="11.25">
      <c r="A240" s="129"/>
    </row>
    <row r="241" ht="11.25">
      <c r="A241" s="129"/>
    </row>
    <row r="242" ht="11.25">
      <c r="A242" s="129"/>
    </row>
    <row r="243" ht="11.25">
      <c r="A243" s="129"/>
    </row>
    <row r="244" ht="11.25">
      <c r="A244" s="129"/>
    </row>
    <row r="245" ht="11.25">
      <c r="A245" s="129"/>
    </row>
    <row r="246" ht="11.25">
      <c r="A246" s="129"/>
    </row>
    <row r="247" ht="11.25">
      <c r="A247" s="129"/>
    </row>
    <row r="248" ht="11.25">
      <c r="A248" s="129"/>
    </row>
    <row r="249" ht="11.25">
      <c r="A249" s="129"/>
    </row>
    <row r="250" ht="11.25">
      <c r="A250" s="129"/>
    </row>
    <row r="251" ht="11.25">
      <c r="A251" s="129"/>
    </row>
    <row r="252" ht="11.25">
      <c r="A252" s="129"/>
    </row>
    <row r="253" ht="11.25">
      <c r="A253" s="129"/>
    </row>
    <row r="254" ht="11.25">
      <c r="A254" s="129"/>
    </row>
    <row r="255" ht="11.25">
      <c r="A255" s="129"/>
    </row>
    <row r="256" ht="11.25">
      <c r="A256" s="129"/>
    </row>
    <row r="257" ht="11.25">
      <c r="A257" s="129"/>
    </row>
    <row r="258" ht="11.25">
      <c r="A258" s="129"/>
    </row>
    <row r="259" ht="11.25">
      <c r="A259" s="129"/>
    </row>
    <row r="260" ht="11.25">
      <c r="A260" s="129"/>
    </row>
    <row r="261" ht="11.25">
      <c r="A261" s="129"/>
    </row>
    <row r="262" ht="11.25">
      <c r="A262" s="129"/>
    </row>
    <row r="263" ht="11.25">
      <c r="A263" s="129"/>
    </row>
    <row r="264" ht="11.25">
      <c r="A264" s="129"/>
    </row>
    <row r="265" ht="11.25">
      <c r="A265" s="129"/>
    </row>
    <row r="266" ht="11.25">
      <c r="A266" s="129"/>
    </row>
    <row r="267" ht="11.25">
      <c r="A267" s="129"/>
    </row>
    <row r="268" ht="11.25">
      <c r="A268" s="129"/>
    </row>
    <row r="269" ht="11.25">
      <c r="A269" s="129"/>
    </row>
    <row r="270" ht="11.25">
      <c r="A270" s="129"/>
    </row>
    <row r="271" ht="11.25">
      <c r="A271" s="129"/>
    </row>
    <row r="272" ht="11.25">
      <c r="A272" s="129"/>
    </row>
    <row r="273" ht="11.25">
      <c r="A273" s="129"/>
    </row>
    <row r="274" ht="11.25">
      <c r="A274" s="129"/>
    </row>
    <row r="275" ht="11.25">
      <c r="A275" s="129"/>
    </row>
    <row r="276" ht="11.25">
      <c r="A276" s="129"/>
    </row>
    <row r="277" ht="11.25">
      <c r="A277" s="129"/>
    </row>
    <row r="278" ht="11.25">
      <c r="A278" s="129"/>
    </row>
    <row r="279" ht="11.25">
      <c r="A279" s="129"/>
    </row>
    <row r="280" ht="11.25">
      <c r="A280" s="129"/>
    </row>
    <row r="281" ht="11.25">
      <c r="A281" s="129"/>
    </row>
    <row r="282" ht="11.25">
      <c r="A282" s="129"/>
    </row>
    <row r="283" ht="11.25">
      <c r="A283" s="129"/>
    </row>
    <row r="284" ht="11.25">
      <c r="A284" s="129"/>
    </row>
    <row r="285" ht="11.25">
      <c r="A285" s="129"/>
    </row>
    <row r="286" ht="11.25">
      <c r="A286" s="129"/>
    </row>
    <row r="287" ht="11.25">
      <c r="A287" s="129"/>
    </row>
    <row r="288" ht="11.25">
      <c r="A288" s="129"/>
    </row>
    <row r="289" ht="11.25">
      <c r="A289" s="129"/>
    </row>
    <row r="290" ht="11.25">
      <c r="A290" s="129"/>
    </row>
    <row r="291" ht="11.25">
      <c r="A291" s="129"/>
    </row>
    <row r="292" ht="11.25">
      <c r="A292" s="129"/>
    </row>
    <row r="293" ht="11.25">
      <c r="A293" s="129"/>
    </row>
    <row r="294" ht="11.25">
      <c r="A294" s="129"/>
    </row>
    <row r="295" ht="11.25">
      <c r="A295" s="129"/>
    </row>
    <row r="296" ht="11.25">
      <c r="A296" s="129"/>
    </row>
    <row r="297" ht="11.25">
      <c r="A297" s="129"/>
    </row>
    <row r="298" ht="11.25">
      <c r="A298" s="129"/>
    </row>
    <row r="299" ht="11.25">
      <c r="A299" s="129"/>
    </row>
    <row r="300" ht="11.25">
      <c r="A300" s="129"/>
    </row>
    <row r="301" ht="11.25">
      <c r="A301" s="129"/>
    </row>
    <row r="302" ht="11.25">
      <c r="A302" s="129"/>
    </row>
    <row r="303" ht="11.25">
      <c r="A303" s="129"/>
    </row>
    <row r="304" ht="11.25">
      <c r="A304" s="129"/>
    </row>
    <row r="305" ht="11.25">
      <c r="A305" s="129"/>
    </row>
    <row r="306" ht="11.25">
      <c r="A306" s="129"/>
    </row>
    <row r="307" ht="11.25">
      <c r="A307" s="129"/>
    </row>
    <row r="308" ht="11.25">
      <c r="A308" s="129"/>
    </row>
    <row r="309" ht="11.25">
      <c r="A309" s="129"/>
    </row>
    <row r="310" ht="11.25">
      <c r="A310" s="129"/>
    </row>
    <row r="311" ht="11.25">
      <c r="A311" s="129"/>
    </row>
    <row r="312" ht="11.25">
      <c r="A312" s="129"/>
    </row>
    <row r="313" ht="11.25">
      <c r="A313" s="129"/>
    </row>
    <row r="314" ht="11.25">
      <c r="A314" s="129"/>
    </row>
    <row r="315" ht="11.25">
      <c r="A315" s="129"/>
    </row>
    <row r="316" ht="11.25">
      <c r="A316" s="129"/>
    </row>
    <row r="317" ht="11.25">
      <c r="A317" s="129"/>
    </row>
    <row r="318" ht="11.25">
      <c r="A318" s="129"/>
    </row>
    <row r="319" ht="11.25">
      <c r="A319" s="129"/>
    </row>
    <row r="320" ht="11.25">
      <c r="A320" s="129"/>
    </row>
    <row r="321" ht="11.25">
      <c r="A321" s="129"/>
    </row>
    <row r="322" ht="11.25">
      <c r="A322" s="129"/>
    </row>
    <row r="323" ht="11.25">
      <c r="A323" s="129"/>
    </row>
    <row r="324" ht="11.25">
      <c r="A324" s="129"/>
    </row>
    <row r="325" ht="11.25">
      <c r="A325" s="129"/>
    </row>
    <row r="326" ht="11.25">
      <c r="A326" s="129"/>
    </row>
    <row r="327" ht="11.25">
      <c r="A327" s="129"/>
    </row>
    <row r="328" ht="11.25">
      <c r="A328" s="129"/>
    </row>
    <row r="329" ht="11.25">
      <c r="A329" s="129"/>
    </row>
    <row r="330" ht="11.25">
      <c r="A330" s="129"/>
    </row>
    <row r="331" ht="11.25">
      <c r="A331" s="129"/>
    </row>
    <row r="332" ht="11.25">
      <c r="A332" s="129"/>
    </row>
    <row r="333" ht="11.25">
      <c r="A333" s="129"/>
    </row>
    <row r="334" ht="11.25">
      <c r="A334" s="129"/>
    </row>
    <row r="335" ht="11.25">
      <c r="A335" s="129"/>
    </row>
    <row r="336" ht="11.25">
      <c r="A336" s="129"/>
    </row>
    <row r="337" ht="11.25">
      <c r="A337" s="129"/>
    </row>
    <row r="338" ht="11.25">
      <c r="A338" s="129"/>
    </row>
    <row r="339" ht="11.25">
      <c r="A339" s="129"/>
    </row>
    <row r="340" ht="11.25">
      <c r="A340" s="129"/>
    </row>
    <row r="341" ht="11.25">
      <c r="A341" s="129"/>
    </row>
    <row r="342" ht="11.25">
      <c r="A342" s="129"/>
    </row>
    <row r="343" ht="11.25">
      <c r="A343" s="129"/>
    </row>
    <row r="344" ht="11.25">
      <c r="A344" s="129"/>
    </row>
    <row r="345" ht="11.25">
      <c r="A345" s="129"/>
    </row>
    <row r="346" ht="11.25">
      <c r="A346" s="129"/>
    </row>
    <row r="347" ht="11.25">
      <c r="A347" s="129"/>
    </row>
    <row r="348" ht="11.25">
      <c r="A348" s="129"/>
    </row>
    <row r="349" ht="11.25">
      <c r="A349" s="129"/>
    </row>
    <row r="350" ht="11.25">
      <c r="A350" s="129"/>
    </row>
    <row r="351" ht="11.25">
      <c r="A351" s="129"/>
    </row>
    <row r="352" ht="11.25">
      <c r="A352" s="129"/>
    </row>
    <row r="353" ht="11.25">
      <c r="A353" s="129"/>
    </row>
    <row r="354" ht="11.25">
      <c r="A354" s="129"/>
    </row>
    <row r="355" ht="11.25">
      <c r="A355" s="129"/>
    </row>
    <row r="356" ht="11.25">
      <c r="A356" s="129"/>
    </row>
    <row r="357" ht="11.25">
      <c r="A357" s="129"/>
    </row>
    <row r="358" ht="11.25">
      <c r="A358" s="129"/>
    </row>
    <row r="359" ht="11.25">
      <c r="A359" s="129"/>
    </row>
    <row r="360" ht="11.25">
      <c r="A360" s="129"/>
    </row>
    <row r="361" ht="11.25">
      <c r="A361" s="129"/>
    </row>
    <row r="362" ht="11.25">
      <c r="A362" s="129"/>
    </row>
    <row r="363" ht="11.25">
      <c r="A363" s="129"/>
    </row>
    <row r="364" ht="11.25">
      <c r="A364" s="129"/>
    </row>
    <row r="365" ht="11.25">
      <c r="A365" s="129"/>
    </row>
    <row r="366" ht="11.25">
      <c r="A366" s="129"/>
    </row>
    <row r="367" ht="11.25">
      <c r="A367" s="129"/>
    </row>
    <row r="368" ht="11.25">
      <c r="A368" s="129"/>
    </row>
    <row r="369" ht="11.25">
      <c r="A369" s="129"/>
    </row>
    <row r="370" ht="11.25">
      <c r="A370" s="129"/>
    </row>
    <row r="371" ht="11.25">
      <c r="A371" s="129"/>
    </row>
    <row r="372" ht="11.25">
      <c r="A372" s="129"/>
    </row>
    <row r="373" ht="11.25">
      <c r="A373" s="129"/>
    </row>
    <row r="374" ht="11.25">
      <c r="A374" s="129"/>
    </row>
    <row r="375" ht="11.25">
      <c r="A375" s="129"/>
    </row>
    <row r="376" ht="11.25">
      <c r="A376" s="129"/>
    </row>
    <row r="377" ht="11.25">
      <c r="A377" s="129"/>
    </row>
    <row r="378" ht="11.25">
      <c r="A378" s="129"/>
    </row>
    <row r="379" ht="11.25">
      <c r="A379" s="129"/>
    </row>
    <row r="380" ht="11.25">
      <c r="A380" s="129"/>
    </row>
    <row r="381" ht="11.25">
      <c r="A381" s="129"/>
    </row>
    <row r="382" ht="11.25">
      <c r="A382" s="129"/>
    </row>
    <row r="383" ht="11.25">
      <c r="A383" s="129"/>
    </row>
    <row r="384" ht="11.25">
      <c r="A384" s="129"/>
    </row>
    <row r="385" ht="11.25">
      <c r="A385" s="129"/>
    </row>
    <row r="386" ht="11.25">
      <c r="A386" s="129"/>
    </row>
    <row r="387" ht="11.25">
      <c r="A387" s="129"/>
    </row>
    <row r="388" ht="11.25">
      <c r="A388" s="129"/>
    </row>
    <row r="389" ht="11.25">
      <c r="A389" s="129"/>
    </row>
    <row r="390" ht="11.25">
      <c r="A390" s="129"/>
    </row>
    <row r="391" ht="11.25">
      <c r="A391" s="129"/>
    </row>
    <row r="392" ht="11.25">
      <c r="A392" s="129"/>
    </row>
    <row r="393" ht="11.25">
      <c r="A393" s="129"/>
    </row>
    <row r="394" ht="11.25">
      <c r="A394" s="129"/>
    </row>
    <row r="395" ht="11.25">
      <c r="A395" s="129"/>
    </row>
    <row r="396" ht="11.25">
      <c r="A396" s="129"/>
    </row>
    <row r="397" ht="11.25">
      <c r="A397" s="129"/>
    </row>
    <row r="398" ht="11.25">
      <c r="A398" s="129"/>
    </row>
    <row r="399" ht="11.25">
      <c r="A399" s="129"/>
    </row>
    <row r="400" ht="11.25">
      <c r="A400" s="129"/>
    </row>
    <row r="401" ht="11.25">
      <c r="A401" s="129"/>
    </row>
    <row r="402" ht="11.25">
      <c r="A402" s="129"/>
    </row>
    <row r="403" ht="11.25">
      <c r="A403" s="129"/>
    </row>
    <row r="404" ht="11.25">
      <c r="A404" s="129"/>
    </row>
    <row r="405" ht="11.25">
      <c r="A405" s="129"/>
    </row>
    <row r="406" ht="11.25">
      <c r="A406" s="129"/>
    </row>
    <row r="407" ht="11.25">
      <c r="A407" s="129"/>
    </row>
    <row r="408" ht="11.25">
      <c r="A408" s="129"/>
    </row>
    <row r="409" ht="11.25">
      <c r="A409" s="129"/>
    </row>
    <row r="410" ht="11.25">
      <c r="A410" s="129"/>
    </row>
    <row r="411" ht="11.25">
      <c r="A411" s="129"/>
    </row>
    <row r="412" ht="11.25">
      <c r="A412" s="129"/>
    </row>
    <row r="413" ht="11.25">
      <c r="A413" s="129"/>
    </row>
    <row r="414" ht="11.25">
      <c r="A414" s="129"/>
    </row>
    <row r="415" ht="11.25">
      <c r="A415" s="129"/>
    </row>
    <row r="416" ht="11.25">
      <c r="A416" s="129"/>
    </row>
    <row r="417" ht="11.25">
      <c r="A417" s="129"/>
    </row>
    <row r="418" ht="11.25">
      <c r="A418" s="129"/>
    </row>
    <row r="419" ht="11.25">
      <c r="A419" s="129"/>
    </row>
    <row r="420" ht="11.25">
      <c r="A420" s="129"/>
    </row>
    <row r="421" ht="11.25">
      <c r="A421" s="129"/>
    </row>
    <row r="422" ht="11.25">
      <c r="A422" s="129"/>
    </row>
    <row r="423" ht="11.25">
      <c r="A423" s="129"/>
    </row>
    <row r="424" ht="11.25">
      <c r="A424" s="129"/>
    </row>
    <row r="425" ht="11.25">
      <c r="A425" s="129"/>
    </row>
    <row r="426" ht="11.25">
      <c r="A426" s="129"/>
    </row>
    <row r="427" ht="11.25">
      <c r="A427" s="129"/>
    </row>
    <row r="428" ht="11.25">
      <c r="A428" s="129"/>
    </row>
    <row r="429" ht="11.25">
      <c r="A429" s="129"/>
    </row>
    <row r="430" ht="11.25">
      <c r="A430" s="129"/>
    </row>
    <row r="431" ht="11.25">
      <c r="A431" s="129"/>
    </row>
    <row r="432" ht="11.25">
      <c r="A432" s="129"/>
    </row>
    <row r="433" ht="11.25">
      <c r="A433" s="129"/>
    </row>
    <row r="434" ht="11.25">
      <c r="A434" s="129"/>
    </row>
    <row r="435" ht="11.25">
      <c r="A435" s="129"/>
    </row>
    <row r="436" ht="11.25">
      <c r="A436" s="129"/>
    </row>
    <row r="437" ht="11.25">
      <c r="A437" s="129"/>
    </row>
    <row r="438" ht="11.25">
      <c r="A438" s="129"/>
    </row>
    <row r="439" ht="11.25">
      <c r="A439" s="129"/>
    </row>
    <row r="440" ht="11.25">
      <c r="A440" s="129"/>
    </row>
    <row r="441" ht="11.25">
      <c r="A441" s="129"/>
    </row>
    <row r="442" ht="11.25">
      <c r="A442" s="129"/>
    </row>
    <row r="443" ht="11.25">
      <c r="A443" s="129"/>
    </row>
    <row r="444" ht="11.25">
      <c r="A444" s="129"/>
    </row>
    <row r="445" ht="11.25">
      <c r="A445" s="129"/>
    </row>
    <row r="446" ht="11.25">
      <c r="A446" s="129"/>
    </row>
    <row r="447" ht="11.25">
      <c r="A447" s="129"/>
    </row>
    <row r="448" ht="11.25">
      <c r="A448" s="129"/>
    </row>
    <row r="449" ht="11.25">
      <c r="A449" s="129"/>
    </row>
    <row r="450" ht="11.25">
      <c r="A450" s="129"/>
    </row>
    <row r="451" ht="11.25">
      <c r="A451" s="129"/>
    </row>
    <row r="452" ht="11.25">
      <c r="A452" s="129"/>
    </row>
    <row r="453" ht="11.25">
      <c r="A453" s="129"/>
    </row>
    <row r="454" ht="11.25">
      <c r="A454" s="129"/>
    </row>
    <row r="455" ht="11.25">
      <c r="A455" s="129"/>
    </row>
    <row r="456" ht="11.25">
      <c r="A456" s="129"/>
    </row>
    <row r="457" ht="11.25">
      <c r="A457" s="129"/>
    </row>
    <row r="458" ht="11.25">
      <c r="A458" s="129"/>
    </row>
    <row r="459" ht="11.25">
      <c r="A459" s="129"/>
    </row>
    <row r="460" ht="11.25">
      <c r="A460" s="129"/>
    </row>
    <row r="461" ht="11.25">
      <c r="A461" s="129"/>
    </row>
    <row r="462" ht="11.25">
      <c r="A462" s="129"/>
    </row>
    <row r="463" ht="11.25">
      <c r="A463" s="129"/>
    </row>
    <row r="464" ht="11.25">
      <c r="A464" s="129"/>
    </row>
    <row r="465" ht="11.25">
      <c r="A465" s="129"/>
    </row>
    <row r="466" ht="11.25">
      <c r="A466" s="129"/>
    </row>
    <row r="467" ht="11.25">
      <c r="A467" s="129"/>
    </row>
    <row r="468" ht="11.25">
      <c r="A468" s="129"/>
    </row>
    <row r="469" ht="11.25">
      <c r="A469" s="129"/>
    </row>
    <row r="470" ht="11.25">
      <c r="A470" s="129"/>
    </row>
    <row r="471" ht="11.25">
      <c r="A471" s="129"/>
    </row>
    <row r="472" ht="11.25">
      <c r="A472" s="129"/>
    </row>
    <row r="473" ht="11.25">
      <c r="A473" s="129"/>
    </row>
    <row r="474" ht="11.25">
      <c r="A474" s="129"/>
    </row>
    <row r="475" ht="11.25">
      <c r="A475" s="129"/>
    </row>
    <row r="476" ht="11.25">
      <c r="A476" s="129"/>
    </row>
    <row r="477" ht="11.25">
      <c r="A477" s="129"/>
    </row>
    <row r="478" ht="11.25">
      <c r="A478" s="129"/>
    </row>
    <row r="479" ht="11.25">
      <c r="A479" s="129"/>
    </row>
    <row r="480" ht="11.25">
      <c r="A480" s="129"/>
    </row>
    <row r="481" ht="11.25">
      <c r="A481" s="129"/>
    </row>
    <row r="482" ht="11.25">
      <c r="A482" s="129"/>
    </row>
    <row r="483" ht="11.25">
      <c r="A483" s="129"/>
    </row>
    <row r="484" ht="11.25">
      <c r="A484" s="129"/>
    </row>
    <row r="485" ht="11.25">
      <c r="A485" s="129"/>
    </row>
    <row r="486" ht="11.25">
      <c r="A486" s="129"/>
    </row>
    <row r="487" ht="11.25">
      <c r="A487" s="129"/>
    </row>
    <row r="488" ht="11.25">
      <c r="A488" s="129"/>
    </row>
    <row r="489" ht="11.25">
      <c r="A489" s="129"/>
    </row>
    <row r="490" ht="11.25">
      <c r="A490" s="129"/>
    </row>
    <row r="491" ht="11.25">
      <c r="A491" s="129"/>
    </row>
    <row r="492" ht="11.25">
      <c r="A492" s="129"/>
    </row>
    <row r="493" ht="11.25">
      <c r="A493" s="129"/>
    </row>
    <row r="494" ht="11.25">
      <c r="A494" s="129"/>
    </row>
    <row r="495" ht="11.25">
      <c r="A495" s="129"/>
    </row>
    <row r="496" ht="11.25">
      <c r="A496" s="129"/>
    </row>
    <row r="497" ht="11.25">
      <c r="A497" s="129"/>
    </row>
    <row r="498" ht="11.25">
      <c r="A498" s="129"/>
    </row>
    <row r="499" ht="11.25">
      <c r="A499" s="129"/>
    </row>
    <row r="500" ht="11.25">
      <c r="A500" s="129"/>
    </row>
    <row r="501" ht="11.25">
      <c r="A501" s="129"/>
    </row>
    <row r="502" ht="11.25">
      <c r="A502" s="129"/>
    </row>
    <row r="503" ht="11.25">
      <c r="A503" s="129"/>
    </row>
    <row r="504" ht="11.25">
      <c r="A504" s="129"/>
    </row>
    <row r="505" ht="11.25">
      <c r="A505" s="129"/>
    </row>
    <row r="506" ht="11.25">
      <c r="A506" s="129"/>
    </row>
    <row r="507" ht="11.25">
      <c r="A507" s="129"/>
    </row>
    <row r="508" ht="11.25">
      <c r="A508" s="129"/>
    </row>
    <row r="509" ht="11.25">
      <c r="A509" s="129"/>
    </row>
    <row r="510" ht="11.25">
      <c r="A510" s="129"/>
    </row>
    <row r="511" ht="11.25">
      <c r="A511" s="129"/>
    </row>
    <row r="512" ht="11.25">
      <c r="A512" s="129"/>
    </row>
    <row r="513" ht="11.25">
      <c r="A513" s="129"/>
    </row>
    <row r="514" ht="11.25">
      <c r="A514" s="129"/>
    </row>
    <row r="515" ht="11.25">
      <c r="A515" s="129"/>
    </row>
    <row r="516" ht="11.25">
      <c r="A516" s="129"/>
    </row>
    <row r="517" ht="11.25">
      <c r="A517" s="129"/>
    </row>
    <row r="518" ht="11.25">
      <c r="A518" s="129"/>
    </row>
    <row r="519" ht="11.25">
      <c r="A519" s="129"/>
    </row>
    <row r="520" ht="11.25">
      <c r="A520" s="129"/>
    </row>
    <row r="521" ht="11.25">
      <c r="A521" s="129"/>
    </row>
    <row r="522" ht="11.25">
      <c r="A522" s="129"/>
    </row>
    <row r="523" ht="11.25">
      <c r="A523" s="129"/>
    </row>
    <row r="524" ht="11.25">
      <c r="A524" s="129"/>
    </row>
    <row r="525" ht="11.25">
      <c r="A525" s="129"/>
    </row>
    <row r="526" ht="11.25">
      <c r="A526" s="129"/>
    </row>
    <row r="527" ht="11.25">
      <c r="A527" s="129"/>
    </row>
    <row r="528" ht="11.25">
      <c r="A528" s="129"/>
    </row>
    <row r="529" ht="11.25">
      <c r="A529" s="129"/>
    </row>
    <row r="530" ht="11.25">
      <c r="A530" s="129"/>
    </row>
    <row r="531" ht="11.25">
      <c r="A531" s="129"/>
    </row>
    <row r="532" ht="11.25">
      <c r="A532" s="129"/>
    </row>
    <row r="533" ht="11.25">
      <c r="A533" s="129"/>
    </row>
    <row r="534" ht="11.25">
      <c r="A534" s="129"/>
    </row>
    <row r="535" ht="11.25">
      <c r="A535" s="129"/>
    </row>
    <row r="536" ht="11.25">
      <c r="A536" s="129"/>
    </row>
    <row r="537" ht="11.25">
      <c r="A537" s="129"/>
    </row>
    <row r="538" ht="11.25">
      <c r="A538" s="129"/>
    </row>
    <row r="539" ht="11.25">
      <c r="A539" s="129"/>
    </row>
    <row r="540" ht="11.25">
      <c r="A540" s="129"/>
    </row>
    <row r="541" ht="11.25">
      <c r="A541" s="129"/>
    </row>
    <row r="542" ht="11.25">
      <c r="A542" s="129"/>
    </row>
    <row r="543" ht="11.25">
      <c r="A543" s="129"/>
    </row>
    <row r="544" ht="11.25">
      <c r="A544" s="129"/>
    </row>
    <row r="545" ht="11.25">
      <c r="A545" s="129"/>
    </row>
    <row r="546" ht="11.25">
      <c r="A546" s="129"/>
    </row>
    <row r="547" ht="11.25">
      <c r="A547" s="129"/>
    </row>
    <row r="548" ht="11.25">
      <c r="A548" s="129"/>
    </row>
    <row r="549" ht="11.25">
      <c r="A549" s="129"/>
    </row>
    <row r="550" ht="11.25">
      <c r="A550" s="129"/>
    </row>
    <row r="551" ht="11.25">
      <c r="A551" s="129"/>
    </row>
    <row r="552" ht="11.25">
      <c r="A552" s="129"/>
    </row>
    <row r="553" ht="11.25">
      <c r="A553" s="129"/>
    </row>
    <row r="554" ht="11.25">
      <c r="A554" s="129"/>
    </row>
    <row r="555" ht="11.25">
      <c r="A555" s="129"/>
    </row>
    <row r="556" ht="11.25">
      <c r="A556" s="129"/>
    </row>
    <row r="557" ht="11.25">
      <c r="A557" s="129"/>
    </row>
    <row r="558" ht="11.25">
      <c r="A558" s="129"/>
    </row>
    <row r="559" ht="11.25">
      <c r="A559" s="129"/>
    </row>
    <row r="560" ht="11.25">
      <c r="A560" s="129"/>
    </row>
    <row r="561" ht="11.25">
      <c r="A561" s="129"/>
    </row>
    <row r="562" ht="11.25">
      <c r="A562" s="129"/>
    </row>
    <row r="563" ht="11.25">
      <c r="A563" s="129"/>
    </row>
    <row r="564" ht="11.25">
      <c r="A564" s="129"/>
    </row>
    <row r="565" ht="11.25">
      <c r="A565" s="129"/>
    </row>
    <row r="566" ht="11.25">
      <c r="A566" s="129"/>
    </row>
    <row r="567" ht="11.25">
      <c r="A567" s="129"/>
    </row>
    <row r="568" ht="11.25">
      <c r="A568" s="129"/>
    </row>
    <row r="569" ht="11.25">
      <c r="A569" s="129"/>
    </row>
    <row r="570" ht="11.25">
      <c r="A570" s="129"/>
    </row>
    <row r="571" ht="11.25">
      <c r="A571" s="129"/>
    </row>
    <row r="572" ht="11.25">
      <c r="A572" s="129"/>
    </row>
    <row r="573" ht="11.25">
      <c r="A573" s="129"/>
    </row>
    <row r="574" ht="11.25">
      <c r="A574" s="129"/>
    </row>
    <row r="575" ht="11.25">
      <c r="A575" s="129"/>
    </row>
    <row r="576" ht="11.25">
      <c r="A576" s="129"/>
    </row>
    <row r="577" ht="11.25">
      <c r="A577" s="129"/>
    </row>
    <row r="578" ht="11.25">
      <c r="A578" s="129"/>
    </row>
    <row r="579" ht="11.25">
      <c r="A579" s="129"/>
    </row>
    <row r="580" ht="11.25">
      <c r="A580" s="129"/>
    </row>
    <row r="581" ht="11.25">
      <c r="A581" s="129"/>
    </row>
    <row r="582" ht="11.25">
      <c r="A582" s="129"/>
    </row>
    <row r="583" ht="11.25">
      <c r="A583" s="129"/>
    </row>
    <row r="584" ht="11.25">
      <c r="A584" s="129"/>
    </row>
    <row r="585" ht="11.25">
      <c r="A585" s="129"/>
    </row>
    <row r="586" ht="11.25">
      <c r="A586" s="129"/>
    </row>
    <row r="587" ht="11.25">
      <c r="A587" s="129"/>
    </row>
    <row r="588" ht="11.25">
      <c r="A588" s="129"/>
    </row>
    <row r="589" ht="11.25">
      <c r="A589" s="129"/>
    </row>
    <row r="590" ht="11.25">
      <c r="A590" s="129"/>
    </row>
    <row r="591" ht="11.25">
      <c r="A591" s="129"/>
    </row>
    <row r="592" ht="11.25">
      <c r="A592" s="129"/>
    </row>
    <row r="593" ht="11.25">
      <c r="A593" s="129"/>
    </row>
    <row r="594" ht="11.25">
      <c r="A594" s="129"/>
    </row>
    <row r="595" ht="11.25">
      <c r="A595" s="129"/>
    </row>
    <row r="596" ht="11.25">
      <c r="A596" s="129"/>
    </row>
    <row r="597" ht="11.25">
      <c r="A597" s="129"/>
    </row>
    <row r="598" ht="11.25">
      <c r="A598" s="129"/>
    </row>
    <row r="599" ht="11.25">
      <c r="A599" s="129"/>
    </row>
    <row r="600" ht="11.25">
      <c r="A600" s="129"/>
    </row>
    <row r="601" ht="11.25">
      <c r="A601" s="129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3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1.00390625" style="0" customWidth="1"/>
    <col min="2" max="3" width="12.75390625" style="0" bestFit="1" customWidth="1"/>
    <col min="4" max="4" width="17.25390625" style="0" customWidth="1"/>
    <col min="5" max="5" width="14.25390625" style="0" customWidth="1"/>
    <col min="6" max="6" width="11.125" style="0" bestFit="1" customWidth="1"/>
    <col min="7" max="7" width="14.00390625" style="0" customWidth="1"/>
    <col min="8" max="8" width="13.75390625" style="0" bestFit="1" customWidth="1"/>
    <col min="9" max="9" width="16.625" style="0" customWidth="1"/>
    <col min="10" max="10" width="9.625" style="0" customWidth="1"/>
    <col min="11" max="11" width="11.25390625" style="0" customWidth="1"/>
  </cols>
  <sheetData>
    <row r="1" spans="1:9" ht="12.75">
      <c r="A1" t="s">
        <v>812</v>
      </c>
      <c r="I1" s="105" t="s">
        <v>996</v>
      </c>
    </row>
    <row r="2" spans="1:9" ht="12.75">
      <c r="A2" s="413" t="s">
        <v>620</v>
      </c>
      <c r="B2" s="413"/>
      <c r="C2" s="413"/>
      <c r="D2" s="413"/>
      <c r="E2" s="413"/>
      <c r="F2" s="413"/>
      <c r="G2" s="413"/>
      <c r="H2" s="413"/>
      <c r="I2" s="413"/>
    </row>
    <row r="3" spans="1:9" ht="12.75">
      <c r="A3" s="413" t="s">
        <v>1033</v>
      </c>
      <c r="B3" s="413"/>
      <c r="C3" s="413"/>
      <c r="D3" s="413"/>
      <c r="E3" s="413"/>
      <c r="F3" s="413"/>
      <c r="G3" s="413"/>
      <c r="H3" s="413"/>
      <c r="I3" s="413"/>
    </row>
    <row r="4" spans="1:9" ht="12.75">
      <c r="A4" s="437" t="s">
        <v>997</v>
      </c>
      <c r="B4" s="437"/>
      <c r="C4" s="437"/>
      <c r="D4" s="437"/>
      <c r="E4" s="437"/>
      <c r="F4" s="437"/>
      <c r="G4" s="437"/>
      <c r="H4" s="437"/>
      <c r="I4" s="437"/>
    </row>
    <row r="8" spans="1:9" ht="63" customHeight="1">
      <c r="A8" s="438" t="s">
        <v>606</v>
      </c>
      <c r="B8" s="333" t="s">
        <v>998</v>
      </c>
      <c r="C8" s="333" t="s">
        <v>999</v>
      </c>
      <c r="D8" s="333" t="s">
        <v>1000</v>
      </c>
      <c r="E8" s="333" t="s">
        <v>1001</v>
      </c>
      <c r="F8" s="333" t="s">
        <v>1002</v>
      </c>
      <c r="G8" s="333" t="s">
        <v>1003</v>
      </c>
      <c r="H8" s="333" t="s">
        <v>1004</v>
      </c>
      <c r="I8" s="333" t="s">
        <v>1005</v>
      </c>
    </row>
    <row r="9" spans="1:9" ht="18.75" customHeight="1">
      <c r="A9" s="438"/>
      <c r="B9" s="334">
        <v>1</v>
      </c>
      <c r="C9" s="334">
        <v>2</v>
      </c>
      <c r="D9" s="334">
        <v>3</v>
      </c>
      <c r="E9" s="334">
        <v>4</v>
      </c>
      <c r="F9" s="334">
        <v>5</v>
      </c>
      <c r="G9" s="334">
        <v>6</v>
      </c>
      <c r="H9" s="334">
        <v>7</v>
      </c>
      <c r="I9" s="334">
        <v>8</v>
      </c>
    </row>
    <row r="10" spans="1:9" s="103" customFormat="1" ht="17.25" customHeight="1">
      <c r="A10" s="335" t="s">
        <v>17</v>
      </c>
      <c r="B10" s="336">
        <v>524910371</v>
      </c>
      <c r="C10" s="336">
        <v>140359495</v>
      </c>
      <c r="D10" s="336">
        <v>118440224</v>
      </c>
      <c r="E10" s="336">
        <v>6547278</v>
      </c>
      <c r="F10" s="336">
        <v>110256627</v>
      </c>
      <c r="G10" s="336">
        <f aca="true" t="shared" si="0" ref="G10:G15">B10-C10-D10-E10-F10</f>
        <v>149306747</v>
      </c>
      <c r="H10" s="337">
        <f>G10/B10</f>
        <v>0.2844423643517609</v>
      </c>
      <c r="I10" s="338">
        <f>B10-C10-E10-F10</f>
        <v>267746971</v>
      </c>
    </row>
    <row r="11" spans="1:9" s="103" customFormat="1" ht="17.25" customHeight="1">
      <c r="A11" s="335" t="s">
        <v>1006</v>
      </c>
      <c r="B11" s="336">
        <v>478698528</v>
      </c>
      <c r="C11" s="336">
        <v>11992951</v>
      </c>
      <c r="D11" s="336">
        <v>350539651</v>
      </c>
      <c r="E11" s="336">
        <v>377132</v>
      </c>
      <c r="F11" s="336">
        <v>6866799</v>
      </c>
      <c r="G11" s="336">
        <f t="shared" si="0"/>
        <v>108921995</v>
      </c>
      <c r="H11" s="337">
        <f aca="true" t="shared" si="1" ref="H11:H18">G11/B11</f>
        <v>0.2275377688230535</v>
      </c>
      <c r="I11" s="338">
        <f>B11-C11-E11-F11</f>
        <v>459461646</v>
      </c>
    </row>
    <row r="12" spans="1:9" s="103" customFormat="1" ht="17.25" customHeight="1">
      <c r="A12" s="339" t="s">
        <v>1007</v>
      </c>
      <c r="B12" s="340">
        <v>39773081</v>
      </c>
      <c r="C12" s="340">
        <v>5867000</v>
      </c>
      <c r="D12" s="340">
        <v>14503650</v>
      </c>
      <c r="E12" s="340">
        <v>0</v>
      </c>
      <c r="F12" s="340">
        <v>813187</v>
      </c>
      <c r="G12" s="336">
        <v>18785471</v>
      </c>
      <c r="H12" s="337">
        <f t="shared" si="1"/>
        <v>0.47231621306883415</v>
      </c>
      <c r="I12" s="338">
        <v>33289121</v>
      </c>
    </row>
    <row r="13" spans="1:9" s="103" customFormat="1" ht="25.5">
      <c r="A13" s="341" t="s">
        <v>1008</v>
      </c>
      <c r="B13" s="336">
        <v>104024224</v>
      </c>
      <c r="C13" s="336">
        <v>11238760</v>
      </c>
      <c r="D13" s="340">
        <v>14503650</v>
      </c>
      <c r="E13" s="336">
        <v>5150000</v>
      </c>
      <c r="F13" s="336">
        <v>7123082</v>
      </c>
      <c r="G13" s="336">
        <f t="shared" si="0"/>
        <v>66008732</v>
      </c>
      <c r="H13" s="337">
        <f t="shared" si="1"/>
        <v>0.6345515444556452</v>
      </c>
      <c r="I13" s="338">
        <f aca="true" t="shared" si="2" ref="I13:I18">B13-C13-E13-F13</f>
        <v>80512382</v>
      </c>
    </row>
    <row r="14" spans="1:9" ht="17.25" customHeight="1">
      <c r="A14" s="301" t="s">
        <v>18</v>
      </c>
      <c r="B14" s="322">
        <v>1268095833</v>
      </c>
      <c r="C14" s="322">
        <v>123623941</v>
      </c>
      <c r="D14" s="336">
        <v>161848630</v>
      </c>
      <c r="E14" s="322">
        <v>892392120</v>
      </c>
      <c r="F14" s="322">
        <v>12480950</v>
      </c>
      <c r="G14" s="322">
        <f t="shared" si="0"/>
        <v>77750192</v>
      </c>
      <c r="H14" s="342">
        <f t="shared" si="1"/>
        <v>0.06131255223515903</v>
      </c>
      <c r="I14" s="332">
        <f t="shared" si="2"/>
        <v>239598822</v>
      </c>
    </row>
    <row r="15" spans="1:11" s="1" customFormat="1" ht="17.25" customHeight="1">
      <c r="A15" s="222" t="s">
        <v>1009</v>
      </c>
      <c r="B15" s="343">
        <v>462527300</v>
      </c>
      <c r="C15" s="343">
        <v>10720000</v>
      </c>
      <c r="D15" s="340">
        <v>250938200</v>
      </c>
      <c r="E15" s="343">
        <v>1862500</v>
      </c>
      <c r="F15" s="343">
        <v>18184856</v>
      </c>
      <c r="G15" s="322">
        <f t="shared" si="0"/>
        <v>180821744</v>
      </c>
      <c r="H15" s="342">
        <f t="shared" si="1"/>
        <v>0.3909428567783999</v>
      </c>
      <c r="I15" s="332">
        <f t="shared" si="2"/>
        <v>431759944</v>
      </c>
      <c r="J15"/>
      <c r="K15"/>
    </row>
    <row r="16" spans="1:9" s="95" customFormat="1" ht="17.25" customHeight="1">
      <c r="A16" s="344" t="s">
        <v>502</v>
      </c>
      <c r="B16" s="332">
        <f aca="true" t="shared" si="3" ref="B16:G16">SUM(B10:B15)</f>
        <v>2878029337</v>
      </c>
      <c r="C16" s="332">
        <f t="shared" si="3"/>
        <v>303802147</v>
      </c>
      <c r="D16" s="338">
        <f>SUM(D10:D15)</f>
        <v>910774005</v>
      </c>
      <c r="E16" s="332">
        <f t="shared" si="3"/>
        <v>906329030</v>
      </c>
      <c r="F16" s="332">
        <f t="shared" si="3"/>
        <v>155725501</v>
      </c>
      <c r="G16" s="332">
        <f t="shared" si="3"/>
        <v>601594881</v>
      </c>
      <c r="H16" s="342">
        <f t="shared" si="1"/>
        <v>0.20903014200233638</v>
      </c>
      <c r="I16" s="332">
        <f>SUM(I10:I15)</f>
        <v>1512368886</v>
      </c>
    </row>
    <row r="17" spans="1:9" ht="17.25" customHeight="1">
      <c r="A17" s="301" t="s">
        <v>20</v>
      </c>
      <c r="B17" s="322">
        <v>1490094504</v>
      </c>
      <c r="C17" s="322">
        <v>955644485</v>
      </c>
      <c r="D17" s="336">
        <v>514081662</v>
      </c>
      <c r="E17" s="322">
        <v>51900000</v>
      </c>
      <c r="F17" s="322"/>
      <c r="G17" s="322">
        <f>B17-C17-D17-E17-F17</f>
        <v>-31531643</v>
      </c>
      <c r="H17" s="342">
        <f t="shared" si="1"/>
        <v>-0.021160834373495547</v>
      </c>
      <c r="I17" s="332">
        <f t="shared" si="2"/>
        <v>482550019</v>
      </c>
    </row>
    <row r="18" spans="1:9" s="95" customFormat="1" ht="17.25" customHeight="1">
      <c r="A18" s="344" t="s">
        <v>991</v>
      </c>
      <c r="B18" s="332">
        <f>SUM(B16:B17)</f>
        <v>4368123841</v>
      </c>
      <c r="C18" s="332">
        <f>C16+C17</f>
        <v>1259446632</v>
      </c>
      <c r="D18" s="332">
        <f>D16+D17</f>
        <v>1424855667</v>
      </c>
      <c r="E18" s="332">
        <f>E16+E17</f>
        <v>958229030</v>
      </c>
      <c r="F18" s="332">
        <f>F16+F17</f>
        <v>155725501</v>
      </c>
      <c r="G18" s="332">
        <f>G16+G17</f>
        <v>570063238</v>
      </c>
      <c r="H18" s="342">
        <f t="shared" si="1"/>
        <v>0.13050528298883915</v>
      </c>
      <c r="I18" s="332">
        <f t="shared" si="2"/>
        <v>1994722678</v>
      </c>
    </row>
    <row r="19" spans="1:9" ht="12.75">
      <c r="A19" s="13"/>
      <c r="B19" s="345"/>
      <c r="C19" s="345"/>
      <c r="D19" s="345"/>
      <c r="E19" s="345"/>
      <c r="F19" s="345"/>
      <c r="G19" s="345"/>
      <c r="H19" s="346"/>
      <c r="I19" s="347"/>
    </row>
    <row r="21" spans="1:4" ht="12.75">
      <c r="A21" s="102"/>
      <c r="B21" s="8"/>
      <c r="C21" s="8"/>
      <c r="D21" s="348"/>
    </row>
    <row r="22" spans="1:4" ht="12.75">
      <c r="A22" s="8"/>
      <c r="B22" s="8"/>
      <c r="C22" s="8"/>
      <c r="D22" s="34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348"/>
    </row>
    <row r="25" spans="1:11" s="1" customFormat="1" ht="12.75">
      <c r="A25"/>
      <c r="B25" s="94"/>
      <c r="C25"/>
      <c r="D25"/>
      <c r="E25"/>
      <c r="F25"/>
      <c r="G25"/>
      <c r="H25"/>
      <c r="I25"/>
      <c r="J25"/>
      <c r="K25"/>
    </row>
    <row r="26" spans="1:11" s="1" customFormat="1" ht="12.75">
      <c r="A26"/>
      <c r="B26"/>
      <c r="C26"/>
      <c r="D26"/>
      <c r="E26"/>
      <c r="F26"/>
      <c r="G26"/>
      <c r="H26"/>
      <c r="I26"/>
      <c r="J26"/>
      <c r="K26"/>
    </row>
    <row r="50" ht="24" customHeight="1"/>
    <row r="51" ht="26.25" customHeight="1"/>
    <row r="70" spans="1:11" s="1" customFormat="1" ht="12.75">
      <c r="A70"/>
      <c r="B70"/>
      <c r="C70"/>
      <c r="D70"/>
      <c r="E70"/>
      <c r="F70"/>
      <c r="G70"/>
      <c r="H70"/>
      <c r="I70"/>
      <c r="J70"/>
      <c r="K70"/>
    </row>
    <row r="85" ht="24.75" customHeight="1"/>
    <row r="101" spans="5:8" ht="12.75">
      <c r="E101" s="94"/>
      <c r="F101" s="94"/>
      <c r="G101" s="94"/>
      <c r="H101" s="94"/>
    </row>
    <row r="102" spans="5:8" ht="12.75">
      <c r="E102" s="94"/>
      <c r="F102" s="94"/>
      <c r="G102" s="94"/>
      <c r="H102" s="94"/>
    </row>
    <row r="103" spans="5:8" ht="12.75">
      <c r="E103" s="94"/>
      <c r="F103" s="94"/>
      <c r="G103" s="94"/>
      <c r="H103" s="94"/>
    </row>
  </sheetData>
  <sheetProtection/>
  <mergeCells count="4">
    <mergeCell ref="A2:I2"/>
    <mergeCell ref="A3:I3"/>
    <mergeCell ref="A4:I4"/>
    <mergeCell ref="A8:A9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812</v>
      </c>
      <c r="C1" s="105" t="s">
        <v>634</v>
      </c>
    </row>
    <row r="3" spans="1:3" ht="12.75">
      <c r="A3" s="413" t="s">
        <v>635</v>
      </c>
      <c r="B3" s="413"/>
      <c r="C3" s="413"/>
    </row>
    <row r="4" spans="1:3" ht="12.75">
      <c r="A4" s="413" t="s">
        <v>769</v>
      </c>
      <c r="B4" s="413"/>
      <c r="C4" s="413"/>
    </row>
    <row r="5" spans="1:3" ht="12.75">
      <c r="A5" s="106"/>
      <c r="B5" s="106"/>
      <c r="C5" s="106"/>
    </row>
    <row r="7" spans="1:3" ht="37.5" customHeight="1">
      <c r="A7" s="439" t="s">
        <v>632</v>
      </c>
      <c r="B7" s="440"/>
      <c r="C7" s="146" t="s">
        <v>519</v>
      </c>
    </row>
    <row r="8" spans="1:3" ht="18" customHeight="1">
      <c r="A8" s="441" t="s">
        <v>633</v>
      </c>
      <c r="B8" s="442"/>
      <c r="C8" s="153">
        <v>93000000</v>
      </c>
    </row>
    <row r="9" spans="1:3" ht="17.25" customHeight="1">
      <c r="A9" s="443" t="s">
        <v>631</v>
      </c>
      <c r="B9" s="444"/>
      <c r="C9" s="154">
        <f>C8</f>
        <v>93000000</v>
      </c>
    </row>
  </sheetData>
  <sheetProtection/>
  <mergeCells count="5">
    <mergeCell ref="A7:B7"/>
    <mergeCell ref="A8:B8"/>
    <mergeCell ref="A9:B9"/>
    <mergeCell ref="A3:C3"/>
    <mergeCell ref="A4:C4"/>
  </mergeCells>
  <printOptions horizontalCentered="1"/>
  <pageMargins left="0.787401574803149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D2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9.125" style="317" customWidth="1"/>
    <col min="2" max="2" width="22.25390625" style="317" customWidth="1"/>
    <col min="3" max="3" width="25.00390625" style="317" customWidth="1"/>
    <col min="4" max="4" width="21.625" style="317" bestFit="1" customWidth="1"/>
    <col min="5" max="16384" width="9.125" style="317" customWidth="1"/>
  </cols>
  <sheetData>
    <row r="1" spans="1:4" ht="12.75">
      <c r="A1" s="317" t="s">
        <v>812</v>
      </c>
      <c r="D1" s="318" t="s">
        <v>974</v>
      </c>
    </row>
    <row r="4" spans="1:4" ht="12.75">
      <c r="A4" s="445" t="s">
        <v>975</v>
      </c>
      <c r="B4" s="445"/>
      <c r="C4" s="445"/>
      <c r="D4" s="445"/>
    </row>
    <row r="5" spans="1:4" ht="12.75">
      <c r="A5" s="445" t="s">
        <v>769</v>
      </c>
      <c r="B5" s="445"/>
      <c r="C5" s="445"/>
      <c r="D5" s="445"/>
    </row>
    <row r="8" spans="1:4" ht="30.75" customHeight="1">
      <c r="A8" s="319" t="s">
        <v>566</v>
      </c>
      <c r="B8" s="319" t="s">
        <v>976</v>
      </c>
      <c r="C8" s="319" t="s">
        <v>977</v>
      </c>
      <c r="D8" s="319" t="s">
        <v>978</v>
      </c>
    </row>
    <row r="9" spans="1:4" ht="29.25" customHeight="1">
      <c r="A9" s="320" t="s">
        <v>979</v>
      </c>
      <c r="B9" s="321" t="s">
        <v>980</v>
      </c>
      <c r="C9" s="322">
        <v>33749000</v>
      </c>
      <c r="D9" s="322">
        <v>0</v>
      </c>
    </row>
    <row r="10" spans="1:4" ht="38.25">
      <c r="A10" s="320" t="s">
        <v>981</v>
      </c>
      <c r="B10" s="321" t="s">
        <v>982</v>
      </c>
      <c r="C10" s="322">
        <v>0</v>
      </c>
      <c r="D10" s="322">
        <v>0</v>
      </c>
    </row>
    <row r="11" spans="1:4" ht="22.5" customHeight="1">
      <c r="A11" s="323" t="s">
        <v>983</v>
      </c>
      <c r="B11" s="324" t="s">
        <v>984</v>
      </c>
      <c r="C11" s="322">
        <v>450000000</v>
      </c>
      <c r="D11" s="322">
        <v>18000000</v>
      </c>
    </row>
    <row r="12" spans="1:4" ht="25.5">
      <c r="A12" s="325"/>
      <c r="B12" s="321" t="s">
        <v>625</v>
      </c>
      <c r="C12" s="322">
        <v>120000000</v>
      </c>
      <c r="D12" s="322">
        <v>2500000</v>
      </c>
    </row>
    <row r="13" spans="1:4" ht="19.5" customHeight="1">
      <c r="A13" s="325"/>
      <c r="B13" s="321" t="s">
        <v>985</v>
      </c>
      <c r="C13" s="322">
        <v>155000000</v>
      </c>
      <c r="D13" s="322">
        <v>9500000</v>
      </c>
    </row>
    <row r="14" spans="1:4" ht="21" customHeight="1">
      <c r="A14" s="325"/>
      <c r="B14" s="321" t="s">
        <v>626</v>
      </c>
      <c r="C14" s="322">
        <v>22000000</v>
      </c>
      <c r="D14" s="322"/>
    </row>
    <row r="15" spans="1:4" ht="21.75" customHeight="1">
      <c r="A15" s="325"/>
      <c r="B15" s="321" t="s">
        <v>627</v>
      </c>
      <c r="C15" s="322">
        <v>9000000</v>
      </c>
      <c r="D15" s="322"/>
    </row>
    <row r="16" spans="1:4" ht="22.5" customHeight="1">
      <c r="A16" s="325"/>
      <c r="B16" s="321" t="s">
        <v>986</v>
      </c>
      <c r="C16" s="322">
        <v>40000000</v>
      </c>
      <c r="D16" s="322">
        <v>4500000</v>
      </c>
    </row>
    <row r="17" spans="1:4" s="329" customFormat="1" ht="22.5" customHeight="1">
      <c r="A17" s="326"/>
      <c r="B17" s="327" t="s">
        <v>631</v>
      </c>
      <c r="C17" s="328">
        <f>C11+C12+C13+C14+C15+C16</f>
        <v>796000000</v>
      </c>
      <c r="D17" s="328">
        <f>D11+D12+D13+D14+D15+D16</f>
        <v>34500000</v>
      </c>
    </row>
    <row r="18" spans="1:4" ht="25.5">
      <c r="A18" s="320" t="s">
        <v>987</v>
      </c>
      <c r="B18" s="321" t="s">
        <v>988</v>
      </c>
      <c r="C18" s="322"/>
      <c r="D18" s="322">
        <v>0</v>
      </c>
    </row>
    <row r="19" spans="1:4" ht="21" customHeight="1">
      <c r="A19" s="320" t="s">
        <v>989</v>
      </c>
      <c r="B19" s="321" t="s">
        <v>990</v>
      </c>
      <c r="C19" s="322">
        <v>15000000</v>
      </c>
      <c r="D19" s="322">
        <v>0</v>
      </c>
    </row>
    <row r="20" spans="1:4" ht="22.5" customHeight="1">
      <c r="A20" s="330" t="s">
        <v>991</v>
      </c>
      <c r="B20" s="331"/>
      <c r="C20" s="332">
        <f>C9+C10+C17+C18+C19</f>
        <v>844749000</v>
      </c>
      <c r="D20" s="332">
        <f>D9+D10+D17+D18+D19</f>
        <v>34500000</v>
      </c>
    </row>
    <row r="22" spans="1:2" ht="12.75">
      <c r="A22" s="317" t="s">
        <v>992</v>
      </c>
      <c r="B22" s="317" t="s">
        <v>993</v>
      </c>
    </row>
    <row r="23" spans="1:2" ht="12.75">
      <c r="A23" s="317" t="s">
        <v>994</v>
      </c>
      <c r="B23" s="317" t="s">
        <v>995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812</v>
      </c>
      <c r="F1" s="105" t="s">
        <v>911</v>
      </c>
    </row>
    <row r="2" spans="1:6" ht="15">
      <c r="A2" s="385" t="s">
        <v>912</v>
      </c>
      <c r="B2" s="385"/>
      <c r="C2" s="385"/>
      <c r="D2" s="385"/>
      <c r="E2" s="385"/>
      <c r="F2" s="385"/>
    </row>
    <row r="3" spans="1:6" ht="15">
      <c r="A3" s="385" t="s">
        <v>684</v>
      </c>
      <c r="B3" s="385"/>
      <c r="C3" s="385"/>
      <c r="D3" s="385"/>
      <c r="E3" s="385"/>
      <c r="F3" s="385"/>
    </row>
    <row r="4" spans="1:6" ht="15">
      <c r="A4" s="266"/>
      <c r="B4" s="266"/>
      <c r="C4" s="266"/>
      <c r="D4" s="266"/>
      <c r="E4" s="266"/>
      <c r="F4" s="266"/>
    </row>
    <row r="6" spans="1:6" ht="31.5" customHeight="1">
      <c r="A6" s="386" t="s">
        <v>559</v>
      </c>
      <c r="B6" s="387"/>
      <c r="C6" s="109" t="s">
        <v>560</v>
      </c>
      <c r="D6" s="386" t="s">
        <v>561</v>
      </c>
      <c r="E6" s="387"/>
      <c r="F6" s="109" t="s">
        <v>560</v>
      </c>
    </row>
    <row r="7" spans="1:6" s="207" customFormat="1" ht="19.5" customHeight="1">
      <c r="A7" s="267">
        <v>1</v>
      </c>
      <c r="B7" s="268" t="s">
        <v>913</v>
      </c>
      <c r="C7" s="269">
        <v>1722717504</v>
      </c>
      <c r="D7" s="267">
        <v>1</v>
      </c>
      <c r="E7" s="268" t="s">
        <v>24</v>
      </c>
      <c r="F7" s="269">
        <v>1673707102</v>
      </c>
    </row>
    <row r="8" spans="1:6" s="207" customFormat="1" ht="19.5" customHeight="1">
      <c r="A8" s="267">
        <v>2</v>
      </c>
      <c r="B8" s="268" t="s">
        <v>62</v>
      </c>
      <c r="C8" s="269">
        <v>602938</v>
      </c>
      <c r="D8" s="267">
        <v>2</v>
      </c>
      <c r="E8" s="268" t="s">
        <v>889</v>
      </c>
      <c r="F8" s="269">
        <v>315622522</v>
      </c>
    </row>
    <row r="9" spans="1:6" s="207" customFormat="1" ht="19.5" customHeight="1">
      <c r="A9" s="267">
        <v>3</v>
      </c>
      <c r="B9" s="268" t="s">
        <v>914</v>
      </c>
      <c r="C9" s="269">
        <v>1010528890</v>
      </c>
      <c r="D9" s="267">
        <v>3</v>
      </c>
      <c r="E9" s="268" t="s">
        <v>915</v>
      </c>
      <c r="F9" s="269">
        <v>1166434966</v>
      </c>
    </row>
    <row r="10" spans="1:6" s="207" customFormat="1" ht="19.5" customHeight="1">
      <c r="A10" s="267">
        <v>4</v>
      </c>
      <c r="B10" s="268" t="s">
        <v>16</v>
      </c>
      <c r="C10" s="269">
        <v>830550000</v>
      </c>
      <c r="D10" s="267">
        <v>4</v>
      </c>
      <c r="E10" s="268" t="s">
        <v>47</v>
      </c>
      <c r="F10" s="269">
        <v>129759868</v>
      </c>
    </row>
    <row r="11" spans="1:6" s="207" customFormat="1" ht="19.5" customHeight="1">
      <c r="A11" s="267">
        <v>5</v>
      </c>
      <c r="B11" s="268" t="s">
        <v>8</v>
      </c>
      <c r="C11" s="269">
        <v>428896632</v>
      </c>
      <c r="D11" s="267">
        <v>5</v>
      </c>
      <c r="E11" s="268" t="s">
        <v>62</v>
      </c>
      <c r="F11" s="269">
        <v>5001425</v>
      </c>
    </row>
    <row r="12" spans="1:6" s="207" customFormat="1" ht="19.5" customHeight="1">
      <c r="A12" s="267">
        <v>6</v>
      </c>
      <c r="B12" s="268" t="s">
        <v>916</v>
      </c>
      <c r="C12" s="269">
        <v>12000000</v>
      </c>
      <c r="D12" s="267">
        <v>6</v>
      </c>
      <c r="E12" s="268" t="s">
        <v>917</v>
      </c>
      <c r="F12" s="269">
        <v>408563575</v>
      </c>
    </row>
    <row r="13" spans="1:6" s="207" customFormat="1" ht="19.5" customHeight="1">
      <c r="A13" s="267">
        <v>7</v>
      </c>
      <c r="B13" s="268" t="s">
        <v>918</v>
      </c>
      <c r="C13" s="269">
        <v>1202042</v>
      </c>
      <c r="D13" s="267">
        <v>7</v>
      </c>
      <c r="E13" s="268" t="s">
        <v>919</v>
      </c>
      <c r="F13" s="269">
        <v>17000000</v>
      </c>
    </row>
    <row r="14" spans="1:6" s="207" customFormat="1" ht="19.5" customHeight="1">
      <c r="A14" s="267">
        <v>8</v>
      </c>
      <c r="B14" s="268" t="s">
        <v>920</v>
      </c>
      <c r="C14" s="269">
        <v>361625835</v>
      </c>
      <c r="D14" s="267">
        <v>8</v>
      </c>
      <c r="E14" s="268" t="s">
        <v>921</v>
      </c>
      <c r="F14" s="269">
        <v>232633850</v>
      </c>
    </row>
    <row r="15" spans="1:6" s="207" customFormat="1" ht="19.5" customHeight="1">
      <c r="A15" s="267">
        <v>9</v>
      </c>
      <c r="B15" s="268" t="s">
        <v>922</v>
      </c>
      <c r="C15" s="269">
        <v>0</v>
      </c>
      <c r="D15" s="267">
        <v>9</v>
      </c>
      <c r="E15" s="268" t="s">
        <v>49</v>
      </c>
      <c r="F15" s="269">
        <v>370952665</v>
      </c>
    </row>
    <row r="16" spans="1:6" s="207" customFormat="1" ht="19.5" customHeight="1">
      <c r="A16" s="267">
        <v>10</v>
      </c>
      <c r="B16" s="268" t="s">
        <v>923</v>
      </c>
      <c r="C16" s="269">
        <v>0</v>
      </c>
      <c r="D16" s="267">
        <v>10</v>
      </c>
      <c r="E16" s="268" t="s">
        <v>924</v>
      </c>
      <c r="F16" s="269">
        <v>0</v>
      </c>
    </row>
    <row r="17" spans="1:6" s="207" customFormat="1" ht="19.5" customHeight="1">
      <c r="A17" s="267">
        <v>11</v>
      </c>
      <c r="B17" s="268" t="s">
        <v>925</v>
      </c>
      <c r="C17" s="269">
        <v>0</v>
      </c>
      <c r="D17" s="267">
        <v>11</v>
      </c>
      <c r="E17" s="268" t="s">
        <v>888</v>
      </c>
      <c r="F17" s="269">
        <v>48447868</v>
      </c>
    </row>
    <row r="18" spans="1:6" ht="30.75" customHeight="1">
      <c r="A18" s="107"/>
      <c r="B18" s="108" t="s">
        <v>562</v>
      </c>
      <c r="C18" s="270">
        <f>SUM(C7:C17)</f>
        <v>4368123841</v>
      </c>
      <c r="D18" s="107"/>
      <c r="E18" s="108" t="s">
        <v>563</v>
      </c>
      <c r="F18" s="270">
        <f>SUM(F7:F17)</f>
        <v>4368123841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Q4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.25390625" style="207" customWidth="1"/>
    <col min="2" max="2" width="22.375" style="207" customWidth="1"/>
    <col min="3" max="3" width="9.375" style="279" customWidth="1"/>
    <col min="4" max="4" width="8.75390625" style="279" customWidth="1"/>
    <col min="5" max="5" width="8.625" style="279" customWidth="1"/>
    <col min="6" max="6" width="9.625" style="279" customWidth="1"/>
    <col min="7" max="7" width="8.75390625" style="279" customWidth="1"/>
    <col min="8" max="8" width="9.25390625" style="279" customWidth="1"/>
    <col min="9" max="9" width="9.125" style="279" customWidth="1"/>
    <col min="10" max="10" width="8.875" style="279" customWidth="1"/>
    <col min="11" max="11" width="9.625" style="279" customWidth="1"/>
    <col min="12" max="12" width="9.375" style="279" customWidth="1"/>
    <col min="13" max="13" width="9.25390625" style="279" customWidth="1"/>
    <col min="14" max="14" width="9.625" style="279" customWidth="1"/>
    <col min="15" max="15" width="10.625" style="279" customWidth="1"/>
    <col min="16" max="16384" width="9.125" style="207" customWidth="1"/>
  </cols>
  <sheetData>
    <row r="1" spans="1:15" ht="12.75">
      <c r="A1" s="207" t="s">
        <v>812</v>
      </c>
      <c r="O1" s="280" t="s">
        <v>934</v>
      </c>
    </row>
    <row r="2" spans="1:15" ht="12.75">
      <c r="A2" s="446" t="s">
        <v>935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ht="12.75">
      <c r="A3" s="446" t="s">
        <v>1034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</row>
    <row r="5" spans="1:15" ht="12.75">
      <c r="A5" s="222"/>
      <c r="B5" s="281" t="s">
        <v>936</v>
      </c>
      <c r="C5" s="282" t="s">
        <v>937</v>
      </c>
      <c r="D5" s="282" t="s">
        <v>938</v>
      </c>
      <c r="E5" s="282" t="s">
        <v>939</v>
      </c>
      <c r="F5" s="282" t="s">
        <v>940</v>
      </c>
      <c r="G5" s="282" t="s">
        <v>941</v>
      </c>
      <c r="H5" s="282" t="s">
        <v>942</v>
      </c>
      <c r="I5" s="282" t="s">
        <v>943</v>
      </c>
      <c r="J5" s="282" t="s">
        <v>944</v>
      </c>
      <c r="K5" s="282" t="s">
        <v>945</v>
      </c>
      <c r="L5" s="283" t="s">
        <v>946</v>
      </c>
      <c r="M5" s="283" t="s">
        <v>947</v>
      </c>
      <c r="N5" s="282" t="s">
        <v>948</v>
      </c>
      <c r="O5" s="282" t="s">
        <v>631</v>
      </c>
    </row>
    <row r="6" spans="1:17" ht="25.5">
      <c r="A6" s="222">
        <v>1</v>
      </c>
      <c r="B6" s="284" t="s">
        <v>949</v>
      </c>
      <c r="C6" s="285">
        <v>110345000</v>
      </c>
      <c r="D6" s="285">
        <v>110345000</v>
      </c>
      <c r="E6" s="285">
        <v>110345000</v>
      </c>
      <c r="F6" s="285">
        <v>110345000</v>
      </c>
      <c r="G6" s="285">
        <v>110345000</v>
      </c>
      <c r="H6" s="285">
        <v>110345000</v>
      </c>
      <c r="I6" s="285">
        <v>110345000</v>
      </c>
      <c r="J6" s="285">
        <v>110345000</v>
      </c>
      <c r="K6" s="285">
        <v>110345000</v>
      </c>
      <c r="L6" s="285">
        <v>110345000</v>
      </c>
      <c r="M6" s="285">
        <v>110345000</v>
      </c>
      <c r="N6" s="285">
        <v>547505903</v>
      </c>
      <c r="O6" s="286">
        <f>SUM(C6:N6)</f>
        <v>1761300903</v>
      </c>
      <c r="Q6" s="287"/>
    </row>
    <row r="7" spans="1:15" ht="25.5">
      <c r="A7" s="222">
        <v>2</v>
      </c>
      <c r="B7" s="284" t="s">
        <v>950</v>
      </c>
      <c r="C7" s="285"/>
      <c r="D7" s="285"/>
      <c r="E7" s="285"/>
      <c r="F7" s="285"/>
      <c r="G7" s="285">
        <v>18757000</v>
      </c>
      <c r="H7" s="285"/>
      <c r="I7" s="285"/>
      <c r="J7" s="285">
        <v>385000000</v>
      </c>
      <c r="K7" s="285"/>
      <c r="L7" s="285"/>
      <c r="M7" s="285"/>
      <c r="N7" s="285"/>
      <c r="O7" s="286">
        <f aca="true" t="shared" si="0" ref="O7:O15">SUM(C7:N7)</f>
        <v>403757000</v>
      </c>
    </row>
    <row r="8" spans="1:15" ht="12.75">
      <c r="A8" s="222">
        <v>3</v>
      </c>
      <c r="B8" s="284" t="s">
        <v>16</v>
      </c>
      <c r="C8" s="285"/>
      <c r="D8" s="285"/>
      <c r="E8" s="285">
        <v>248000000</v>
      </c>
      <c r="F8" s="285"/>
      <c r="G8" s="285">
        <v>140000000</v>
      </c>
      <c r="H8" s="285"/>
      <c r="I8" s="285"/>
      <c r="J8" s="285"/>
      <c r="K8" s="285">
        <v>300000000</v>
      </c>
      <c r="L8" s="285"/>
      <c r="M8" s="285"/>
      <c r="N8" s="285">
        <v>112550000</v>
      </c>
      <c r="O8" s="286">
        <f t="shared" si="0"/>
        <v>800550000</v>
      </c>
    </row>
    <row r="9" spans="1:15" ht="12.75">
      <c r="A9" s="222">
        <v>4</v>
      </c>
      <c r="B9" s="284" t="s">
        <v>8</v>
      </c>
      <c r="C9" s="285">
        <v>27313000</v>
      </c>
      <c r="D9" s="285">
        <v>27313000</v>
      </c>
      <c r="E9" s="285">
        <v>27313000</v>
      </c>
      <c r="F9" s="285">
        <v>27313000</v>
      </c>
      <c r="G9" s="285">
        <v>27313000</v>
      </c>
      <c r="H9" s="285">
        <v>27313000</v>
      </c>
      <c r="I9" s="285">
        <v>27313000</v>
      </c>
      <c r="J9" s="285">
        <v>27313000</v>
      </c>
      <c r="K9" s="285">
        <v>27313000</v>
      </c>
      <c r="L9" s="285">
        <v>27313000</v>
      </c>
      <c r="M9" s="285">
        <v>27313000</v>
      </c>
      <c r="N9" s="285">
        <v>27318374</v>
      </c>
      <c r="O9" s="286">
        <f t="shared" si="0"/>
        <v>327761374</v>
      </c>
    </row>
    <row r="10" spans="1:15" ht="38.25">
      <c r="A10" s="222">
        <v>5</v>
      </c>
      <c r="B10" s="284" t="s">
        <v>951</v>
      </c>
      <c r="C10" s="285">
        <v>11360000</v>
      </c>
      <c r="D10" s="285">
        <v>11360000</v>
      </c>
      <c r="E10" s="285">
        <v>11360000</v>
      </c>
      <c r="F10" s="285">
        <v>11360000</v>
      </c>
      <c r="G10" s="285">
        <v>11360000</v>
      </c>
      <c r="H10" s="285">
        <v>11360000</v>
      </c>
      <c r="I10" s="285">
        <v>11360000</v>
      </c>
      <c r="J10" s="285">
        <v>11360000</v>
      </c>
      <c r="K10" s="285">
        <v>11360000</v>
      </c>
      <c r="L10" s="285">
        <v>11360000</v>
      </c>
      <c r="M10" s="285">
        <v>11360000</v>
      </c>
      <c r="N10" s="285">
        <v>11367257</v>
      </c>
      <c r="O10" s="286">
        <f t="shared" si="0"/>
        <v>136327257</v>
      </c>
    </row>
    <row r="11" spans="1:15" ht="38.25">
      <c r="A11" s="222">
        <v>6</v>
      </c>
      <c r="B11" s="284" t="s">
        <v>952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6">
        <f t="shared" si="0"/>
        <v>0</v>
      </c>
    </row>
    <row r="12" spans="1:15" s="95" customFormat="1" ht="25.5">
      <c r="A12" s="222">
        <v>7</v>
      </c>
      <c r="B12" s="284" t="s">
        <v>953</v>
      </c>
      <c r="C12" s="288"/>
      <c r="D12" s="288"/>
      <c r="E12" s="288"/>
      <c r="F12" s="288"/>
      <c r="G12" s="288"/>
      <c r="H12" s="288"/>
      <c r="I12" s="288"/>
      <c r="J12" s="285"/>
      <c r="K12" s="288"/>
      <c r="L12" s="288"/>
      <c r="M12" s="288"/>
      <c r="N12" s="289">
        <v>12000000</v>
      </c>
      <c r="O12" s="290">
        <f>SUM(C12:N12)</f>
        <v>12000000</v>
      </c>
    </row>
    <row r="13" spans="1:15" ht="12.75">
      <c r="A13" s="222">
        <v>8</v>
      </c>
      <c r="B13" s="284" t="s">
        <v>900</v>
      </c>
      <c r="C13" s="285"/>
      <c r="D13" s="285"/>
      <c r="E13" s="285"/>
      <c r="F13" s="285"/>
      <c r="G13" s="285"/>
      <c r="H13" s="285"/>
      <c r="I13" s="285">
        <v>5000000</v>
      </c>
      <c r="J13" s="285"/>
      <c r="K13" s="285"/>
      <c r="L13" s="285"/>
      <c r="M13" s="285"/>
      <c r="N13" s="285">
        <v>11000000</v>
      </c>
      <c r="O13" s="286">
        <f t="shared" si="0"/>
        <v>16000000</v>
      </c>
    </row>
    <row r="14" spans="1:15" ht="38.25">
      <c r="A14" s="222">
        <v>9</v>
      </c>
      <c r="B14" s="284" t="s">
        <v>954</v>
      </c>
      <c r="C14" s="285">
        <v>36338000</v>
      </c>
      <c r="D14" s="285">
        <v>36338000</v>
      </c>
      <c r="E14" s="285">
        <v>36338000</v>
      </c>
      <c r="F14" s="285">
        <v>36338000</v>
      </c>
      <c r="G14" s="285">
        <v>36338000</v>
      </c>
      <c r="H14" s="285">
        <v>36338000</v>
      </c>
      <c r="I14" s="285">
        <v>36338000</v>
      </c>
      <c r="J14" s="285">
        <v>36338000</v>
      </c>
      <c r="K14" s="285">
        <v>36338000</v>
      </c>
      <c r="L14" s="285">
        <v>36338000</v>
      </c>
      <c r="M14" s="285">
        <v>36338000</v>
      </c>
      <c r="N14" s="285">
        <v>36339500</v>
      </c>
      <c r="O14" s="286">
        <f t="shared" si="0"/>
        <v>436057500</v>
      </c>
    </row>
    <row r="15" spans="1:15" ht="38.25">
      <c r="A15" s="291">
        <v>10</v>
      </c>
      <c r="B15" s="284" t="s">
        <v>955</v>
      </c>
      <c r="C15" s="285"/>
      <c r="D15" s="285"/>
      <c r="E15" s="285"/>
      <c r="F15" s="285"/>
      <c r="G15" s="285"/>
      <c r="H15" s="285"/>
      <c r="I15" s="285"/>
      <c r="J15" s="285">
        <v>6112000</v>
      </c>
      <c r="K15" s="285"/>
      <c r="L15" s="285"/>
      <c r="M15" s="285"/>
      <c r="N15" s="285">
        <v>1000000</v>
      </c>
      <c r="O15" s="286">
        <f t="shared" si="0"/>
        <v>7112000</v>
      </c>
    </row>
    <row r="16" spans="1:15" s="95" customFormat="1" ht="25.5">
      <c r="A16" s="291">
        <v>11</v>
      </c>
      <c r="B16" s="284" t="s">
        <v>956</v>
      </c>
      <c r="C16" s="288"/>
      <c r="D16" s="288"/>
      <c r="E16" s="288"/>
      <c r="F16" s="288"/>
      <c r="G16" s="288"/>
      <c r="H16" s="288"/>
      <c r="I16" s="288"/>
      <c r="J16" s="285"/>
      <c r="K16" s="288"/>
      <c r="L16" s="288"/>
      <c r="M16" s="288"/>
      <c r="N16" s="288"/>
      <c r="O16" s="290">
        <f aca="true" t="shared" si="1" ref="O16:O21">SUM(C16:N16)</f>
        <v>0</v>
      </c>
    </row>
    <row r="17" spans="1:15" s="95" customFormat="1" ht="25.5">
      <c r="A17" s="291">
        <v>12</v>
      </c>
      <c r="B17" s="292" t="s">
        <v>957</v>
      </c>
      <c r="C17" s="288">
        <f>SUM(C6:C16)</f>
        <v>185356000</v>
      </c>
      <c r="D17" s="288">
        <f aca="true" t="shared" si="2" ref="D17:N17">SUM(D6:D16)</f>
        <v>185356000</v>
      </c>
      <c r="E17" s="288">
        <f t="shared" si="2"/>
        <v>433356000</v>
      </c>
      <c r="F17" s="288">
        <f t="shared" si="2"/>
        <v>185356000</v>
      </c>
      <c r="G17" s="288">
        <f t="shared" si="2"/>
        <v>344113000</v>
      </c>
      <c r="H17" s="288">
        <f t="shared" si="2"/>
        <v>185356000</v>
      </c>
      <c r="I17" s="288">
        <f t="shared" si="2"/>
        <v>190356000</v>
      </c>
      <c r="J17" s="288">
        <f t="shared" si="2"/>
        <v>576468000</v>
      </c>
      <c r="K17" s="288">
        <f t="shared" si="2"/>
        <v>485356000</v>
      </c>
      <c r="L17" s="288">
        <f t="shared" si="2"/>
        <v>185356000</v>
      </c>
      <c r="M17" s="288">
        <f t="shared" si="2"/>
        <v>185356000</v>
      </c>
      <c r="N17" s="288">
        <f t="shared" si="2"/>
        <v>759081034</v>
      </c>
      <c r="O17" s="293">
        <f t="shared" si="1"/>
        <v>3900866034</v>
      </c>
    </row>
    <row r="18" spans="1:15" ht="25.5">
      <c r="A18" s="291">
        <v>13</v>
      </c>
      <c r="B18" s="284" t="s">
        <v>958</v>
      </c>
      <c r="C18" s="285"/>
      <c r="D18" s="285"/>
      <c r="E18" s="285"/>
      <c r="F18" s="294"/>
      <c r="G18" s="285"/>
      <c r="H18" s="285">
        <v>120196000</v>
      </c>
      <c r="I18" s="285"/>
      <c r="J18" s="295">
        <v>249485300</v>
      </c>
      <c r="K18" s="285"/>
      <c r="L18" s="285"/>
      <c r="M18" s="285"/>
      <c r="N18" s="285"/>
      <c r="O18" s="290">
        <f t="shared" si="1"/>
        <v>369681300</v>
      </c>
    </row>
    <row r="19" spans="1:15" ht="12.75">
      <c r="A19" s="291">
        <v>14</v>
      </c>
      <c r="B19" s="284" t="s">
        <v>929</v>
      </c>
      <c r="C19" s="285">
        <v>396480805</v>
      </c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90">
        <f t="shared" si="1"/>
        <v>396480805</v>
      </c>
    </row>
    <row r="20" spans="1:15" s="95" customFormat="1" ht="25.5" customHeight="1">
      <c r="A20" s="291">
        <v>15</v>
      </c>
      <c r="B20" s="292" t="s">
        <v>959</v>
      </c>
      <c r="C20" s="288">
        <f>SUM(C18:C19)</f>
        <v>396480805</v>
      </c>
      <c r="D20" s="288">
        <f aca="true" t="shared" si="3" ref="D20:N20">SUM(D18:D19)</f>
        <v>0</v>
      </c>
      <c r="E20" s="288">
        <f t="shared" si="3"/>
        <v>0</v>
      </c>
      <c r="F20" s="288">
        <f t="shared" si="3"/>
        <v>0</v>
      </c>
      <c r="G20" s="288">
        <f t="shared" si="3"/>
        <v>0</v>
      </c>
      <c r="H20" s="288">
        <f t="shared" si="3"/>
        <v>120196000</v>
      </c>
      <c r="I20" s="288">
        <f t="shared" si="3"/>
        <v>0</v>
      </c>
      <c r="J20" s="288">
        <f t="shared" si="3"/>
        <v>249485300</v>
      </c>
      <c r="K20" s="288">
        <f t="shared" si="3"/>
        <v>0</v>
      </c>
      <c r="L20" s="288">
        <f t="shared" si="3"/>
        <v>0</v>
      </c>
      <c r="M20" s="288">
        <f t="shared" si="3"/>
        <v>0</v>
      </c>
      <c r="N20" s="288">
        <f t="shared" si="3"/>
        <v>0</v>
      </c>
      <c r="O20" s="293">
        <f t="shared" si="1"/>
        <v>766162105</v>
      </c>
    </row>
    <row r="21" spans="1:15" s="95" customFormat="1" ht="38.25">
      <c r="A21" s="291">
        <v>16</v>
      </c>
      <c r="B21" s="292" t="s">
        <v>960</v>
      </c>
      <c r="C21" s="288">
        <f aca="true" t="shared" si="4" ref="C21:N21">C17+C20</f>
        <v>581836805</v>
      </c>
      <c r="D21" s="288">
        <f t="shared" si="4"/>
        <v>185356000</v>
      </c>
      <c r="E21" s="288">
        <f t="shared" si="4"/>
        <v>433356000</v>
      </c>
      <c r="F21" s="288">
        <f t="shared" si="4"/>
        <v>185356000</v>
      </c>
      <c r="G21" s="288">
        <f t="shared" si="4"/>
        <v>344113000</v>
      </c>
      <c r="H21" s="288">
        <f t="shared" si="4"/>
        <v>305552000</v>
      </c>
      <c r="I21" s="288">
        <f t="shared" si="4"/>
        <v>190356000</v>
      </c>
      <c r="J21" s="288">
        <f t="shared" si="4"/>
        <v>825953300</v>
      </c>
      <c r="K21" s="288">
        <f t="shared" si="4"/>
        <v>485356000</v>
      </c>
      <c r="L21" s="288">
        <f t="shared" si="4"/>
        <v>185356000</v>
      </c>
      <c r="M21" s="288">
        <f t="shared" si="4"/>
        <v>185356000</v>
      </c>
      <c r="N21" s="288">
        <f t="shared" si="4"/>
        <v>759081034</v>
      </c>
      <c r="O21" s="293">
        <f t="shared" si="1"/>
        <v>4667028139</v>
      </c>
    </row>
    <row r="22" spans="1:15" s="95" customFormat="1" ht="12.75">
      <c r="A22" s="296"/>
      <c r="B22" s="297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9"/>
    </row>
    <row r="23" spans="1:15" ht="12.75">
      <c r="A23" s="207" t="s">
        <v>812</v>
      </c>
      <c r="N23" s="207"/>
      <c r="O23" s="280" t="s">
        <v>934</v>
      </c>
    </row>
    <row r="24" spans="1:15" ht="12.75">
      <c r="A24" s="446" t="s">
        <v>935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</row>
    <row r="25" spans="1:15" ht="12.75">
      <c r="A25" s="446" t="s">
        <v>1034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</row>
    <row r="26" spans="1:15" ht="12.75">
      <c r="A26" s="273"/>
      <c r="B26" s="273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</row>
    <row r="27" spans="1:15" ht="12.75">
      <c r="A27" s="301"/>
      <c r="B27" s="302" t="s">
        <v>961</v>
      </c>
      <c r="C27" s="303" t="s">
        <v>937</v>
      </c>
      <c r="D27" s="303" t="s">
        <v>938</v>
      </c>
      <c r="E27" s="303" t="s">
        <v>939</v>
      </c>
      <c r="F27" s="303" t="s">
        <v>940</v>
      </c>
      <c r="G27" s="303" t="s">
        <v>941</v>
      </c>
      <c r="H27" s="303" t="s">
        <v>942</v>
      </c>
      <c r="I27" s="303" t="s">
        <v>943</v>
      </c>
      <c r="J27" s="303" t="s">
        <v>944</v>
      </c>
      <c r="K27" s="303" t="s">
        <v>945</v>
      </c>
      <c r="L27" s="303" t="s">
        <v>946</v>
      </c>
      <c r="M27" s="303" t="s">
        <v>947</v>
      </c>
      <c r="N27" s="303" t="s">
        <v>948</v>
      </c>
      <c r="O27" s="303" t="s">
        <v>21</v>
      </c>
    </row>
    <row r="28" spans="1:15" ht="12.75">
      <c r="A28" s="301">
        <v>1</v>
      </c>
      <c r="B28" s="304" t="s">
        <v>24</v>
      </c>
      <c r="C28" s="305">
        <v>81117000</v>
      </c>
      <c r="D28" s="305">
        <v>81117000</v>
      </c>
      <c r="E28" s="305">
        <v>81117000</v>
      </c>
      <c r="F28" s="305">
        <v>81117000</v>
      </c>
      <c r="G28" s="305">
        <v>81117000</v>
      </c>
      <c r="H28" s="305">
        <v>81117000</v>
      </c>
      <c r="I28" s="305">
        <v>81117000</v>
      </c>
      <c r="J28" s="305">
        <v>81117000</v>
      </c>
      <c r="K28" s="305">
        <v>81117000</v>
      </c>
      <c r="L28" s="305">
        <v>81117000</v>
      </c>
      <c r="M28" s="305">
        <v>81117000</v>
      </c>
      <c r="N28" s="305">
        <v>81123281</v>
      </c>
      <c r="O28" s="306">
        <f>SUM(C28:N28)</f>
        <v>973410281</v>
      </c>
    </row>
    <row r="29" spans="1:15" ht="38.25">
      <c r="A29" s="222">
        <v>2</v>
      </c>
      <c r="B29" s="307" t="s">
        <v>962</v>
      </c>
      <c r="C29" s="308">
        <v>19460000</v>
      </c>
      <c r="D29" s="308">
        <v>19460000</v>
      </c>
      <c r="E29" s="308">
        <v>19460000</v>
      </c>
      <c r="F29" s="308">
        <v>19460000</v>
      </c>
      <c r="G29" s="308">
        <v>19460000</v>
      </c>
      <c r="H29" s="308">
        <v>19460000</v>
      </c>
      <c r="I29" s="308">
        <v>19460000</v>
      </c>
      <c r="J29" s="308">
        <v>19460000</v>
      </c>
      <c r="K29" s="308">
        <v>19460000</v>
      </c>
      <c r="L29" s="308">
        <v>19460000</v>
      </c>
      <c r="M29" s="308">
        <v>19460000</v>
      </c>
      <c r="N29" s="308">
        <v>19457746</v>
      </c>
      <c r="O29" s="306">
        <f aca="true" t="shared" si="5" ref="O29:O41">SUM(C29:N29)</f>
        <v>233517746</v>
      </c>
    </row>
    <row r="30" spans="1:15" ht="12.75">
      <c r="A30" s="222">
        <v>3</v>
      </c>
      <c r="B30" s="309" t="s">
        <v>25</v>
      </c>
      <c r="C30" s="308">
        <v>79663000</v>
      </c>
      <c r="D30" s="308">
        <v>79663000</v>
      </c>
      <c r="E30" s="308">
        <v>79663000</v>
      </c>
      <c r="F30" s="308">
        <v>79663000</v>
      </c>
      <c r="G30" s="308">
        <v>79663000</v>
      </c>
      <c r="H30" s="308">
        <v>79663000</v>
      </c>
      <c r="I30" s="308">
        <v>79663000</v>
      </c>
      <c r="J30" s="308">
        <v>79663000</v>
      </c>
      <c r="K30" s="308">
        <v>79663000</v>
      </c>
      <c r="L30" s="308">
        <v>79663000</v>
      </c>
      <c r="M30" s="308">
        <v>79663000</v>
      </c>
      <c r="N30" s="308">
        <v>79663695</v>
      </c>
      <c r="O30" s="306">
        <f t="shared" si="5"/>
        <v>955956695</v>
      </c>
    </row>
    <row r="31" spans="1:15" ht="12.75">
      <c r="A31" s="222">
        <v>4</v>
      </c>
      <c r="B31" s="309" t="s">
        <v>47</v>
      </c>
      <c r="C31" s="308">
        <v>10300000</v>
      </c>
      <c r="D31" s="308">
        <v>10300000</v>
      </c>
      <c r="E31" s="308">
        <v>10300000</v>
      </c>
      <c r="F31" s="308">
        <v>10300000</v>
      </c>
      <c r="G31" s="308">
        <v>10300000</v>
      </c>
      <c r="H31" s="308">
        <v>10300000</v>
      </c>
      <c r="I31" s="308">
        <v>10300000</v>
      </c>
      <c r="J31" s="308">
        <v>10300000</v>
      </c>
      <c r="K31" s="308">
        <v>10300000</v>
      </c>
      <c r="L31" s="308">
        <v>10300000</v>
      </c>
      <c r="M31" s="308">
        <v>10300000</v>
      </c>
      <c r="N31" s="308">
        <v>10346000</v>
      </c>
      <c r="O31" s="306">
        <f t="shared" si="5"/>
        <v>123646000</v>
      </c>
    </row>
    <row r="32" spans="1:15" ht="12.75">
      <c r="A32" s="222">
        <v>5</v>
      </c>
      <c r="B32" s="309" t="s">
        <v>62</v>
      </c>
      <c r="C32" s="308"/>
      <c r="D32" s="308"/>
      <c r="E32" s="308">
        <v>34954</v>
      </c>
      <c r="F32" s="308"/>
      <c r="G32" s="308"/>
      <c r="H32" s="308"/>
      <c r="I32" s="308"/>
      <c r="J32" s="308"/>
      <c r="K32" s="308"/>
      <c r="L32" s="308"/>
      <c r="M32" s="308"/>
      <c r="N32" s="308"/>
      <c r="O32" s="306">
        <f t="shared" si="5"/>
        <v>34954</v>
      </c>
    </row>
    <row r="33" spans="1:15" ht="24">
      <c r="A33" s="222">
        <v>6</v>
      </c>
      <c r="B33" s="310" t="s">
        <v>963</v>
      </c>
      <c r="C33" s="308">
        <v>30335000</v>
      </c>
      <c r="D33" s="308">
        <v>30335000</v>
      </c>
      <c r="E33" s="308">
        <v>30335000</v>
      </c>
      <c r="F33" s="308">
        <v>30335000</v>
      </c>
      <c r="G33" s="308">
        <v>30335000</v>
      </c>
      <c r="H33" s="308">
        <v>30335000</v>
      </c>
      <c r="I33" s="308">
        <v>30335000</v>
      </c>
      <c r="J33" s="308">
        <v>30335000</v>
      </c>
      <c r="K33" s="308">
        <v>30335000</v>
      </c>
      <c r="L33" s="308">
        <v>30335000</v>
      </c>
      <c r="M33" s="308">
        <v>30335000</v>
      </c>
      <c r="N33" s="308">
        <v>30344793</v>
      </c>
      <c r="O33" s="306">
        <f t="shared" si="5"/>
        <v>364029793</v>
      </c>
    </row>
    <row r="34" spans="1:15" ht="25.5">
      <c r="A34" s="222">
        <v>7</v>
      </c>
      <c r="B34" s="307" t="s">
        <v>48</v>
      </c>
      <c r="C34" s="308">
        <v>15000000</v>
      </c>
      <c r="D34" s="308"/>
      <c r="E34" s="308"/>
      <c r="F34" s="308"/>
      <c r="G34" s="308">
        <v>2000000</v>
      </c>
      <c r="H34" s="308"/>
      <c r="I34" s="308"/>
      <c r="J34" s="308"/>
      <c r="K34" s="308"/>
      <c r="L34" s="308"/>
      <c r="M34" s="308"/>
      <c r="N34" s="308"/>
      <c r="O34" s="306">
        <f t="shared" si="5"/>
        <v>17000000</v>
      </c>
    </row>
    <row r="35" spans="1:15" ht="24">
      <c r="A35" s="222">
        <v>8</v>
      </c>
      <c r="B35" s="310" t="s">
        <v>964</v>
      </c>
      <c r="C35" s="308">
        <v>17408000</v>
      </c>
      <c r="D35" s="308">
        <v>17408000</v>
      </c>
      <c r="E35" s="308">
        <v>17408000</v>
      </c>
      <c r="F35" s="308">
        <v>17408000</v>
      </c>
      <c r="G35" s="308">
        <v>17408000</v>
      </c>
      <c r="H35" s="308">
        <v>17408000</v>
      </c>
      <c r="I35" s="308">
        <v>17408000</v>
      </c>
      <c r="J35" s="308">
        <v>17408000</v>
      </c>
      <c r="K35" s="308">
        <v>17408000</v>
      </c>
      <c r="L35" s="308">
        <v>17408000</v>
      </c>
      <c r="M35" s="308">
        <v>17408000</v>
      </c>
      <c r="N35" s="308">
        <v>17415571</v>
      </c>
      <c r="O35" s="306">
        <f t="shared" si="5"/>
        <v>208903571</v>
      </c>
    </row>
    <row r="36" spans="1:15" ht="12.75">
      <c r="A36" s="222">
        <v>9</v>
      </c>
      <c r="B36" s="307" t="s">
        <v>49</v>
      </c>
      <c r="C36" s="308">
        <v>24130000</v>
      </c>
      <c r="D36" s="308">
        <v>24130000</v>
      </c>
      <c r="E36" s="308">
        <v>24130000</v>
      </c>
      <c r="F36" s="308">
        <v>24130000</v>
      </c>
      <c r="G36" s="308">
        <v>24130000</v>
      </c>
      <c r="H36" s="308">
        <v>24130000</v>
      </c>
      <c r="I36" s="308">
        <v>24130000</v>
      </c>
      <c r="J36" s="308">
        <v>24130000</v>
      </c>
      <c r="K36" s="308">
        <v>24130000</v>
      </c>
      <c r="L36" s="308">
        <v>24130000</v>
      </c>
      <c r="M36" s="308">
        <v>24130000</v>
      </c>
      <c r="N36" s="308">
        <v>224188461</v>
      </c>
      <c r="O36" s="306">
        <f t="shared" si="5"/>
        <v>489618461</v>
      </c>
    </row>
    <row r="37" spans="1:15" ht="12.75">
      <c r="A37" s="291">
        <v>10</v>
      </c>
      <c r="B37" s="311" t="s">
        <v>61</v>
      </c>
      <c r="C37" s="308"/>
      <c r="D37" s="308"/>
      <c r="E37" s="308">
        <v>10602000</v>
      </c>
      <c r="F37" s="308">
        <v>20602000</v>
      </c>
      <c r="G37" s="308">
        <v>20602000</v>
      </c>
      <c r="H37" s="308">
        <v>90602000</v>
      </c>
      <c r="I37" s="308">
        <v>90602000</v>
      </c>
      <c r="J37" s="308">
        <v>190602000</v>
      </c>
      <c r="K37" s="308">
        <v>190602000</v>
      </c>
      <c r="L37" s="308">
        <v>90602000</v>
      </c>
      <c r="M37" s="308">
        <v>90602000</v>
      </c>
      <c r="N37" s="308">
        <v>291802856</v>
      </c>
      <c r="O37" s="306">
        <f t="shared" si="5"/>
        <v>1087220856</v>
      </c>
    </row>
    <row r="38" spans="1:15" ht="15" customHeight="1">
      <c r="A38" s="291">
        <v>11</v>
      </c>
      <c r="B38" s="312" t="s">
        <v>965</v>
      </c>
      <c r="C38" s="308"/>
      <c r="D38" s="308"/>
      <c r="E38" s="308"/>
      <c r="F38" s="308"/>
      <c r="G38" s="308">
        <v>12448000</v>
      </c>
      <c r="H38" s="308">
        <v>12448000</v>
      </c>
      <c r="I38" s="308">
        <v>12456000</v>
      </c>
      <c r="J38" s="308">
        <v>12448000</v>
      </c>
      <c r="K38" s="308">
        <v>12448000</v>
      </c>
      <c r="L38" s="308">
        <v>12448000</v>
      </c>
      <c r="M38" s="308">
        <v>12448000</v>
      </c>
      <c r="N38" s="308">
        <v>37344000</v>
      </c>
      <c r="O38" s="306">
        <f t="shared" si="5"/>
        <v>124488000</v>
      </c>
    </row>
    <row r="39" spans="1:15" ht="27.75" customHeight="1">
      <c r="A39" s="291">
        <v>12</v>
      </c>
      <c r="B39" s="312" t="s">
        <v>966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6">
        <f t="shared" si="5"/>
        <v>0</v>
      </c>
    </row>
    <row r="40" spans="1:15" s="95" customFormat="1" ht="25.5">
      <c r="A40" s="291">
        <v>13</v>
      </c>
      <c r="B40" s="312" t="s">
        <v>967</v>
      </c>
      <c r="C40" s="308"/>
      <c r="D40" s="308"/>
      <c r="E40" s="308">
        <v>1000000</v>
      </c>
      <c r="F40" s="308">
        <v>1000000</v>
      </c>
      <c r="G40" s="308">
        <v>1000000</v>
      </c>
      <c r="H40" s="308">
        <v>1000000</v>
      </c>
      <c r="I40" s="308">
        <v>1000000</v>
      </c>
      <c r="J40" s="308">
        <v>3853914</v>
      </c>
      <c r="K40" s="308">
        <v>1000000</v>
      </c>
      <c r="L40" s="308">
        <v>1000000</v>
      </c>
      <c r="M40" s="308">
        <v>1000000</v>
      </c>
      <c r="N40" s="308">
        <v>1700000</v>
      </c>
      <c r="O40" s="306">
        <f t="shared" si="5"/>
        <v>13553914</v>
      </c>
    </row>
    <row r="41" spans="1:15" ht="25.5">
      <c r="A41" s="291">
        <v>14</v>
      </c>
      <c r="B41" s="312" t="s">
        <v>968</v>
      </c>
      <c r="C41" s="308">
        <v>2200000</v>
      </c>
      <c r="D41" s="308">
        <v>2200000</v>
      </c>
      <c r="E41" s="308">
        <v>2200000</v>
      </c>
      <c r="F41" s="308">
        <v>2200000</v>
      </c>
      <c r="G41" s="308">
        <v>2200000</v>
      </c>
      <c r="H41" s="308">
        <v>2200000</v>
      </c>
      <c r="I41" s="308">
        <v>2200000</v>
      </c>
      <c r="J41" s="308">
        <v>2200000</v>
      </c>
      <c r="K41" s="308">
        <v>2200000</v>
      </c>
      <c r="L41" s="308">
        <v>2200000</v>
      </c>
      <c r="M41" s="308">
        <v>2200000</v>
      </c>
      <c r="N41" s="308">
        <v>3000000</v>
      </c>
      <c r="O41" s="306">
        <f t="shared" si="5"/>
        <v>27200000</v>
      </c>
    </row>
    <row r="42" spans="1:15" s="95" customFormat="1" ht="29.25" customHeight="1">
      <c r="A42" s="291">
        <v>15</v>
      </c>
      <c r="B42" s="313" t="s">
        <v>969</v>
      </c>
      <c r="C42" s="314">
        <f>SUM(C28:C41)</f>
        <v>279613000</v>
      </c>
      <c r="D42" s="314">
        <f aca="true" t="shared" si="6" ref="D42:N42">SUM(D28:D41)</f>
        <v>264613000</v>
      </c>
      <c r="E42" s="314">
        <f t="shared" si="6"/>
        <v>276249954</v>
      </c>
      <c r="F42" s="314">
        <f t="shared" si="6"/>
        <v>286215000</v>
      </c>
      <c r="G42" s="314">
        <f t="shared" si="6"/>
        <v>300663000</v>
      </c>
      <c r="H42" s="314">
        <f t="shared" si="6"/>
        <v>368663000</v>
      </c>
      <c r="I42" s="314">
        <f t="shared" si="6"/>
        <v>368671000</v>
      </c>
      <c r="J42" s="314">
        <f t="shared" si="6"/>
        <v>471516914</v>
      </c>
      <c r="K42" s="314">
        <f t="shared" si="6"/>
        <v>468663000</v>
      </c>
      <c r="L42" s="314">
        <f t="shared" si="6"/>
        <v>368663000</v>
      </c>
      <c r="M42" s="314">
        <f t="shared" si="6"/>
        <v>368663000</v>
      </c>
      <c r="N42" s="314">
        <f t="shared" si="6"/>
        <v>796386403</v>
      </c>
      <c r="O42" s="314">
        <f>SUM(O28:O41)</f>
        <v>4618580271</v>
      </c>
    </row>
    <row r="43" spans="1:15" s="95" customFormat="1" ht="45">
      <c r="A43" s="291">
        <v>16</v>
      </c>
      <c r="B43" s="315" t="s">
        <v>970</v>
      </c>
      <c r="C43" s="308">
        <v>48447868</v>
      </c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6">
        <f>SUM(C43:N43)</f>
        <v>48447868</v>
      </c>
    </row>
    <row r="44" spans="1:15" ht="25.5">
      <c r="A44" s="291">
        <v>17</v>
      </c>
      <c r="B44" s="313" t="s">
        <v>971</v>
      </c>
      <c r="C44" s="314">
        <f>SUM(C43)</f>
        <v>48447868</v>
      </c>
      <c r="D44" s="314">
        <f aca="true" t="shared" si="7" ref="D44:O44">SUM(D43)</f>
        <v>0</v>
      </c>
      <c r="E44" s="314">
        <f t="shared" si="7"/>
        <v>0</v>
      </c>
      <c r="F44" s="314">
        <f t="shared" si="7"/>
        <v>0</v>
      </c>
      <c r="G44" s="314">
        <f t="shared" si="7"/>
        <v>0</v>
      </c>
      <c r="H44" s="314">
        <f t="shared" si="7"/>
        <v>0</v>
      </c>
      <c r="I44" s="314">
        <f t="shared" si="7"/>
        <v>0</v>
      </c>
      <c r="J44" s="314">
        <f t="shared" si="7"/>
        <v>0</v>
      </c>
      <c r="K44" s="314">
        <f t="shared" si="7"/>
        <v>0</v>
      </c>
      <c r="L44" s="314">
        <f t="shared" si="7"/>
        <v>0</v>
      </c>
      <c r="M44" s="314">
        <f t="shared" si="7"/>
        <v>0</v>
      </c>
      <c r="N44" s="314">
        <f t="shared" si="7"/>
        <v>0</v>
      </c>
      <c r="O44" s="314">
        <f t="shared" si="7"/>
        <v>48447868</v>
      </c>
    </row>
    <row r="45" spans="1:15" ht="12.75" customHeight="1">
      <c r="A45" s="291">
        <v>18</v>
      </c>
      <c r="B45" s="313" t="s">
        <v>972</v>
      </c>
      <c r="C45" s="314">
        <f>C42+C44</f>
        <v>328060868</v>
      </c>
      <c r="D45" s="314">
        <f aca="true" t="shared" si="8" ref="D45:O45">D42+D44</f>
        <v>264613000</v>
      </c>
      <c r="E45" s="314">
        <f t="shared" si="8"/>
        <v>276249954</v>
      </c>
      <c r="F45" s="314">
        <f t="shared" si="8"/>
        <v>286215000</v>
      </c>
      <c r="G45" s="314">
        <f t="shared" si="8"/>
        <v>300663000</v>
      </c>
      <c r="H45" s="314">
        <f t="shared" si="8"/>
        <v>368663000</v>
      </c>
      <c r="I45" s="314">
        <f t="shared" si="8"/>
        <v>368671000</v>
      </c>
      <c r="J45" s="314">
        <f t="shared" si="8"/>
        <v>471516914</v>
      </c>
      <c r="K45" s="314">
        <f t="shared" si="8"/>
        <v>468663000</v>
      </c>
      <c r="L45" s="314">
        <f t="shared" si="8"/>
        <v>368663000</v>
      </c>
      <c r="M45" s="314">
        <f t="shared" si="8"/>
        <v>368663000</v>
      </c>
      <c r="N45" s="314">
        <f t="shared" si="8"/>
        <v>796386403</v>
      </c>
      <c r="O45" s="314">
        <f t="shared" si="8"/>
        <v>4667028139</v>
      </c>
    </row>
    <row r="47" spans="1:15" ht="12.75">
      <c r="A47" s="447" t="s">
        <v>973</v>
      </c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316"/>
      <c r="M47" s="316"/>
      <c r="N47" s="316"/>
      <c r="O47" s="316"/>
    </row>
  </sheetData>
  <sheetProtection/>
  <mergeCells count="5">
    <mergeCell ref="A2:O2"/>
    <mergeCell ref="A3:O3"/>
    <mergeCell ref="A24:O24"/>
    <mergeCell ref="A25:O25"/>
    <mergeCell ref="A47:K4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.75390625" style="207" customWidth="1"/>
    <col min="2" max="2" width="42.75390625" style="207" customWidth="1"/>
    <col min="3" max="3" width="14.75390625" style="207" customWidth="1"/>
    <col min="4" max="4" width="4.75390625" style="207" customWidth="1"/>
    <col min="5" max="5" width="42.75390625" style="207" customWidth="1"/>
    <col min="6" max="6" width="14.75390625" style="274" customWidth="1"/>
    <col min="7" max="16384" width="9.125" style="207" customWidth="1"/>
  </cols>
  <sheetData>
    <row r="1" spans="1:6" ht="12.75">
      <c r="A1" s="207" t="s">
        <v>812</v>
      </c>
      <c r="F1" s="272" t="s">
        <v>896</v>
      </c>
    </row>
    <row r="2" ht="12.75">
      <c r="F2" s="272"/>
    </row>
    <row r="3" ht="12.75">
      <c r="F3" s="272"/>
    </row>
    <row r="4" spans="1:6" ht="15">
      <c r="A4" s="385" t="s">
        <v>897</v>
      </c>
      <c r="B4" s="385"/>
      <c r="C4" s="385"/>
      <c r="D4" s="385"/>
      <c r="E4" s="385"/>
      <c r="F4" s="385"/>
    </row>
    <row r="5" spans="1:6" ht="15">
      <c r="A5" s="385" t="s">
        <v>684</v>
      </c>
      <c r="B5" s="385"/>
      <c r="C5" s="385"/>
      <c r="D5" s="385"/>
      <c r="E5" s="385"/>
      <c r="F5" s="385"/>
    </row>
    <row r="6" spans="1:6" ht="15">
      <c r="A6" s="266"/>
      <c r="B6" s="266"/>
      <c r="C6" s="266"/>
      <c r="D6" s="266"/>
      <c r="E6" s="266"/>
      <c r="F6" s="266"/>
    </row>
    <row r="7" spans="1:6" ht="15">
      <c r="A7" s="266"/>
      <c r="B7" s="266"/>
      <c r="C7" s="266"/>
      <c r="D7" s="266"/>
      <c r="E7" s="266"/>
      <c r="F7" s="266"/>
    </row>
    <row r="8" spans="1:6" ht="12.75">
      <c r="A8" s="273"/>
      <c r="B8" s="273"/>
      <c r="C8" s="273"/>
      <c r="D8" s="273"/>
      <c r="E8" s="273"/>
      <c r="F8" s="273"/>
    </row>
    <row r="10" spans="1:6" ht="31.5" customHeight="1">
      <c r="A10" s="388" t="s">
        <v>559</v>
      </c>
      <c r="B10" s="389"/>
      <c r="C10" s="275" t="s">
        <v>560</v>
      </c>
      <c r="D10" s="388" t="s">
        <v>561</v>
      </c>
      <c r="E10" s="389"/>
      <c r="F10" s="275" t="s">
        <v>560</v>
      </c>
    </row>
    <row r="11" spans="1:6" ht="19.5" customHeight="1">
      <c r="A11" s="267">
        <v>1</v>
      </c>
      <c r="B11" s="268" t="s">
        <v>898</v>
      </c>
      <c r="C11" s="269">
        <v>435757000</v>
      </c>
      <c r="D11" s="267">
        <v>1</v>
      </c>
      <c r="E11" s="268" t="s">
        <v>61</v>
      </c>
      <c r="F11" s="269">
        <v>3450934647</v>
      </c>
    </row>
    <row r="12" spans="1:6" ht="19.5" customHeight="1">
      <c r="A12" s="267">
        <v>2</v>
      </c>
      <c r="B12" s="268" t="s">
        <v>899</v>
      </c>
      <c r="C12" s="269">
        <v>2933412531</v>
      </c>
      <c r="D12" s="267">
        <v>2</v>
      </c>
      <c r="E12" s="268" t="s">
        <v>50</v>
      </c>
      <c r="F12" s="269">
        <v>160150563</v>
      </c>
    </row>
    <row r="13" spans="1:6" ht="19.5" customHeight="1">
      <c r="A13" s="267">
        <v>3</v>
      </c>
      <c r="B13" s="268" t="s">
        <v>900</v>
      </c>
      <c r="C13" s="269">
        <v>56575400</v>
      </c>
      <c r="D13" s="267">
        <v>3</v>
      </c>
      <c r="E13" s="268" t="s">
        <v>901</v>
      </c>
      <c r="F13" s="269">
        <v>4418330</v>
      </c>
    </row>
    <row r="14" spans="1:6" ht="19.5" customHeight="1">
      <c r="A14" s="267">
        <v>4</v>
      </c>
      <c r="B14" s="268" t="s">
        <v>902</v>
      </c>
      <c r="C14" s="269">
        <v>0</v>
      </c>
      <c r="D14" s="267">
        <v>4</v>
      </c>
      <c r="E14" s="268" t="s">
        <v>903</v>
      </c>
      <c r="F14" s="269">
        <v>13553914</v>
      </c>
    </row>
    <row r="15" spans="1:6" ht="19.5" customHeight="1">
      <c r="A15" s="267">
        <v>5</v>
      </c>
      <c r="B15" s="268" t="s">
        <v>904</v>
      </c>
      <c r="C15" s="269">
        <v>6758158</v>
      </c>
      <c r="D15" s="267">
        <v>5</v>
      </c>
      <c r="E15" s="268" t="s">
        <v>905</v>
      </c>
      <c r="F15" s="269">
        <v>31400000</v>
      </c>
    </row>
    <row r="16" spans="1:6" ht="19.5" customHeight="1">
      <c r="A16" s="267">
        <v>6</v>
      </c>
      <c r="B16" s="268" t="s">
        <v>906</v>
      </c>
      <c r="C16" s="269">
        <v>34854970</v>
      </c>
      <c r="D16" s="267">
        <v>6</v>
      </c>
      <c r="E16" s="268" t="s">
        <v>907</v>
      </c>
      <c r="F16" s="269">
        <v>0</v>
      </c>
    </row>
    <row r="17" spans="1:6" ht="19.5" customHeight="1">
      <c r="A17" s="267">
        <v>7</v>
      </c>
      <c r="B17" s="268" t="s">
        <v>908</v>
      </c>
      <c r="C17" s="269">
        <v>193099395</v>
      </c>
      <c r="D17" s="267">
        <v>7</v>
      </c>
      <c r="E17" s="268" t="s">
        <v>909</v>
      </c>
      <c r="F17" s="269">
        <v>0</v>
      </c>
    </row>
    <row r="18" spans="1:6" ht="19.5" customHeight="1">
      <c r="A18" s="267">
        <v>8</v>
      </c>
      <c r="B18" s="268" t="s">
        <v>910</v>
      </c>
      <c r="C18" s="269">
        <v>0</v>
      </c>
      <c r="D18" s="267"/>
      <c r="E18" s="268"/>
      <c r="F18" s="269"/>
    </row>
    <row r="19" spans="1:6" ht="30.75" customHeight="1">
      <c r="A19" s="276"/>
      <c r="B19" s="277" t="s">
        <v>562</v>
      </c>
      <c r="C19" s="278">
        <f>SUM(C11:C18)</f>
        <v>3660457454</v>
      </c>
      <c r="D19" s="276"/>
      <c r="E19" s="277" t="s">
        <v>563</v>
      </c>
      <c r="F19" s="278">
        <f>SUM(F11:F17)</f>
        <v>3660457454</v>
      </c>
    </row>
  </sheetData>
  <sheetProtection/>
  <mergeCells count="4">
    <mergeCell ref="A5:F5"/>
    <mergeCell ref="A10:B10"/>
    <mergeCell ref="D10:E10"/>
    <mergeCell ref="A4:F4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6"/>
  <sheetViews>
    <sheetView zoomScalePageLayoutView="0" workbookViewId="0" topLeftCell="A91">
      <selection activeCell="D25" sqref="D25"/>
    </sheetView>
  </sheetViews>
  <sheetFormatPr defaultColWidth="9.00390625" defaultRowHeight="12.75" customHeight="1"/>
  <cols>
    <col min="1" max="1" width="3.00390625" style="2" customWidth="1"/>
    <col min="2" max="2" width="53.00390625" style="19" customWidth="1"/>
    <col min="3" max="3" width="10.875" style="60" bestFit="1" customWidth="1"/>
    <col min="4" max="4" width="11.00390625" style="60" bestFit="1" customWidth="1"/>
    <col min="5" max="6" width="10.875" style="2" bestFit="1" customWidth="1"/>
    <col min="7" max="16384" width="9.125" style="2" customWidth="1"/>
  </cols>
  <sheetData>
    <row r="1" spans="1:6" ht="12.75" customHeight="1">
      <c r="A1" s="2" t="s">
        <v>812</v>
      </c>
      <c r="F1" s="189" t="s">
        <v>607</v>
      </c>
    </row>
    <row r="2" spans="1:6" ht="12.75" customHeight="1">
      <c r="A2" s="390" t="s">
        <v>67</v>
      </c>
      <c r="B2" s="390"/>
      <c r="C2" s="390"/>
      <c r="D2" s="390"/>
      <c r="E2" s="390"/>
      <c r="F2" s="390"/>
    </row>
    <row r="3" spans="1:6" ht="12.75" customHeight="1">
      <c r="A3" s="390" t="s">
        <v>883</v>
      </c>
      <c r="B3" s="390"/>
      <c r="C3" s="390"/>
      <c r="D3" s="390"/>
      <c r="E3" s="390"/>
      <c r="F3" s="390"/>
    </row>
    <row r="4" spans="1:4" ht="12.75" customHeight="1">
      <c r="A4" s="357"/>
      <c r="B4" s="357"/>
      <c r="C4" s="357"/>
      <c r="D4" s="357"/>
    </row>
    <row r="5" spans="1:4" ht="12.75" customHeight="1">
      <c r="A5" s="357"/>
      <c r="B5" s="357"/>
      <c r="C5" s="357"/>
      <c r="D5" s="357"/>
    </row>
    <row r="6" spans="1:6" ht="12.75" customHeight="1">
      <c r="A6" s="4"/>
      <c r="B6" s="53" t="s">
        <v>516</v>
      </c>
      <c r="C6" s="391" t="s">
        <v>44</v>
      </c>
      <c r="D6" s="392"/>
      <c r="E6" s="393" t="s">
        <v>1035</v>
      </c>
      <c r="F6" s="394"/>
    </row>
    <row r="7" spans="1:6" ht="12.75" customHeight="1">
      <c r="A7" s="4">
        <v>1</v>
      </c>
      <c r="B7" s="20" t="s">
        <v>42</v>
      </c>
      <c r="C7" s="32"/>
      <c r="D7" s="62">
        <v>257868206</v>
      </c>
      <c r="E7" s="32"/>
      <c r="F7" s="62">
        <v>293082147</v>
      </c>
    </row>
    <row r="8" spans="1:6" ht="12.75" customHeight="1">
      <c r="A8" s="11">
        <v>2</v>
      </c>
      <c r="B8" s="20" t="s">
        <v>43</v>
      </c>
      <c r="C8" s="32"/>
      <c r="D8" s="62">
        <v>10670000</v>
      </c>
      <c r="E8" s="32"/>
      <c r="F8" s="62">
        <v>10670000</v>
      </c>
    </row>
    <row r="9" spans="1:6" ht="12.75" customHeight="1">
      <c r="A9" s="11"/>
      <c r="B9" s="20" t="s">
        <v>0</v>
      </c>
      <c r="C9" s="32"/>
      <c r="D9" s="62">
        <f>D7+D8</f>
        <v>268538206</v>
      </c>
      <c r="E9" s="32"/>
      <c r="F9" s="62">
        <f>F7+F8</f>
        <v>303752147</v>
      </c>
    </row>
    <row r="10" spans="1:6" ht="12.75" customHeight="1">
      <c r="A10" s="11">
        <v>3</v>
      </c>
      <c r="B10" s="20" t="s">
        <v>14</v>
      </c>
      <c r="C10" s="32"/>
      <c r="D10" s="62">
        <f>C11</f>
        <v>59223168</v>
      </c>
      <c r="E10" s="32"/>
      <c r="F10" s="62">
        <f>E11</f>
        <v>125144485</v>
      </c>
    </row>
    <row r="11" spans="1:6" s="19" customFormat="1" ht="12.75" customHeight="1">
      <c r="A11" s="39"/>
      <c r="B11" s="18" t="s">
        <v>8</v>
      </c>
      <c r="C11" s="37">
        <f>SUM(C12:C14)</f>
        <v>59223168</v>
      </c>
      <c r="D11" s="37"/>
      <c r="E11" s="37">
        <f>SUM(E12:E14)</f>
        <v>125144485</v>
      </c>
      <c r="F11" s="37"/>
    </row>
    <row r="12" spans="1:6" ht="12.75" customHeight="1">
      <c r="A12" s="11"/>
      <c r="B12" s="17" t="s">
        <v>500</v>
      </c>
      <c r="C12" s="22">
        <v>14000000</v>
      </c>
      <c r="D12" s="62"/>
      <c r="E12" s="22">
        <v>14000000</v>
      </c>
      <c r="F12" s="62"/>
    </row>
    <row r="13" spans="1:6" ht="12.75" customHeight="1">
      <c r="A13" s="11"/>
      <c r="B13" s="18" t="s">
        <v>501</v>
      </c>
      <c r="C13" s="22">
        <v>39563000</v>
      </c>
      <c r="D13" s="62"/>
      <c r="E13" s="22">
        <v>101472960</v>
      </c>
      <c r="F13" s="62"/>
    </row>
    <row r="14" spans="1:6" ht="12.75" customHeight="1">
      <c r="A14" s="11"/>
      <c r="B14" s="18" t="s">
        <v>692</v>
      </c>
      <c r="C14" s="22">
        <v>5660168</v>
      </c>
      <c r="D14" s="62"/>
      <c r="E14" s="22">
        <v>9671525</v>
      </c>
      <c r="F14" s="62"/>
    </row>
    <row r="15" spans="1:6" ht="12.75" customHeight="1">
      <c r="A15" s="11"/>
      <c r="B15" s="20" t="s">
        <v>23</v>
      </c>
      <c r="C15" s="32"/>
      <c r="D15" s="62">
        <f>D9+D10</f>
        <v>327761374</v>
      </c>
      <c r="E15" s="32"/>
      <c r="F15" s="62">
        <f>F9+F10</f>
        <v>428896632</v>
      </c>
    </row>
    <row r="16" spans="1:6" ht="12.75" customHeight="1">
      <c r="A16" s="11">
        <v>4</v>
      </c>
      <c r="B16" s="20" t="s">
        <v>16</v>
      </c>
      <c r="C16" s="32"/>
      <c r="D16" s="62">
        <f>SUM(C28:C29)</f>
        <v>800550000</v>
      </c>
      <c r="E16" s="32"/>
      <c r="F16" s="62">
        <f>SUM(E28:E29)</f>
        <v>830550000</v>
      </c>
    </row>
    <row r="17" spans="1:6" ht="12.75" customHeight="1">
      <c r="A17" s="26"/>
      <c r="B17" s="18" t="s">
        <v>623</v>
      </c>
      <c r="C17" s="22">
        <v>450000000</v>
      </c>
      <c r="D17" s="22"/>
      <c r="E17" s="22">
        <v>465000000</v>
      </c>
      <c r="F17" s="22"/>
    </row>
    <row r="18" spans="1:6" ht="12.75" customHeight="1">
      <c r="A18" s="26"/>
      <c r="B18" s="18" t="s">
        <v>624</v>
      </c>
      <c r="C18" s="22">
        <v>155000000</v>
      </c>
      <c r="D18" s="22"/>
      <c r="E18" s="22">
        <v>159000000</v>
      </c>
      <c r="F18" s="22"/>
    </row>
    <row r="19" spans="1:6" ht="12.75" customHeight="1">
      <c r="A19" s="26"/>
      <c r="B19" s="18" t="s">
        <v>625</v>
      </c>
      <c r="C19" s="22">
        <v>120000000</v>
      </c>
      <c r="D19" s="22"/>
      <c r="E19" s="22">
        <v>120000000</v>
      </c>
      <c r="F19" s="22"/>
    </row>
    <row r="20" spans="1:6" ht="12.75" customHeight="1">
      <c r="A20" s="26"/>
      <c r="B20" s="18" t="s">
        <v>626</v>
      </c>
      <c r="C20" s="22">
        <v>22000000</v>
      </c>
      <c r="D20" s="22"/>
      <c r="E20" s="22">
        <v>29000000</v>
      </c>
      <c r="F20" s="22"/>
    </row>
    <row r="21" spans="1:6" ht="12.75" customHeight="1">
      <c r="A21" s="26"/>
      <c r="B21" s="18" t="s">
        <v>627</v>
      </c>
      <c r="C21" s="22">
        <v>9000000</v>
      </c>
      <c r="D21" s="22"/>
      <c r="E21" s="22">
        <v>9000000</v>
      </c>
      <c r="F21" s="22"/>
    </row>
    <row r="22" spans="1:6" s="56" customFormat="1" ht="12.75" customHeight="1">
      <c r="A22" s="85"/>
      <c r="B22" s="28" t="s">
        <v>628</v>
      </c>
      <c r="C22" s="55">
        <f>SUM(C17:C21)</f>
        <v>756000000</v>
      </c>
      <c r="D22" s="29"/>
      <c r="E22" s="55">
        <f>SUM(E17:E21)</f>
        <v>782000000</v>
      </c>
      <c r="F22" s="29"/>
    </row>
    <row r="23" spans="1:6" ht="12.75" customHeight="1">
      <c r="A23" s="26"/>
      <c r="B23" s="18" t="s">
        <v>10</v>
      </c>
      <c r="C23" s="22">
        <v>4000000</v>
      </c>
      <c r="D23" s="22"/>
      <c r="E23" s="22">
        <v>4000000</v>
      </c>
      <c r="F23" s="22"/>
    </row>
    <row r="24" spans="1:6" ht="12.75" customHeight="1">
      <c r="A24" s="26"/>
      <c r="B24" s="18" t="s">
        <v>26</v>
      </c>
      <c r="C24" s="22">
        <v>40000000</v>
      </c>
      <c r="D24" s="22"/>
      <c r="E24" s="22">
        <v>44000000</v>
      </c>
      <c r="F24" s="22"/>
    </row>
    <row r="25" spans="1:6" ht="12.75" customHeight="1">
      <c r="A25" s="26"/>
      <c r="B25" s="18" t="s">
        <v>11</v>
      </c>
      <c r="C25" s="22">
        <v>0</v>
      </c>
      <c r="D25" s="22"/>
      <c r="E25" s="22">
        <v>0</v>
      </c>
      <c r="F25" s="22"/>
    </row>
    <row r="26" spans="1:6" ht="12.75" customHeight="1">
      <c r="A26" s="26"/>
      <c r="B26" s="18" t="s">
        <v>22</v>
      </c>
      <c r="C26" s="22">
        <v>250000</v>
      </c>
      <c r="D26" s="22"/>
      <c r="E26" s="22">
        <v>250000</v>
      </c>
      <c r="F26" s="22"/>
    </row>
    <row r="27" spans="1:6" ht="12.75" customHeight="1">
      <c r="A27" s="26"/>
      <c r="B27" s="18" t="s">
        <v>86</v>
      </c>
      <c r="C27" s="22">
        <v>250000</v>
      </c>
      <c r="D27" s="22"/>
      <c r="E27" s="22">
        <v>250000</v>
      </c>
      <c r="F27" s="22"/>
    </row>
    <row r="28" spans="1:6" s="56" customFormat="1" ht="12.75" customHeight="1">
      <c r="A28" s="85"/>
      <c r="B28" s="28" t="s">
        <v>503</v>
      </c>
      <c r="C28" s="38">
        <f>SUM(C22:C27)</f>
        <v>800500000</v>
      </c>
      <c r="D28" s="29"/>
      <c r="E28" s="38">
        <f>SUM(E22:E27)</f>
        <v>830500000</v>
      </c>
      <c r="F28" s="29"/>
    </row>
    <row r="29" spans="1:6" ht="12.75" customHeight="1">
      <c r="A29" s="26"/>
      <c r="B29" s="18" t="s">
        <v>68</v>
      </c>
      <c r="C29" s="37">
        <v>50000</v>
      </c>
      <c r="D29" s="22"/>
      <c r="E29" s="37">
        <v>50000</v>
      </c>
      <c r="F29" s="22"/>
    </row>
    <row r="30" spans="1:6" ht="12.75" customHeight="1">
      <c r="A30" s="11">
        <v>5</v>
      </c>
      <c r="B30" s="20" t="s">
        <v>27</v>
      </c>
      <c r="C30" s="32"/>
      <c r="D30" s="21">
        <f>C31+C34+C51+C54</f>
        <v>459169500</v>
      </c>
      <c r="E30" s="32"/>
      <c r="F30" s="21">
        <f>E31+E34+E51+E54</f>
        <v>2996746089</v>
      </c>
    </row>
    <row r="31" spans="1:6" ht="12.75" customHeight="1">
      <c r="A31" s="26"/>
      <c r="B31" s="18" t="s">
        <v>629</v>
      </c>
      <c r="C31" s="37">
        <f>SUM(C32:C33)</f>
        <v>5000000</v>
      </c>
      <c r="D31" s="22"/>
      <c r="E31" s="37">
        <f>SUM(E32:E33)</f>
        <v>45575400</v>
      </c>
      <c r="F31" s="22"/>
    </row>
    <row r="32" spans="1:6" ht="12.75" customHeight="1">
      <c r="A32" s="26"/>
      <c r="B32" s="18" t="s">
        <v>15</v>
      </c>
      <c r="C32" s="22">
        <v>5000000</v>
      </c>
      <c r="D32" s="22"/>
      <c r="E32" s="22">
        <v>45575400</v>
      </c>
      <c r="F32" s="22"/>
    </row>
    <row r="33" spans="1:6" ht="12.75" customHeight="1">
      <c r="A33" s="26"/>
      <c r="B33" s="18" t="s">
        <v>28</v>
      </c>
      <c r="C33" s="22"/>
      <c r="D33" s="22"/>
      <c r="E33" s="22"/>
      <c r="F33" s="22"/>
    </row>
    <row r="34" spans="1:6" ht="12.75" customHeight="1">
      <c r="A34" s="26"/>
      <c r="B34" s="18" t="s">
        <v>933</v>
      </c>
      <c r="C34" s="22">
        <v>11000000</v>
      </c>
      <c r="D34" s="22"/>
      <c r="E34" s="22">
        <v>11000000</v>
      </c>
      <c r="F34" s="22"/>
    </row>
    <row r="35" spans="1:6" ht="12.75" customHeight="1">
      <c r="A35" s="26"/>
      <c r="B35" s="20" t="s">
        <v>29</v>
      </c>
      <c r="C35" s="61"/>
      <c r="D35" s="22"/>
      <c r="E35" s="61"/>
      <c r="F35" s="22"/>
    </row>
    <row r="36" spans="1:6" ht="12.75" customHeight="1">
      <c r="A36" s="26"/>
      <c r="B36" s="18" t="s">
        <v>866</v>
      </c>
      <c r="C36" s="37">
        <v>375691000</v>
      </c>
      <c r="D36" s="22"/>
      <c r="E36" s="37">
        <v>370230000</v>
      </c>
      <c r="F36" s="22"/>
    </row>
    <row r="37" spans="1:6" ht="11.25">
      <c r="A37" s="26"/>
      <c r="B37" s="18" t="s">
        <v>867</v>
      </c>
      <c r="C37" s="37">
        <v>56450500</v>
      </c>
      <c r="D37" s="22"/>
      <c r="E37" s="37">
        <v>56450500</v>
      </c>
      <c r="F37" s="22"/>
    </row>
    <row r="38" spans="1:6" ht="11.25">
      <c r="A38" s="26"/>
      <c r="B38" s="18" t="s">
        <v>1088</v>
      </c>
      <c r="C38" s="37"/>
      <c r="D38" s="22"/>
      <c r="E38" s="37">
        <v>116678000</v>
      </c>
      <c r="F38" s="22"/>
    </row>
    <row r="39" spans="1:6" ht="11.25">
      <c r="A39" s="26"/>
      <c r="B39" s="59" t="s">
        <v>884</v>
      </c>
      <c r="C39" s="37">
        <v>2476000</v>
      </c>
      <c r="D39" s="22"/>
      <c r="E39" s="37">
        <v>2476000</v>
      </c>
      <c r="F39" s="22"/>
    </row>
    <row r="40" spans="1:6" ht="11.25">
      <c r="A40" s="26"/>
      <c r="B40" s="17" t="s">
        <v>736</v>
      </c>
      <c r="C40" s="37">
        <v>1440000</v>
      </c>
      <c r="D40" s="22"/>
      <c r="E40" s="37">
        <v>1440000</v>
      </c>
      <c r="F40" s="22"/>
    </row>
    <row r="41" spans="1:6" ht="11.25">
      <c r="A41" s="26"/>
      <c r="B41" s="17" t="s">
        <v>1089</v>
      </c>
      <c r="C41" s="37"/>
      <c r="D41" s="22"/>
      <c r="E41" s="37">
        <v>463358220</v>
      </c>
      <c r="F41" s="22"/>
    </row>
    <row r="42" spans="1:6" ht="11.25">
      <c r="A42" s="26"/>
      <c r="B42" s="17" t="s">
        <v>1090</v>
      </c>
      <c r="C42" s="37"/>
      <c r="D42" s="22"/>
      <c r="E42" s="37">
        <v>18643600</v>
      </c>
      <c r="F42" s="22"/>
    </row>
    <row r="43" spans="1:6" ht="11.25">
      <c r="A43" s="26"/>
      <c r="B43" s="17" t="s">
        <v>1052</v>
      </c>
      <c r="C43" s="37"/>
      <c r="D43" s="22"/>
      <c r="E43" s="37">
        <v>115260650</v>
      </c>
      <c r="F43" s="22"/>
    </row>
    <row r="44" spans="1:6" ht="11.25">
      <c r="A44" s="26"/>
      <c r="B44" s="17" t="s">
        <v>1053</v>
      </c>
      <c r="C44" s="37"/>
      <c r="D44" s="22"/>
      <c r="E44" s="37">
        <v>589813550</v>
      </c>
      <c r="F44" s="22"/>
    </row>
    <row r="45" spans="1:6" ht="11.25">
      <c r="A45" s="26"/>
      <c r="B45" s="17" t="s">
        <v>1054</v>
      </c>
      <c r="C45" s="37"/>
      <c r="D45" s="22"/>
      <c r="E45" s="37">
        <v>550909170</v>
      </c>
      <c r="F45" s="22"/>
    </row>
    <row r="46" spans="1:6" ht="11.25">
      <c r="A46" s="26"/>
      <c r="B46" s="17" t="s">
        <v>1091</v>
      </c>
      <c r="C46" s="37"/>
      <c r="D46" s="22"/>
      <c r="E46" s="37">
        <v>217468450</v>
      </c>
      <c r="F46" s="22"/>
    </row>
    <row r="47" spans="1:6" ht="11.25">
      <c r="A47" s="26"/>
      <c r="B47" s="17" t="s">
        <v>1055</v>
      </c>
      <c r="C47" s="37"/>
      <c r="D47" s="22"/>
      <c r="E47" s="37">
        <v>396723800</v>
      </c>
      <c r="F47" s="22"/>
    </row>
    <row r="48" spans="1:6" s="56" customFormat="1" ht="11.25">
      <c r="A48" s="85"/>
      <c r="B48" s="28" t="s">
        <v>91</v>
      </c>
      <c r="C48" s="38">
        <f>SUM(C36:C40)</f>
        <v>436057500</v>
      </c>
      <c r="D48" s="29"/>
      <c r="E48" s="38">
        <f>SUM(E36:E47)</f>
        <v>2899451940</v>
      </c>
      <c r="F48" s="29"/>
    </row>
    <row r="49" spans="1:6" s="56" customFormat="1" ht="11.25">
      <c r="A49" s="85"/>
      <c r="B49" s="59" t="s">
        <v>1036</v>
      </c>
      <c r="C49" s="38"/>
      <c r="D49" s="29"/>
      <c r="E49" s="37">
        <v>33960591</v>
      </c>
      <c r="F49" s="29"/>
    </row>
    <row r="50" spans="1:6" s="56" customFormat="1" ht="11.25">
      <c r="A50" s="85"/>
      <c r="B50" s="58" t="s">
        <v>504</v>
      </c>
      <c r="C50" s="38"/>
      <c r="D50" s="29"/>
      <c r="E50" s="38">
        <f>SUM(E49)</f>
        <v>33960591</v>
      </c>
      <c r="F50" s="29"/>
    </row>
    <row r="51" spans="1:6" ht="11.25">
      <c r="A51" s="26"/>
      <c r="B51" s="17" t="s">
        <v>37</v>
      </c>
      <c r="C51" s="37">
        <f>C48</f>
        <v>436057500</v>
      </c>
      <c r="D51" s="22"/>
      <c r="E51" s="37">
        <f>E48+E50</f>
        <v>2933412531</v>
      </c>
      <c r="F51" s="22"/>
    </row>
    <row r="52" spans="1:6" ht="11.25">
      <c r="A52" s="26"/>
      <c r="B52" s="59" t="s">
        <v>874</v>
      </c>
      <c r="C52" s="37">
        <v>1000000</v>
      </c>
      <c r="D52" s="22"/>
      <c r="E52" s="37">
        <v>646158</v>
      </c>
      <c r="F52" s="22"/>
    </row>
    <row r="53" spans="1:6" ht="11.25">
      <c r="A53" s="26"/>
      <c r="B53" s="59" t="s">
        <v>1024</v>
      </c>
      <c r="C53" s="37">
        <v>6112000</v>
      </c>
      <c r="D53" s="22"/>
      <c r="E53" s="37">
        <v>6112000</v>
      </c>
      <c r="F53" s="22"/>
    </row>
    <row r="54" spans="1:6" s="19" customFormat="1" ht="12.75" customHeight="1">
      <c r="A54" s="147"/>
      <c r="B54" s="18" t="s">
        <v>38</v>
      </c>
      <c r="C54" s="37">
        <f>SUM(C52:C53)</f>
        <v>7112000</v>
      </c>
      <c r="D54" s="22"/>
      <c r="E54" s="37">
        <f>SUM(E52:E53)</f>
        <v>6758158</v>
      </c>
      <c r="F54" s="22"/>
    </row>
    <row r="55" spans="1:6" ht="11.25">
      <c r="A55" s="11">
        <v>6</v>
      </c>
      <c r="B55" s="20" t="s">
        <v>30</v>
      </c>
      <c r="C55" s="32"/>
      <c r="D55" s="21">
        <f>C56+C73</f>
        <v>2165057903</v>
      </c>
      <c r="E55" s="32"/>
      <c r="F55" s="21">
        <f>E56+E72+E73</f>
        <v>2159077442</v>
      </c>
    </row>
    <row r="56" spans="1:6" ht="11.25">
      <c r="A56" s="26"/>
      <c r="B56" s="18" t="s">
        <v>6</v>
      </c>
      <c r="C56" s="37">
        <f>SUM(C57:C65)</f>
        <v>1761300903</v>
      </c>
      <c r="D56" s="21"/>
      <c r="E56" s="37">
        <f>SUM(E57:E65)+E71</f>
        <v>1722717504</v>
      </c>
      <c r="F56" s="21"/>
    </row>
    <row r="57" spans="1:6" ht="13.5" customHeight="1">
      <c r="A57" s="26"/>
      <c r="B57" s="18" t="s">
        <v>87</v>
      </c>
      <c r="C57" s="23">
        <v>414464013</v>
      </c>
      <c r="D57" s="21"/>
      <c r="E57" s="37">
        <v>414464013</v>
      </c>
      <c r="F57" s="21"/>
    </row>
    <row r="58" spans="1:6" ht="13.5" customHeight="1">
      <c r="A58" s="26"/>
      <c r="B58" s="17" t="s">
        <v>354</v>
      </c>
      <c r="C58" s="23">
        <v>308542604</v>
      </c>
      <c r="D58" s="21"/>
      <c r="E58" s="37">
        <v>324558097</v>
      </c>
      <c r="F58" s="21"/>
    </row>
    <row r="59" spans="1:6" ht="22.5">
      <c r="A59" s="26"/>
      <c r="B59" s="17" t="s">
        <v>88</v>
      </c>
      <c r="C59" s="23">
        <v>572127574</v>
      </c>
      <c r="D59" s="21"/>
      <c r="E59" s="37">
        <v>605337038</v>
      </c>
      <c r="F59" s="21"/>
    </row>
    <row r="60" spans="1:6" ht="11.25">
      <c r="A60" s="26"/>
      <c r="B60" s="17" t="s">
        <v>1037</v>
      </c>
      <c r="C60" s="23"/>
      <c r="D60" s="21"/>
      <c r="E60" s="37">
        <v>38766200</v>
      </c>
      <c r="F60" s="21"/>
    </row>
    <row r="61" spans="1:6" ht="11.25">
      <c r="A61" s="26"/>
      <c r="B61" s="17" t="s">
        <v>1038</v>
      </c>
      <c r="C61" s="23"/>
      <c r="D61" s="21"/>
      <c r="E61" s="37">
        <v>6449384</v>
      </c>
      <c r="F61" s="21"/>
    </row>
    <row r="62" spans="1:6" ht="11.25">
      <c r="A62" s="26"/>
      <c r="B62" s="17" t="s">
        <v>89</v>
      </c>
      <c r="C62" s="23">
        <v>29007300</v>
      </c>
      <c r="D62" s="21"/>
      <c r="E62" s="37">
        <v>29007300</v>
      </c>
      <c r="F62" s="21"/>
    </row>
    <row r="63" spans="1:6" ht="11.25">
      <c r="A63" s="26"/>
      <c r="B63" s="59" t="s">
        <v>1026</v>
      </c>
      <c r="C63" s="23"/>
      <c r="D63" s="21"/>
      <c r="E63" s="37">
        <v>5128979</v>
      </c>
      <c r="F63" s="21"/>
    </row>
    <row r="64" spans="1:6" ht="11.25">
      <c r="A64" s="26"/>
      <c r="B64" s="59" t="s">
        <v>1056</v>
      </c>
      <c r="C64" s="23"/>
      <c r="D64" s="21"/>
      <c r="E64" s="37">
        <v>1144656</v>
      </c>
      <c r="F64" s="21"/>
    </row>
    <row r="65" spans="1:6" s="19" customFormat="1" ht="11.25">
      <c r="A65" s="26"/>
      <c r="B65" s="17" t="s">
        <v>90</v>
      </c>
      <c r="C65" s="23">
        <f>SUM(C66)</f>
        <v>437159412</v>
      </c>
      <c r="D65" s="21"/>
      <c r="E65" s="37">
        <f>SUM(E66:E70)</f>
        <v>295036891</v>
      </c>
      <c r="F65" s="21"/>
    </row>
    <row r="66" spans="1:6" s="19" customFormat="1" ht="22.5">
      <c r="A66" s="26"/>
      <c r="B66" s="17" t="s">
        <v>885</v>
      </c>
      <c r="C66" s="23">
        <v>437159412</v>
      </c>
      <c r="D66" s="21"/>
      <c r="E66" s="37">
        <v>247066146</v>
      </c>
      <c r="F66" s="21"/>
    </row>
    <row r="67" spans="1:6" s="19" customFormat="1" ht="11.25">
      <c r="A67" s="26"/>
      <c r="B67" s="17" t="s">
        <v>1039</v>
      </c>
      <c r="C67" s="23"/>
      <c r="D67" s="21"/>
      <c r="E67" s="23">
        <v>12878364</v>
      </c>
      <c r="F67" s="21"/>
    </row>
    <row r="68" spans="1:6" s="19" customFormat="1" ht="11.25">
      <c r="A68" s="26"/>
      <c r="B68" s="17" t="s">
        <v>1057</v>
      </c>
      <c r="C68" s="23"/>
      <c r="D68" s="21"/>
      <c r="E68" s="23">
        <v>1882700</v>
      </c>
      <c r="F68" s="21"/>
    </row>
    <row r="69" spans="1:6" s="19" customFormat="1" ht="11.25">
      <c r="A69" s="26"/>
      <c r="B69" s="17" t="s">
        <v>1058</v>
      </c>
      <c r="C69" s="23"/>
      <c r="D69" s="21"/>
      <c r="E69" s="23">
        <v>26899681</v>
      </c>
      <c r="F69" s="21"/>
    </row>
    <row r="70" spans="1:6" s="19" customFormat="1" ht="11.25">
      <c r="A70" s="26"/>
      <c r="B70" s="17" t="s">
        <v>1092</v>
      </c>
      <c r="C70" s="23"/>
      <c r="D70" s="21"/>
      <c r="E70" s="23">
        <v>6310000</v>
      </c>
      <c r="F70" s="21"/>
    </row>
    <row r="71" spans="1:6" s="19" customFormat="1" ht="11.25">
      <c r="A71" s="26"/>
      <c r="B71" s="17" t="s">
        <v>1059</v>
      </c>
      <c r="C71" s="23"/>
      <c r="D71" s="21"/>
      <c r="E71" s="23">
        <v>2824946</v>
      </c>
      <c r="F71" s="21"/>
    </row>
    <row r="72" spans="1:6" s="19" customFormat="1" ht="11.25">
      <c r="A72" s="26"/>
      <c r="B72" s="17" t="s">
        <v>364</v>
      </c>
      <c r="C72" s="23"/>
      <c r="D72" s="21"/>
      <c r="E72" s="23">
        <v>602938</v>
      </c>
      <c r="F72" s="21"/>
    </row>
    <row r="73" spans="1:6" ht="12.75" customHeight="1">
      <c r="A73" s="26"/>
      <c r="B73" s="17" t="s">
        <v>40</v>
      </c>
      <c r="C73" s="37">
        <f>SUM(C74:C75)</f>
        <v>403757000</v>
      </c>
      <c r="D73" s="21"/>
      <c r="E73" s="37">
        <f>SUM(E74:E77)</f>
        <v>435757000</v>
      </c>
      <c r="F73" s="21"/>
    </row>
    <row r="74" spans="1:6" ht="12.75" customHeight="1">
      <c r="A74" s="26"/>
      <c r="B74" s="17" t="s">
        <v>39</v>
      </c>
      <c r="C74" s="37">
        <v>18757000</v>
      </c>
      <c r="D74" s="21"/>
      <c r="E74" s="37">
        <v>18757000</v>
      </c>
      <c r="F74" s="21"/>
    </row>
    <row r="75" spans="1:6" ht="12.75" customHeight="1">
      <c r="A75" s="40"/>
      <c r="B75" s="17" t="s">
        <v>862</v>
      </c>
      <c r="C75" s="37">
        <v>385000000</v>
      </c>
      <c r="D75" s="21"/>
      <c r="E75" s="37">
        <v>385000000</v>
      </c>
      <c r="F75" s="21"/>
    </row>
    <row r="76" spans="1:6" ht="12.75" customHeight="1">
      <c r="A76" s="40"/>
      <c r="B76" s="17" t="s">
        <v>1060</v>
      </c>
      <c r="C76" s="37"/>
      <c r="D76" s="21"/>
      <c r="E76" s="37">
        <v>30000000</v>
      </c>
      <c r="F76" s="21"/>
    </row>
    <row r="77" spans="1:6" ht="12.75" customHeight="1">
      <c r="A77" s="40"/>
      <c r="B77" s="17" t="s">
        <v>1102</v>
      </c>
      <c r="C77" s="37"/>
      <c r="D77" s="21"/>
      <c r="E77" s="37">
        <v>2000000</v>
      </c>
      <c r="F77" s="21"/>
    </row>
    <row r="78" spans="1:6" ht="14.25" customHeight="1">
      <c r="A78" s="11">
        <v>7</v>
      </c>
      <c r="B78" s="20" t="s">
        <v>31</v>
      </c>
      <c r="C78" s="32"/>
      <c r="D78" s="21">
        <f>C104+C110</f>
        <v>136327257</v>
      </c>
      <c r="E78" s="32"/>
      <c r="F78" s="21">
        <f>E104+E110</f>
        <v>1011730932</v>
      </c>
    </row>
    <row r="79" spans="1:6" ht="14.25" customHeight="1">
      <c r="A79" s="26"/>
      <c r="B79" s="18" t="s">
        <v>41</v>
      </c>
      <c r="C79" s="37">
        <v>51900000</v>
      </c>
      <c r="D79" s="22"/>
      <c r="E79" s="37">
        <v>51900000</v>
      </c>
      <c r="F79" s="22"/>
    </row>
    <row r="80" spans="1:6" ht="19.5">
      <c r="A80" s="26"/>
      <c r="B80" s="36" t="s">
        <v>886</v>
      </c>
      <c r="C80" s="37">
        <v>16207000</v>
      </c>
      <c r="D80" s="22"/>
      <c r="E80" s="37">
        <v>16207000</v>
      </c>
      <c r="F80" s="22"/>
    </row>
    <row r="81" spans="1:6" ht="11.25">
      <c r="A81" s="26"/>
      <c r="B81" s="59" t="s">
        <v>887</v>
      </c>
      <c r="C81" s="37">
        <v>1980000</v>
      </c>
      <c r="D81" s="22"/>
      <c r="E81" s="37">
        <v>1980000</v>
      </c>
      <c r="F81" s="22"/>
    </row>
    <row r="82" spans="1:6" ht="11.25">
      <c r="A82" s="26"/>
      <c r="B82" s="59" t="s">
        <v>860</v>
      </c>
      <c r="C82" s="37">
        <v>448000</v>
      </c>
      <c r="D82" s="22"/>
      <c r="E82" s="37">
        <v>448000</v>
      </c>
      <c r="F82" s="22"/>
    </row>
    <row r="83" spans="1:6" ht="11.25">
      <c r="A83" s="26"/>
      <c r="B83" s="59" t="s">
        <v>876</v>
      </c>
      <c r="C83" s="37">
        <v>58762051</v>
      </c>
      <c r="D83" s="22"/>
      <c r="E83" s="37">
        <v>7748180</v>
      </c>
      <c r="F83" s="22"/>
    </row>
    <row r="84" spans="1:6" ht="11.25">
      <c r="A84" s="26"/>
      <c r="B84" s="59" t="s">
        <v>1026</v>
      </c>
      <c r="C84" s="37">
        <v>5704171</v>
      </c>
      <c r="D84" s="22"/>
      <c r="E84" s="37">
        <v>559336</v>
      </c>
      <c r="F84" s="22"/>
    </row>
    <row r="85" spans="1:6" ht="11.25">
      <c r="A85" s="26"/>
      <c r="B85" s="59" t="s">
        <v>1040</v>
      </c>
      <c r="C85" s="37"/>
      <c r="D85" s="22"/>
      <c r="E85" s="37">
        <v>250000</v>
      </c>
      <c r="F85" s="22"/>
    </row>
    <row r="86" spans="1:6" ht="11.25">
      <c r="A86" s="26"/>
      <c r="B86" s="59" t="s">
        <v>1061</v>
      </c>
      <c r="C86" s="37"/>
      <c r="D86" s="22"/>
      <c r="E86" s="37">
        <v>4448934</v>
      </c>
      <c r="F86" s="22"/>
    </row>
    <row r="87" spans="1:6" ht="11.25">
      <c r="A87" s="26"/>
      <c r="B87" s="59" t="s">
        <v>1062</v>
      </c>
      <c r="C87" s="37"/>
      <c r="D87" s="22"/>
      <c r="E87" s="37">
        <v>4500000</v>
      </c>
      <c r="F87" s="22"/>
    </row>
    <row r="88" spans="1:6" ht="11.25">
      <c r="A88" s="26"/>
      <c r="B88" s="18" t="s">
        <v>866</v>
      </c>
      <c r="C88" s="37"/>
      <c r="D88" s="22"/>
      <c r="E88" s="37">
        <v>5461000</v>
      </c>
      <c r="F88" s="22"/>
    </row>
    <row r="89" spans="1:6" ht="11.25">
      <c r="A89" s="26"/>
      <c r="B89" s="17" t="s">
        <v>1089</v>
      </c>
      <c r="C89" s="37"/>
      <c r="D89" s="22"/>
      <c r="E89" s="37">
        <v>2684780</v>
      </c>
      <c r="F89" s="22"/>
    </row>
    <row r="90" spans="1:6" ht="11.25">
      <c r="A90" s="26"/>
      <c r="B90" s="17" t="s">
        <v>1054</v>
      </c>
      <c r="C90" s="37"/>
      <c r="D90" s="22"/>
      <c r="E90" s="37">
        <v>1560830</v>
      </c>
      <c r="F90" s="22"/>
    </row>
    <row r="91" spans="1:6" ht="11.25">
      <c r="A91" s="26"/>
      <c r="B91" s="59" t="s">
        <v>1063</v>
      </c>
      <c r="C91" s="37"/>
      <c r="D91" s="22"/>
      <c r="E91" s="37">
        <v>6350000</v>
      </c>
      <c r="F91" s="22"/>
    </row>
    <row r="92" spans="1:6" ht="11.25">
      <c r="A92" s="26"/>
      <c r="B92" s="59" t="s">
        <v>1093</v>
      </c>
      <c r="C92" s="37"/>
      <c r="D92" s="22"/>
      <c r="E92" s="37">
        <v>950000</v>
      </c>
      <c r="F92" s="22"/>
    </row>
    <row r="93" spans="1:6" s="56" customFormat="1" ht="11.25">
      <c r="A93" s="85"/>
      <c r="B93" s="58" t="s">
        <v>91</v>
      </c>
      <c r="C93" s="38">
        <f>SUM(C79:C84)</f>
        <v>135001222</v>
      </c>
      <c r="D93" s="29"/>
      <c r="E93" s="38">
        <f>SUM(E79:E92)</f>
        <v>105048060</v>
      </c>
      <c r="F93" s="29"/>
    </row>
    <row r="94" spans="1:6" s="56" customFormat="1" ht="11.25">
      <c r="A94" s="85"/>
      <c r="B94" s="59" t="s">
        <v>1094</v>
      </c>
      <c r="C94" s="37"/>
      <c r="D94" s="22"/>
      <c r="E94" s="37">
        <v>1064300</v>
      </c>
      <c r="F94" s="29"/>
    </row>
    <row r="95" spans="1:6" ht="11.25">
      <c r="A95" s="26"/>
      <c r="B95" s="59" t="s">
        <v>698</v>
      </c>
      <c r="C95" s="37">
        <v>974303</v>
      </c>
      <c r="D95" s="22"/>
      <c r="E95" s="37">
        <v>2737278</v>
      </c>
      <c r="F95" s="22"/>
    </row>
    <row r="96" spans="1:6" ht="11.25">
      <c r="A96" s="26"/>
      <c r="B96" s="59" t="s">
        <v>1095</v>
      </c>
      <c r="C96" s="37"/>
      <c r="D96" s="22"/>
      <c r="E96" s="37">
        <v>3810000</v>
      </c>
      <c r="F96" s="22"/>
    </row>
    <row r="97" spans="1:6" ht="11.25">
      <c r="A97" s="26"/>
      <c r="B97" s="59" t="s">
        <v>696</v>
      </c>
      <c r="C97" s="37">
        <v>351732</v>
      </c>
      <c r="D97" s="22"/>
      <c r="E97" s="37">
        <v>351732</v>
      </c>
      <c r="F97" s="22"/>
    </row>
    <row r="98" spans="1:6" ht="11.25">
      <c r="A98" s="26"/>
      <c r="B98" s="59" t="s">
        <v>1064</v>
      </c>
      <c r="C98" s="37"/>
      <c r="D98" s="22"/>
      <c r="E98" s="37">
        <v>25400</v>
      </c>
      <c r="F98" s="22"/>
    </row>
    <row r="99" spans="1:6" ht="11.25">
      <c r="A99" s="26"/>
      <c r="B99" s="59" t="s">
        <v>1041</v>
      </c>
      <c r="C99" s="37"/>
      <c r="D99" s="22"/>
      <c r="E99" s="37">
        <v>100000</v>
      </c>
      <c r="F99" s="22"/>
    </row>
    <row r="100" spans="1:6" ht="11.25">
      <c r="A100" s="26"/>
      <c r="B100" s="59" t="s">
        <v>1065</v>
      </c>
      <c r="C100" s="37"/>
      <c r="D100" s="22"/>
      <c r="E100" s="37">
        <v>5000000</v>
      </c>
      <c r="F100" s="22"/>
    </row>
    <row r="101" spans="1:6" ht="11.25">
      <c r="A101" s="26"/>
      <c r="B101" s="59" t="s">
        <v>1036</v>
      </c>
      <c r="C101" s="37"/>
      <c r="D101" s="22"/>
      <c r="E101" s="37">
        <v>887619969</v>
      </c>
      <c r="F101" s="22"/>
    </row>
    <row r="102" spans="1:6" ht="11.25">
      <c r="A102" s="26"/>
      <c r="B102" s="59" t="s">
        <v>1066</v>
      </c>
      <c r="C102" s="37"/>
      <c r="D102" s="22"/>
      <c r="E102" s="37">
        <v>4772151</v>
      </c>
      <c r="F102" s="22"/>
    </row>
    <row r="103" spans="1:6" s="56" customFormat="1" ht="11.25">
      <c r="A103" s="85"/>
      <c r="B103" s="58" t="s">
        <v>504</v>
      </c>
      <c r="C103" s="38">
        <f>SUM(C95:C97)</f>
        <v>1326035</v>
      </c>
      <c r="D103" s="38"/>
      <c r="E103" s="38">
        <f>SUM(E94:E102)</f>
        <v>905480830</v>
      </c>
      <c r="F103" s="38"/>
    </row>
    <row r="104" spans="1:6" ht="11.25">
      <c r="A104" s="26"/>
      <c r="B104" s="17" t="s">
        <v>37</v>
      </c>
      <c r="C104" s="22">
        <f>C93+C103</f>
        <v>136327257</v>
      </c>
      <c r="D104" s="37"/>
      <c r="E104" s="22">
        <f>E93+E103</f>
        <v>1010528890</v>
      </c>
      <c r="F104" s="37"/>
    </row>
    <row r="105" spans="1:6" ht="11.25">
      <c r="A105" s="26"/>
      <c r="B105" s="59" t="s">
        <v>874</v>
      </c>
      <c r="C105" s="22"/>
      <c r="D105" s="37"/>
      <c r="E105" s="22">
        <v>353842</v>
      </c>
      <c r="F105" s="37"/>
    </row>
    <row r="106" spans="1:6" ht="11.25">
      <c r="A106" s="26"/>
      <c r="B106" s="58" t="s">
        <v>91</v>
      </c>
      <c r="C106" s="22">
        <f>SUM(C105:C105)</f>
        <v>0</v>
      </c>
      <c r="D106" s="37"/>
      <c r="E106" s="22">
        <f>SUM(E105:E105)</f>
        <v>353842</v>
      </c>
      <c r="F106" s="37"/>
    </row>
    <row r="107" spans="1:6" ht="11.25">
      <c r="A107" s="26"/>
      <c r="B107" s="59" t="s">
        <v>1094</v>
      </c>
      <c r="C107" s="37"/>
      <c r="D107" s="22"/>
      <c r="E107" s="37">
        <v>798200</v>
      </c>
      <c r="F107" s="37"/>
    </row>
    <row r="108" spans="1:6" ht="11.25">
      <c r="A108" s="26"/>
      <c r="B108" s="59" t="s">
        <v>1042</v>
      </c>
      <c r="C108" s="22"/>
      <c r="D108" s="37"/>
      <c r="E108" s="22">
        <v>50000</v>
      </c>
      <c r="F108" s="37"/>
    </row>
    <row r="109" spans="1:6" ht="11.25">
      <c r="A109" s="26"/>
      <c r="B109" s="58" t="s">
        <v>504</v>
      </c>
      <c r="C109" s="22"/>
      <c r="D109" s="37"/>
      <c r="E109" s="22">
        <f>SUM(E107:E108)</f>
        <v>848200</v>
      </c>
      <c r="F109" s="37"/>
    </row>
    <row r="110" spans="1:6" ht="11.25">
      <c r="A110" s="26"/>
      <c r="B110" s="17" t="s">
        <v>882</v>
      </c>
      <c r="C110" s="22">
        <f>SUM(C106)</f>
        <v>0</v>
      </c>
      <c r="D110" s="37"/>
      <c r="E110" s="22">
        <f>E106+E109</f>
        <v>1202042</v>
      </c>
      <c r="F110" s="37"/>
    </row>
    <row r="111" spans="1:6" ht="11.25">
      <c r="A111" s="11">
        <v>8</v>
      </c>
      <c r="B111" s="25" t="s">
        <v>71</v>
      </c>
      <c r="C111" s="22"/>
      <c r="D111" s="21">
        <f>SUM(C112:C116)</f>
        <v>12000000</v>
      </c>
      <c r="E111" s="22"/>
      <c r="F111" s="21">
        <f>SUM(E112:E116)</f>
        <v>12000000</v>
      </c>
    </row>
    <row r="112" spans="1:6" ht="12.75" customHeight="1">
      <c r="A112" s="26"/>
      <c r="B112" s="25" t="s">
        <v>9</v>
      </c>
      <c r="C112" s="37">
        <v>3000000</v>
      </c>
      <c r="D112" s="21"/>
      <c r="E112" s="37">
        <v>3000000</v>
      </c>
      <c r="F112" s="21"/>
    </row>
    <row r="113" spans="1:6" ht="12.75" customHeight="1">
      <c r="A113" s="26"/>
      <c r="B113" s="25" t="s">
        <v>693</v>
      </c>
      <c r="C113" s="37">
        <v>9000000</v>
      </c>
      <c r="D113" s="21"/>
      <c r="E113" s="37">
        <v>9000000</v>
      </c>
      <c r="F113" s="21"/>
    </row>
    <row r="114" spans="1:6" ht="12.75" customHeight="1">
      <c r="A114" s="26"/>
      <c r="B114" s="25" t="s">
        <v>857</v>
      </c>
      <c r="C114" s="37">
        <v>0</v>
      </c>
      <c r="D114" s="21"/>
      <c r="E114" s="37">
        <v>0</v>
      </c>
      <c r="F114" s="21"/>
    </row>
    <row r="115" spans="1:6" ht="12.75" customHeight="1">
      <c r="A115" s="26"/>
      <c r="B115" s="25" t="s">
        <v>69</v>
      </c>
      <c r="C115" s="37"/>
      <c r="D115" s="21"/>
      <c r="E115" s="37"/>
      <c r="F115" s="21"/>
    </row>
    <row r="116" spans="1:6" ht="12.75" customHeight="1">
      <c r="A116" s="10"/>
      <c r="B116" s="25" t="s">
        <v>70</v>
      </c>
      <c r="C116" s="22"/>
      <c r="D116" s="21"/>
      <c r="E116" s="22"/>
      <c r="F116" s="21"/>
    </row>
    <row r="117" spans="1:6" ht="12.75" customHeight="1">
      <c r="A117" s="4">
        <v>9</v>
      </c>
      <c r="B117" s="20" t="s">
        <v>32</v>
      </c>
      <c r="C117" s="32"/>
      <c r="D117" s="21">
        <f>SUM(C118:C121)</f>
        <v>396480805</v>
      </c>
      <c r="E117" s="32"/>
      <c r="F117" s="21">
        <f>SUM(E118:E121)</f>
        <v>396480805</v>
      </c>
    </row>
    <row r="118" spans="1:6" ht="12.75" customHeight="1">
      <c r="A118" s="11"/>
      <c r="B118" s="34" t="s">
        <v>34</v>
      </c>
      <c r="C118" s="37">
        <v>205900334</v>
      </c>
      <c r="D118" s="21"/>
      <c r="E118" s="37">
        <v>205900334</v>
      </c>
      <c r="F118" s="21"/>
    </row>
    <row r="119" spans="1:6" ht="12.75" customHeight="1">
      <c r="A119" s="10"/>
      <c r="B119" s="34" t="s">
        <v>33</v>
      </c>
      <c r="C119" s="37">
        <v>30374350</v>
      </c>
      <c r="D119" s="21"/>
      <c r="E119" s="37">
        <v>30374350</v>
      </c>
      <c r="F119" s="21"/>
    </row>
    <row r="120" spans="1:6" ht="12.75" customHeight="1">
      <c r="A120" s="26"/>
      <c r="B120" s="34" t="s">
        <v>35</v>
      </c>
      <c r="C120" s="37">
        <v>155725501</v>
      </c>
      <c r="D120" s="21"/>
      <c r="E120" s="37">
        <v>155725501</v>
      </c>
      <c r="F120" s="21"/>
    </row>
    <row r="121" spans="1:6" ht="12.75" customHeight="1">
      <c r="A121" s="26"/>
      <c r="B121" s="34" t="s">
        <v>36</v>
      </c>
      <c r="C121" s="37">
        <v>4480620</v>
      </c>
      <c r="D121" s="21"/>
      <c r="E121" s="37">
        <v>4480620</v>
      </c>
      <c r="F121" s="21"/>
    </row>
    <row r="122" spans="1:6" s="31" customFormat="1" ht="12.75" customHeight="1">
      <c r="A122" s="11"/>
      <c r="B122" s="33" t="s">
        <v>2</v>
      </c>
      <c r="C122" s="32"/>
      <c r="D122" s="21">
        <f>D10+C28+C31+C34+C48+C54+D55+C93+C106+C112+C113+C115+C118+C119</f>
        <v>3867226477</v>
      </c>
      <c r="E122" s="32"/>
      <c r="F122" s="21">
        <f>F10+E28+E31+E34+E48+E54+F55+E93+E106+E112+E113+E115+E118+E119</f>
        <v>6431184011</v>
      </c>
    </row>
    <row r="123" spans="1:6" ht="12.75" customHeight="1">
      <c r="A123" s="26"/>
      <c r="B123" s="33" t="s">
        <v>3</v>
      </c>
      <c r="C123" s="32"/>
      <c r="D123" s="21">
        <f>D15+D16+D30+D55+D78+D111+D117</f>
        <v>4297346839</v>
      </c>
      <c r="E123" s="32"/>
      <c r="F123" s="21">
        <f>F15+F16+F30+F55+F78+F111+F117</f>
        <v>7835481900</v>
      </c>
    </row>
    <row r="124" spans="1:6" ht="12.75" customHeight="1">
      <c r="A124" s="26"/>
      <c r="B124" s="33" t="s">
        <v>1</v>
      </c>
      <c r="C124" s="32"/>
      <c r="D124" s="62">
        <v>369681300</v>
      </c>
      <c r="E124" s="32"/>
      <c r="F124" s="62">
        <v>193099395</v>
      </c>
    </row>
    <row r="125" spans="1:6" ht="12.75" customHeight="1">
      <c r="A125" s="35"/>
      <c r="B125" s="30" t="s">
        <v>4</v>
      </c>
      <c r="C125" s="32"/>
      <c r="D125" s="21">
        <f>D122+D124</f>
        <v>4236907777</v>
      </c>
      <c r="E125" s="32"/>
      <c r="F125" s="21">
        <f>F122+F124</f>
        <v>6624283406</v>
      </c>
    </row>
    <row r="126" spans="1:6" ht="12.75" customHeight="1">
      <c r="A126" s="10"/>
      <c r="B126" s="33" t="s">
        <v>5</v>
      </c>
      <c r="C126" s="61"/>
      <c r="D126" s="21">
        <f>D123+D124</f>
        <v>4667028139</v>
      </c>
      <c r="E126" s="61"/>
      <c r="F126" s="21">
        <f>F123+F124</f>
        <v>8028581295</v>
      </c>
    </row>
  </sheetData>
  <sheetProtection/>
  <mergeCells count="4">
    <mergeCell ref="A2:F2"/>
    <mergeCell ref="A3:F3"/>
    <mergeCell ref="C6:D6"/>
    <mergeCell ref="E6:F6"/>
  </mergeCells>
  <printOptions horizontalCentered="1" verticalCentered="1"/>
  <pageMargins left="0.4330708661417323" right="0.1968503937007874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A25"/>
  <sheetViews>
    <sheetView zoomScalePageLayoutView="0" workbookViewId="0" topLeftCell="AE1">
      <selection activeCell="O2" sqref="O2"/>
    </sheetView>
  </sheetViews>
  <sheetFormatPr defaultColWidth="9.00390625" defaultRowHeight="12.75"/>
  <cols>
    <col min="1" max="1" width="13.375" style="19" customWidth="1"/>
    <col min="2" max="2" width="9.625" style="19" bestFit="1" customWidth="1"/>
    <col min="3" max="3" width="9.625" style="19" customWidth="1"/>
    <col min="4" max="4" width="9.625" style="19" bestFit="1" customWidth="1"/>
    <col min="5" max="5" width="9.625" style="19" customWidth="1"/>
    <col min="6" max="6" width="9.625" style="19" bestFit="1" customWidth="1"/>
    <col min="7" max="7" width="9.625" style="19" customWidth="1"/>
    <col min="8" max="8" width="9.625" style="19" bestFit="1" customWidth="1"/>
    <col min="9" max="9" width="9.625" style="19" customWidth="1"/>
    <col min="10" max="10" width="5.75390625" style="19" bestFit="1" customWidth="1"/>
    <col min="11" max="11" width="7.875" style="19" bestFit="1" customWidth="1"/>
    <col min="12" max="12" width="9.625" style="19" bestFit="1" customWidth="1"/>
    <col min="13" max="13" width="9.625" style="19" customWidth="1"/>
    <col min="14" max="14" width="8.75390625" style="19" bestFit="1" customWidth="1"/>
    <col min="15" max="15" width="8.75390625" style="19" customWidth="1"/>
    <col min="16" max="16" width="9.625" style="19" bestFit="1" customWidth="1"/>
    <col min="17" max="17" width="9.625" style="19" customWidth="1"/>
    <col min="18" max="18" width="9.625" style="19" bestFit="1" customWidth="1"/>
    <col min="19" max="19" width="9.625" style="19" customWidth="1"/>
    <col min="20" max="20" width="10.875" style="19" bestFit="1" customWidth="1"/>
    <col min="21" max="21" width="10.875" style="19" customWidth="1"/>
    <col min="22" max="22" width="9.625" style="19" bestFit="1" customWidth="1"/>
    <col min="23" max="23" width="9.625" style="19" customWidth="1"/>
    <col min="24" max="24" width="5.625" style="19" customWidth="1"/>
    <col min="25" max="25" width="7.875" style="19" bestFit="1" customWidth="1"/>
    <col min="26" max="26" width="8.75390625" style="19" bestFit="1" customWidth="1"/>
    <col min="27" max="27" width="8.75390625" style="19" customWidth="1"/>
    <col min="28" max="28" width="8.75390625" style="19" bestFit="1" customWidth="1"/>
    <col min="29" max="29" width="8.75390625" style="19" customWidth="1"/>
    <col min="30" max="30" width="11.00390625" style="31" bestFit="1" customWidth="1"/>
    <col min="31" max="31" width="11.00390625" style="31" customWidth="1"/>
    <col min="32" max="32" width="10.875" style="31" bestFit="1" customWidth="1"/>
    <col min="33" max="33" width="10.875" style="31" customWidth="1"/>
    <col min="34" max="41" width="10.875" style="253" customWidth="1"/>
    <col min="42" max="42" width="9.625" style="2" bestFit="1" customWidth="1"/>
    <col min="43" max="43" width="9.625" style="2" customWidth="1"/>
    <col min="44" max="44" width="8.75390625" style="2" bestFit="1" customWidth="1"/>
    <col min="45" max="45" width="8.75390625" style="2" customWidth="1"/>
    <col min="46" max="46" width="5.75390625" style="2" bestFit="1" customWidth="1"/>
    <col min="47" max="47" width="5.75390625" style="2" customWidth="1"/>
    <col min="48" max="48" width="5.75390625" style="2" bestFit="1" customWidth="1"/>
    <col min="49" max="16384" width="9.125" style="19" customWidth="1"/>
  </cols>
  <sheetData>
    <row r="1" spans="1:53" ht="11.25">
      <c r="A1" s="19" t="s">
        <v>812</v>
      </c>
      <c r="O1" s="204" t="s">
        <v>609</v>
      </c>
      <c r="AB1" s="204"/>
      <c r="AC1" s="204" t="s">
        <v>609</v>
      </c>
      <c r="AD1" s="19"/>
      <c r="AM1" s="204" t="s">
        <v>609</v>
      </c>
      <c r="AP1" s="19"/>
      <c r="AW1" s="204" t="s">
        <v>609</v>
      </c>
      <c r="AY1" s="204"/>
      <c r="AZ1" s="51"/>
      <c r="BA1" s="51"/>
    </row>
    <row r="2" spans="30:42" ht="11.25">
      <c r="AD2" s="19"/>
      <c r="AP2" s="19"/>
    </row>
    <row r="3" spans="1:52" ht="12.75" customHeight="1">
      <c r="A3" s="395" t="s">
        <v>66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 t="s">
        <v>66</v>
      </c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 t="s">
        <v>66</v>
      </c>
      <c r="AE3" s="395"/>
      <c r="AF3" s="395"/>
      <c r="AG3" s="395"/>
      <c r="AH3" s="395"/>
      <c r="AI3" s="395"/>
      <c r="AJ3" s="395"/>
      <c r="AK3" s="395"/>
      <c r="AL3" s="395"/>
      <c r="AM3" s="395"/>
      <c r="AN3" s="51"/>
      <c r="AO3" s="51"/>
      <c r="AP3" s="395" t="s">
        <v>66</v>
      </c>
      <c r="AQ3" s="395"/>
      <c r="AR3" s="395"/>
      <c r="AS3" s="395"/>
      <c r="AT3" s="395"/>
      <c r="AU3" s="395"/>
      <c r="AV3" s="395"/>
      <c r="AW3" s="395"/>
      <c r="AZ3" s="51"/>
    </row>
    <row r="4" spans="1:52" ht="12.75" customHeight="1">
      <c r="A4" s="395" t="s">
        <v>774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 t="s">
        <v>774</v>
      </c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 t="s">
        <v>774</v>
      </c>
      <c r="AE4" s="395"/>
      <c r="AF4" s="395"/>
      <c r="AG4" s="395"/>
      <c r="AH4" s="395"/>
      <c r="AI4" s="395"/>
      <c r="AJ4" s="395"/>
      <c r="AK4" s="395"/>
      <c r="AL4" s="395"/>
      <c r="AM4" s="395"/>
      <c r="AN4" s="51"/>
      <c r="AO4" s="51"/>
      <c r="AP4" s="395" t="s">
        <v>774</v>
      </c>
      <c r="AQ4" s="395"/>
      <c r="AR4" s="395"/>
      <c r="AS4" s="395"/>
      <c r="AT4" s="395"/>
      <c r="AU4" s="395"/>
      <c r="AV4" s="395"/>
      <c r="AW4" s="395"/>
      <c r="AX4" s="51"/>
      <c r="AY4" s="51"/>
      <c r="AZ4" s="51"/>
    </row>
    <row r="5" spans="6:52" ht="12.75" customHeight="1">
      <c r="F5" s="51"/>
      <c r="G5" s="51"/>
      <c r="H5" s="51"/>
      <c r="I5" s="51"/>
      <c r="J5" s="51"/>
      <c r="K5" s="51"/>
      <c r="L5" s="51"/>
      <c r="M5" s="51"/>
      <c r="N5" s="51"/>
      <c r="O5" s="358"/>
      <c r="P5" s="51"/>
      <c r="Q5" s="51"/>
      <c r="R5" s="51"/>
      <c r="S5" s="51"/>
      <c r="T5" s="51"/>
      <c r="U5" s="51"/>
      <c r="X5" s="51"/>
      <c r="Y5" s="51"/>
      <c r="Z5" s="51"/>
      <c r="AA5" s="51"/>
      <c r="AB5" s="51"/>
      <c r="AC5" s="51"/>
      <c r="AD5" s="19"/>
      <c r="AE5" s="19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7" spans="1:49" ht="11.25">
      <c r="A7" s="53"/>
      <c r="B7" s="396" t="s">
        <v>72</v>
      </c>
      <c r="C7" s="397"/>
      <c r="D7" s="396" t="s">
        <v>73</v>
      </c>
      <c r="E7" s="397"/>
      <c r="F7" s="396" t="s">
        <v>74</v>
      </c>
      <c r="G7" s="397"/>
      <c r="H7" s="396" t="s">
        <v>75</v>
      </c>
      <c r="I7" s="397"/>
      <c r="J7" s="396" t="s">
        <v>76</v>
      </c>
      <c r="K7" s="398"/>
      <c r="L7" s="398"/>
      <c r="M7" s="398"/>
      <c r="N7" s="398"/>
      <c r="O7" s="398"/>
      <c r="P7" s="398"/>
      <c r="Q7" s="398"/>
      <c r="R7" s="398"/>
      <c r="S7" s="397"/>
      <c r="T7" s="396" t="s">
        <v>77</v>
      </c>
      <c r="U7" s="397"/>
      <c r="V7" s="396" t="s">
        <v>78</v>
      </c>
      <c r="W7" s="397"/>
      <c r="X7" s="399" t="s">
        <v>79</v>
      </c>
      <c r="Y7" s="399"/>
      <c r="Z7" s="399"/>
      <c r="AA7" s="399"/>
      <c r="AB7" s="399"/>
      <c r="AC7" s="399"/>
      <c r="AD7" s="393" t="s">
        <v>80</v>
      </c>
      <c r="AE7" s="394"/>
      <c r="AF7" s="396" t="s">
        <v>81</v>
      </c>
      <c r="AG7" s="397"/>
      <c r="AH7" s="396" t="s">
        <v>333</v>
      </c>
      <c r="AI7" s="397"/>
      <c r="AJ7" s="393" t="s">
        <v>83</v>
      </c>
      <c r="AK7" s="394"/>
      <c r="AL7" s="393" t="s">
        <v>84</v>
      </c>
      <c r="AM7" s="394"/>
      <c r="AN7" s="254"/>
      <c r="AO7" s="254"/>
      <c r="AP7" s="400" t="s">
        <v>85</v>
      </c>
      <c r="AQ7" s="401"/>
      <c r="AR7" s="400"/>
      <c r="AS7" s="401"/>
      <c r="AT7" s="400"/>
      <c r="AU7" s="401"/>
      <c r="AV7" s="402"/>
      <c r="AW7" s="402"/>
    </row>
    <row r="8" spans="1:49" s="44" customFormat="1" ht="11.25" customHeight="1">
      <c r="A8" s="41"/>
      <c r="B8" s="403"/>
      <c r="C8" s="404"/>
      <c r="D8" s="403"/>
      <c r="E8" s="404"/>
      <c r="F8" s="403"/>
      <c r="G8" s="404"/>
      <c r="H8" s="403"/>
      <c r="I8" s="404"/>
      <c r="J8" s="403" t="s">
        <v>45</v>
      </c>
      <c r="K8" s="405"/>
      <c r="L8" s="405"/>
      <c r="M8" s="405"/>
      <c r="N8" s="405"/>
      <c r="O8" s="405"/>
      <c r="P8" s="405"/>
      <c r="Q8" s="405"/>
      <c r="R8" s="405"/>
      <c r="S8" s="404"/>
      <c r="T8" s="403"/>
      <c r="U8" s="404"/>
      <c r="V8" s="403"/>
      <c r="W8" s="404"/>
      <c r="X8" s="406" t="s">
        <v>46</v>
      </c>
      <c r="Y8" s="406"/>
      <c r="Z8" s="406"/>
      <c r="AA8" s="406"/>
      <c r="AB8" s="406"/>
      <c r="AC8" s="406"/>
      <c r="AD8" s="407"/>
      <c r="AE8" s="408"/>
      <c r="AF8" s="403"/>
      <c r="AG8" s="404"/>
      <c r="AH8" s="403"/>
      <c r="AI8" s="404"/>
      <c r="AJ8" s="407"/>
      <c r="AK8" s="408"/>
      <c r="AL8" s="407"/>
      <c r="AM8" s="408"/>
      <c r="AN8" s="255"/>
      <c r="AO8" s="255"/>
      <c r="AP8" s="403"/>
      <c r="AQ8" s="404"/>
      <c r="AR8" s="403"/>
      <c r="AS8" s="404"/>
      <c r="AT8" s="403"/>
      <c r="AU8" s="404"/>
      <c r="AV8" s="403"/>
      <c r="AW8" s="404"/>
    </row>
    <row r="9" spans="1:49" s="46" customFormat="1" ht="101.25" customHeight="1">
      <c r="A9" s="42" t="s">
        <v>13</v>
      </c>
      <c r="B9" s="403" t="s">
        <v>24</v>
      </c>
      <c r="C9" s="404"/>
      <c r="D9" s="403" t="s">
        <v>889</v>
      </c>
      <c r="E9" s="404"/>
      <c r="F9" s="403" t="s">
        <v>25</v>
      </c>
      <c r="G9" s="404"/>
      <c r="H9" s="403" t="s">
        <v>47</v>
      </c>
      <c r="I9" s="404"/>
      <c r="J9" s="403" t="s">
        <v>62</v>
      </c>
      <c r="K9" s="404"/>
      <c r="L9" s="403" t="s">
        <v>608</v>
      </c>
      <c r="M9" s="404"/>
      <c r="N9" s="403" t="s">
        <v>48</v>
      </c>
      <c r="O9" s="404"/>
      <c r="P9" s="403" t="s">
        <v>610</v>
      </c>
      <c r="Q9" s="404"/>
      <c r="R9" s="403" t="s">
        <v>49</v>
      </c>
      <c r="S9" s="404"/>
      <c r="T9" s="403" t="s">
        <v>61</v>
      </c>
      <c r="U9" s="404"/>
      <c r="V9" s="403" t="s">
        <v>50</v>
      </c>
      <c r="W9" s="404"/>
      <c r="X9" s="403" t="s">
        <v>611</v>
      </c>
      <c r="Y9" s="404"/>
      <c r="Z9" s="403" t="s">
        <v>51</v>
      </c>
      <c r="AA9" s="404"/>
      <c r="AB9" s="406" t="s">
        <v>52</v>
      </c>
      <c r="AC9" s="406"/>
      <c r="AD9" s="407" t="s">
        <v>63</v>
      </c>
      <c r="AE9" s="408"/>
      <c r="AF9" s="403" t="s">
        <v>53</v>
      </c>
      <c r="AG9" s="404"/>
      <c r="AH9" s="403" t="s">
        <v>888</v>
      </c>
      <c r="AI9" s="404"/>
      <c r="AJ9" s="407" t="s">
        <v>64</v>
      </c>
      <c r="AK9" s="408"/>
      <c r="AL9" s="407" t="s">
        <v>54</v>
      </c>
      <c r="AM9" s="408"/>
      <c r="AN9" s="256"/>
      <c r="AO9" s="256"/>
      <c r="AP9" s="403" t="s">
        <v>8</v>
      </c>
      <c r="AQ9" s="404"/>
      <c r="AR9" s="403" t="s">
        <v>7</v>
      </c>
      <c r="AS9" s="404"/>
      <c r="AT9" s="403" t="s">
        <v>12</v>
      </c>
      <c r="AU9" s="404"/>
      <c r="AV9" s="403" t="s">
        <v>65</v>
      </c>
      <c r="AW9" s="404"/>
    </row>
    <row r="10" spans="1:49" s="46" customFormat="1" ht="22.5">
      <c r="A10" s="42"/>
      <c r="B10" s="42" t="s">
        <v>44</v>
      </c>
      <c r="C10" s="42" t="s">
        <v>1035</v>
      </c>
      <c r="D10" s="42" t="s">
        <v>44</v>
      </c>
      <c r="E10" s="42" t="s">
        <v>1035</v>
      </c>
      <c r="F10" s="42" t="s">
        <v>44</v>
      </c>
      <c r="G10" s="42" t="s">
        <v>1035</v>
      </c>
      <c r="H10" s="42" t="s">
        <v>44</v>
      </c>
      <c r="I10" s="42" t="s">
        <v>1035</v>
      </c>
      <c r="J10" s="42" t="s">
        <v>44</v>
      </c>
      <c r="K10" s="42" t="s">
        <v>1035</v>
      </c>
      <c r="L10" s="42" t="s">
        <v>44</v>
      </c>
      <c r="M10" s="42" t="s">
        <v>1035</v>
      </c>
      <c r="N10" s="42" t="s">
        <v>44</v>
      </c>
      <c r="O10" s="42" t="s">
        <v>1035</v>
      </c>
      <c r="P10" s="42" t="s">
        <v>44</v>
      </c>
      <c r="Q10" s="42" t="s">
        <v>1035</v>
      </c>
      <c r="R10" s="42" t="s">
        <v>44</v>
      </c>
      <c r="S10" s="42" t="s">
        <v>1035</v>
      </c>
      <c r="T10" s="42" t="s">
        <v>44</v>
      </c>
      <c r="U10" s="42" t="s">
        <v>1035</v>
      </c>
      <c r="V10" s="42" t="s">
        <v>44</v>
      </c>
      <c r="W10" s="42" t="s">
        <v>1035</v>
      </c>
      <c r="X10" s="42" t="s">
        <v>44</v>
      </c>
      <c r="Y10" s="42" t="s">
        <v>1035</v>
      </c>
      <c r="Z10" s="42" t="s">
        <v>44</v>
      </c>
      <c r="AA10" s="42" t="s">
        <v>1035</v>
      </c>
      <c r="AB10" s="42" t="s">
        <v>44</v>
      </c>
      <c r="AC10" s="42" t="s">
        <v>1035</v>
      </c>
      <c r="AD10" s="45" t="s">
        <v>44</v>
      </c>
      <c r="AE10" s="45" t="s">
        <v>1035</v>
      </c>
      <c r="AF10" s="42" t="s">
        <v>44</v>
      </c>
      <c r="AG10" s="42" t="s">
        <v>1035</v>
      </c>
      <c r="AH10" s="42" t="s">
        <v>44</v>
      </c>
      <c r="AI10" s="42" t="s">
        <v>1035</v>
      </c>
      <c r="AJ10" s="42" t="s">
        <v>44</v>
      </c>
      <c r="AK10" s="42" t="s">
        <v>1035</v>
      </c>
      <c r="AL10" s="45" t="s">
        <v>44</v>
      </c>
      <c r="AM10" s="45" t="s">
        <v>1035</v>
      </c>
      <c r="AN10" s="257"/>
      <c r="AO10" s="257"/>
      <c r="AP10" s="42" t="s">
        <v>44</v>
      </c>
      <c r="AQ10" s="42" t="s">
        <v>1035</v>
      </c>
      <c r="AR10" s="42" t="s">
        <v>44</v>
      </c>
      <c r="AS10" s="42" t="s">
        <v>1035</v>
      </c>
      <c r="AT10" s="42" t="s">
        <v>44</v>
      </c>
      <c r="AU10" s="42" t="s">
        <v>1035</v>
      </c>
      <c r="AV10" s="42" t="s">
        <v>44</v>
      </c>
      <c r="AW10" s="42" t="s">
        <v>1035</v>
      </c>
    </row>
    <row r="11" spans="1:49" ht="11.25">
      <c r="A11" s="18" t="s">
        <v>17</v>
      </c>
      <c r="B11" s="22">
        <v>155107897</v>
      </c>
      <c r="C11" s="22">
        <v>159517706</v>
      </c>
      <c r="D11" s="22">
        <v>38004652</v>
      </c>
      <c r="E11" s="22">
        <v>38891935</v>
      </c>
      <c r="F11" s="22">
        <v>280065889</v>
      </c>
      <c r="G11" s="22">
        <v>326500730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2750000</v>
      </c>
      <c r="U11" s="22">
        <v>2750000</v>
      </c>
      <c r="V11" s="22">
        <v>3000000</v>
      </c>
      <c r="W11" s="22">
        <v>3000000</v>
      </c>
      <c r="X11" s="22"/>
      <c r="Y11" s="22"/>
      <c r="Z11" s="22"/>
      <c r="AA11" s="22"/>
      <c r="AB11" s="22"/>
      <c r="AC11" s="22"/>
      <c r="AD11" s="21">
        <f aca="true" t="shared" si="0" ref="AD11:AE19">B11+D11+F11+H11+J11+L11+N11+P11+R11+T11+V11+X11+Z11+AB11</f>
        <v>478928438</v>
      </c>
      <c r="AE11" s="21">
        <f t="shared" si="0"/>
        <v>530660371</v>
      </c>
      <c r="AF11" s="22"/>
      <c r="AG11" s="22"/>
      <c r="AH11" s="22"/>
      <c r="AI11" s="22"/>
      <c r="AJ11" s="22">
        <f aca="true" t="shared" si="1" ref="AJ11:AK19">AF11+AH11</f>
        <v>0</v>
      </c>
      <c r="AK11" s="22">
        <f t="shared" si="1"/>
        <v>0</v>
      </c>
      <c r="AL11" s="21">
        <f aca="true" t="shared" si="2" ref="AL11:AM18">AD11+AJ11</f>
        <v>478928438</v>
      </c>
      <c r="AM11" s="21">
        <f t="shared" si="2"/>
        <v>530660371</v>
      </c>
      <c r="AN11" s="258"/>
      <c r="AO11" s="258"/>
      <c r="AP11" s="22">
        <v>140359495</v>
      </c>
      <c r="AQ11" s="22">
        <v>140359495</v>
      </c>
      <c r="AR11" s="22"/>
      <c r="AS11" s="22"/>
      <c r="AT11" s="22">
        <v>51</v>
      </c>
      <c r="AU11" s="22">
        <v>51</v>
      </c>
      <c r="AV11" s="22"/>
      <c r="AW11" s="22"/>
    </row>
    <row r="12" spans="1:49" ht="11.25">
      <c r="A12" s="18" t="s">
        <v>55</v>
      </c>
      <c r="B12" s="22">
        <v>299887656</v>
      </c>
      <c r="C12" s="22">
        <v>290041304</v>
      </c>
      <c r="D12" s="22">
        <v>70368264</v>
      </c>
      <c r="E12" s="22">
        <v>68033208</v>
      </c>
      <c r="F12" s="22">
        <v>99576844</v>
      </c>
      <c r="G12" s="22">
        <v>120624016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v>2000000</v>
      </c>
      <c r="U12" s="22">
        <v>2000000</v>
      </c>
      <c r="V12" s="22"/>
      <c r="W12" s="22"/>
      <c r="X12" s="22"/>
      <c r="Y12" s="22"/>
      <c r="Z12" s="22"/>
      <c r="AA12" s="22"/>
      <c r="AB12" s="22"/>
      <c r="AC12" s="22"/>
      <c r="AD12" s="21">
        <f t="shared" si="0"/>
        <v>471832764</v>
      </c>
      <c r="AE12" s="21">
        <f t="shared" si="0"/>
        <v>480698528</v>
      </c>
      <c r="AF12" s="22"/>
      <c r="AG12" s="22"/>
      <c r="AH12" s="22"/>
      <c r="AI12" s="22"/>
      <c r="AJ12" s="22">
        <f t="shared" si="1"/>
        <v>0</v>
      </c>
      <c r="AK12" s="22">
        <f t="shared" si="1"/>
        <v>0</v>
      </c>
      <c r="AL12" s="21">
        <f t="shared" si="2"/>
        <v>471832764</v>
      </c>
      <c r="AM12" s="21">
        <f t="shared" si="2"/>
        <v>480698528</v>
      </c>
      <c r="AN12" s="258"/>
      <c r="AO12" s="258"/>
      <c r="AP12" s="22">
        <v>11992951</v>
      </c>
      <c r="AQ12" s="22">
        <v>11992951</v>
      </c>
      <c r="AR12" s="22"/>
      <c r="AS12" s="22"/>
      <c r="AT12" s="22">
        <v>91</v>
      </c>
      <c r="AU12" s="22">
        <v>79</v>
      </c>
      <c r="AV12" s="22"/>
      <c r="AW12" s="22"/>
    </row>
    <row r="13" spans="1:49" ht="11.25">
      <c r="A13" s="18" t="s">
        <v>56</v>
      </c>
      <c r="B13" s="22">
        <v>22226682</v>
      </c>
      <c r="C13" s="22">
        <v>22202034</v>
      </c>
      <c r="D13" s="22">
        <v>4970859</v>
      </c>
      <c r="E13" s="22">
        <v>4965431</v>
      </c>
      <c r="F13" s="22">
        <v>11657187</v>
      </c>
      <c r="G13" s="22">
        <v>12605616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1693356</v>
      </c>
      <c r="U13" s="22">
        <v>3889583</v>
      </c>
      <c r="V13" s="22"/>
      <c r="W13" s="22"/>
      <c r="X13" s="22"/>
      <c r="Y13" s="22"/>
      <c r="Z13" s="22"/>
      <c r="AA13" s="22"/>
      <c r="AB13" s="22"/>
      <c r="AC13" s="22"/>
      <c r="AD13" s="21">
        <f t="shared" si="0"/>
        <v>40548084</v>
      </c>
      <c r="AE13" s="21">
        <f t="shared" si="0"/>
        <v>43662664</v>
      </c>
      <c r="AF13" s="22"/>
      <c r="AG13" s="22"/>
      <c r="AH13" s="22"/>
      <c r="AI13" s="22"/>
      <c r="AJ13" s="22">
        <f t="shared" si="1"/>
        <v>0</v>
      </c>
      <c r="AK13" s="22">
        <f t="shared" si="1"/>
        <v>0</v>
      </c>
      <c r="AL13" s="21">
        <f t="shared" si="2"/>
        <v>40548084</v>
      </c>
      <c r="AM13" s="21">
        <f t="shared" si="2"/>
        <v>43662664</v>
      </c>
      <c r="AN13" s="258"/>
      <c r="AO13" s="258"/>
      <c r="AP13" s="22">
        <v>5867000</v>
      </c>
      <c r="AQ13" s="22">
        <v>5867000</v>
      </c>
      <c r="AR13" s="22"/>
      <c r="AS13" s="22"/>
      <c r="AT13" s="22">
        <v>8</v>
      </c>
      <c r="AU13" s="22">
        <v>8</v>
      </c>
      <c r="AV13" s="22"/>
      <c r="AW13" s="22"/>
    </row>
    <row r="14" spans="1:49" ht="11.25">
      <c r="A14" s="18" t="s">
        <v>57</v>
      </c>
      <c r="B14" s="22">
        <v>44934046</v>
      </c>
      <c r="C14" s="22">
        <v>46468412</v>
      </c>
      <c r="D14" s="22">
        <v>10218971</v>
      </c>
      <c r="E14" s="22">
        <v>11050849</v>
      </c>
      <c r="F14" s="22">
        <v>39597403</v>
      </c>
      <c r="G14" s="22">
        <v>46504963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8500000</v>
      </c>
      <c r="U14" s="22">
        <v>1500000</v>
      </c>
      <c r="V14" s="22"/>
      <c r="W14" s="22"/>
      <c r="X14" s="22"/>
      <c r="Y14" s="22"/>
      <c r="Z14" s="22"/>
      <c r="AA14" s="22"/>
      <c r="AB14" s="22"/>
      <c r="AC14" s="22"/>
      <c r="AD14" s="21">
        <f t="shared" si="0"/>
        <v>103250420</v>
      </c>
      <c r="AE14" s="21">
        <f t="shared" si="0"/>
        <v>105524224</v>
      </c>
      <c r="AF14" s="22"/>
      <c r="AG14" s="22"/>
      <c r="AH14" s="22"/>
      <c r="AI14" s="22"/>
      <c r="AJ14" s="22">
        <f t="shared" si="1"/>
        <v>0</v>
      </c>
      <c r="AK14" s="22">
        <f t="shared" si="1"/>
        <v>0</v>
      </c>
      <c r="AL14" s="21">
        <f t="shared" si="2"/>
        <v>103250420</v>
      </c>
      <c r="AM14" s="21">
        <f t="shared" si="2"/>
        <v>105524224</v>
      </c>
      <c r="AN14" s="258"/>
      <c r="AO14" s="258"/>
      <c r="AP14" s="22">
        <v>11238760</v>
      </c>
      <c r="AQ14" s="22">
        <v>11238760</v>
      </c>
      <c r="AR14" s="22"/>
      <c r="AS14" s="22"/>
      <c r="AT14" s="22">
        <v>17</v>
      </c>
      <c r="AU14" s="22">
        <v>17</v>
      </c>
      <c r="AV14" s="22"/>
      <c r="AW14" s="22"/>
    </row>
    <row r="15" spans="1:49" ht="11.25">
      <c r="A15" s="18" t="s">
        <v>18</v>
      </c>
      <c r="B15" s="22">
        <v>85752000</v>
      </c>
      <c r="C15" s="22">
        <v>784799353</v>
      </c>
      <c r="D15" s="22">
        <v>18606000</v>
      </c>
      <c r="E15" s="22">
        <v>99940285</v>
      </c>
      <c r="F15" s="22">
        <v>222620000</v>
      </c>
      <c r="G15" s="22">
        <v>382753257</v>
      </c>
      <c r="H15" s="22"/>
      <c r="I15" s="22"/>
      <c r="J15" s="22"/>
      <c r="K15" s="22">
        <v>602938</v>
      </c>
      <c r="L15" s="22"/>
      <c r="M15" s="22"/>
      <c r="N15" s="22"/>
      <c r="O15" s="22"/>
      <c r="P15" s="22"/>
      <c r="Q15" s="22"/>
      <c r="R15" s="22"/>
      <c r="S15" s="22"/>
      <c r="T15" s="22">
        <v>6000000</v>
      </c>
      <c r="U15" s="22">
        <v>39960591</v>
      </c>
      <c r="V15" s="22">
        <v>3000000</v>
      </c>
      <c r="W15" s="22">
        <v>3000000</v>
      </c>
      <c r="X15" s="22"/>
      <c r="Y15" s="22"/>
      <c r="Z15" s="22"/>
      <c r="AA15" s="22"/>
      <c r="AB15" s="22"/>
      <c r="AC15" s="22"/>
      <c r="AD15" s="21">
        <f t="shared" si="0"/>
        <v>335978000</v>
      </c>
      <c r="AE15" s="21">
        <f t="shared" si="0"/>
        <v>1311056424</v>
      </c>
      <c r="AF15" s="22"/>
      <c r="AG15" s="22"/>
      <c r="AH15" s="22"/>
      <c r="AI15" s="22"/>
      <c r="AJ15" s="22">
        <f t="shared" si="1"/>
        <v>0</v>
      </c>
      <c r="AK15" s="22">
        <f t="shared" si="1"/>
        <v>0</v>
      </c>
      <c r="AL15" s="21">
        <f t="shared" si="2"/>
        <v>335978000</v>
      </c>
      <c r="AM15" s="21">
        <f t="shared" si="2"/>
        <v>1311056424</v>
      </c>
      <c r="AN15" s="258"/>
      <c r="AO15" s="258"/>
      <c r="AP15" s="22">
        <v>88410000</v>
      </c>
      <c r="AQ15" s="22">
        <v>123623941</v>
      </c>
      <c r="AR15" s="22"/>
      <c r="AS15" s="22"/>
      <c r="AT15" s="22">
        <v>34</v>
      </c>
      <c r="AU15" s="22">
        <v>34</v>
      </c>
      <c r="AV15" s="22">
        <v>750</v>
      </c>
      <c r="AW15" s="22">
        <v>750</v>
      </c>
    </row>
    <row r="16" spans="1:49" ht="11.25">
      <c r="A16" s="18" t="s">
        <v>60</v>
      </c>
      <c r="B16" s="22">
        <v>271571000</v>
      </c>
      <c r="C16" s="22">
        <v>273402000</v>
      </c>
      <c r="D16" s="22">
        <v>66547000</v>
      </c>
      <c r="E16" s="22">
        <v>67017800</v>
      </c>
      <c r="F16" s="22">
        <v>130007000</v>
      </c>
      <c r="G16" s="22">
        <v>120107500</v>
      </c>
      <c r="H16" s="22"/>
      <c r="I16" s="22"/>
      <c r="J16" s="22"/>
      <c r="K16" s="22"/>
      <c r="L16" s="22">
        <v>2000000</v>
      </c>
      <c r="M16" s="22">
        <v>2000000</v>
      </c>
      <c r="N16" s="22"/>
      <c r="O16" s="22"/>
      <c r="P16" s="22"/>
      <c r="Q16" s="22"/>
      <c r="R16" s="22"/>
      <c r="S16" s="22"/>
      <c r="T16" s="22">
        <v>9800000</v>
      </c>
      <c r="U16" s="22">
        <v>9800000</v>
      </c>
      <c r="V16" s="22">
        <v>1300000</v>
      </c>
      <c r="W16" s="22">
        <v>1300000</v>
      </c>
      <c r="X16" s="22"/>
      <c r="Y16" s="22"/>
      <c r="Z16" s="22">
        <v>2853914</v>
      </c>
      <c r="AA16" s="22">
        <v>2853914</v>
      </c>
      <c r="AB16" s="22"/>
      <c r="AC16" s="22"/>
      <c r="AD16" s="21">
        <f t="shared" si="0"/>
        <v>484078914</v>
      </c>
      <c r="AE16" s="21">
        <f t="shared" si="0"/>
        <v>476481214</v>
      </c>
      <c r="AF16" s="22">
        <v>0</v>
      </c>
      <c r="AG16" s="22">
        <v>0</v>
      </c>
      <c r="AH16" s="22">
        <v>0</v>
      </c>
      <c r="AI16" s="22">
        <v>0</v>
      </c>
      <c r="AJ16" s="22">
        <f t="shared" si="1"/>
        <v>0</v>
      </c>
      <c r="AK16" s="22">
        <f t="shared" si="1"/>
        <v>0</v>
      </c>
      <c r="AL16" s="21">
        <f t="shared" si="2"/>
        <v>484078914</v>
      </c>
      <c r="AM16" s="21">
        <f t="shared" si="2"/>
        <v>476481214</v>
      </c>
      <c r="AN16" s="258"/>
      <c r="AO16" s="258"/>
      <c r="AP16" s="22">
        <v>10670000</v>
      </c>
      <c r="AQ16" s="22">
        <v>10670000</v>
      </c>
      <c r="AR16" s="22"/>
      <c r="AS16" s="22"/>
      <c r="AT16" s="22">
        <v>77</v>
      </c>
      <c r="AU16" s="22">
        <v>77</v>
      </c>
      <c r="AV16" s="22"/>
      <c r="AW16" s="22"/>
    </row>
    <row r="17" spans="1:49" s="50" customFormat="1" ht="22.5">
      <c r="A17" s="52" t="s">
        <v>58</v>
      </c>
      <c r="B17" s="62">
        <f>SUM(B11:B16)</f>
        <v>879479281</v>
      </c>
      <c r="C17" s="359">
        <f>SUM(C11:C16)</f>
        <v>1576430809</v>
      </c>
      <c r="D17" s="62">
        <f aca="true" t="shared" si="3" ref="D17:AB17">SUM(D11:D16)</f>
        <v>208715746</v>
      </c>
      <c r="E17" s="62">
        <f>SUM(E11:E16)</f>
        <v>289899508</v>
      </c>
      <c r="F17" s="62">
        <f t="shared" si="3"/>
        <v>783524323</v>
      </c>
      <c r="G17" s="359">
        <f>SUM(G11:G16)</f>
        <v>1009096082</v>
      </c>
      <c r="H17" s="62">
        <f t="shared" si="3"/>
        <v>0</v>
      </c>
      <c r="I17" s="62">
        <f>SUM(I11:I16)</f>
        <v>0</v>
      </c>
      <c r="J17" s="62">
        <f t="shared" si="3"/>
        <v>0</v>
      </c>
      <c r="K17" s="62">
        <f>SUM(K11:K16)</f>
        <v>602938</v>
      </c>
      <c r="L17" s="62">
        <f t="shared" si="3"/>
        <v>2000000</v>
      </c>
      <c r="M17" s="62">
        <f>SUM(M11:M16)</f>
        <v>2000000</v>
      </c>
      <c r="N17" s="62">
        <f t="shared" si="3"/>
        <v>0</v>
      </c>
      <c r="O17" s="62">
        <f>SUM(O11:O16)</f>
        <v>0</v>
      </c>
      <c r="P17" s="62">
        <f t="shared" si="3"/>
        <v>0</v>
      </c>
      <c r="Q17" s="62">
        <f>SUM(Q11:Q16)</f>
        <v>0</v>
      </c>
      <c r="R17" s="62">
        <f t="shared" si="3"/>
        <v>0</v>
      </c>
      <c r="S17" s="62">
        <f>SUM(S11:S16)</f>
        <v>0</v>
      </c>
      <c r="T17" s="62">
        <f t="shared" si="3"/>
        <v>30743356</v>
      </c>
      <c r="U17" s="62">
        <f>SUM(U11:U16)</f>
        <v>59900174</v>
      </c>
      <c r="V17" s="62">
        <f t="shared" si="3"/>
        <v>7300000</v>
      </c>
      <c r="W17" s="62">
        <f>SUM(W11:W16)</f>
        <v>7300000</v>
      </c>
      <c r="X17" s="62">
        <f t="shared" si="3"/>
        <v>0</v>
      </c>
      <c r="Y17" s="62">
        <f>SUM(Y11:Y16)</f>
        <v>0</v>
      </c>
      <c r="Z17" s="62">
        <f t="shared" si="3"/>
        <v>2853914</v>
      </c>
      <c r="AA17" s="62">
        <f>SUM(AA11:AA16)</f>
        <v>2853914</v>
      </c>
      <c r="AB17" s="62">
        <f t="shared" si="3"/>
        <v>0</v>
      </c>
      <c r="AC17" s="62">
        <f>SUM(AC11:AC16)</f>
        <v>0</v>
      </c>
      <c r="AD17" s="21">
        <f t="shared" si="0"/>
        <v>1914616620</v>
      </c>
      <c r="AE17" s="21">
        <f t="shared" si="0"/>
        <v>2948083425</v>
      </c>
      <c r="AF17" s="62">
        <f>SUM(AF11:AF16)</f>
        <v>0</v>
      </c>
      <c r="AG17" s="62">
        <f>SUM(AG11:AG16)</f>
        <v>0</v>
      </c>
      <c r="AH17" s="62">
        <f>SUM(AH11:AH16)</f>
        <v>0</v>
      </c>
      <c r="AI17" s="62">
        <f>SUM(AI11:AI16)</f>
        <v>0</v>
      </c>
      <c r="AJ17" s="21">
        <f t="shared" si="1"/>
        <v>0</v>
      </c>
      <c r="AK17" s="21">
        <f t="shared" si="1"/>
        <v>0</v>
      </c>
      <c r="AL17" s="21">
        <f>AD17+AJ17</f>
        <v>1914616620</v>
      </c>
      <c r="AM17" s="21">
        <f>AE17+AK17</f>
        <v>2948083425</v>
      </c>
      <c r="AN17" s="258"/>
      <c r="AO17" s="258"/>
      <c r="AP17" s="21">
        <f aca="true" t="shared" si="4" ref="AP17:AW17">SUM(AP11:AP16)</f>
        <v>268538206</v>
      </c>
      <c r="AQ17" s="21">
        <f t="shared" si="4"/>
        <v>303752147</v>
      </c>
      <c r="AR17" s="21">
        <f t="shared" si="4"/>
        <v>0</v>
      </c>
      <c r="AS17" s="21">
        <f t="shared" si="4"/>
        <v>0</v>
      </c>
      <c r="AT17" s="21">
        <f t="shared" si="4"/>
        <v>278</v>
      </c>
      <c r="AU17" s="21">
        <f t="shared" si="4"/>
        <v>266</v>
      </c>
      <c r="AV17" s="21">
        <f t="shared" si="4"/>
        <v>750</v>
      </c>
      <c r="AW17" s="21">
        <f t="shared" si="4"/>
        <v>750</v>
      </c>
    </row>
    <row r="18" spans="1:49" s="49" customFormat="1" ht="11.25">
      <c r="A18" s="47" t="s">
        <v>20</v>
      </c>
      <c r="B18" s="37">
        <v>93931000</v>
      </c>
      <c r="C18" s="360">
        <v>97276293</v>
      </c>
      <c r="D18" s="37">
        <v>24802000</v>
      </c>
      <c r="E18" s="37">
        <v>25723014</v>
      </c>
      <c r="F18" s="37">
        <v>172432372</v>
      </c>
      <c r="G18" s="37">
        <v>157338884</v>
      </c>
      <c r="H18" s="37">
        <v>123646000</v>
      </c>
      <c r="I18" s="37">
        <v>129759868</v>
      </c>
      <c r="J18" s="37">
        <v>34954</v>
      </c>
      <c r="K18" s="37">
        <v>4398487</v>
      </c>
      <c r="L18" s="37">
        <v>362029793</v>
      </c>
      <c r="M18" s="37">
        <v>406563575</v>
      </c>
      <c r="N18" s="37">
        <v>17000000</v>
      </c>
      <c r="O18" s="37">
        <v>17000000</v>
      </c>
      <c r="P18" s="37">
        <v>208903571</v>
      </c>
      <c r="Q18" s="37">
        <v>232633850</v>
      </c>
      <c r="R18" s="37">
        <v>489618461</v>
      </c>
      <c r="S18" s="37">
        <v>370952665</v>
      </c>
      <c r="T18" s="37">
        <v>1056477500</v>
      </c>
      <c r="U18" s="37">
        <v>3391034473</v>
      </c>
      <c r="V18" s="37">
        <v>117188000</v>
      </c>
      <c r="W18" s="37">
        <v>152850563</v>
      </c>
      <c r="X18" s="37"/>
      <c r="Y18" s="37">
        <v>4418330</v>
      </c>
      <c r="Z18" s="37">
        <v>10700000</v>
      </c>
      <c r="AA18" s="37">
        <v>10700000</v>
      </c>
      <c r="AB18" s="37">
        <v>27200000</v>
      </c>
      <c r="AC18" s="37">
        <v>31400000</v>
      </c>
      <c r="AD18" s="21">
        <f t="shared" si="0"/>
        <v>2703963651</v>
      </c>
      <c r="AE18" s="21">
        <f t="shared" si="0"/>
        <v>5032050002</v>
      </c>
      <c r="AF18" s="37">
        <v>0</v>
      </c>
      <c r="AG18" s="37">
        <v>0</v>
      </c>
      <c r="AH18" s="37">
        <v>48447868</v>
      </c>
      <c r="AI18" s="37">
        <v>48447868</v>
      </c>
      <c r="AJ18" s="22">
        <f t="shared" si="1"/>
        <v>48447868</v>
      </c>
      <c r="AK18" s="22">
        <f t="shared" si="1"/>
        <v>48447868</v>
      </c>
      <c r="AL18" s="21">
        <f t="shared" si="2"/>
        <v>2752411519</v>
      </c>
      <c r="AM18" s="21">
        <f t="shared" si="2"/>
        <v>5080497870</v>
      </c>
      <c r="AN18" s="258"/>
      <c r="AO18" s="258"/>
      <c r="AP18" s="22">
        <v>59223168</v>
      </c>
      <c r="AQ18" s="22">
        <v>125144485</v>
      </c>
      <c r="AR18" s="22">
        <v>51900000</v>
      </c>
      <c r="AS18" s="22">
        <v>51900000</v>
      </c>
      <c r="AT18" s="22">
        <v>17</v>
      </c>
      <c r="AU18" s="22">
        <v>17</v>
      </c>
      <c r="AV18" s="22"/>
      <c r="AW18" s="22"/>
    </row>
    <row r="19" spans="1:49" s="50" customFormat="1" ht="11.25">
      <c r="A19" s="48" t="s">
        <v>21</v>
      </c>
      <c r="B19" s="62">
        <f aca="true" t="shared" si="5" ref="B19:AB19">SUM(B17:B18)</f>
        <v>973410281</v>
      </c>
      <c r="C19" s="359">
        <f>SUM(C17:C18)</f>
        <v>1673707102</v>
      </c>
      <c r="D19" s="62">
        <f t="shared" si="5"/>
        <v>233517746</v>
      </c>
      <c r="E19" s="62">
        <f>SUM(E17:E18)</f>
        <v>315622522</v>
      </c>
      <c r="F19" s="62">
        <f t="shared" si="5"/>
        <v>955956695</v>
      </c>
      <c r="G19" s="359">
        <f>SUM(G17:G18)</f>
        <v>1166434966</v>
      </c>
      <c r="H19" s="62">
        <f t="shared" si="5"/>
        <v>123646000</v>
      </c>
      <c r="I19" s="62">
        <f>SUM(I17:I18)</f>
        <v>129759868</v>
      </c>
      <c r="J19" s="62">
        <f t="shared" si="5"/>
        <v>34954</v>
      </c>
      <c r="K19" s="62">
        <f>SUM(K17:K18)</f>
        <v>5001425</v>
      </c>
      <c r="L19" s="62">
        <f t="shared" si="5"/>
        <v>364029793</v>
      </c>
      <c r="M19" s="62">
        <f>SUM(M17:M18)</f>
        <v>408563575</v>
      </c>
      <c r="N19" s="62">
        <f t="shared" si="5"/>
        <v>17000000</v>
      </c>
      <c r="O19" s="62">
        <f>SUM(O17:O18)</f>
        <v>17000000</v>
      </c>
      <c r="P19" s="62">
        <f t="shared" si="5"/>
        <v>208903571</v>
      </c>
      <c r="Q19" s="62">
        <f>SUM(Q17:Q18)</f>
        <v>232633850</v>
      </c>
      <c r="R19" s="62">
        <f t="shared" si="5"/>
        <v>489618461</v>
      </c>
      <c r="S19" s="62">
        <f>SUM(S17:S18)</f>
        <v>370952665</v>
      </c>
      <c r="T19" s="62">
        <f t="shared" si="5"/>
        <v>1087220856</v>
      </c>
      <c r="U19" s="62">
        <f>SUM(U17:U18)</f>
        <v>3450934647</v>
      </c>
      <c r="V19" s="62">
        <f t="shared" si="5"/>
        <v>124488000</v>
      </c>
      <c r="W19" s="62">
        <f>SUM(W17:W18)</f>
        <v>160150563</v>
      </c>
      <c r="X19" s="62">
        <f t="shared" si="5"/>
        <v>0</v>
      </c>
      <c r="Y19" s="62">
        <f>SUM(Y17:Y18)</f>
        <v>4418330</v>
      </c>
      <c r="Z19" s="62">
        <f t="shared" si="5"/>
        <v>13553914</v>
      </c>
      <c r="AA19" s="62">
        <f>SUM(AA17:AA18)</f>
        <v>13553914</v>
      </c>
      <c r="AB19" s="62">
        <f t="shared" si="5"/>
        <v>27200000</v>
      </c>
      <c r="AC19" s="62">
        <f>SUM(AC17:AC18)</f>
        <v>31400000</v>
      </c>
      <c r="AD19" s="21">
        <f t="shared" si="0"/>
        <v>4618580271</v>
      </c>
      <c r="AE19" s="21">
        <f t="shared" si="0"/>
        <v>7980133427</v>
      </c>
      <c r="AF19" s="62">
        <f>SUM(AF17:AF18)</f>
        <v>0</v>
      </c>
      <c r="AG19" s="62">
        <f>SUM(AG17:AG18)</f>
        <v>0</v>
      </c>
      <c r="AH19" s="62">
        <f>SUM(AH17:AH18)</f>
        <v>48447868</v>
      </c>
      <c r="AI19" s="62">
        <f>SUM(AI17:AI18)</f>
        <v>48447868</v>
      </c>
      <c r="AJ19" s="21">
        <f t="shared" si="1"/>
        <v>48447868</v>
      </c>
      <c r="AK19" s="21">
        <f t="shared" si="1"/>
        <v>48447868</v>
      </c>
      <c r="AL19" s="21">
        <f>AD19+AJ19</f>
        <v>4667028139</v>
      </c>
      <c r="AM19" s="21">
        <f>AE19+AK19</f>
        <v>8028581295</v>
      </c>
      <c r="AN19" s="258"/>
      <c r="AO19" s="258"/>
      <c r="AP19" s="21">
        <f aca="true" t="shared" si="6" ref="AP19:AW19">SUM(AP17:AP18)</f>
        <v>327761374</v>
      </c>
      <c r="AQ19" s="21">
        <f t="shared" si="6"/>
        <v>428896632</v>
      </c>
      <c r="AR19" s="21">
        <f t="shared" si="6"/>
        <v>51900000</v>
      </c>
      <c r="AS19" s="21">
        <f t="shared" si="6"/>
        <v>51900000</v>
      </c>
      <c r="AT19" s="21">
        <f t="shared" si="6"/>
        <v>295</v>
      </c>
      <c r="AU19" s="21">
        <f t="shared" si="6"/>
        <v>283</v>
      </c>
      <c r="AV19" s="21">
        <f t="shared" si="6"/>
        <v>750</v>
      </c>
      <c r="AW19" s="21">
        <f t="shared" si="6"/>
        <v>750</v>
      </c>
    </row>
    <row r="21" ht="11.25">
      <c r="AR21" s="2" t="s">
        <v>19</v>
      </c>
    </row>
    <row r="24" ht="11.25">
      <c r="Z24" s="19" t="s">
        <v>59</v>
      </c>
    </row>
    <row r="25" ht="11.25">
      <c r="A25" s="19" t="s">
        <v>59</v>
      </c>
    </row>
  </sheetData>
  <sheetProtection/>
  <mergeCells count="65">
    <mergeCell ref="AL9:AM9"/>
    <mergeCell ref="AP9:AQ9"/>
    <mergeCell ref="AR9:AS9"/>
    <mergeCell ref="AT9:AU9"/>
    <mergeCell ref="AV9:AW9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AJ8:AK8"/>
    <mergeCell ref="AL8:AM8"/>
    <mergeCell ref="AP8:AQ8"/>
    <mergeCell ref="AR8:AS8"/>
    <mergeCell ref="AT8:AU8"/>
    <mergeCell ref="AV8:AW8"/>
    <mergeCell ref="T8:U8"/>
    <mergeCell ref="V8:W8"/>
    <mergeCell ref="X8:AC8"/>
    <mergeCell ref="AD8:AE8"/>
    <mergeCell ref="AF8:AG8"/>
    <mergeCell ref="AH8:AI8"/>
    <mergeCell ref="AL7:AM7"/>
    <mergeCell ref="AP7:AQ7"/>
    <mergeCell ref="AR7:AS7"/>
    <mergeCell ref="AT7:AU7"/>
    <mergeCell ref="AV7:AW7"/>
    <mergeCell ref="B8:C8"/>
    <mergeCell ref="D8:E8"/>
    <mergeCell ref="F8:G8"/>
    <mergeCell ref="H8:I8"/>
    <mergeCell ref="J8:S8"/>
    <mergeCell ref="V7:W7"/>
    <mergeCell ref="X7:AC7"/>
    <mergeCell ref="AD7:AE7"/>
    <mergeCell ref="AF7:AG7"/>
    <mergeCell ref="AH7:AI7"/>
    <mergeCell ref="AJ7:AK7"/>
    <mergeCell ref="B7:C7"/>
    <mergeCell ref="D7:E7"/>
    <mergeCell ref="F7:G7"/>
    <mergeCell ref="H7:I7"/>
    <mergeCell ref="J7:S7"/>
    <mergeCell ref="T7:U7"/>
    <mergeCell ref="A4:O4"/>
    <mergeCell ref="P3:AC3"/>
    <mergeCell ref="AD3:AM3"/>
    <mergeCell ref="AP3:AW3"/>
    <mergeCell ref="P4:AC4"/>
    <mergeCell ref="AD4:AM4"/>
    <mergeCell ref="AP4:AW4"/>
    <mergeCell ref="A3:O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5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3.375" style="19" customWidth="1"/>
    <col min="2" max="5" width="9.625" style="19" bestFit="1" customWidth="1"/>
    <col min="6" max="6" width="5.75390625" style="19" bestFit="1" customWidth="1"/>
    <col min="7" max="7" width="9.625" style="19" bestFit="1" customWidth="1"/>
    <col min="8" max="9" width="8.75390625" style="19" bestFit="1" customWidth="1"/>
    <col min="10" max="10" width="9.625" style="19" bestFit="1" customWidth="1"/>
    <col min="11" max="11" width="10.875" style="19" bestFit="1" customWidth="1"/>
    <col min="12" max="12" width="9.625" style="19" bestFit="1" customWidth="1"/>
    <col min="13" max="13" width="5.375" style="19" bestFit="1" customWidth="1"/>
    <col min="14" max="15" width="8.75390625" style="19" bestFit="1" customWidth="1"/>
    <col min="16" max="16" width="10.875" style="31" bestFit="1" customWidth="1"/>
    <col min="17" max="17" width="5.75390625" style="31" bestFit="1" customWidth="1"/>
    <col min="18" max="19" width="8.75390625" style="253" bestFit="1" customWidth="1"/>
    <col min="20" max="20" width="10.875" style="253" customWidth="1"/>
    <col min="21" max="16384" width="9.125" style="19" customWidth="1"/>
  </cols>
  <sheetData>
    <row r="1" spans="1:20" ht="11.25">
      <c r="A1" s="19" t="s">
        <v>1020</v>
      </c>
      <c r="T1" s="204" t="s">
        <v>1030</v>
      </c>
    </row>
    <row r="2" ht="11.25">
      <c r="A2" s="19" t="s">
        <v>812</v>
      </c>
    </row>
    <row r="3" spans="1:20" ht="12.75" customHeight="1">
      <c r="A3" s="395" t="s">
        <v>66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</row>
    <row r="4" spans="1:20" ht="12.75" customHeight="1">
      <c r="A4" s="395" t="s">
        <v>774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</row>
    <row r="5" spans="4:16" ht="12.75" customHeight="1">
      <c r="D5" s="395"/>
      <c r="E5" s="395"/>
      <c r="F5" s="395"/>
      <c r="G5" s="395"/>
      <c r="H5" s="395"/>
      <c r="I5" s="51"/>
      <c r="J5" s="51"/>
      <c r="K5" s="51"/>
      <c r="M5" s="395"/>
      <c r="N5" s="395"/>
      <c r="O5" s="395"/>
      <c r="P5" s="19"/>
    </row>
    <row r="7" spans="1:20" ht="11.25">
      <c r="A7" s="53"/>
      <c r="B7" s="53" t="s">
        <v>72</v>
      </c>
      <c r="C7" s="53" t="s">
        <v>73</v>
      </c>
      <c r="D7" s="53" t="s">
        <v>74</v>
      </c>
      <c r="E7" s="53" t="s">
        <v>75</v>
      </c>
      <c r="F7" s="396" t="s">
        <v>76</v>
      </c>
      <c r="G7" s="398"/>
      <c r="H7" s="398"/>
      <c r="I7" s="398"/>
      <c r="J7" s="397"/>
      <c r="K7" s="53" t="s">
        <v>77</v>
      </c>
      <c r="L7" s="53" t="s">
        <v>78</v>
      </c>
      <c r="M7" s="396" t="s">
        <v>79</v>
      </c>
      <c r="N7" s="398"/>
      <c r="O7" s="397"/>
      <c r="P7" s="54" t="s">
        <v>80</v>
      </c>
      <c r="Q7" s="53" t="s">
        <v>81</v>
      </c>
      <c r="R7" s="53" t="s">
        <v>333</v>
      </c>
      <c r="S7" s="54" t="s">
        <v>83</v>
      </c>
      <c r="T7" s="54" t="s">
        <v>84</v>
      </c>
    </row>
    <row r="8" spans="1:20" s="44" customFormat="1" ht="11.25" customHeight="1">
      <c r="A8" s="41"/>
      <c r="B8" s="41"/>
      <c r="C8" s="41"/>
      <c r="D8" s="41"/>
      <c r="E8" s="41"/>
      <c r="F8" s="406" t="s">
        <v>45</v>
      </c>
      <c r="G8" s="406"/>
      <c r="H8" s="406"/>
      <c r="I8" s="406"/>
      <c r="J8" s="406"/>
      <c r="K8" s="41"/>
      <c r="L8" s="41"/>
      <c r="M8" s="406" t="s">
        <v>46</v>
      </c>
      <c r="N8" s="406"/>
      <c r="O8" s="406"/>
      <c r="P8" s="43"/>
      <c r="Q8" s="41"/>
      <c r="R8" s="41"/>
      <c r="S8" s="43"/>
      <c r="T8" s="43"/>
    </row>
    <row r="9" spans="1:20" s="46" customFormat="1" ht="99">
      <c r="A9" s="42" t="s">
        <v>13</v>
      </c>
      <c r="B9" s="139" t="s">
        <v>24</v>
      </c>
      <c r="C9" s="139" t="s">
        <v>889</v>
      </c>
      <c r="D9" s="139" t="s">
        <v>25</v>
      </c>
      <c r="E9" s="139" t="s">
        <v>47</v>
      </c>
      <c r="F9" s="139" t="s">
        <v>62</v>
      </c>
      <c r="G9" s="139" t="s">
        <v>608</v>
      </c>
      <c r="H9" s="139" t="s">
        <v>48</v>
      </c>
      <c r="I9" s="139" t="s">
        <v>610</v>
      </c>
      <c r="J9" s="139" t="s">
        <v>49</v>
      </c>
      <c r="K9" s="139" t="s">
        <v>61</v>
      </c>
      <c r="L9" s="139" t="s">
        <v>50</v>
      </c>
      <c r="M9" s="139" t="s">
        <v>611</v>
      </c>
      <c r="N9" s="139" t="s">
        <v>51</v>
      </c>
      <c r="O9" s="139" t="s">
        <v>52</v>
      </c>
      <c r="P9" s="140" t="s">
        <v>63</v>
      </c>
      <c r="Q9" s="139" t="s">
        <v>53</v>
      </c>
      <c r="R9" s="139" t="s">
        <v>888</v>
      </c>
      <c r="S9" s="140" t="s">
        <v>64</v>
      </c>
      <c r="T9" s="140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>
        <v>155107897</v>
      </c>
      <c r="C11" s="22">
        <v>38004652</v>
      </c>
      <c r="D11" s="22">
        <v>280065889</v>
      </c>
      <c r="E11" s="22"/>
      <c r="F11" s="22"/>
      <c r="G11" s="22"/>
      <c r="H11" s="22"/>
      <c r="I11" s="22"/>
      <c r="J11" s="22"/>
      <c r="K11" s="22">
        <v>2750000</v>
      </c>
      <c r="L11" s="22">
        <v>3000000</v>
      </c>
      <c r="M11" s="22"/>
      <c r="N11" s="22"/>
      <c r="O11" s="22"/>
      <c r="P11" s="21">
        <f aca="true" t="shared" si="0" ref="P11:P19">B11+C11+D11+E11+F11+G11+H11+I11+J11+K11+L11+M11+N11+O11</f>
        <v>478928438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478928438</v>
      </c>
    </row>
    <row r="12" spans="1:20" ht="11.25">
      <c r="A12" s="18" t="s">
        <v>55</v>
      </c>
      <c r="B12" s="22">
        <v>299887656</v>
      </c>
      <c r="C12" s="22">
        <v>70368264</v>
      </c>
      <c r="D12" s="22">
        <v>99576844</v>
      </c>
      <c r="E12" s="22"/>
      <c r="F12" s="22"/>
      <c r="G12" s="22"/>
      <c r="H12" s="22"/>
      <c r="I12" s="22"/>
      <c r="J12" s="22"/>
      <c r="K12" s="22">
        <v>2000000</v>
      </c>
      <c r="L12" s="22"/>
      <c r="M12" s="22"/>
      <c r="N12" s="22"/>
      <c r="O12" s="22"/>
      <c r="P12" s="21">
        <f t="shared" si="0"/>
        <v>471832764</v>
      </c>
      <c r="Q12" s="22"/>
      <c r="R12" s="22"/>
      <c r="S12" s="22">
        <f t="shared" si="1"/>
        <v>0</v>
      </c>
      <c r="T12" s="21">
        <f t="shared" si="2"/>
        <v>471832764</v>
      </c>
    </row>
    <row r="13" spans="1:20" ht="11.25">
      <c r="A13" s="18" t="s">
        <v>56</v>
      </c>
      <c r="B13" s="22">
        <v>22226682</v>
      </c>
      <c r="C13" s="22">
        <v>4970859</v>
      </c>
      <c r="D13" s="22">
        <v>11657187</v>
      </c>
      <c r="E13" s="22"/>
      <c r="F13" s="22"/>
      <c r="G13" s="22"/>
      <c r="H13" s="22"/>
      <c r="I13" s="22"/>
      <c r="J13" s="22"/>
      <c r="K13" s="22">
        <v>1693356</v>
      </c>
      <c r="L13" s="22"/>
      <c r="M13" s="22"/>
      <c r="N13" s="22"/>
      <c r="O13" s="22"/>
      <c r="P13" s="21">
        <f t="shared" si="0"/>
        <v>40548084</v>
      </c>
      <c r="Q13" s="22"/>
      <c r="R13" s="22"/>
      <c r="S13" s="22">
        <f t="shared" si="1"/>
        <v>0</v>
      </c>
      <c r="T13" s="21">
        <f t="shared" si="2"/>
        <v>40548084</v>
      </c>
    </row>
    <row r="14" spans="1:20" ht="11.25">
      <c r="A14" s="18" t="s">
        <v>57</v>
      </c>
      <c r="B14" s="22">
        <v>44934046</v>
      </c>
      <c r="C14" s="22">
        <v>10218971</v>
      </c>
      <c r="D14" s="22">
        <v>39597403</v>
      </c>
      <c r="E14" s="22"/>
      <c r="F14" s="22"/>
      <c r="G14" s="22"/>
      <c r="H14" s="22"/>
      <c r="I14" s="22"/>
      <c r="J14" s="22"/>
      <c r="K14" s="22">
        <v>8500000</v>
      </c>
      <c r="L14" s="22"/>
      <c r="M14" s="22"/>
      <c r="N14" s="22"/>
      <c r="O14" s="22"/>
      <c r="P14" s="21">
        <f t="shared" si="0"/>
        <v>103250420</v>
      </c>
      <c r="Q14" s="22"/>
      <c r="R14" s="22"/>
      <c r="S14" s="22">
        <f t="shared" si="1"/>
        <v>0</v>
      </c>
      <c r="T14" s="21">
        <f t="shared" si="2"/>
        <v>103250420</v>
      </c>
    </row>
    <row r="15" spans="1:20" ht="11.25">
      <c r="A15" s="18" t="s">
        <v>18</v>
      </c>
      <c r="B15" s="22">
        <v>83934000</v>
      </c>
      <c r="C15" s="22">
        <v>18252000</v>
      </c>
      <c r="D15" s="22">
        <v>213770000</v>
      </c>
      <c r="E15" s="22"/>
      <c r="F15" s="22"/>
      <c r="G15" s="22"/>
      <c r="H15" s="22"/>
      <c r="I15" s="22"/>
      <c r="J15" s="22"/>
      <c r="K15" s="22">
        <v>6000000</v>
      </c>
      <c r="L15" s="22">
        <v>3000000</v>
      </c>
      <c r="M15" s="22"/>
      <c r="N15" s="22"/>
      <c r="O15" s="22"/>
      <c r="P15" s="21">
        <f t="shared" si="0"/>
        <v>324956000</v>
      </c>
      <c r="Q15" s="22"/>
      <c r="R15" s="22"/>
      <c r="S15" s="22">
        <f t="shared" si="1"/>
        <v>0</v>
      </c>
      <c r="T15" s="21">
        <f t="shared" si="2"/>
        <v>324956000</v>
      </c>
    </row>
    <row r="16" spans="1:20" ht="11.25">
      <c r="A16" s="18" t="s">
        <v>60</v>
      </c>
      <c r="B16" s="22">
        <v>107228400</v>
      </c>
      <c r="C16" s="22">
        <v>25986800</v>
      </c>
      <c r="D16" s="22">
        <v>50794800</v>
      </c>
      <c r="E16" s="22"/>
      <c r="F16" s="22"/>
      <c r="G16" s="22">
        <v>2000000</v>
      </c>
      <c r="H16" s="22"/>
      <c r="I16" s="22"/>
      <c r="J16" s="22"/>
      <c r="K16" s="22">
        <v>9800000</v>
      </c>
      <c r="L16" s="22">
        <v>1300000</v>
      </c>
      <c r="M16" s="22"/>
      <c r="N16" s="22"/>
      <c r="O16" s="22"/>
      <c r="P16" s="21">
        <f t="shared" si="0"/>
        <v>197110000</v>
      </c>
      <c r="Q16" s="22">
        <v>0</v>
      </c>
      <c r="R16" s="22">
        <v>0</v>
      </c>
      <c r="S16" s="22">
        <f t="shared" si="1"/>
        <v>0</v>
      </c>
      <c r="T16" s="21">
        <f t="shared" si="2"/>
        <v>197110000</v>
      </c>
    </row>
    <row r="17" spans="1:20" s="50" customFormat="1" ht="22.5">
      <c r="A17" s="52" t="s">
        <v>58</v>
      </c>
      <c r="B17" s="62">
        <f>SUM(B11:B16)</f>
        <v>713318681</v>
      </c>
      <c r="C17" s="62">
        <f aca="true" t="shared" si="3" ref="C17:O17">SUM(C11:C16)</f>
        <v>167801546</v>
      </c>
      <c r="D17" s="62">
        <f t="shared" si="3"/>
        <v>695462123</v>
      </c>
      <c r="E17" s="62">
        <f t="shared" si="3"/>
        <v>0</v>
      </c>
      <c r="F17" s="62">
        <f t="shared" si="3"/>
        <v>0</v>
      </c>
      <c r="G17" s="62">
        <f t="shared" si="3"/>
        <v>2000000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30743356</v>
      </c>
      <c r="L17" s="62">
        <f t="shared" si="3"/>
        <v>7300000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21">
        <f t="shared" si="0"/>
        <v>1616625706</v>
      </c>
      <c r="Q17" s="62">
        <f>SUM(Q11:Q16)</f>
        <v>0</v>
      </c>
      <c r="R17" s="62">
        <f>SUM(R11:R16)</f>
        <v>0</v>
      </c>
      <c r="S17" s="21">
        <f t="shared" si="1"/>
        <v>0</v>
      </c>
      <c r="T17" s="21">
        <f>P17+S17</f>
        <v>1616625706</v>
      </c>
    </row>
    <row r="18" spans="1:20" s="49" customFormat="1" ht="11.25">
      <c r="A18" s="47" t="s">
        <v>20</v>
      </c>
      <c r="B18" s="37">
        <v>63834000</v>
      </c>
      <c r="C18" s="37">
        <v>14075200</v>
      </c>
      <c r="D18" s="37">
        <v>149466558</v>
      </c>
      <c r="E18" s="37">
        <v>123646000</v>
      </c>
      <c r="F18" s="37">
        <v>34954</v>
      </c>
      <c r="G18" s="37">
        <v>358279793</v>
      </c>
      <c r="H18" s="37">
        <v>17000000</v>
      </c>
      <c r="I18" s="37">
        <v>90288571</v>
      </c>
      <c r="J18" s="37">
        <v>487236961</v>
      </c>
      <c r="K18" s="37">
        <v>1056477500</v>
      </c>
      <c r="L18" s="37">
        <v>117188000</v>
      </c>
      <c r="M18" s="37"/>
      <c r="N18" s="37">
        <v>10700000</v>
      </c>
      <c r="O18" s="37">
        <v>27200000</v>
      </c>
      <c r="P18" s="21">
        <f t="shared" si="0"/>
        <v>2515427537</v>
      </c>
      <c r="Q18" s="37">
        <v>0</v>
      </c>
      <c r="R18" s="37">
        <v>48447868</v>
      </c>
      <c r="S18" s="22">
        <f t="shared" si="1"/>
        <v>48447868</v>
      </c>
      <c r="T18" s="21">
        <f t="shared" si="2"/>
        <v>2563875405</v>
      </c>
    </row>
    <row r="19" spans="1:20" s="50" customFormat="1" ht="11.25">
      <c r="A19" s="48" t="s">
        <v>21</v>
      </c>
      <c r="B19" s="62">
        <f aca="true" t="shared" si="4" ref="B19:O19">SUM(B17:B18)</f>
        <v>777152681</v>
      </c>
      <c r="C19" s="62">
        <f t="shared" si="4"/>
        <v>181876746</v>
      </c>
      <c r="D19" s="62">
        <f t="shared" si="4"/>
        <v>844928681</v>
      </c>
      <c r="E19" s="62">
        <f t="shared" si="4"/>
        <v>123646000</v>
      </c>
      <c r="F19" s="62">
        <f t="shared" si="4"/>
        <v>34954</v>
      </c>
      <c r="G19" s="62">
        <f t="shared" si="4"/>
        <v>360279793</v>
      </c>
      <c r="H19" s="62">
        <f t="shared" si="4"/>
        <v>17000000</v>
      </c>
      <c r="I19" s="62">
        <f t="shared" si="4"/>
        <v>90288571</v>
      </c>
      <c r="J19" s="62">
        <f t="shared" si="4"/>
        <v>487236961</v>
      </c>
      <c r="K19" s="62">
        <f t="shared" si="4"/>
        <v>1087220856</v>
      </c>
      <c r="L19" s="62">
        <f t="shared" si="4"/>
        <v>124488000</v>
      </c>
      <c r="M19" s="62">
        <f t="shared" si="4"/>
        <v>0</v>
      </c>
      <c r="N19" s="62">
        <f t="shared" si="4"/>
        <v>10700000</v>
      </c>
      <c r="O19" s="62">
        <f t="shared" si="4"/>
        <v>27200000</v>
      </c>
      <c r="P19" s="21">
        <f t="shared" si="0"/>
        <v>4132053243</v>
      </c>
      <c r="Q19" s="62">
        <f>SUM(Q17:Q18)</f>
        <v>0</v>
      </c>
      <c r="R19" s="62">
        <f>SUM(R17:R18)</f>
        <v>48447868</v>
      </c>
      <c r="S19" s="21">
        <f t="shared" si="1"/>
        <v>48447868</v>
      </c>
      <c r="T19" s="21">
        <f>P19+S19</f>
        <v>4180501111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5"/>
  <sheetViews>
    <sheetView zoomScalePageLayoutView="0" workbookViewId="0" topLeftCell="A1">
      <selection activeCell="A4" sqref="A4:T4"/>
    </sheetView>
  </sheetViews>
  <sheetFormatPr defaultColWidth="9.00390625" defaultRowHeight="12.75"/>
  <cols>
    <col min="1" max="1" width="13.375" style="19" customWidth="1"/>
    <col min="2" max="4" width="9.625" style="19" bestFit="1" customWidth="1"/>
    <col min="5" max="6" width="5.75390625" style="19" bestFit="1" customWidth="1"/>
    <col min="7" max="7" width="7.875" style="19" bestFit="1" customWidth="1"/>
    <col min="8" max="8" width="5.75390625" style="19" bestFit="1" customWidth="1"/>
    <col min="9" max="9" width="9.625" style="19" bestFit="1" customWidth="1"/>
    <col min="10" max="10" width="7.875" style="19" bestFit="1" customWidth="1"/>
    <col min="11" max="12" width="5.75390625" style="19" bestFit="1" customWidth="1"/>
    <col min="13" max="13" width="5.625" style="19" customWidth="1"/>
    <col min="14" max="14" width="8.75390625" style="19" bestFit="1" customWidth="1"/>
    <col min="15" max="15" width="5.75390625" style="19" bestFit="1" customWidth="1"/>
    <col min="16" max="16" width="9.625" style="31" bestFit="1" customWidth="1"/>
    <col min="17" max="17" width="5.75390625" style="31" bestFit="1" customWidth="1"/>
    <col min="18" max="19" width="5.75390625" style="253" bestFit="1" customWidth="1"/>
    <col min="20" max="20" width="9.625" style="253" bestFit="1" customWidth="1"/>
    <col min="21" max="16384" width="9.125" style="19" customWidth="1"/>
  </cols>
  <sheetData>
    <row r="1" spans="1:20" ht="11.25">
      <c r="A1" s="19" t="s">
        <v>1019</v>
      </c>
      <c r="T1" s="204" t="s">
        <v>1031</v>
      </c>
    </row>
    <row r="2" ht="11.25">
      <c r="A2" s="19" t="s">
        <v>812</v>
      </c>
    </row>
    <row r="3" spans="1:20" ht="12.75" customHeight="1">
      <c r="A3" s="395" t="s">
        <v>66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</row>
    <row r="4" spans="1:20" ht="12.75" customHeight="1">
      <c r="A4" s="395" t="s">
        <v>774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</row>
    <row r="5" spans="4:16" ht="12.75" customHeight="1">
      <c r="D5" s="395"/>
      <c r="E5" s="395"/>
      <c r="F5" s="395"/>
      <c r="G5" s="395"/>
      <c r="H5" s="395"/>
      <c r="I5" s="51"/>
      <c r="J5" s="51"/>
      <c r="K5" s="51"/>
      <c r="M5" s="395"/>
      <c r="N5" s="395"/>
      <c r="O5" s="395"/>
      <c r="P5" s="19"/>
    </row>
    <row r="7" spans="1:20" ht="11.25">
      <c r="A7" s="53"/>
      <c r="B7" s="53" t="s">
        <v>72</v>
      </c>
      <c r="C7" s="53" t="s">
        <v>73</v>
      </c>
      <c r="D7" s="53" t="s">
        <v>74</v>
      </c>
      <c r="E7" s="53" t="s">
        <v>75</v>
      </c>
      <c r="F7" s="396" t="s">
        <v>76</v>
      </c>
      <c r="G7" s="398"/>
      <c r="H7" s="398"/>
      <c r="I7" s="398"/>
      <c r="J7" s="397"/>
      <c r="K7" s="53" t="s">
        <v>77</v>
      </c>
      <c r="L7" s="53" t="s">
        <v>78</v>
      </c>
      <c r="M7" s="396" t="s">
        <v>79</v>
      </c>
      <c r="N7" s="398"/>
      <c r="O7" s="397"/>
      <c r="P7" s="54" t="s">
        <v>80</v>
      </c>
      <c r="Q7" s="53" t="s">
        <v>81</v>
      </c>
      <c r="R7" s="53" t="s">
        <v>333</v>
      </c>
      <c r="S7" s="54" t="s">
        <v>83</v>
      </c>
      <c r="T7" s="54" t="s">
        <v>84</v>
      </c>
    </row>
    <row r="8" spans="1:20" s="44" customFormat="1" ht="11.25" customHeight="1">
      <c r="A8" s="41"/>
      <c r="B8" s="41"/>
      <c r="C8" s="41"/>
      <c r="D8" s="41"/>
      <c r="E8" s="41"/>
      <c r="F8" s="406" t="s">
        <v>45</v>
      </c>
      <c r="G8" s="406"/>
      <c r="H8" s="406"/>
      <c r="I8" s="406"/>
      <c r="J8" s="406"/>
      <c r="K8" s="41"/>
      <c r="L8" s="41"/>
      <c r="M8" s="406" t="s">
        <v>46</v>
      </c>
      <c r="N8" s="406"/>
      <c r="O8" s="406"/>
      <c r="P8" s="43"/>
      <c r="Q8" s="41"/>
      <c r="R8" s="41"/>
      <c r="S8" s="43"/>
      <c r="T8" s="43"/>
    </row>
    <row r="9" spans="1:20" s="46" customFormat="1" ht="101.25">
      <c r="A9" s="42" t="s">
        <v>13</v>
      </c>
      <c r="B9" s="139" t="s">
        <v>24</v>
      </c>
      <c r="C9" s="139" t="s">
        <v>889</v>
      </c>
      <c r="D9" s="139" t="s">
        <v>25</v>
      </c>
      <c r="E9" s="139" t="s">
        <v>47</v>
      </c>
      <c r="F9" s="139" t="s">
        <v>62</v>
      </c>
      <c r="G9" s="139" t="s">
        <v>608</v>
      </c>
      <c r="H9" s="139" t="s">
        <v>48</v>
      </c>
      <c r="I9" s="139" t="s">
        <v>610</v>
      </c>
      <c r="J9" s="139" t="s">
        <v>49</v>
      </c>
      <c r="K9" s="139" t="s">
        <v>61</v>
      </c>
      <c r="L9" s="139" t="s">
        <v>50</v>
      </c>
      <c r="M9" s="139" t="s">
        <v>611</v>
      </c>
      <c r="N9" s="139" t="s">
        <v>51</v>
      </c>
      <c r="O9" s="139" t="s">
        <v>52</v>
      </c>
      <c r="P9" s="140" t="s">
        <v>63</v>
      </c>
      <c r="Q9" s="139" t="s">
        <v>53</v>
      </c>
      <c r="R9" s="139" t="s">
        <v>888</v>
      </c>
      <c r="S9" s="140" t="s">
        <v>64</v>
      </c>
      <c r="T9" s="140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11.2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11.2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11.2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11.25">
      <c r="A15" s="18" t="s">
        <v>18</v>
      </c>
      <c r="B15" s="22">
        <v>1818000</v>
      </c>
      <c r="C15" s="22">
        <v>354000</v>
      </c>
      <c r="D15" s="22">
        <v>8850000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11022000</v>
      </c>
      <c r="Q15" s="22"/>
      <c r="R15" s="22"/>
      <c r="S15" s="22">
        <f t="shared" si="1"/>
        <v>0</v>
      </c>
      <c r="T15" s="21">
        <f t="shared" si="2"/>
        <v>11022000</v>
      </c>
    </row>
    <row r="16" spans="1:20" ht="11.25">
      <c r="A16" s="18" t="s">
        <v>60</v>
      </c>
      <c r="B16" s="22">
        <v>3500000</v>
      </c>
      <c r="C16" s="22">
        <v>1580000</v>
      </c>
      <c r="D16" s="22">
        <v>3020000</v>
      </c>
      <c r="E16" s="22"/>
      <c r="F16" s="22"/>
      <c r="G16" s="22"/>
      <c r="H16" s="22"/>
      <c r="I16" s="22"/>
      <c r="J16" s="22"/>
      <c r="K16" s="22"/>
      <c r="L16" s="22"/>
      <c r="M16" s="22"/>
      <c r="N16" s="22">
        <v>2853914</v>
      </c>
      <c r="O16" s="22"/>
      <c r="P16" s="21">
        <f t="shared" si="0"/>
        <v>10953914</v>
      </c>
      <c r="Q16" s="22">
        <v>0</v>
      </c>
      <c r="R16" s="22">
        <v>0</v>
      </c>
      <c r="S16" s="22">
        <f t="shared" si="1"/>
        <v>0</v>
      </c>
      <c r="T16" s="21">
        <f t="shared" si="2"/>
        <v>10953914</v>
      </c>
    </row>
    <row r="17" spans="1:20" s="50" customFormat="1" ht="22.5">
      <c r="A17" s="52" t="s">
        <v>58</v>
      </c>
      <c r="B17" s="62">
        <f>SUM(B11:B16)</f>
        <v>5318000</v>
      </c>
      <c r="C17" s="62">
        <f aca="true" t="shared" si="3" ref="C17:O17">SUM(C11:C16)</f>
        <v>1934000</v>
      </c>
      <c r="D17" s="62">
        <f t="shared" si="3"/>
        <v>11870000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2853914</v>
      </c>
      <c r="O17" s="62">
        <f t="shared" si="3"/>
        <v>0</v>
      </c>
      <c r="P17" s="21">
        <f t="shared" si="0"/>
        <v>21975914</v>
      </c>
      <c r="Q17" s="62">
        <f>SUM(Q11:Q16)</f>
        <v>0</v>
      </c>
      <c r="R17" s="62">
        <f>SUM(R11:R16)</f>
        <v>0</v>
      </c>
      <c r="S17" s="21">
        <f t="shared" si="1"/>
        <v>0</v>
      </c>
      <c r="T17" s="21">
        <f>P17+S17</f>
        <v>21975914</v>
      </c>
    </row>
    <row r="18" spans="1:20" s="49" customFormat="1" ht="11.25">
      <c r="A18" s="47" t="s">
        <v>20</v>
      </c>
      <c r="B18" s="37">
        <v>30097000</v>
      </c>
      <c r="C18" s="37">
        <v>10726800</v>
      </c>
      <c r="D18" s="37">
        <v>22965814</v>
      </c>
      <c r="E18" s="37"/>
      <c r="F18" s="37"/>
      <c r="G18" s="37">
        <v>3750000</v>
      </c>
      <c r="H18" s="37"/>
      <c r="I18" s="37">
        <v>118615000</v>
      </c>
      <c r="J18" s="37">
        <v>2381500</v>
      </c>
      <c r="K18" s="37"/>
      <c r="L18" s="37"/>
      <c r="M18" s="37"/>
      <c r="N18" s="37"/>
      <c r="O18" s="37"/>
      <c r="P18" s="21">
        <f t="shared" si="0"/>
        <v>188536114</v>
      </c>
      <c r="Q18" s="37">
        <v>0</v>
      </c>
      <c r="R18" s="37"/>
      <c r="S18" s="22">
        <f t="shared" si="1"/>
        <v>0</v>
      </c>
      <c r="T18" s="21">
        <f t="shared" si="2"/>
        <v>188536114</v>
      </c>
    </row>
    <row r="19" spans="1:20" s="50" customFormat="1" ht="11.25">
      <c r="A19" s="48" t="s">
        <v>21</v>
      </c>
      <c r="B19" s="62">
        <f aca="true" t="shared" si="4" ref="B19:O19">SUM(B17:B18)</f>
        <v>35415000</v>
      </c>
      <c r="C19" s="62">
        <f t="shared" si="4"/>
        <v>12660800</v>
      </c>
      <c r="D19" s="62">
        <f t="shared" si="4"/>
        <v>34835814</v>
      </c>
      <c r="E19" s="62">
        <f t="shared" si="4"/>
        <v>0</v>
      </c>
      <c r="F19" s="62">
        <f t="shared" si="4"/>
        <v>0</v>
      </c>
      <c r="G19" s="62">
        <f t="shared" si="4"/>
        <v>3750000</v>
      </c>
      <c r="H19" s="62">
        <f t="shared" si="4"/>
        <v>0</v>
      </c>
      <c r="I19" s="62">
        <f t="shared" si="4"/>
        <v>118615000</v>
      </c>
      <c r="J19" s="62">
        <f t="shared" si="4"/>
        <v>2381500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2853914</v>
      </c>
      <c r="O19" s="62">
        <f t="shared" si="4"/>
        <v>0</v>
      </c>
      <c r="P19" s="21">
        <f t="shared" si="0"/>
        <v>210512028</v>
      </c>
      <c r="Q19" s="62">
        <f>SUM(Q17:Q18)</f>
        <v>0</v>
      </c>
      <c r="R19" s="62">
        <f>SUM(R17:R18)</f>
        <v>0</v>
      </c>
      <c r="S19" s="21">
        <f t="shared" si="1"/>
        <v>0</v>
      </c>
      <c r="T19" s="21">
        <f>P19+S19</f>
        <v>210512028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5"/>
  <sheetViews>
    <sheetView zoomScalePageLayoutView="0" workbookViewId="0" topLeftCell="A1">
      <selection activeCell="A4" sqref="A4:T4"/>
    </sheetView>
  </sheetViews>
  <sheetFormatPr defaultColWidth="9.00390625" defaultRowHeight="12.75"/>
  <cols>
    <col min="1" max="1" width="13.375" style="19" customWidth="1"/>
    <col min="2" max="2" width="9.625" style="19" bestFit="1" customWidth="1"/>
    <col min="3" max="4" width="8.75390625" style="19" bestFit="1" customWidth="1"/>
    <col min="5" max="12" width="5.75390625" style="19" bestFit="1" customWidth="1"/>
    <col min="13" max="13" width="5.375" style="19" bestFit="1" customWidth="1"/>
    <col min="14" max="15" width="5.75390625" style="19" bestFit="1" customWidth="1"/>
    <col min="16" max="16" width="9.625" style="31" bestFit="1" customWidth="1"/>
    <col min="17" max="17" width="5.75390625" style="31" bestFit="1" customWidth="1"/>
    <col min="18" max="19" width="5.75390625" style="253" bestFit="1" customWidth="1"/>
    <col min="20" max="20" width="9.625" style="253" bestFit="1" customWidth="1"/>
    <col min="21" max="16384" width="9.125" style="19" customWidth="1"/>
  </cols>
  <sheetData>
    <row r="1" spans="1:20" ht="11.25">
      <c r="A1" s="19" t="s">
        <v>1018</v>
      </c>
      <c r="T1" s="204" t="s">
        <v>1032</v>
      </c>
    </row>
    <row r="2" ht="11.25">
      <c r="A2" s="19" t="s">
        <v>812</v>
      </c>
    </row>
    <row r="3" spans="1:20" ht="12.75" customHeight="1">
      <c r="A3" s="395" t="s">
        <v>66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</row>
    <row r="4" spans="1:20" ht="12.75" customHeight="1">
      <c r="A4" s="395" t="s">
        <v>774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</row>
    <row r="5" spans="4:16" ht="12.75" customHeight="1">
      <c r="D5" s="395"/>
      <c r="E5" s="395"/>
      <c r="F5" s="395"/>
      <c r="G5" s="395"/>
      <c r="H5" s="395"/>
      <c r="I5" s="51"/>
      <c r="J5" s="51"/>
      <c r="K5" s="51"/>
      <c r="M5" s="395"/>
      <c r="N5" s="395"/>
      <c r="O5" s="395"/>
      <c r="P5" s="19"/>
    </row>
    <row r="7" spans="1:20" ht="11.25">
      <c r="A7" s="53"/>
      <c r="B7" s="53" t="s">
        <v>72</v>
      </c>
      <c r="C7" s="53" t="s">
        <v>73</v>
      </c>
      <c r="D7" s="53" t="s">
        <v>74</v>
      </c>
      <c r="E7" s="53" t="s">
        <v>75</v>
      </c>
      <c r="F7" s="396" t="s">
        <v>76</v>
      </c>
      <c r="G7" s="398"/>
      <c r="H7" s="398"/>
      <c r="I7" s="398"/>
      <c r="J7" s="397"/>
      <c r="K7" s="53" t="s">
        <v>77</v>
      </c>
      <c r="L7" s="53" t="s">
        <v>78</v>
      </c>
      <c r="M7" s="396" t="s">
        <v>79</v>
      </c>
      <c r="N7" s="398"/>
      <c r="O7" s="397"/>
      <c r="P7" s="54" t="s">
        <v>80</v>
      </c>
      <c r="Q7" s="53" t="s">
        <v>81</v>
      </c>
      <c r="R7" s="53" t="s">
        <v>333</v>
      </c>
      <c r="S7" s="54" t="s">
        <v>83</v>
      </c>
      <c r="T7" s="54" t="s">
        <v>84</v>
      </c>
    </row>
    <row r="8" spans="1:20" s="44" customFormat="1" ht="11.25" customHeight="1">
      <c r="A8" s="41"/>
      <c r="B8" s="41"/>
      <c r="C8" s="41"/>
      <c r="D8" s="41"/>
      <c r="E8" s="41"/>
      <c r="F8" s="406" t="s">
        <v>45</v>
      </c>
      <c r="G8" s="406"/>
      <c r="H8" s="406"/>
      <c r="I8" s="406"/>
      <c r="J8" s="406"/>
      <c r="K8" s="41"/>
      <c r="L8" s="41"/>
      <c r="M8" s="406" t="s">
        <v>46</v>
      </c>
      <c r="N8" s="406"/>
      <c r="O8" s="406"/>
      <c r="P8" s="43"/>
      <c r="Q8" s="41"/>
      <c r="R8" s="41"/>
      <c r="S8" s="43"/>
      <c r="T8" s="43"/>
    </row>
    <row r="9" spans="1:20" s="46" customFormat="1" ht="101.25">
      <c r="A9" s="42" t="s">
        <v>13</v>
      </c>
      <c r="B9" s="139" t="s">
        <v>24</v>
      </c>
      <c r="C9" s="139" t="s">
        <v>889</v>
      </c>
      <c r="D9" s="139" t="s">
        <v>25</v>
      </c>
      <c r="E9" s="139" t="s">
        <v>47</v>
      </c>
      <c r="F9" s="139" t="s">
        <v>62</v>
      </c>
      <c r="G9" s="139" t="s">
        <v>608</v>
      </c>
      <c r="H9" s="139" t="s">
        <v>48</v>
      </c>
      <c r="I9" s="139" t="s">
        <v>610</v>
      </c>
      <c r="J9" s="139" t="s">
        <v>49</v>
      </c>
      <c r="K9" s="139" t="s">
        <v>61</v>
      </c>
      <c r="L9" s="139" t="s">
        <v>50</v>
      </c>
      <c r="M9" s="139" t="s">
        <v>611</v>
      </c>
      <c r="N9" s="139" t="s">
        <v>51</v>
      </c>
      <c r="O9" s="139" t="s">
        <v>52</v>
      </c>
      <c r="P9" s="140" t="s">
        <v>63</v>
      </c>
      <c r="Q9" s="139" t="s">
        <v>53</v>
      </c>
      <c r="R9" s="139" t="s">
        <v>888</v>
      </c>
      <c r="S9" s="140" t="s">
        <v>64</v>
      </c>
      <c r="T9" s="140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11.2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11.2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11.2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11.25">
      <c r="A15" s="18" t="s">
        <v>18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0</v>
      </c>
      <c r="Q15" s="22"/>
      <c r="R15" s="22"/>
      <c r="S15" s="22">
        <f t="shared" si="1"/>
        <v>0</v>
      </c>
      <c r="T15" s="21">
        <f t="shared" si="2"/>
        <v>0</v>
      </c>
    </row>
    <row r="16" spans="1:20" ht="11.25">
      <c r="A16" s="18" t="s">
        <v>60</v>
      </c>
      <c r="B16" s="22">
        <v>160842600</v>
      </c>
      <c r="C16" s="22">
        <v>38980200</v>
      </c>
      <c r="D16" s="22">
        <v>76192200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1">
        <f t="shared" si="0"/>
        <v>276015000</v>
      </c>
      <c r="Q16" s="22">
        <v>0</v>
      </c>
      <c r="R16" s="22">
        <v>0</v>
      </c>
      <c r="S16" s="22">
        <f t="shared" si="1"/>
        <v>0</v>
      </c>
      <c r="T16" s="21">
        <f t="shared" si="2"/>
        <v>276015000</v>
      </c>
    </row>
    <row r="17" spans="1:20" s="50" customFormat="1" ht="22.5">
      <c r="A17" s="52" t="s">
        <v>58</v>
      </c>
      <c r="B17" s="62">
        <f>SUM(B11:B16)</f>
        <v>160842600</v>
      </c>
      <c r="C17" s="62">
        <f aca="true" t="shared" si="3" ref="C17:O17">SUM(C11:C16)</f>
        <v>38980200</v>
      </c>
      <c r="D17" s="62">
        <f t="shared" si="3"/>
        <v>76192200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21">
        <f t="shared" si="0"/>
        <v>276015000</v>
      </c>
      <c r="Q17" s="62">
        <f>SUM(Q11:Q16)</f>
        <v>0</v>
      </c>
      <c r="R17" s="62">
        <f>SUM(R11:R16)</f>
        <v>0</v>
      </c>
      <c r="S17" s="21">
        <f t="shared" si="1"/>
        <v>0</v>
      </c>
      <c r="T17" s="21">
        <f>P17+S17</f>
        <v>276015000</v>
      </c>
    </row>
    <row r="18" spans="1:20" s="49" customFormat="1" ht="11.25">
      <c r="A18" s="47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1">
        <f t="shared" si="0"/>
        <v>0</v>
      </c>
      <c r="Q18" s="37">
        <v>0</v>
      </c>
      <c r="R18" s="37"/>
      <c r="S18" s="22">
        <f t="shared" si="1"/>
        <v>0</v>
      </c>
      <c r="T18" s="21">
        <f t="shared" si="2"/>
        <v>0</v>
      </c>
    </row>
    <row r="19" spans="1:20" s="50" customFormat="1" ht="11.25">
      <c r="A19" s="48" t="s">
        <v>21</v>
      </c>
      <c r="B19" s="62">
        <f aca="true" t="shared" si="4" ref="B19:O19">SUM(B17:B18)</f>
        <v>160842600</v>
      </c>
      <c r="C19" s="62">
        <f t="shared" si="4"/>
        <v>38980200</v>
      </c>
      <c r="D19" s="62">
        <f t="shared" si="4"/>
        <v>76192200</v>
      </c>
      <c r="E19" s="62">
        <f t="shared" si="4"/>
        <v>0</v>
      </c>
      <c r="F19" s="62">
        <f t="shared" si="4"/>
        <v>0</v>
      </c>
      <c r="G19" s="62">
        <f t="shared" si="4"/>
        <v>0</v>
      </c>
      <c r="H19" s="62">
        <f t="shared" si="4"/>
        <v>0</v>
      </c>
      <c r="I19" s="62">
        <f t="shared" si="4"/>
        <v>0</v>
      </c>
      <c r="J19" s="62">
        <f t="shared" si="4"/>
        <v>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0</v>
      </c>
      <c r="O19" s="62">
        <f t="shared" si="4"/>
        <v>0</v>
      </c>
      <c r="P19" s="21">
        <f t="shared" si="0"/>
        <v>276015000</v>
      </c>
      <c r="Q19" s="62">
        <f>SUM(Q17:Q18)</f>
        <v>0</v>
      </c>
      <c r="R19" s="62">
        <f>SUM(R17:R18)</f>
        <v>0</v>
      </c>
      <c r="S19" s="21">
        <f t="shared" si="1"/>
        <v>0</v>
      </c>
      <c r="T19" s="21">
        <f>P19+S19</f>
        <v>276015000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7"/>
  <sheetViews>
    <sheetView zoomScalePageLayoutView="0" workbookViewId="0" topLeftCell="A256">
      <selection activeCell="D257" sqref="D257"/>
    </sheetView>
  </sheetViews>
  <sheetFormatPr defaultColWidth="2.75390625" defaultRowHeight="12.75"/>
  <cols>
    <col min="1" max="1" width="4.125" style="156" customWidth="1"/>
    <col min="2" max="2" width="58.875" style="63" customWidth="1"/>
    <col min="3" max="3" width="8.25390625" style="63" bestFit="1" customWidth="1"/>
    <col min="4" max="4" width="13.75390625" style="242" bestFit="1" customWidth="1"/>
    <col min="5" max="191" width="9.125" style="63" customWidth="1"/>
    <col min="192" max="16384" width="2.75390625" style="63" customWidth="1"/>
  </cols>
  <sheetData>
    <row r="1" spans="1:4" ht="12.75">
      <c r="A1" s="187" t="s">
        <v>812</v>
      </c>
      <c r="D1" s="242" t="s">
        <v>612</v>
      </c>
    </row>
    <row r="2" ht="12.75">
      <c r="A2" s="187"/>
    </row>
    <row r="3" spans="1:4" ht="12.75">
      <c r="A3" s="409" t="s">
        <v>505</v>
      </c>
      <c r="B3" s="409"/>
      <c r="C3" s="409"/>
      <c r="D3" s="409"/>
    </row>
    <row r="5" spans="1:4" s="65" customFormat="1" ht="22.5" customHeight="1">
      <c r="A5" s="158" t="s">
        <v>92</v>
      </c>
      <c r="B5" s="159" t="s">
        <v>93</v>
      </c>
      <c r="C5" s="70" t="s">
        <v>94</v>
      </c>
      <c r="D5" s="64" t="s">
        <v>1105</v>
      </c>
    </row>
    <row r="6" spans="1:4" ht="12.75">
      <c r="A6" s="251" t="s">
        <v>96</v>
      </c>
      <c r="B6" s="252" t="s">
        <v>97</v>
      </c>
      <c r="C6" s="252" t="s">
        <v>98</v>
      </c>
      <c r="D6" s="238" t="s">
        <v>99</v>
      </c>
    </row>
    <row r="7" spans="1:4" ht="12.75" customHeight="1">
      <c r="A7" s="161" t="s">
        <v>100</v>
      </c>
      <c r="B7" s="72" t="s">
        <v>101</v>
      </c>
      <c r="C7" s="73" t="s">
        <v>102</v>
      </c>
      <c r="D7" s="243">
        <v>43167581</v>
      </c>
    </row>
    <row r="8" spans="1:4" ht="12.75" customHeight="1">
      <c r="A8" s="161" t="s">
        <v>103</v>
      </c>
      <c r="B8" s="72" t="s">
        <v>104</v>
      </c>
      <c r="C8" s="74" t="s">
        <v>105</v>
      </c>
      <c r="D8" s="243"/>
    </row>
    <row r="9" spans="1:4" ht="12.75" customHeight="1">
      <c r="A9" s="161" t="s">
        <v>106</v>
      </c>
      <c r="B9" s="72" t="s">
        <v>107</v>
      </c>
      <c r="C9" s="74" t="s">
        <v>108</v>
      </c>
      <c r="D9" s="243">
        <v>292500</v>
      </c>
    </row>
    <row r="10" spans="1:4" ht="12.75" customHeight="1">
      <c r="A10" s="161" t="s">
        <v>109</v>
      </c>
      <c r="B10" s="75" t="s">
        <v>110</v>
      </c>
      <c r="C10" s="74" t="s">
        <v>111</v>
      </c>
      <c r="D10" s="243">
        <v>250000</v>
      </c>
    </row>
    <row r="11" spans="1:4" ht="12.75" customHeight="1">
      <c r="A11" s="161" t="s">
        <v>112</v>
      </c>
      <c r="B11" s="75" t="s">
        <v>113</v>
      </c>
      <c r="C11" s="74" t="s">
        <v>114</v>
      </c>
      <c r="D11" s="243"/>
    </row>
    <row r="12" spans="1:4" ht="12.75" customHeight="1">
      <c r="A12" s="161" t="s">
        <v>115</v>
      </c>
      <c r="B12" s="75" t="s">
        <v>116</v>
      </c>
      <c r="C12" s="74" t="s">
        <v>117</v>
      </c>
      <c r="D12" s="243"/>
    </row>
    <row r="13" spans="1:4" ht="12.75" customHeight="1">
      <c r="A13" s="161" t="s">
        <v>118</v>
      </c>
      <c r="B13" s="75" t="s">
        <v>119</v>
      </c>
      <c r="C13" s="74" t="s">
        <v>120</v>
      </c>
      <c r="D13" s="243">
        <v>2239000</v>
      </c>
    </row>
    <row r="14" spans="1:4" ht="12.75" customHeight="1">
      <c r="A14" s="161" t="s">
        <v>121</v>
      </c>
      <c r="B14" s="75" t="s">
        <v>122</v>
      </c>
      <c r="C14" s="74" t="s">
        <v>123</v>
      </c>
      <c r="D14" s="243"/>
    </row>
    <row r="15" spans="1:4" ht="12.75" customHeight="1">
      <c r="A15" s="161" t="s">
        <v>124</v>
      </c>
      <c r="B15" s="75" t="s">
        <v>125</v>
      </c>
      <c r="C15" s="74" t="s">
        <v>126</v>
      </c>
      <c r="D15" s="243">
        <v>1424000</v>
      </c>
    </row>
    <row r="16" spans="1:4" ht="12.75" customHeight="1">
      <c r="A16" s="161" t="s">
        <v>127</v>
      </c>
      <c r="B16" s="75" t="s">
        <v>128</v>
      </c>
      <c r="C16" s="74" t="s">
        <v>129</v>
      </c>
      <c r="D16" s="243">
        <v>180000</v>
      </c>
    </row>
    <row r="17" spans="1:4" ht="12.75" customHeight="1">
      <c r="A17" s="161" t="s">
        <v>130</v>
      </c>
      <c r="B17" s="75" t="s">
        <v>131</v>
      </c>
      <c r="C17" s="74" t="s">
        <v>132</v>
      </c>
      <c r="D17" s="243"/>
    </row>
    <row r="18" spans="1:4" s="66" customFormat="1" ht="12.75" customHeight="1">
      <c r="A18" s="161" t="s">
        <v>133</v>
      </c>
      <c r="B18" s="75" t="s">
        <v>134</v>
      </c>
      <c r="C18" s="74" t="s">
        <v>135</v>
      </c>
      <c r="D18" s="243"/>
    </row>
    <row r="19" spans="1:4" s="66" customFormat="1" ht="12.75" customHeight="1">
      <c r="A19" s="161" t="s">
        <v>136</v>
      </c>
      <c r="B19" s="75" t="s">
        <v>137</v>
      </c>
      <c r="C19" s="74" t="s">
        <v>138</v>
      </c>
      <c r="D19" s="243">
        <v>2765060</v>
      </c>
    </row>
    <row r="20" spans="1:4" s="163" customFormat="1" ht="12.75" customHeight="1">
      <c r="A20" s="162" t="s">
        <v>139</v>
      </c>
      <c r="B20" s="77" t="s">
        <v>140</v>
      </c>
      <c r="C20" s="78" t="s">
        <v>141</v>
      </c>
      <c r="D20" s="243">
        <f>SUM(D7:D19)</f>
        <v>50318141</v>
      </c>
    </row>
    <row r="21" spans="1:4" ht="12.75" customHeight="1">
      <c r="A21" s="161" t="s">
        <v>142</v>
      </c>
      <c r="B21" s="75" t="s">
        <v>143</v>
      </c>
      <c r="C21" s="74" t="s">
        <v>144</v>
      </c>
      <c r="D21" s="243">
        <v>27252000</v>
      </c>
    </row>
    <row r="22" spans="1:4" ht="25.5">
      <c r="A22" s="161" t="s">
        <v>145</v>
      </c>
      <c r="B22" s="75" t="s">
        <v>146</v>
      </c>
      <c r="C22" s="74" t="s">
        <v>147</v>
      </c>
      <c r="D22" s="243">
        <v>333000</v>
      </c>
    </row>
    <row r="23" spans="1:4" ht="12.75" customHeight="1">
      <c r="A23" s="161" t="s">
        <v>148</v>
      </c>
      <c r="B23" s="72" t="s">
        <v>149</v>
      </c>
      <c r="C23" s="74" t="s">
        <v>150</v>
      </c>
      <c r="D23" s="243">
        <v>19373152</v>
      </c>
    </row>
    <row r="24" spans="1:4" s="67" customFormat="1" ht="12.75" customHeight="1">
      <c r="A24" s="162" t="s">
        <v>151</v>
      </c>
      <c r="B24" s="77" t="s">
        <v>152</v>
      </c>
      <c r="C24" s="78" t="s">
        <v>153</v>
      </c>
      <c r="D24" s="243">
        <f>SUM(D21:D23)</f>
        <v>46958152</v>
      </c>
    </row>
    <row r="25" spans="1:4" s="67" customFormat="1" ht="12.75" customHeight="1">
      <c r="A25" s="162" t="s">
        <v>154</v>
      </c>
      <c r="B25" s="77" t="s">
        <v>155</v>
      </c>
      <c r="C25" s="78" t="s">
        <v>72</v>
      </c>
      <c r="D25" s="244">
        <f>D20+D24</f>
        <v>97276293</v>
      </c>
    </row>
    <row r="26" spans="1:4" s="67" customFormat="1" ht="12.75" customHeight="1">
      <c r="A26" s="162" t="s">
        <v>156</v>
      </c>
      <c r="B26" s="77" t="s">
        <v>157</v>
      </c>
      <c r="C26" s="78" t="s">
        <v>73</v>
      </c>
      <c r="D26" s="244">
        <v>25723014</v>
      </c>
    </row>
    <row r="27" spans="1:4" ht="12.75" customHeight="1">
      <c r="A27" s="161" t="s">
        <v>158</v>
      </c>
      <c r="B27" s="75" t="s">
        <v>159</v>
      </c>
      <c r="C27" s="74" t="s">
        <v>160</v>
      </c>
      <c r="D27" s="243">
        <v>46000</v>
      </c>
    </row>
    <row r="28" spans="1:4" ht="12.75" customHeight="1">
      <c r="A28" s="161" t="s">
        <v>161</v>
      </c>
      <c r="B28" s="75" t="s">
        <v>162</v>
      </c>
      <c r="C28" s="74" t="s">
        <v>163</v>
      </c>
      <c r="D28" s="243">
        <v>3615832</v>
      </c>
    </row>
    <row r="29" spans="1:4" ht="12.75" customHeight="1">
      <c r="A29" s="161" t="s">
        <v>164</v>
      </c>
      <c r="B29" s="75" t="s">
        <v>165</v>
      </c>
      <c r="C29" s="74" t="s">
        <v>166</v>
      </c>
      <c r="D29" s="243"/>
    </row>
    <row r="30" spans="1:4" ht="12.75" customHeight="1">
      <c r="A30" s="162" t="s">
        <v>167</v>
      </c>
      <c r="B30" s="77" t="s">
        <v>168</v>
      </c>
      <c r="C30" s="78" t="s">
        <v>169</v>
      </c>
      <c r="D30" s="243">
        <f>SUM(D27:D29)</f>
        <v>3661832</v>
      </c>
    </row>
    <row r="31" spans="1:4" ht="12.75" customHeight="1">
      <c r="A31" s="161" t="s">
        <v>170</v>
      </c>
      <c r="B31" s="75" t="s">
        <v>171</v>
      </c>
      <c r="C31" s="74" t="s">
        <v>172</v>
      </c>
      <c r="D31" s="243">
        <v>1359000</v>
      </c>
    </row>
    <row r="32" spans="1:4" ht="12.75" customHeight="1">
      <c r="A32" s="161" t="s">
        <v>173</v>
      </c>
      <c r="B32" s="75" t="s">
        <v>174</v>
      </c>
      <c r="C32" s="74" t="s">
        <v>175</v>
      </c>
      <c r="D32" s="243">
        <v>1200000</v>
      </c>
    </row>
    <row r="33" spans="1:4" ht="12.75" customHeight="1">
      <c r="A33" s="162" t="s">
        <v>176</v>
      </c>
      <c r="B33" s="77" t="s">
        <v>177</v>
      </c>
      <c r="C33" s="78" t="s">
        <v>178</v>
      </c>
      <c r="D33" s="243">
        <f>SUM(D31:D32)</f>
        <v>2559000</v>
      </c>
    </row>
    <row r="34" spans="1:4" ht="12.75" customHeight="1">
      <c r="A34" s="161" t="s">
        <v>179</v>
      </c>
      <c r="B34" s="75" t="s">
        <v>180</v>
      </c>
      <c r="C34" s="74" t="s">
        <v>181</v>
      </c>
      <c r="D34" s="243">
        <v>2499976</v>
      </c>
    </row>
    <row r="35" spans="1:4" ht="12.75" customHeight="1">
      <c r="A35" s="161" t="s">
        <v>182</v>
      </c>
      <c r="B35" s="75" t="s">
        <v>183</v>
      </c>
      <c r="C35" s="74" t="s">
        <v>184</v>
      </c>
      <c r="D35" s="243"/>
    </row>
    <row r="36" spans="1:4" ht="12.75" customHeight="1">
      <c r="A36" s="161" t="s">
        <v>185</v>
      </c>
      <c r="B36" s="75" t="s">
        <v>186</v>
      </c>
      <c r="C36" s="74" t="s">
        <v>187</v>
      </c>
      <c r="D36" s="243">
        <v>12618000</v>
      </c>
    </row>
    <row r="37" spans="1:4" ht="12.75" customHeight="1">
      <c r="A37" s="161" t="s">
        <v>188</v>
      </c>
      <c r="B37" s="75" t="s">
        <v>189</v>
      </c>
      <c r="C37" s="74" t="s">
        <v>190</v>
      </c>
      <c r="D37" s="243">
        <v>4124660</v>
      </c>
    </row>
    <row r="38" spans="1:4" ht="12.75" customHeight="1">
      <c r="A38" s="161" t="s">
        <v>191</v>
      </c>
      <c r="B38" s="79" t="s">
        <v>192</v>
      </c>
      <c r="C38" s="74" t="s">
        <v>193</v>
      </c>
      <c r="D38" s="243">
        <v>785000</v>
      </c>
    </row>
    <row r="39" spans="1:4" ht="12.75" customHeight="1">
      <c r="A39" s="161" t="s">
        <v>194</v>
      </c>
      <c r="B39" s="72" t="s">
        <v>195</v>
      </c>
      <c r="C39" s="74" t="s">
        <v>196</v>
      </c>
      <c r="D39" s="243"/>
    </row>
    <row r="40" spans="1:4" ht="12.75" customHeight="1">
      <c r="A40" s="161" t="s">
        <v>197</v>
      </c>
      <c r="B40" s="75" t="s">
        <v>198</v>
      </c>
      <c r="C40" s="74" t="s">
        <v>199</v>
      </c>
      <c r="D40" s="243">
        <v>67498033</v>
      </c>
    </row>
    <row r="41" spans="1:4" ht="12.75" customHeight="1">
      <c r="A41" s="162" t="s">
        <v>200</v>
      </c>
      <c r="B41" s="77" t="s">
        <v>201</v>
      </c>
      <c r="C41" s="78" t="s">
        <v>202</v>
      </c>
      <c r="D41" s="243">
        <f>SUM(D34:D40)</f>
        <v>87525669</v>
      </c>
    </row>
    <row r="42" spans="1:4" ht="12.75" customHeight="1">
      <c r="A42" s="161" t="s">
        <v>203</v>
      </c>
      <c r="B42" s="75" t="s">
        <v>204</v>
      </c>
      <c r="C42" s="74" t="s">
        <v>205</v>
      </c>
      <c r="D42" s="243">
        <v>870000</v>
      </c>
    </row>
    <row r="43" spans="1:4" ht="12.75" customHeight="1">
      <c r="A43" s="161" t="s">
        <v>206</v>
      </c>
      <c r="B43" s="75" t="s">
        <v>207</v>
      </c>
      <c r="C43" s="74" t="s">
        <v>208</v>
      </c>
      <c r="D43" s="243">
        <v>7834560</v>
      </c>
    </row>
    <row r="44" spans="1:4" ht="12.75" customHeight="1">
      <c r="A44" s="162" t="s">
        <v>209</v>
      </c>
      <c r="B44" s="77" t="s">
        <v>210</v>
      </c>
      <c r="C44" s="78" t="s">
        <v>211</v>
      </c>
      <c r="D44" s="243">
        <f>SUM(D42:D43)</f>
        <v>8704560</v>
      </c>
    </row>
    <row r="45" spans="1:4" ht="12.75" customHeight="1">
      <c r="A45" s="161" t="s">
        <v>212</v>
      </c>
      <c r="B45" s="75" t="s">
        <v>213</v>
      </c>
      <c r="C45" s="74" t="s">
        <v>214</v>
      </c>
      <c r="D45" s="243">
        <v>17299079</v>
      </c>
    </row>
    <row r="46" spans="1:4" ht="12.75" customHeight="1">
      <c r="A46" s="161" t="s">
        <v>215</v>
      </c>
      <c r="B46" s="75" t="s">
        <v>216</v>
      </c>
      <c r="C46" s="74" t="s">
        <v>217</v>
      </c>
      <c r="D46" s="243">
        <v>21425754</v>
      </c>
    </row>
    <row r="47" spans="1:4" ht="12.75" customHeight="1">
      <c r="A47" s="161" t="s">
        <v>218</v>
      </c>
      <c r="B47" s="75" t="s">
        <v>219</v>
      </c>
      <c r="C47" s="74" t="s">
        <v>220</v>
      </c>
      <c r="D47" s="243">
        <v>5000000</v>
      </c>
    </row>
    <row r="48" spans="1:4" ht="12.75" customHeight="1">
      <c r="A48" s="161" t="s">
        <v>221</v>
      </c>
      <c r="B48" s="75" t="s">
        <v>222</v>
      </c>
      <c r="C48" s="74" t="s">
        <v>223</v>
      </c>
      <c r="D48" s="243">
        <v>50000</v>
      </c>
    </row>
    <row r="49" spans="1:4" ht="12.75" customHeight="1">
      <c r="A49" s="161" t="s">
        <v>224</v>
      </c>
      <c r="B49" s="75" t="s">
        <v>225</v>
      </c>
      <c r="C49" s="74" t="s">
        <v>226</v>
      </c>
      <c r="D49" s="243">
        <v>11112990</v>
      </c>
    </row>
    <row r="50" spans="1:4" ht="12.75" customHeight="1">
      <c r="A50" s="162" t="s">
        <v>227</v>
      </c>
      <c r="B50" s="77" t="s">
        <v>228</v>
      </c>
      <c r="C50" s="78" t="s">
        <v>229</v>
      </c>
      <c r="D50" s="243">
        <f>SUM(D45:D49)</f>
        <v>54887823</v>
      </c>
    </row>
    <row r="51" spans="1:4" s="67" customFormat="1" ht="12.75" customHeight="1">
      <c r="A51" s="162" t="s">
        <v>230</v>
      </c>
      <c r="B51" s="77" t="s">
        <v>231</v>
      </c>
      <c r="C51" s="78" t="s">
        <v>74</v>
      </c>
      <c r="D51" s="244">
        <f>D30+D33+D41+D44+D50</f>
        <v>157338884</v>
      </c>
    </row>
    <row r="52" spans="1:4" ht="12.75" customHeight="1">
      <c r="A52" s="161" t="s">
        <v>232</v>
      </c>
      <c r="B52" s="80" t="s">
        <v>233</v>
      </c>
      <c r="C52" s="74" t="s">
        <v>234</v>
      </c>
      <c r="D52" s="243"/>
    </row>
    <row r="53" spans="1:4" ht="12.75" customHeight="1">
      <c r="A53" s="161" t="s">
        <v>235</v>
      </c>
      <c r="B53" s="80" t="s">
        <v>236</v>
      </c>
      <c r="C53" s="74" t="s">
        <v>237</v>
      </c>
      <c r="D53" s="243">
        <v>6350000</v>
      </c>
    </row>
    <row r="54" spans="1:4" ht="12.75" customHeight="1">
      <c r="A54" s="161" t="s">
        <v>238</v>
      </c>
      <c r="B54" s="81" t="s">
        <v>239</v>
      </c>
      <c r="C54" s="74" t="s">
        <v>240</v>
      </c>
      <c r="D54" s="243"/>
    </row>
    <row r="55" spans="1:4" ht="12.75" customHeight="1">
      <c r="A55" s="161" t="s">
        <v>241</v>
      </c>
      <c r="B55" s="81" t="s">
        <v>242</v>
      </c>
      <c r="C55" s="74" t="s">
        <v>243</v>
      </c>
      <c r="D55" s="243"/>
    </row>
    <row r="56" spans="1:4" ht="12.75" customHeight="1">
      <c r="A56" s="161" t="s">
        <v>244</v>
      </c>
      <c r="B56" s="81" t="s">
        <v>245</v>
      </c>
      <c r="C56" s="74" t="s">
        <v>246</v>
      </c>
      <c r="D56" s="243"/>
    </row>
    <row r="57" spans="1:4" ht="12.75" customHeight="1">
      <c r="A57" s="161" t="s">
        <v>247</v>
      </c>
      <c r="B57" s="80" t="s">
        <v>248</v>
      </c>
      <c r="C57" s="74" t="s">
        <v>249</v>
      </c>
      <c r="D57" s="243"/>
    </row>
    <row r="58" spans="1:4" ht="12.75" customHeight="1">
      <c r="A58" s="161" t="s">
        <v>250</v>
      </c>
      <c r="B58" s="80" t="s">
        <v>251</v>
      </c>
      <c r="C58" s="74" t="s">
        <v>252</v>
      </c>
      <c r="D58" s="243">
        <v>2216000</v>
      </c>
    </row>
    <row r="59" spans="1:4" ht="12.75" customHeight="1">
      <c r="A59" s="161" t="s">
        <v>253</v>
      </c>
      <c r="B59" s="80" t="s">
        <v>254</v>
      </c>
      <c r="C59" s="74" t="s">
        <v>255</v>
      </c>
      <c r="D59" s="243">
        <v>121193868</v>
      </c>
    </row>
    <row r="60" spans="1:4" s="67" customFormat="1" ht="12.75" customHeight="1">
      <c r="A60" s="162" t="s">
        <v>256</v>
      </c>
      <c r="B60" s="82" t="s">
        <v>257</v>
      </c>
      <c r="C60" s="78" t="s">
        <v>75</v>
      </c>
      <c r="D60" s="244">
        <f>SUM(D52:D59)</f>
        <v>129759868</v>
      </c>
    </row>
    <row r="61" spans="1:4" ht="12.75" customHeight="1">
      <c r="A61" s="161" t="s">
        <v>258</v>
      </c>
      <c r="B61" s="80" t="s">
        <v>259</v>
      </c>
      <c r="C61" s="74" t="s">
        <v>260</v>
      </c>
      <c r="D61" s="243"/>
    </row>
    <row r="62" spans="1:4" ht="12.75" customHeight="1">
      <c r="A62" s="161">
        <v>56</v>
      </c>
      <c r="B62" s="80" t="s">
        <v>636</v>
      </c>
      <c r="C62" s="74" t="s">
        <v>637</v>
      </c>
      <c r="D62" s="243">
        <v>4398487</v>
      </c>
    </row>
    <row r="63" spans="1:4" ht="12.75" customHeight="1">
      <c r="A63" s="161">
        <v>57</v>
      </c>
      <c r="B63" s="80" t="s">
        <v>638</v>
      </c>
      <c r="C63" s="74" t="s">
        <v>639</v>
      </c>
      <c r="D63" s="243"/>
    </row>
    <row r="64" spans="1:4" ht="12.75" customHeight="1">
      <c r="A64" s="161">
        <v>58</v>
      </c>
      <c r="B64" s="164" t="s">
        <v>712</v>
      </c>
      <c r="C64" s="165" t="s">
        <v>640</v>
      </c>
      <c r="D64" s="245"/>
    </row>
    <row r="65" spans="1:4" ht="12.75" customHeight="1">
      <c r="A65" s="161">
        <v>59</v>
      </c>
      <c r="B65" s="166" t="s">
        <v>62</v>
      </c>
      <c r="C65" s="167" t="s">
        <v>261</v>
      </c>
      <c r="D65" s="246">
        <f>SUM(D62:D64)</f>
        <v>4398487</v>
      </c>
    </row>
    <row r="66" spans="1:4" ht="26.25" customHeight="1">
      <c r="A66" s="161">
        <v>60</v>
      </c>
      <c r="B66" s="166" t="s">
        <v>262</v>
      </c>
      <c r="C66" s="167" t="s">
        <v>263</v>
      </c>
      <c r="D66" s="246"/>
    </row>
    <row r="67" spans="1:4" ht="25.5" customHeight="1">
      <c r="A67" s="161">
        <v>61</v>
      </c>
      <c r="B67" s="168" t="s">
        <v>264</v>
      </c>
      <c r="C67" s="169" t="s">
        <v>265</v>
      </c>
      <c r="D67" s="247"/>
    </row>
    <row r="68" spans="1:4" ht="26.25" customHeight="1">
      <c r="A68" s="161">
        <v>62</v>
      </c>
      <c r="B68" s="80" t="s">
        <v>266</v>
      </c>
      <c r="C68" s="74" t="s">
        <v>267</v>
      </c>
      <c r="D68" s="243"/>
    </row>
    <row r="69" spans="1:4" ht="12.75" customHeight="1">
      <c r="A69" s="161">
        <v>63</v>
      </c>
      <c r="B69" s="80" t="s">
        <v>268</v>
      </c>
      <c r="C69" s="74" t="s">
        <v>269</v>
      </c>
      <c r="D69" s="243">
        <v>406563575</v>
      </c>
    </row>
    <row r="70" spans="1:4" ht="25.5" customHeight="1">
      <c r="A70" s="161">
        <v>64</v>
      </c>
      <c r="B70" s="80" t="s">
        <v>270</v>
      </c>
      <c r="C70" s="74" t="s">
        <v>271</v>
      </c>
      <c r="D70" s="243"/>
    </row>
    <row r="71" spans="1:4" ht="27" customHeight="1">
      <c r="A71" s="161">
        <v>65</v>
      </c>
      <c r="B71" s="80" t="s">
        <v>272</v>
      </c>
      <c r="C71" s="74" t="s">
        <v>273</v>
      </c>
      <c r="D71" s="243">
        <v>17000000</v>
      </c>
    </row>
    <row r="72" spans="1:4" ht="12.75" customHeight="1">
      <c r="A72" s="161">
        <v>66</v>
      </c>
      <c r="B72" s="80" t="s">
        <v>274</v>
      </c>
      <c r="C72" s="74" t="s">
        <v>275</v>
      </c>
      <c r="D72" s="243"/>
    </row>
    <row r="73" spans="1:4" ht="12.75">
      <c r="A73" s="161">
        <v>67</v>
      </c>
      <c r="B73" s="170" t="s">
        <v>276</v>
      </c>
      <c r="C73" s="74" t="s">
        <v>277</v>
      </c>
      <c r="D73" s="243"/>
    </row>
    <row r="74" spans="1:4" ht="12.75">
      <c r="A74" s="161">
        <v>68</v>
      </c>
      <c r="B74" s="170" t="s">
        <v>641</v>
      </c>
      <c r="C74" s="74" t="s">
        <v>279</v>
      </c>
      <c r="D74" s="243"/>
    </row>
    <row r="75" spans="1:4" ht="12.75" customHeight="1">
      <c r="A75" s="161">
        <v>69</v>
      </c>
      <c r="B75" s="80" t="s">
        <v>278</v>
      </c>
      <c r="C75" s="74" t="s">
        <v>280</v>
      </c>
      <c r="D75" s="243">
        <v>232633850</v>
      </c>
    </row>
    <row r="76" spans="1:4" ht="12.75">
      <c r="A76" s="161">
        <v>70</v>
      </c>
      <c r="B76" s="170" t="s">
        <v>49</v>
      </c>
      <c r="C76" s="74" t="s">
        <v>642</v>
      </c>
      <c r="D76" s="243">
        <v>370952665</v>
      </c>
    </row>
    <row r="77" spans="1:4" ht="12.75" customHeight="1">
      <c r="A77" s="162">
        <v>71</v>
      </c>
      <c r="B77" s="82" t="s">
        <v>713</v>
      </c>
      <c r="C77" s="78" t="s">
        <v>76</v>
      </c>
      <c r="D77" s="244">
        <f>D61+D65+D66+D67+D68+D69+D70+D71+D72+D73+D74+D75+D76</f>
        <v>1031548577</v>
      </c>
    </row>
    <row r="78" spans="1:4" ht="12.75">
      <c r="A78" s="161">
        <v>72</v>
      </c>
      <c r="B78" s="171" t="s">
        <v>281</v>
      </c>
      <c r="C78" s="74" t="s">
        <v>282</v>
      </c>
      <c r="D78" s="243">
        <v>19682949</v>
      </c>
    </row>
    <row r="79" spans="1:4" ht="12.75">
      <c r="A79" s="161">
        <v>73</v>
      </c>
      <c r="B79" s="171" t="s">
        <v>283</v>
      </c>
      <c r="C79" s="74" t="s">
        <v>284</v>
      </c>
      <c r="D79" s="243">
        <v>2627317959</v>
      </c>
    </row>
    <row r="80" spans="1:4" ht="12.75">
      <c r="A80" s="161">
        <v>74</v>
      </c>
      <c r="B80" s="171" t="s">
        <v>285</v>
      </c>
      <c r="C80" s="74" t="s">
        <v>286</v>
      </c>
      <c r="D80" s="243">
        <v>2632622</v>
      </c>
    </row>
    <row r="81" spans="1:4" ht="12.75">
      <c r="A81" s="161">
        <v>75</v>
      </c>
      <c r="B81" s="171" t="s">
        <v>287</v>
      </c>
      <c r="C81" s="74" t="s">
        <v>288</v>
      </c>
      <c r="D81" s="243">
        <v>21568110</v>
      </c>
    </row>
    <row r="82" spans="1:4" ht="12.75">
      <c r="A82" s="161">
        <v>76</v>
      </c>
      <c r="B82" s="72" t="s">
        <v>289</v>
      </c>
      <c r="C82" s="74" t="s">
        <v>290</v>
      </c>
      <c r="D82" s="243">
        <v>110000</v>
      </c>
    </row>
    <row r="83" spans="1:4" ht="12.75">
      <c r="A83" s="161">
        <v>77</v>
      </c>
      <c r="B83" s="72" t="s">
        <v>291</v>
      </c>
      <c r="C83" s="74" t="s">
        <v>292</v>
      </c>
      <c r="D83" s="243">
        <v>5690000</v>
      </c>
    </row>
    <row r="84" spans="1:4" ht="12.75">
      <c r="A84" s="161">
        <v>78</v>
      </c>
      <c r="B84" s="72" t="s">
        <v>293</v>
      </c>
      <c r="C84" s="74" t="s">
        <v>294</v>
      </c>
      <c r="D84" s="243">
        <v>714032833</v>
      </c>
    </row>
    <row r="85" spans="1:4" s="67" customFormat="1" ht="12.75">
      <c r="A85" s="161">
        <v>79</v>
      </c>
      <c r="B85" s="83" t="s">
        <v>643</v>
      </c>
      <c r="C85" s="78" t="s">
        <v>77</v>
      </c>
      <c r="D85" s="244">
        <f>SUM(D78:D84)</f>
        <v>3391034473</v>
      </c>
    </row>
    <row r="86" spans="1:4" ht="12.75" customHeight="1">
      <c r="A86" s="161">
        <v>80</v>
      </c>
      <c r="B86" s="80" t="s">
        <v>295</v>
      </c>
      <c r="C86" s="74" t="s">
        <v>296</v>
      </c>
      <c r="D86" s="243">
        <v>111019528</v>
      </c>
    </row>
    <row r="87" spans="1:4" ht="12.75" customHeight="1">
      <c r="A87" s="161">
        <v>81</v>
      </c>
      <c r="B87" s="80" t="s">
        <v>297</v>
      </c>
      <c r="C87" s="74" t="s">
        <v>298</v>
      </c>
      <c r="D87" s="243"/>
    </row>
    <row r="88" spans="1:4" ht="12.75" customHeight="1">
      <c r="A88" s="161">
        <v>82</v>
      </c>
      <c r="B88" s="80" t="s">
        <v>299</v>
      </c>
      <c r="C88" s="74" t="s">
        <v>300</v>
      </c>
      <c r="D88" s="243">
        <v>11753534</v>
      </c>
    </row>
    <row r="89" spans="1:4" ht="12.75" customHeight="1">
      <c r="A89" s="161">
        <v>83</v>
      </c>
      <c r="B89" s="80" t="s">
        <v>301</v>
      </c>
      <c r="C89" s="74" t="s">
        <v>302</v>
      </c>
      <c r="D89" s="243">
        <v>30077501</v>
      </c>
    </row>
    <row r="90" spans="1:4" s="67" customFormat="1" ht="12.75" customHeight="1">
      <c r="A90" s="162">
        <v>84</v>
      </c>
      <c r="B90" s="82" t="s">
        <v>1021</v>
      </c>
      <c r="C90" s="78" t="s">
        <v>78</v>
      </c>
      <c r="D90" s="244">
        <f>SUM(D86:D89)</f>
        <v>152850563</v>
      </c>
    </row>
    <row r="91" spans="1:4" ht="25.5">
      <c r="A91" s="161">
        <v>85</v>
      </c>
      <c r="B91" s="80" t="s">
        <v>304</v>
      </c>
      <c r="C91" s="74" t="s">
        <v>305</v>
      </c>
      <c r="D91" s="243"/>
    </row>
    <row r="92" spans="1:4" ht="25.5">
      <c r="A92" s="161">
        <v>86</v>
      </c>
      <c r="B92" s="80" t="s">
        <v>306</v>
      </c>
      <c r="C92" s="74" t="s">
        <v>307</v>
      </c>
      <c r="D92" s="243"/>
    </row>
    <row r="93" spans="1:4" ht="25.5">
      <c r="A93" s="161">
        <v>87</v>
      </c>
      <c r="B93" s="80" t="s">
        <v>308</v>
      </c>
      <c r="C93" s="74" t="s">
        <v>309</v>
      </c>
      <c r="D93" s="243"/>
    </row>
    <row r="94" spans="1:4" ht="12.75" customHeight="1">
      <c r="A94" s="161">
        <v>88</v>
      </c>
      <c r="B94" s="80" t="s">
        <v>310</v>
      </c>
      <c r="C94" s="74" t="s">
        <v>311</v>
      </c>
      <c r="D94" s="243">
        <v>4418330</v>
      </c>
    </row>
    <row r="95" spans="1:4" ht="25.5">
      <c r="A95" s="161">
        <v>89</v>
      </c>
      <c r="B95" s="80" t="s">
        <v>312</v>
      </c>
      <c r="C95" s="74" t="s">
        <v>313</v>
      </c>
      <c r="D95" s="243"/>
    </row>
    <row r="96" spans="1:4" ht="25.5">
      <c r="A96" s="161">
        <v>90</v>
      </c>
      <c r="B96" s="80" t="s">
        <v>314</v>
      </c>
      <c r="C96" s="74" t="s">
        <v>315</v>
      </c>
      <c r="D96" s="243">
        <v>10700000</v>
      </c>
    </row>
    <row r="97" spans="1:4" ht="12.75" customHeight="1">
      <c r="A97" s="161">
        <v>91</v>
      </c>
      <c r="B97" s="80" t="s">
        <v>316</v>
      </c>
      <c r="C97" s="74" t="s">
        <v>317</v>
      </c>
      <c r="D97" s="243">
        <v>10700000</v>
      </c>
    </row>
    <row r="98" spans="1:4" ht="12.75" customHeight="1">
      <c r="A98" s="161">
        <v>92</v>
      </c>
      <c r="B98" s="80" t="s">
        <v>714</v>
      </c>
      <c r="C98" s="74" t="s">
        <v>319</v>
      </c>
      <c r="D98" s="243"/>
    </row>
    <row r="99" spans="1:4" ht="12.75" customHeight="1">
      <c r="A99" s="161">
        <v>93</v>
      </c>
      <c r="B99" s="80" t="s">
        <v>318</v>
      </c>
      <c r="C99" s="74" t="s">
        <v>644</v>
      </c>
      <c r="D99" s="243">
        <v>20700000</v>
      </c>
    </row>
    <row r="100" spans="1:4" ht="12.75" customHeight="1">
      <c r="A100" s="162">
        <v>94</v>
      </c>
      <c r="B100" s="82" t="s">
        <v>715</v>
      </c>
      <c r="C100" s="78" t="s">
        <v>79</v>
      </c>
      <c r="D100" s="244">
        <f>SUM(D91:D99)</f>
        <v>46518330</v>
      </c>
    </row>
    <row r="101" spans="1:4" s="67" customFormat="1" ht="12.75">
      <c r="A101" s="162">
        <v>95</v>
      </c>
      <c r="B101" s="83" t="s">
        <v>645</v>
      </c>
      <c r="C101" s="78" t="s">
        <v>80</v>
      </c>
      <c r="D101" s="244">
        <f>D25+D26+D51+D60+D77+D85+D90+D100</f>
        <v>5032050002</v>
      </c>
    </row>
    <row r="102" spans="2:3" ht="12.75">
      <c r="B102" s="69"/>
      <c r="C102" s="69"/>
    </row>
    <row r="103" spans="2:3" ht="12.75">
      <c r="B103" s="69"/>
      <c r="C103" s="69"/>
    </row>
    <row r="104" spans="2:3" ht="12.75">
      <c r="B104" s="69"/>
      <c r="C104" s="69"/>
    </row>
    <row r="105" spans="1:4" ht="12.75" customHeight="1">
      <c r="A105" s="158" t="s">
        <v>92</v>
      </c>
      <c r="B105" s="159" t="s">
        <v>93</v>
      </c>
      <c r="C105" s="70" t="s">
        <v>94</v>
      </c>
      <c r="D105" s="64" t="s">
        <v>1105</v>
      </c>
    </row>
    <row r="106" spans="1:4" ht="12.75">
      <c r="A106" s="251" t="s">
        <v>96</v>
      </c>
      <c r="B106" s="252" t="s">
        <v>97</v>
      </c>
      <c r="C106" s="252" t="s">
        <v>98</v>
      </c>
      <c r="D106" s="238" t="s">
        <v>99</v>
      </c>
    </row>
    <row r="107" spans="1:4" ht="25.5">
      <c r="A107" s="172" t="s">
        <v>100</v>
      </c>
      <c r="B107" s="80" t="s">
        <v>646</v>
      </c>
      <c r="C107" s="75" t="s">
        <v>320</v>
      </c>
      <c r="D107" s="244"/>
    </row>
    <row r="108" spans="1:4" ht="12.75" customHeight="1">
      <c r="A108" s="172" t="s">
        <v>103</v>
      </c>
      <c r="B108" s="80" t="s">
        <v>321</v>
      </c>
      <c r="C108" s="75" t="s">
        <v>322</v>
      </c>
      <c r="D108" s="244"/>
    </row>
    <row r="109" spans="1:4" ht="12.75" customHeight="1">
      <c r="A109" s="172" t="s">
        <v>106</v>
      </c>
      <c r="B109" s="80" t="s">
        <v>647</v>
      </c>
      <c r="C109" s="75" t="s">
        <v>323</v>
      </c>
      <c r="D109" s="244"/>
    </row>
    <row r="110" spans="1:4" ht="12.75" customHeight="1">
      <c r="A110" s="173" t="s">
        <v>109</v>
      </c>
      <c r="B110" s="82" t="s">
        <v>324</v>
      </c>
      <c r="C110" s="77" t="s">
        <v>81</v>
      </c>
      <c r="D110" s="244"/>
    </row>
    <row r="111" spans="1:4" ht="12.75" customHeight="1">
      <c r="A111" s="172" t="s">
        <v>112</v>
      </c>
      <c r="B111" s="170" t="s">
        <v>325</v>
      </c>
      <c r="C111" s="75" t="s">
        <v>326</v>
      </c>
      <c r="D111" s="244"/>
    </row>
    <row r="112" spans="1:4" ht="12.75" customHeight="1">
      <c r="A112" s="172" t="s">
        <v>115</v>
      </c>
      <c r="B112" s="80" t="s">
        <v>328</v>
      </c>
      <c r="C112" s="75" t="s">
        <v>327</v>
      </c>
      <c r="D112" s="244"/>
    </row>
    <row r="113" spans="1:4" ht="12.75" customHeight="1">
      <c r="A113" s="172" t="s">
        <v>118</v>
      </c>
      <c r="B113" s="80" t="s">
        <v>650</v>
      </c>
      <c r="C113" s="75" t="s">
        <v>329</v>
      </c>
      <c r="D113" s="244"/>
    </row>
    <row r="114" spans="1:4" ht="12.75" customHeight="1">
      <c r="A114" s="172" t="s">
        <v>121</v>
      </c>
      <c r="B114" s="80" t="s">
        <v>651</v>
      </c>
      <c r="C114" s="75" t="s">
        <v>330</v>
      </c>
      <c r="D114" s="244"/>
    </row>
    <row r="115" spans="1:4" ht="12.75" customHeight="1">
      <c r="A115" s="172" t="s">
        <v>124</v>
      </c>
      <c r="B115" s="80" t="s">
        <v>652</v>
      </c>
      <c r="C115" s="75" t="s">
        <v>648</v>
      </c>
      <c r="D115" s="244"/>
    </row>
    <row r="116" spans="1:4" ht="12.75" customHeight="1">
      <c r="A116" s="172" t="s">
        <v>127</v>
      </c>
      <c r="B116" s="80" t="s">
        <v>653</v>
      </c>
      <c r="C116" s="75" t="s">
        <v>649</v>
      </c>
      <c r="D116" s="244"/>
    </row>
    <row r="117" spans="1:4" ht="12.75" customHeight="1">
      <c r="A117" s="173" t="s">
        <v>130</v>
      </c>
      <c r="B117" s="174" t="s">
        <v>654</v>
      </c>
      <c r="C117" s="77" t="s">
        <v>82</v>
      </c>
      <c r="D117" s="244"/>
    </row>
    <row r="118" spans="1:4" ht="12.75" customHeight="1">
      <c r="A118" s="172" t="s">
        <v>133</v>
      </c>
      <c r="B118" s="170" t="s">
        <v>331</v>
      </c>
      <c r="C118" s="75" t="s">
        <v>332</v>
      </c>
      <c r="D118" s="244"/>
    </row>
    <row r="119" spans="1:4" ht="12.75" customHeight="1">
      <c r="A119" s="172" t="s">
        <v>136</v>
      </c>
      <c r="B119" s="170" t="s">
        <v>716</v>
      </c>
      <c r="C119" s="75" t="s">
        <v>333</v>
      </c>
      <c r="D119" s="243">
        <v>48447868</v>
      </c>
    </row>
    <row r="120" spans="1:4" ht="12.75" customHeight="1">
      <c r="A120" s="172" t="s">
        <v>139</v>
      </c>
      <c r="B120" s="170" t="s">
        <v>334</v>
      </c>
      <c r="C120" s="75" t="s">
        <v>335</v>
      </c>
      <c r="D120" s="243">
        <v>1543785536</v>
      </c>
    </row>
    <row r="121" spans="1:4" ht="12.75" customHeight="1">
      <c r="A121" s="172" t="s">
        <v>142</v>
      </c>
      <c r="B121" s="170" t="s">
        <v>655</v>
      </c>
      <c r="C121" s="75" t="s">
        <v>336</v>
      </c>
      <c r="D121" s="244"/>
    </row>
    <row r="122" spans="1:4" ht="12.75" customHeight="1">
      <c r="A122" s="172" t="s">
        <v>145</v>
      </c>
      <c r="B122" s="170" t="s">
        <v>337</v>
      </c>
      <c r="C122" s="75" t="s">
        <v>338</v>
      </c>
      <c r="D122" s="244"/>
    </row>
    <row r="123" spans="1:4" ht="12.75" customHeight="1">
      <c r="A123" s="172" t="s">
        <v>148</v>
      </c>
      <c r="B123" s="170" t="s">
        <v>339</v>
      </c>
      <c r="C123" s="75" t="s">
        <v>340</v>
      </c>
      <c r="D123" s="244"/>
    </row>
    <row r="124" spans="1:4" ht="12.75" customHeight="1">
      <c r="A124" s="172" t="s">
        <v>151</v>
      </c>
      <c r="B124" s="170" t="s">
        <v>656</v>
      </c>
      <c r="C124" s="75" t="s">
        <v>657</v>
      </c>
      <c r="D124" s="244"/>
    </row>
    <row r="125" spans="1:4" ht="12.75" customHeight="1">
      <c r="A125" s="172" t="s">
        <v>154</v>
      </c>
      <c r="B125" s="170" t="s">
        <v>659</v>
      </c>
      <c r="C125" s="75" t="s">
        <v>658</v>
      </c>
      <c r="D125" s="244"/>
    </row>
    <row r="126" spans="1:4" ht="12.75" customHeight="1">
      <c r="A126" s="173" t="s">
        <v>156</v>
      </c>
      <c r="B126" s="174" t="s">
        <v>660</v>
      </c>
      <c r="C126" s="77" t="s">
        <v>661</v>
      </c>
      <c r="D126" s="244"/>
    </row>
    <row r="127" spans="1:4" ht="12.75" customHeight="1">
      <c r="A127" s="173" t="s">
        <v>158</v>
      </c>
      <c r="B127" s="174" t="s">
        <v>662</v>
      </c>
      <c r="C127" s="77" t="s">
        <v>341</v>
      </c>
      <c r="D127" s="244">
        <f>SUM(D119:D126)</f>
        <v>1592233404</v>
      </c>
    </row>
    <row r="128" spans="1:4" ht="12.75" customHeight="1">
      <c r="A128" s="172" t="s">
        <v>161</v>
      </c>
      <c r="B128" s="170" t="s">
        <v>342</v>
      </c>
      <c r="C128" s="75" t="s">
        <v>343</v>
      </c>
      <c r="D128" s="244"/>
    </row>
    <row r="129" spans="1:4" ht="12.75" customHeight="1">
      <c r="A129" s="172" t="s">
        <v>164</v>
      </c>
      <c r="B129" s="80" t="s">
        <v>344</v>
      </c>
      <c r="C129" s="75" t="s">
        <v>345</v>
      </c>
      <c r="D129" s="244"/>
    </row>
    <row r="130" spans="1:4" ht="12.75" customHeight="1">
      <c r="A130" s="172" t="s">
        <v>167</v>
      </c>
      <c r="B130" s="170" t="s">
        <v>346</v>
      </c>
      <c r="C130" s="75" t="s">
        <v>347</v>
      </c>
      <c r="D130" s="244"/>
    </row>
    <row r="131" spans="1:4" ht="25.5">
      <c r="A131" s="172" t="s">
        <v>170</v>
      </c>
      <c r="B131" s="80" t="s">
        <v>717</v>
      </c>
      <c r="C131" s="75" t="s">
        <v>348</v>
      </c>
      <c r="D131" s="244"/>
    </row>
    <row r="132" spans="1:4" ht="12.75" customHeight="1">
      <c r="A132" s="172" t="s">
        <v>173</v>
      </c>
      <c r="B132" s="170" t="s">
        <v>664</v>
      </c>
      <c r="C132" s="75" t="s">
        <v>663</v>
      </c>
      <c r="D132" s="244"/>
    </row>
    <row r="133" spans="1:4" ht="12.75" customHeight="1">
      <c r="A133" s="173" t="s">
        <v>176</v>
      </c>
      <c r="B133" s="174" t="s">
        <v>665</v>
      </c>
      <c r="C133" s="77" t="s">
        <v>349</v>
      </c>
      <c r="D133" s="244"/>
    </row>
    <row r="134" spans="1:4" ht="12.75" customHeight="1">
      <c r="A134" s="172" t="s">
        <v>179</v>
      </c>
      <c r="B134" s="80" t="s">
        <v>350</v>
      </c>
      <c r="C134" s="75" t="s">
        <v>351</v>
      </c>
      <c r="D134" s="244"/>
    </row>
    <row r="135" spans="1:4" ht="12.75" customHeight="1">
      <c r="A135" s="172" t="s">
        <v>182</v>
      </c>
      <c r="B135" s="80" t="s">
        <v>666</v>
      </c>
      <c r="C135" s="75" t="s">
        <v>667</v>
      </c>
      <c r="D135" s="244"/>
    </row>
    <row r="136" spans="1:4" ht="12.75" customHeight="1">
      <c r="A136" s="173" t="s">
        <v>185</v>
      </c>
      <c r="B136" s="174" t="s">
        <v>668</v>
      </c>
      <c r="C136" s="77" t="s">
        <v>83</v>
      </c>
      <c r="D136" s="244">
        <f>D127+D133+D134+D135</f>
        <v>1592233404</v>
      </c>
    </row>
    <row r="137" ht="13.5" thickBot="1"/>
    <row r="138" spans="1:4" s="67" customFormat="1" ht="13.5" thickBot="1">
      <c r="A138" s="175" t="s">
        <v>352</v>
      </c>
      <c r="B138" s="84"/>
      <c r="C138" s="84"/>
      <c r="D138" s="248">
        <f>D101+D136</f>
        <v>6624283406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176" t="s">
        <v>92</v>
      </c>
      <c r="B160" s="83" t="s">
        <v>93</v>
      </c>
      <c r="C160" s="77" t="s">
        <v>94</v>
      </c>
      <c r="D160" s="64" t="s">
        <v>1105</v>
      </c>
    </row>
    <row r="161" spans="1:4" ht="12.75">
      <c r="A161" s="251" t="s">
        <v>96</v>
      </c>
      <c r="B161" s="252" t="s">
        <v>97</v>
      </c>
      <c r="C161" s="252" t="s">
        <v>98</v>
      </c>
      <c r="D161" s="238" t="s">
        <v>99</v>
      </c>
    </row>
    <row r="162" spans="1:4" ht="12.75" customHeight="1">
      <c r="A162" s="172" t="s">
        <v>100</v>
      </c>
      <c r="B162" s="75" t="s">
        <v>87</v>
      </c>
      <c r="C162" s="72" t="s">
        <v>353</v>
      </c>
      <c r="D162" s="243">
        <v>414464013</v>
      </c>
    </row>
    <row r="163" spans="1:4" ht="25.5">
      <c r="A163" s="172" t="s">
        <v>103</v>
      </c>
      <c r="B163" s="75" t="s">
        <v>354</v>
      </c>
      <c r="C163" s="72" t="s">
        <v>355</v>
      </c>
      <c r="D163" s="243">
        <v>324558097</v>
      </c>
    </row>
    <row r="164" spans="1:4" ht="25.5">
      <c r="A164" s="172" t="s">
        <v>106</v>
      </c>
      <c r="B164" s="177" t="s">
        <v>356</v>
      </c>
      <c r="C164" s="72" t="s">
        <v>357</v>
      </c>
      <c r="D164" s="243">
        <v>650552622</v>
      </c>
    </row>
    <row r="165" spans="1:4" ht="12.75" customHeight="1">
      <c r="A165" s="172" t="s">
        <v>109</v>
      </c>
      <c r="B165" s="75" t="s">
        <v>358</v>
      </c>
      <c r="C165" s="72" t="s">
        <v>359</v>
      </c>
      <c r="D165" s="243">
        <v>35280935</v>
      </c>
    </row>
    <row r="166" spans="1:4" ht="12.75" customHeight="1">
      <c r="A166" s="172" t="s">
        <v>112</v>
      </c>
      <c r="B166" s="75" t="s">
        <v>90</v>
      </c>
      <c r="C166" s="72" t="s">
        <v>360</v>
      </c>
      <c r="D166" s="243">
        <v>295036891</v>
      </c>
    </row>
    <row r="167" spans="1:4" ht="12.75" customHeight="1">
      <c r="A167" s="172" t="s">
        <v>115</v>
      </c>
      <c r="B167" s="75" t="s">
        <v>506</v>
      </c>
      <c r="C167" s="72" t="s">
        <v>361</v>
      </c>
      <c r="D167" s="243">
        <v>2824946</v>
      </c>
    </row>
    <row r="168" spans="1:4" ht="12.75" customHeight="1">
      <c r="A168" s="173" t="s">
        <v>118</v>
      </c>
      <c r="B168" s="77" t="s">
        <v>362</v>
      </c>
      <c r="C168" s="83" t="s">
        <v>363</v>
      </c>
      <c r="D168" s="244">
        <f>SUM(D162:D167)</f>
        <v>1722717504</v>
      </c>
    </row>
    <row r="169" spans="1:4" ht="12.75" customHeight="1">
      <c r="A169" s="172" t="s">
        <v>121</v>
      </c>
      <c r="B169" s="75" t="s">
        <v>364</v>
      </c>
      <c r="C169" s="72" t="s">
        <v>365</v>
      </c>
      <c r="D169" s="243">
        <v>602938</v>
      </c>
    </row>
    <row r="170" spans="1:4" ht="25.5">
      <c r="A170" s="172" t="s">
        <v>124</v>
      </c>
      <c r="B170" s="75" t="s">
        <v>366</v>
      </c>
      <c r="C170" s="72" t="s">
        <v>367</v>
      </c>
      <c r="D170" s="243"/>
    </row>
    <row r="171" spans="1:4" ht="25.5">
      <c r="A171" s="172" t="s">
        <v>127</v>
      </c>
      <c r="B171" s="75" t="s">
        <v>368</v>
      </c>
      <c r="C171" s="72" t="s">
        <v>369</v>
      </c>
      <c r="D171" s="243"/>
    </row>
    <row r="172" spans="1:4" ht="25.5">
      <c r="A172" s="172" t="s">
        <v>130</v>
      </c>
      <c r="B172" s="75" t="s">
        <v>370</v>
      </c>
      <c r="C172" s="72" t="s">
        <v>371</v>
      </c>
      <c r="D172" s="243"/>
    </row>
    <row r="173" spans="1:4" ht="12.75" customHeight="1">
      <c r="A173" s="172" t="s">
        <v>133</v>
      </c>
      <c r="B173" s="75" t="s">
        <v>372</v>
      </c>
      <c r="C173" s="72" t="s">
        <v>373</v>
      </c>
      <c r="D173" s="243">
        <v>105048060</v>
      </c>
    </row>
    <row r="174" spans="1:4" ht="25.5">
      <c r="A174" s="173" t="s">
        <v>136</v>
      </c>
      <c r="B174" s="77" t="s">
        <v>374</v>
      </c>
      <c r="C174" s="83" t="s">
        <v>375</v>
      </c>
      <c r="D174" s="244">
        <f>SUM(D168:D173)</f>
        <v>1828368502</v>
      </c>
    </row>
    <row r="175" spans="1:4" ht="12.75" customHeight="1">
      <c r="A175" s="172" t="s">
        <v>139</v>
      </c>
      <c r="B175" s="75" t="s">
        <v>376</v>
      </c>
      <c r="C175" s="72" t="s">
        <v>377</v>
      </c>
      <c r="D175" s="243">
        <v>435757000</v>
      </c>
    </row>
    <row r="176" spans="1:4" ht="25.5">
      <c r="A176" s="172" t="s">
        <v>142</v>
      </c>
      <c r="B176" s="75" t="s">
        <v>378</v>
      </c>
      <c r="C176" s="72" t="s">
        <v>379</v>
      </c>
      <c r="D176" s="243"/>
    </row>
    <row r="177" spans="1:4" ht="25.5">
      <c r="A177" s="172" t="s">
        <v>145</v>
      </c>
      <c r="B177" s="75" t="s">
        <v>380</v>
      </c>
      <c r="C177" s="72" t="s">
        <v>381</v>
      </c>
      <c r="D177" s="243"/>
    </row>
    <row r="178" spans="1:4" ht="25.5">
      <c r="A178" s="172" t="s">
        <v>148</v>
      </c>
      <c r="B178" s="75" t="s">
        <v>382</v>
      </c>
      <c r="C178" s="72" t="s">
        <v>383</v>
      </c>
      <c r="D178" s="243"/>
    </row>
    <row r="179" spans="1:4" ht="12.75" customHeight="1">
      <c r="A179" s="172" t="s">
        <v>151</v>
      </c>
      <c r="B179" s="75" t="s">
        <v>384</v>
      </c>
      <c r="C179" s="72" t="s">
        <v>385</v>
      </c>
      <c r="D179" s="243">
        <v>2899451940</v>
      </c>
    </row>
    <row r="180" spans="1:4" ht="25.5">
      <c r="A180" s="173" t="s">
        <v>154</v>
      </c>
      <c r="B180" s="77" t="s">
        <v>386</v>
      </c>
      <c r="C180" s="83" t="s">
        <v>387</v>
      </c>
      <c r="D180" s="244">
        <f>SUM(D175:D179)</f>
        <v>3335208940</v>
      </c>
    </row>
    <row r="181" spans="1:4" ht="12.75" customHeight="1">
      <c r="A181" s="172" t="s">
        <v>156</v>
      </c>
      <c r="B181" s="75" t="s">
        <v>388</v>
      </c>
      <c r="C181" s="72" t="s">
        <v>389</v>
      </c>
      <c r="D181" s="243"/>
    </row>
    <row r="182" spans="1:4" ht="12.75" customHeight="1">
      <c r="A182" s="172" t="s">
        <v>158</v>
      </c>
      <c r="B182" s="75" t="s">
        <v>390</v>
      </c>
      <c r="C182" s="72" t="s">
        <v>391</v>
      </c>
      <c r="D182" s="243"/>
    </row>
    <row r="183" spans="1:4" ht="12.75" customHeight="1">
      <c r="A183" s="173" t="s">
        <v>161</v>
      </c>
      <c r="B183" s="77" t="s">
        <v>392</v>
      </c>
      <c r="C183" s="83" t="s">
        <v>393</v>
      </c>
      <c r="D183" s="243"/>
    </row>
    <row r="184" spans="1:4" ht="12.75" customHeight="1">
      <c r="A184" s="172" t="s">
        <v>164</v>
      </c>
      <c r="B184" s="75" t="s">
        <v>394</v>
      </c>
      <c r="C184" s="72" t="s">
        <v>395</v>
      </c>
      <c r="D184" s="243"/>
    </row>
    <row r="185" spans="1:4" ht="12.75" customHeight="1">
      <c r="A185" s="172" t="s">
        <v>167</v>
      </c>
      <c r="B185" s="75" t="s">
        <v>396</v>
      </c>
      <c r="C185" s="72" t="s">
        <v>397</v>
      </c>
      <c r="D185" s="243"/>
    </row>
    <row r="186" spans="1:4" ht="12.75" customHeight="1">
      <c r="A186" s="172" t="s">
        <v>170</v>
      </c>
      <c r="B186" s="75" t="s">
        <v>891</v>
      </c>
      <c r="C186" s="72" t="s">
        <v>398</v>
      </c>
      <c r="D186" s="243">
        <v>308000000</v>
      </c>
    </row>
    <row r="187" spans="1:4" ht="12.75" customHeight="1">
      <c r="A187" s="172" t="s">
        <v>173</v>
      </c>
      <c r="B187" s="75" t="s">
        <v>399</v>
      </c>
      <c r="C187" s="72" t="s">
        <v>400</v>
      </c>
      <c r="D187" s="243">
        <v>465000000</v>
      </c>
    </row>
    <row r="188" spans="1:4" ht="12.75" customHeight="1">
      <c r="A188" s="172" t="s">
        <v>176</v>
      </c>
      <c r="B188" s="75" t="s">
        <v>401</v>
      </c>
      <c r="C188" s="72" t="s">
        <v>402</v>
      </c>
      <c r="D188" s="243"/>
    </row>
    <row r="189" spans="1:4" ht="12.75" customHeight="1">
      <c r="A189" s="172" t="s">
        <v>179</v>
      </c>
      <c r="B189" s="75" t="s">
        <v>403</v>
      </c>
      <c r="C189" s="72" t="s">
        <v>404</v>
      </c>
      <c r="D189" s="243"/>
    </row>
    <row r="190" spans="1:4" ht="12.75" customHeight="1">
      <c r="A190" s="172" t="s">
        <v>182</v>
      </c>
      <c r="B190" s="75" t="s">
        <v>405</v>
      </c>
      <c r="C190" s="72" t="s">
        <v>406</v>
      </c>
      <c r="D190" s="243">
        <v>44000000</v>
      </c>
    </row>
    <row r="191" spans="1:4" ht="12.75" customHeight="1">
      <c r="A191" s="172" t="s">
        <v>185</v>
      </c>
      <c r="B191" s="75" t="s">
        <v>407</v>
      </c>
      <c r="C191" s="72" t="s">
        <v>408</v>
      </c>
      <c r="D191" s="243">
        <v>9000000</v>
      </c>
    </row>
    <row r="192" spans="1:4" ht="12.75" customHeight="1">
      <c r="A192" s="173" t="s">
        <v>188</v>
      </c>
      <c r="B192" s="77" t="s">
        <v>409</v>
      </c>
      <c r="C192" s="83" t="s">
        <v>410</v>
      </c>
      <c r="D192" s="244">
        <f>SUM(D187:D191)</f>
        <v>518000000</v>
      </c>
    </row>
    <row r="193" spans="1:4" ht="12.75" customHeight="1">
      <c r="A193" s="172" t="s">
        <v>191</v>
      </c>
      <c r="B193" s="75" t="s">
        <v>411</v>
      </c>
      <c r="C193" s="83" t="s">
        <v>412</v>
      </c>
      <c r="D193" s="243">
        <v>4500000</v>
      </c>
    </row>
    <row r="194" spans="1:4" ht="12.75" customHeight="1">
      <c r="A194" s="173" t="s">
        <v>194</v>
      </c>
      <c r="B194" s="77" t="s">
        <v>413</v>
      </c>
      <c r="C194" s="83" t="s">
        <v>414</v>
      </c>
      <c r="D194" s="244">
        <f>D186+D192+D193</f>
        <v>830500000</v>
      </c>
    </row>
    <row r="195" spans="1:4" ht="12.75" customHeight="1">
      <c r="A195" s="172" t="s">
        <v>197</v>
      </c>
      <c r="B195" s="80" t="s">
        <v>415</v>
      </c>
      <c r="C195" s="72" t="s">
        <v>416</v>
      </c>
      <c r="D195" s="243"/>
    </row>
    <row r="196" spans="1:4" ht="12.75" customHeight="1">
      <c r="A196" s="172" t="s">
        <v>200</v>
      </c>
      <c r="B196" s="80" t="s">
        <v>417</v>
      </c>
      <c r="C196" s="72" t="s">
        <v>418</v>
      </c>
      <c r="D196" s="243">
        <v>477385</v>
      </c>
    </row>
    <row r="197" spans="1:4" ht="12.75" customHeight="1">
      <c r="A197" s="172" t="s">
        <v>203</v>
      </c>
      <c r="B197" s="80" t="s">
        <v>419</v>
      </c>
      <c r="C197" s="72" t="s">
        <v>420</v>
      </c>
      <c r="D197" s="243">
        <v>785000</v>
      </c>
    </row>
    <row r="198" spans="1:4" ht="12.75" customHeight="1">
      <c r="A198" s="172" t="s">
        <v>206</v>
      </c>
      <c r="B198" s="80" t="s">
        <v>421</v>
      </c>
      <c r="C198" s="72" t="s">
        <v>422</v>
      </c>
      <c r="D198" s="243">
        <v>96377000</v>
      </c>
    </row>
    <row r="199" spans="1:4" ht="12.75" customHeight="1">
      <c r="A199" s="172" t="s">
        <v>209</v>
      </c>
      <c r="B199" s="80" t="s">
        <v>423</v>
      </c>
      <c r="C199" s="72" t="s">
        <v>424</v>
      </c>
      <c r="D199" s="243"/>
    </row>
    <row r="200" spans="1:4" ht="12.75" customHeight="1">
      <c r="A200" s="172" t="s">
        <v>212</v>
      </c>
      <c r="B200" s="80" t="s">
        <v>425</v>
      </c>
      <c r="C200" s="72" t="s">
        <v>426</v>
      </c>
      <c r="D200" s="243">
        <v>24923754</v>
      </c>
    </row>
    <row r="201" spans="1:4" ht="12.75" customHeight="1">
      <c r="A201" s="172" t="s">
        <v>215</v>
      </c>
      <c r="B201" s="80" t="s">
        <v>427</v>
      </c>
      <c r="C201" s="72" t="s">
        <v>428</v>
      </c>
      <c r="D201" s="243">
        <v>2261168</v>
      </c>
    </row>
    <row r="202" spans="1:4" ht="12.75" customHeight="1">
      <c r="A202" s="172">
        <v>41</v>
      </c>
      <c r="B202" s="80" t="s">
        <v>702</v>
      </c>
      <c r="C202" s="72" t="s">
        <v>703</v>
      </c>
      <c r="D202" s="243"/>
    </row>
    <row r="203" spans="1:4" ht="12.75" customHeight="1">
      <c r="A203" s="172">
        <v>42</v>
      </c>
      <c r="B203" s="80" t="s">
        <v>704</v>
      </c>
      <c r="C203" s="72" t="s">
        <v>705</v>
      </c>
      <c r="D203" s="243">
        <v>300178</v>
      </c>
    </row>
    <row r="204" spans="1:4" s="67" customFormat="1" ht="12.75" customHeight="1">
      <c r="A204" s="173">
        <v>43</v>
      </c>
      <c r="B204" s="82" t="s">
        <v>718</v>
      </c>
      <c r="C204" s="83" t="s">
        <v>429</v>
      </c>
      <c r="D204" s="244">
        <f>SUM(D202:D203)</f>
        <v>300178</v>
      </c>
    </row>
    <row r="205" spans="1:4" s="67" customFormat="1" ht="12.75" customHeight="1">
      <c r="A205" s="172">
        <v>44</v>
      </c>
      <c r="B205" s="80" t="s">
        <v>706</v>
      </c>
      <c r="C205" s="72" t="s">
        <v>707</v>
      </c>
      <c r="D205" s="244"/>
    </row>
    <row r="206" spans="1:4" s="67" customFormat="1" ht="12.75" customHeight="1">
      <c r="A206" s="172">
        <v>45</v>
      </c>
      <c r="B206" s="80" t="s">
        <v>708</v>
      </c>
      <c r="C206" s="72" t="s">
        <v>709</v>
      </c>
      <c r="D206" s="244"/>
    </row>
    <row r="207" spans="1:4" s="67" customFormat="1" ht="12.75" customHeight="1">
      <c r="A207" s="173">
        <v>46</v>
      </c>
      <c r="B207" s="82" t="s">
        <v>719</v>
      </c>
      <c r="C207" s="83" t="s">
        <v>430</v>
      </c>
      <c r="D207" s="244">
        <f>SUM(D205:D206)</f>
        <v>0</v>
      </c>
    </row>
    <row r="208" spans="1:4" ht="12.75" customHeight="1">
      <c r="A208" s="172">
        <v>47</v>
      </c>
      <c r="B208" s="80" t="s">
        <v>669</v>
      </c>
      <c r="C208" s="72" t="s">
        <v>432</v>
      </c>
      <c r="D208" s="243"/>
    </row>
    <row r="209" spans="1:4" ht="12.75" customHeight="1">
      <c r="A209" s="172">
        <v>48</v>
      </c>
      <c r="B209" s="80" t="s">
        <v>431</v>
      </c>
      <c r="C209" s="72" t="s">
        <v>670</v>
      </c>
      <c r="D209" s="243">
        <v>20000</v>
      </c>
    </row>
    <row r="210" spans="1:4" ht="12.75" customHeight="1">
      <c r="A210" s="173">
        <v>49</v>
      </c>
      <c r="B210" s="82" t="s">
        <v>720</v>
      </c>
      <c r="C210" s="83" t="s">
        <v>85</v>
      </c>
      <c r="D210" s="244">
        <f>D195+D196+D197+D198+D199+D200+D201+D204+D207+D208+D209</f>
        <v>125144485</v>
      </c>
    </row>
    <row r="211" spans="1:4" ht="12.75" customHeight="1">
      <c r="A211" s="172">
        <v>50</v>
      </c>
      <c r="B211" s="80" t="s">
        <v>433</v>
      </c>
      <c r="C211" s="72" t="s">
        <v>434</v>
      </c>
      <c r="D211" s="243"/>
    </row>
    <row r="212" spans="1:4" ht="12.75" customHeight="1">
      <c r="A212" s="172">
        <v>51</v>
      </c>
      <c r="B212" s="80" t="s">
        <v>435</v>
      </c>
      <c r="C212" s="72" t="s">
        <v>436</v>
      </c>
      <c r="D212" s="243">
        <v>45575400</v>
      </c>
    </row>
    <row r="213" spans="1:4" ht="12.75" customHeight="1">
      <c r="A213" s="172">
        <v>52</v>
      </c>
      <c r="B213" s="80" t="s">
        <v>437</v>
      </c>
      <c r="C213" s="72" t="s">
        <v>438</v>
      </c>
      <c r="D213" s="243">
        <v>11000000</v>
      </c>
    </row>
    <row r="214" spans="1:4" ht="12.75" customHeight="1">
      <c r="A214" s="172">
        <v>53</v>
      </c>
      <c r="B214" s="80" t="s">
        <v>439</v>
      </c>
      <c r="C214" s="72" t="s">
        <v>440</v>
      </c>
      <c r="D214" s="243"/>
    </row>
    <row r="215" spans="1:4" ht="12.75" customHeight="1">
      <c r="A215" s="172">
        <v>54</v>
      </c>
      <c r="B215" s="80" t="s">
        <v>441</v>
      </c>
      <c r="C215" s="72" t="s">
        <v>442</v>
      </c>
      <c r="D215" s="243"/>
    </row>
    <row r="216" spans="1:4" ht="12.75" customHeight="1">
      <c r="A216" s="173">
        <v>55</v>
      </c>
      <c r="B216" s="77" t="s">
        <v>721</v>
      </c>
      <c r="C216" s="83" t="s">
        <v>443</v>
      </c>
      <c r="D216" s="244">
        <f>SUM(D211:D215)</f>
        <v>56575400</v>
      </c>
    </row>
    <row r="217" spans="1:4" ht="26.25" customHeight="1">
      <c r="A217" s="172">
        <v>56</v>
      </c>
      <c r="B217" s="80" t="s">
        <v>444</v>
      </c>
      <c r="C217" s="72" t="s">
        <v>445</v>
      </c>
      <c r="D217" s="243"/>
    </row>
    <row r="218" spans="1:4" ht="26.25" customHeight="1">
      <c r="A218" s="172">
        <v>57</v>
      </c>
      <c r="B218" s="75" t="s">
        <v>685</v>
      </c>
      <c r="C218" s="72" t="s">
        <v>447</v>
      </c>
      <c r="D218" s="243"/>
    </row>
    <row r="219" spans="1:4" ht="25.5" customHeight="1">
      <c r="A219" s="172">
        <v>58</v>
      </c>
      <c r="B219" s="80" t="s">
        <v>722</v>
      </c>
      <c r="C219" s="72" t="s">
        <v>449</v>
      </c>
      <c r="D219" s="243"/>
    </row>
    <row r="220" spans="1:4" ht="24" customHeight="1">
      <c r="A220" s="172">
        <v>59</v>
      </c>
      <c r="B220" s="80" t="s">
        <v>446</v>
      </c>
      <c r="C220" s="72" t="s">
        <v>671</v>
      </c>
      <c r="D220" s="243">
        <v>12000000</v>
      </c>
    </row>
    <row r="221" spans="1:4" ht="12.75" customHeight="1">
      <c r="A221" s="172">
        <v>60</v>
      </c>
      <c r="B221" s="80" t="s">
        <v>448</v>
      </c>
      <c r="C221" s="72" t="s">
        <v>672</v>
      </c>
      <c r="D221" s="243">
        <v>353842</v>
      </c>
    </row>
    <row r="222" spans="1:4" ht="12.75" customHeight="1">
      <c r="A222" s="173">
        <v>61</v>
      </c>
      <c r="B222" s="77" t="s">
        <v>723</v>
      </c>
      <c r="C222" s="83" t="s">
        <v>450</v>
      </c>
      <c r="D222" s="244">
        <f>SUM(D217:D221)</f>
        <v>12353842</v>
      </c>
    </row>
    <row r="223" spans="1:4" ht="24.75" customHeight="1">
      <c r="A223" s="172">
        <v>62</v>
      </c>
      <c r="B223" s="80" t="s">
        <v>451</v>
      </c>
      <c r="C223" s="72" t="s">
        <v>452</v>
      </c>
      <c r="D223" s="243"/>
    </row>
    <row r="224" spans="1:4" ht="26.25" customHeight="1">
      <c r="A224" s="172">
        <v>63</v>
      </c>
      <c r="B224" s="75" t="s">
        <v>686</v>
      </c>
      <c r="C224" s="72" t="s">
        <v>454</v>
      </c>
      <c r="D224" s="243"/>
    </row>
    <row r="225" spans="1:4" ht="27.75" customHeight="1">
      <c r="A225" s="172">
        <v>64</v>
      </c>
      <c r="B225" s="75" t="s">
        <v>724</v>
      </c>
      <c r="C225" s="72" t="s">
        <v>456</v>
      </c>
      <c r="D225" s="243"/>
    </row>
    <row r="226" spans="1:4" ht="26.25" customHeight="1">
      <c r="A226" s="172">
        <v>65</v>
      </c>
      <c r="B226" s="75" t="s">
        <v>453</v>
      </c>
      <c r="C226" s="72" t="s">
        <v>673</v>
      </c>
      <c r="D226" s="243"/>
    </row>
    <row r="227" spans="1:4" ht="12.75" customHeight="1">
      <c r="A227" s="172">
        <v>66</v>
      </c>
      <c r="B227" s="149" t="s">
        <v>455</v>
      </c>
      <c r="C227" s="178" t="s">
        <v>674</v>
      </c>
      <c r="D227" s="245">
        <v>6758158</v>
      </c>
    </row>
    <row r="228" spans="1:4" ht="12.75" customHeight="1">
      <c r="A228" s="173">
        <v>67</v>
      </c>
      <c r="B228" s="179" t="s">
        <v>725</v>
      </c>
      <c r="C228" s="180" t="s">
        <v>457</v>
      </c>
      <c r="D228" s="249">
        <f>SUM(D223:D227)</f>
        <v>6758158</v>
      </c>
    </row>
    <row r="229" spans="1:4" ht="12.75" customHeight="1">
      <c r="A229" s="173">
        <v>68</v>
      </c>
      <c r="B229" s="181" t="s">
        <v>726</v>
      </c>
      <c r="C229" s="182" t="s">
        <v>458</v>
      </c>
      <c r="D229" s="250">
        <f>D174+D180+D194+D210+D216+D222+D228</f>
        <v>6194909327</v>
      </c>
    </row>
    <row r="254" spans="1:4" ht="12.75" customHeight="1">
      <c r="A254" s="158" t="s">
        <v>92</v>
      </c>
      <c r="B254" s="159" t="s">
        <v>93</v>
      </c>
      <c r="C254" s="70" t="s">
        <v>94</v>
      </c>
      <c r="D254" s="64" t="s">
        <v>1105</v>
      </c>
    </row>
    <row r="255" spans="1:4" ht="12.75">
      <c r="A255" s="251" t="s">
        <v>96</v>
      </c>
      <c r="B255" s="252" t="s">
        <v>97</v>
      </c>
      <c r="C255" s="252" t="s">
        <v>98</v>
      </c>
      <c r="D255" s="238" t="s">
        <v>99</v>
      </c>
    </row>
    <row r="256" spans="1:4" ht="12.75" customHeight="1">
      <c r="A256" s="172" t="s">
        <v>100</v>
      </c>
      <c r="B256" s="170" t="s">
        <v>687</v>
      </c>
      <c r="C256" s="75" t="s">
        <v>459</v>
      </c>
      <c r="D256" s="243">
        <v>193099395</v>
      </c>
    </row>
    <row r="257" spans="1:4" ht="12.75" customHeight="1">
      <c r="A257" s="172" t="s">
        <v>103</v>
      </c>
      <c r="B257" s="80" t="s">
        <v>460</v>
      </c>
      <c r="C257" s="75" t="s">
        <v>461</v>
      </c>
      <c r="D257" s="243"/>
    </row>
    <row r="258" spans="1:4" ht="12.75" customHeight="1">
      <c r="A258" s="172" t="s">
        <v>106</v>
      </c>
      <c r="B258" s="170" t="s">
        <v>727</v>
      </c>
      <c r="C258" s="75" t="s">
        <v>462</v>
      </c>
      <c r="D258" s="243"/>
    </row>
    <row r="259" spans="1:4" ht="12.75" customHeight="1">
      <c r="A259" s="173" t="s">
        <v>109</v>
      </c>
      <c r="B259" s="82" t="s">
        <v>463</v>
      </c>
      <c r="C259" s="77" t="s">
        <v>464</v>
      </c>
      <c r="D259" s="244">
        <f>SUM(D256:D258)</f>
        <v>193099395</v>
      </c>
    </row>
    <row r="260" spans="1:4" ht="12.75" customHeight="1">
      <c r="A260" s="172" t="s">
        <v>112</v>
      </c>
      <c r="B260" s="80" t="s">
        <v>465</v>
      </c>
      <c r="C260" s="75" t="s">
        <v>466</v>
      </c>
      <c r="D260" s="243"/>
    </row>
    <row r="261" spans="1:4" ht="12.75" customHeight="1">
      <c r="A261" s="172" t="s">
        <v>115</v>
      </c>
      <c r="B261" s="170" t="s">
        <v>728</v>
      </c>
      <c r="C261" s="75" t="s">
        <v>467</v>
      </c>
      <c r="D261" s="243"/>
    </row>
    <row r="262" spans="1:4" ht="12.75" customHeight="1">
      <c r="A262" s="172" t="s">
        <v>118</v>
      </c>
      <c r="B262" s="80" t="s">
        <v>468</v>
      </c>
      <c r="C262" s="75" t="s">
        <v>469</v>
      </c>
      <c r="D262" s="243"/>
    </row>
    <row r="263" spans="1:4" ht="12.75" customHeight="1">
      <c r="A263" s="172" t="s">
        <v>121</v>
      </c>
      <c r="B263" s="170" t="s">
        <v>729</v>
      </c>
      <c r="C263" s="75" t="s">
        <v>470</v>
      </c>
      <c r="D263" s="243"/>
    </row>
    <row r="264" spans="1:4" ht="12.75" customHeight="1">
      <c r="A264" s="173" t="s">
        <v>124</v>
      </c>
      <c r="B264" s="183" t="s">
        <v>471</v>
      </c>
      <c r="C264" s="77" t="s">
        <v>472</v>
      </c>
      <c r="D264" s="243"/>
    </row>
    <row r="265" spans="1:4" ht="12.75" customHeight="1">
      <c r="A265" s="172" t="s">
        <v>127</v>
      </c>
      <c r="B265" s="184" t="s">
        <v>473</v>
      </c>
      <c r="C265" s="185" t="s">
        <v>474</v>
      </c>
      <c r="D265" s="243">
        <v>236274684</v>
      </c>
    </row>
    <row r="266" spans="1:4" ht="12.75" customHeight="1">
      <c r="A266" s="172" t="s">
        <v>130</v>
      </c>
      <c r="B266" s="184" t="s">
        <v>475</v>
      </c>
      <c r="C266" s="185" t="s">
        <v>476</v>
      </c>
      <c r="D266" s="243"/>
    </row>
    <row r="267" spans="1:4" ht="12.75" customHeight="1">
      <c r="A267" s="173" t="s">
        <v>133</v>
      </c>
      <c r="B267" s="186" t="s">
        <v>477</v>
      </c>
      <c r="C267" s="77" t="s">
        <v>478</v>
      </c>
      <c r="D267" s="244">
        <f>SUM(D265:D266)</f>
        <v>236274684</v>
      </c>
    </row>
    <row r="268" spans="1:4" ht="12.75" customHeight="1">
      <c r="A268" s="172" t="s">
        <v>136</v>
      </c>
      <c r="B268" s="170" t="s">
        <v>479</v>
      </c>
      <c r="C268" s="75" t="s">
        <v>480</v>
      </c>
      <c r="D268" s="243"/>
    </row>
    <row r="269" spans="1:4" ht="12.75" customHeight="1">
      <c r="A269" s="172" t="s">
        <v>139</v>
      </c>
      <c r="B269" s="170" t="s">
        <v>481</v>
      </c>
      <c r="C269" s="75" t="s">
        <v>482</v>
      </c>
      <c r="D269" s="243"/>
    </row>
    <row r="270" spans="1:4" ht="12.75" customHeight="1">
      <c r="A270" s="172" t="s">
        <v>142</v>
      </c>
      <c r="B270" s="170" t="s">
        <v>483</v>
      </c>
      <c r="C270" s="75" t="s">
        <v>484</v>
      </c>
      <c r="D270" s="243"/>
    </row>
    <row r="271" spans="1:4" ht="12.75" customHeight="1">
      <c r="A271" s="172" t="s">
        <v>145</v>
      </c>
      <c r="B271" s="170" t="s">
        <v>688</v>
      </c>
      <c r="C271" s="75" t="s">
        <v>485</v>
      </c>
      <c r="D271" s="243"/>
    </row>
    <row r="272" spans="1:4" ht="12.75" customHeight="1">
      <c r="A272" s="172" t="s">
        <v>148</v>
      </c>
      <c r="B272" s="80" t="s">
        <v>486</v>
      </c>
      <c r="C272" s="75" t="s">
        <v>487</v>
      </c>
      <c r="D272" s="243"/>
    </row>
    <row r="273" spans="1:4" ht="12.75" customHeight="1">
      <c r="A273" s="172" t="s">
        <v>151</v>
      </c>
      <c r="B273" s="80" t="s">
        <v>730</v>
      </c>
      <c r="C273" s="75" t="s">
        <v>675</v>
      </c>
      <c r="D273" s="243"/>
    </row>
    <row r="274" spans="1:4" ht="12.75" customHeight="1">
      <c r="A274" s="172" t="s">
        <v>154</v>
      </c>
      <c r="B274" s="80" t="s">
        <v>676</v>
      </c>
      <c r="C274" s="75" t="s">
        <v>677</v>
      </c>
      <c r="D274" s="243"/>
    </row>
    <row r="275" spans="1:4" ht="12.75" customHeight="1">
      <c r="A275" s="173" t="s">
        <v>156</v>
      </c>
      <c r="B275" s="82" t="s">
        <v>678</v>
      </c>
      <c r="C275" s="77" t="s">
        <v>679</v>
      </c>
      <c r="D275" s="243"/>
    </row>
    <row r="276" spans="1:4" ht="12.75" customHeight="1">
      <c r="A276" s="173" t="s">
        <v>158</v>
      </c>
      <c r="B276" s="82" t="s">
        <v>731</v>
      </c>
      <c r="C276" s="77" t="s">
        <v>488</v>
      </c>
      <c r="D276" s="244">
        <f>D259+D264+D267+D275</f>
        <v>429374079</v>
      </c>
    </row>
    <row r="277" spans="1:4" ht="12.75" customHeight="1">
      <c r="A277" s="172" t="s">
        <v>161</v>
      </c>
      <c r="B277" s="80" t="s">
        <v>732</v>
      </c>
      <c r="C277" s="75" t="s">
        <v>489</v>
      </c>
      <c r="D277" s="243"/>
    </row>
    <row r="278" spans="1:4" ht="12.75" customHeight="1">
      <c r="A278" s="172" t="s">
        <v>164</v>
      </c>
      <c r="B278" s="80" t="s">
        <v>490</v>
      </c>
      <c r="C278" s="75" t="s">
        <v>491</v>
      </c>
      <c r="D278" s="243"/>
    </row>
    <row r="279" spans="1:4" ht="12.75" customHeight="1">
      <c r="A279" s="172" t="s">
        <v>167</v>
      </c>
      <c r="B279" s="170" t="s">
        <v>492</v>
      </c>
      <c r="C279" s="75" t="s">
        <v>493</v>
      </c>
      <c r="D279" s="243"/>
    </row>
    <row r="280" spans="1:4" ht="12.75" customHeight="1">
      <c r="A280" s="172" t="s">
        <v>170</v>
      </c>
      <c r="B280" s="170" t="s">
        <v>890</v>
      </c>
      <c r="C280" s="75" t="s">
        <v>494</v>
      </c>
      <c r="D280" s="243"/>
    </row>
    <row r="281" spans="1:4" ht="12.75" customHeight="1">
      <c r="A281" s="172" t="s">
        <v>173</v>
      </c>
      <c r="B281" s="170" t="s">
        <v>680</v>
      </c>
      <c r="C281" s="75" t="s">
        <v>681</v>
      </c>
      <c r="D281" s="243"/>
    </row>
    <row r="282" spans="1:4" ht="12.75" customHeight="1">
      <c r="A282" s="173" t="s">
        <v>176</v>
      </c>
      <c r="B282" s="174" t="s">
        <v>734</v>
      </c>
      <c r="C282" s="77" t="s">
        <v>495</v>
      </c>
      <c r="D282" s="243"/>
    </row>
    <row r="283" spans="1:4" ht="12.75" customHeight="1">
      <c r="A283" s="172" t="s">
        <v>179</v>
      </c>
      <c r="B283" s="80" t="s">
        <v>496</v>
      </c>
      <c r="C283" s="75" t="s">
        <v>497</v>
      </c>
      <c r="D283" s="243"/>
    </row>
    <row r="284" spans="1:4" ht="12.75" customHeight="1">
      <c r="A284" s="172" t="s">
        <v>182</v>
      </c>
      <c r="B284" s="80" t="s">
        <v>682</v>
      </c>
      <c r="C284" s="75" t="s">
        <v>683</v>
      </c>
      <c r="D284" s="243"/>
    </row>
    <row r="285" spans="1:4" ht="12.75" customHeight="1">
      <c r="A285" s="173" t="s">
        <v>185</v>
      </c>
      <c r="B285" s="174" t="s">
        <v>735</v>
      </c>
      <c r="C285" s="77" t="s">
        <v>498</v>
      </c>
      <c r="D285" s="244">
        <f>D276+D282+D283+D284</f>
        <v>429374079</v>
      </c>
    </row>
    <row r="286" ht="13.5" thickBot="1"/>
    <row r="287" spans="1:4" ht="13.5" thickBot="1">
      <c r="A287" s="175" t="s">
        <v>499</v>
      </c>
      <c r="B287" s="84"/>
      <c r="C287" s="84"/>
      <c r="D287" s="248">
        <f>D229+D285</f>
        <v>6624283406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2017-10-19T15:00:26Z</cp:lastPrinted>
  <dcterms:created xsi:type="dcterms:W3CDTF">2002-01-04T07:43:44Z</dcterms:created>
  <dcterms:modified xsi:type="dcterms:W3CDTF">2017-12-04T12:08:02Z</dcterms:modified>
  <cp:category/>
  <cp:version/>
  <cp:contentType/>
  <cp:contentStatus/>
</cp:coreProperties>
</file>