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90" windowWidth="21075" windowHeight="10035"/>
  </bookViews>
  <sheets>
    <sheet name="bevételek" sheetId="1" r:id="rId1"/>
  </sheets>
  <externalReferences>
    <externalReference r:id="rId2"/>
    <externalReference r:id="rId3"/>
    <externalReference r:id="rId4"/>
  </externalReferences>
  <definedNames>
    <definedName name="Excel_BuiltIn_Print_Titles_9">#REF!</definedName>
    <definedName name="melléklet">#REF!</definedName>
    <definedName name="Mérleg">#REF!</definedName>
  </definedNames>
  <calcPr calcId="125725"/>
</workbook>
</file>

<file path=xl/calcChain.xml><?xml version="1.0" encoding="utf-8"?>
<calcChain xmlns="http://schemas.openxmlformats.org/spreadsheetml/2006/main">
  <c r="B7" i="1"/>
  <c r="B6" s="1"/>
  <c r="B8"/>
  <c r="B9"/>
  <c r="B10"/>
  <c r="B14"/>
  <c r="B13" s="1"/>
  <c r="B15"/>
  <c r="B17"/>
  <c r="B20"/>
  <c r="B23"/>
  <c r="B24"/>
  <c r="B30"/>
  <c r="B32"/>
  <c r="B36"/>
  <c r="B35" s="1"/>
  <c r="B38"/>
  <c r="B39"/>
  <c r="B40"/>
  <c r="B42"/>
  <c r="B50"/>
  <c r="B52"/>
  <c r="B47" s="1"/>
  <c r="B44" s="1"/>
  <c r="B54"/>
  <c r="B59"/>
  <c r="B64"/>
  <c r="B66"/>
  <c r="B63" s="1"/>
  <c r="B58" s="1"/>
  <c r="B74"/>
  <c r="B73" s="1"/>
  <c r="B76"/>
  <c r="B75" s="1"/>
  <c r="B82"/>
  <c r="B81" s="1"/>
  <c r="B83"/>
  <c r="B90"/>
  <c r="B87" s="1"/>
  <c r="B92"/>
  <c r="B99"/>
  <c r="B101"/>
  <c r="B104"/>
  <c r="B105"/>
  <c r="B103" s="1"/>
  <c r="B34" l="1"/>
  <c r="B12"/>
  <c r="B29"/>
  <c r="B86"/>
  <c r="B80"/>
  <c r="B95" l="1"/>
  <c r="B28"/>
  <c r="B78" l="1"/>
  <c r="B97" l="1"/>
  <c r="B109" l="1"/>
</calcChain>
</file>

<file path=xl/sharedStrings.xml><?xml version="1.0" encoding="utf-8"?>
<sst xmlns="http://schemas.openxmlformats.org/spreadsheetml/2006/main" count="97" uniqueCount="93">
  <si>
    <t>"</t>
  </si>
  <si>
    <t>BEVÉTELEK MINDÖSSZESEN: (I+II+III+IV+V+VI+VII)</t>
  </si>
  <si>
    <t>1.4. Nagyszénási Önkormányzati Óvoda</t>
  </si>
  <si>
    <t>1.3. Gondozási Központ</t>
  </si>
  <si>
    <t>1.2. Polgármesteri Hivatal</t>
  </si>
  <si>
    <t>1.1. Nagyszénás Nagyközség Önkormányzata</t>
  </si>
  <si>
    <t>VII. Költségvetési maradványok</t>
  </si>
  <si>
    <t>2. Magyar Államkötvény értékesítés</t>
  </si>
  <si>
    <t>1. Kamatozó Kincstárjegy értékesítés</t>
  </si>
  <si>
    <t>VI. BELFÖLDI FINANSZÍROZÁSI BEVÉTELEK</t>
  </si>
  <si>
    <t>MŰKÖDÉSI ÉS FELHALMOZÁSI CÉLÚ  BEVÉTELEK  ÖSSZESEN: (I+II+III+IV+V)</t>
  </si>
  <si>
    <t xml:space="preserve">FELHALMOZÁSI CÉLÚ  BEVÉTELEK  ÖSSZESEN (IV+V): </t>
  </si>
  <si>
    <t>1. Ingatlanértékesítés</t>
  </si>
  <si>
    <t>V. Felhalmozási és tőke jellegű bevételek</t>
  </si>
  <si>
    <t>2.1.3. Czabán Samu Általános Iskola energetikai fejlesztésnek támogatása</t>
  </si>
  <si>
    <t>2.1.2. I. világgháborús emlékmű felújításának támogatása</t>
  </si>
  <si>
    <t>2.1.1. Sportfejlesztési támogatás</t>
  </si>
  <si>
    <t xml:space="preserve">2.1. Nagyszénás Nagyközség Önkormányzata </t>
  </si>
  <si>
    <t>2. Felhalmozási célú támogatásértékű bevételek ÁHT-n belülről</t>
  </si>
  <si>
    <t>1.1.1.2. "Összetartozunk" Szociális Alapítvány támogatása támogatása</t>
  </si>
  <si>
    <t>1.1.1.1. Polgári Egyesület Nagyszénásért támogatása</t>
  </si>
  <si>
    <t>1.1.1. Civil szervezetek támogatásai</t>
  </si>
  <si>
    <t xml:space="preserve">1.1. Nagyszénás Nagyközség Önkormányzata </t>
  </si>
  <si>
    <t>1. Felhalmozási célú támogatásértékű bevételek ÁHT-n kívülről</t>
  </si>
  <si>
    <t>IV. Felhalmozási célú véglegesen átvett pénzeszközök</t>
  </si>
  <si>
    <t>MŰKÖDÉSI CÉLÚ  BEVÉTELEK  ÖSSZESEN: (I+II+III)</t>
  </si>
  <si>
    <t>4.1. Foglalkoztatási támogatások</t>
  </si>
  <si>
    <t>4. Nagyszénási Óvoda és Könyvtár támogatásai</t>
  </si>
  <si>
    <t>3.1. Foglalkoztatási támogatások</t>
  </si>
  <si>
    <t>3. Gondozási Központ támogatásai</t>
  </si>
  <si>
    <t>2.2.9. Bérkompenzáció támogatása</t>
  </si>
  <si>
    <t xml:space="preserve">2.2.8. Települési arculati kézikönyv támogatása </t>
  </si>
  <si>
    <t>2.2.7. Polgármesteri béremelés támogatása</t>
  </si>
  <si>
    <t>2.2.6. Minimálbér, garantált bérminimum emelés támogatása</t>
  </si>
  <si>
    <t>2.2.5. Színházi előadások támogatása</t>
  </si>
  <si>
    <t>2.2.4. ASP központhoz való csatlakozás támogatása</t>
  </si>
  <si>
    <t>2.2.3. Foglalkoztatási támogatások</t>
  </si>
  <si>
    <t>2.2.2. Kulturális ágazati pótlék</t>
  </si>
  <si>
    <t>2.2.1. Szociális ágazati pótlék</t>
  </si>
  <si>
    <t>2.2.  Önkormányzat egyéb működési célú támogatásai</t>
  </si>
  <si>
    <t>2.1.3. gyermekorvosi ellátásra</t>
  </si>
  <si>
    <t>2.1.2. iskolaegészségügyi ellátásra</t>
  </si>
  <si>
    <t>2.1.1. védőnői szolgálatra</t>
  </si>
  <si>
    <t>2.1. Egészségbiztosítási alaptól átvett pénzeszközök</t>
  </si>
  <si>
    <t>2. Önkormányzat  egyéb működési célú támogatásai államháztartáson belülről</t>
  </si>
  <si>
    <t>1.4. Kulturális feladatok támogatása (1140 Ft/fő x 5083fő)</t>
  </si>
  <si>
    <t>1.3.4.  Kiegészítő támogatás a bölcsődében foglalkoztatott, felsőfokú végzettségű kisgyermeknevelők                   béréhez</t>
  </si>
  <si>
    <t>1.3.3 .Gyermekétkeztetés támogatása</t>
  </si>
  <si>
    <t>1.3.2.6. Bölcsődék kiegészítő támogatása</t>
  </si>
  <si>
    <t>1.3.2.5. Bölcsődei ellátás</t>
  </si>
  <si>
    <t>1.3.2.4. Időskorúak nappali intézményi ellátása  (109.000 Ft/fő x 102 fő)</t>
  </si>
  <si>
    <t>1.3.2.3. Házi segítségnyújtás  (210.000Ft/fő x 39 fő + 25.000 Ft/fő x 23 fő )</t>
  </si>
  <si>
    <t>1.3.2.2. Szociális étkeztetés (55.360Ft/fő x 85 fő )</t>
  </si>
  <si>
    <t>1.3.2.1. Család- és gyermekjóléti szolgálat</t>
  </si>
  <si>
    <t xml:space="preserve">1.3.2. Szociális és gyermekjóléti alapszolgáltatás általános feladatai </t>
  </si>
  <si>
    <t>2.5.5. Lakáshoz jutás feladatai (100%-a)</t>
  </si>
  <si>
    <t>1.3.1. Települési önkormányzatok szociális feladatainak egyéb támogatása</t>
  </si>
  <si>
    <t>1.3. Települési önkormányzatok szociális és gyermekjóléti feladatainak támogatása</t>
  </si>
  <si>
    <t>1.2.3.  Kiegészítő támogatás az óvodapedagógusok minősítéséből adódó többletkiadásokhoz</t>
  </si>
  <si>
    <t>1.2.2. Óvodaműködtetési támogatás</t>
  </si>
  <si>
    <t xml:space="preserve">1.2.1.6. Óvodai  nevelő munkát segítők kiegészítő bértámogatása </t>
  </si>
  <si>
    <t xml:space="preserve">1.2.1.5. Óvodapedagógusok kiegészítő támogatása </t>
  </si>
  <si>
    <t>1.2.1.4. Óvodai  nevelő munkát segítők bértámogatása (4 hóra)</t>
  </si>
  <si>
    <t>1.2.1.3. Óvoda pedagógusok bértámogatása (4 hóra)</t>
  </si>
  <si>
    <t>1.2.1.2. Óvodai  nevelő munkát segítők bértámogatása (8 hóra)</t>
  </si>
  <si>
    <t>1.2.1.1. Óvoda pedagógusok bértámogatása (8 hóra)</t>
  </si>
  <si>
    <t>1.2.1. Óvoda pedagógusok és a nevelő munkát segítők bértámogatása</t>
  </si>
  <si>
    <t>1.2. Települési önkormányzatok köznevelési feladatainak támogatása</t>
  </si>
  <si>
    <t>1.1.3. 2016. évről áthúzódó bérkompenzáció támogatása</t>
  </si>
  <si>
    <t>1.1.2. Település üzemeltetéshez kapcsolódó feladatok támogatása (zöldterület-gazdálkodás,      közvilágítás, köztemető és közút fenntartás)</t>
  </si>
  <si>
    <t>1.1.1. Önkormányzati hivatal működésének támogatása</t>
  </si>
  <si>
    <t>1.1. Helyi önkormányzatok általános támogatása</t>
  </si>
  <si>
    <t>1. Önkormányzatok feladatalapú támogatásai</t>
  </si>
  <si>
    <t>III. Működési célú költségvetési támogatások</t>
  </si>
  <si>
    <t>2.2.2. Szabálysértési bírság</t>
  </si>
  <si>
    <t>2.2.1. Igazgatási szolgáltatások bevétele</t>
  </si>
  <si>
    <t>2.1 Egyéb sajátos bevételek</t>
  </si>
  <si>
    <t>2. Polgármesteri Hivatal</t>
  </si>
  <si>
    <t>1.3.2. Mulasztási bírság bevételek</t>
  </si>
  <si>
    <t>1.3.1. Helyiadó pótlék bevétele</t>
  </si>
  <si>
    <t>1.3. Egyéb sajátos bevételek</t>
  </si>
  <si>
    <t>1.2.2. Földhaszonbér Szja</t>
  </si>
  <si>
    <t>1.2.1. Gépjárműadó</t>
  </si>
  <si>
    <t>1.2. Átengedett központi adók</t>
  </si>
  <si>
    <t>1.1.2. Magánszemélyek kommunális adója</t>
  </si>
  <si>
    <t>1.1.1. Helyi iparűzési adó</t>
  </si>
  <si>
    <t>1.1. Helyi adók</t>
  </si>
  <si>
    <t>1. Nagyszénás Nagyközség Önkormányzata</t>
  </si>
  <si>
    <t>II. Közhatalmi bevételek</t>
  </si>
  <si>
    <t>I. Nagyszénás Nagyközség Önkormányzata működési bevételei összesen</t>
  </si>
  <si>
    <t>2017. évi költségvetési bevételek (adatok Ft-ban)</t>
  </si>
  <si>
    <t>"1. melléklet a 3/2017. (II.22.) önkormányzati rendelethez</t>
  </si>
  <si>
    <t>1. melléklet a 14/2017. (X. 25.) önkormányzati rendelethez</t>
  </si>
</sst>
</file>

<file path=xl/styles.xml><?xml version="1.0" encoding="utf-8"?>
<styleSheet xmlns="http://schemas.openxmlformats.org/spreadsheetml/2006/main">
  <numFmts count="2">
    <numFmt numFmtId="164" formatCode="\ #,##0&quot;     &quot;;\-#,##0&quot;     &quot;;&quot; -&quot;#&quot;     &quot;;@\ "/>
    <numFmt numFmtId="165" formatCode="\ #,##0.00&quot;     &quot;;\-#,##0.00&quot;     &quot;;&quot; -&quot;#&quot;     &quot;;@\ "/>
  </numFmts>
  <fonts count="27">
    <font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b/>
      <sz val="8"/>
      <name val="Arial CE"/>
      <family val="2"/>
      <charset val="238"/>
    </font>
    <font>
      <b/>
      <u/>
      <sz val="10"/>
      <name val="Arial"/>
      <family val="2"/>
      <charset val="238"/>
    </font>
    <font>
      <sz val="8"/>
      <name val="Arial CE"/>
      <family val="2"/>
      <charset val="238"/>
    </font>
    <font>
      <sz val="8"/>
      <name val="Arial"/>
      <family val="2"/>
    </font>
    <font>
      <b/>
      <u/>
      <sz val="8"/>
      <name val="Arial"/>
      <family val="2"/>
      <charset val="238"/>
    </font>
    <font>
      <sz val="8"/>
      <name val="Arial CE"/>
      <charset val="238"/>
    </font>
    <font>
      <b/>
      <sz val="8"/>
      <name val="Arial"/>
      <family val="2"/>
      <charset val="238"/>
    </font>
    <font>
      <u/>
      <sz val="8"/>
      <name val="Arial CE"/>
      <family val="2"/>
      <charset val="238"/>
    </font>
    <font>
      <u/>
      <sz val="8"/>
      <name val="Arial"/>
      <family val="2"/>
    </font>
    <font>
      <b/>
      <u/>
      <sz val="8"/>
      <name val="Arial CE"/>
      <charset val="238"/>
    </font>
    <font>
      <b/>
      <sz val="8"/>
      <name val="Arial CE"/>
      <charset val="238"/>
    </font>
    <font>
      <u/>
      <sz val="8"/>
      <name val="Arial CE"/>
      <charset val="238"/>
    </font>
    <font>
      <i/>
      <sz val="8"/>
      <name val="Arial"/>
      <family val="2"/>
      <charset val="238"/>
    </font>
    <font>
      <i/>
      <sz val="8"/>
      <name val="Arial CE"/>
      <family val="2"/>
      <charset val="238"/>
    </font>
    <font>
      <i/>
      <sz val="8"/>
      <name val="Arial CE"/>
      <charset val="238"/>
    </font>
    <font>
      <u/>
      <sz val="8"/>
      <name val="Arial"/>
      <family val="2"/>
      <charset val="238"/>
    </font>
    <font>
      <b/>
      <u/>
      <sz val="8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i/>
      <sz val="10"/>
      <name val="Arial"/>
      <family val="2"/>
      <charset val="238"/>
    </font>
    <font>
      <sz val="10"/>
      <name val="MS Sans Serif"/>
      <family val="2"/>
      <charset val="238"/>
    </font>
    <font>
      <sz val="10"/>
      <name val="Arial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indexed="13"/>
        <bgColor indexed="64"/>
      </patternFill>
    </fill>
  </fills>
  <borders count="9">
    <border>
      <left/>
      <right/>
      <top/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64"/>
      </bottom>
      <diagonal/>
    </border>
    <border>
      <left/>
      <right/>
      <top style="medium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</borders>
  <cellStyleXfs count="4">
    <xf numFmtId="0" fontId="0" fillId="0" borderId="0"/>
    <xf numFmtId="165" fontId="1" fillId="0" borderId="0" applyFill="0" applyBorder="0" applyAlignment="0" applyProtection="0"/>
    <xf numFmtId="0" fontId="22" fillId="0" borderId="0"/>
    <xf numFmtId="0" fontId="25" fillId="0" borderId="0"/>
  </cellStyleXfs>
  <cellXfs count="76">
    <xf numFmtId="0" fontId="0" fillId="0" borderId="0" xfId="0"/>
    <xf numFmtId="3" fontId="2" fillId="0" borderId="0" xfId="0" applyNumberFormat="1" applyFont="1"/>
    <xf numFmtId="0" fontId="0" fillId="0" borderId="0" xfId="0" applyFont="1"/>
    <xf numFmtId="3" fontId="0" fillId="0" borderId="0" xfId="0" applyNumberFormat="1"/>
    <xf numFmtId="3" fontId="3" fillId="0" borderId="0" xfId="0" applyNumberFormat="1" applyFont="1"/>
    <xf numFmtId="0" fontId="3" fillId="0" borderId="0" xfId="0" applyFont="1" applyAlignment="1">
      <alignment horizontal="right"/>
    </xf>
    <xf numFmtId="164" fontId="0" fillId="0" borderId="0" xfId="0" applyNumberFormat="1"/>
    <xf numFmtId="3" fontId="4" fillId="0" borderId="0" xfId="0" applyNumberFormat="1" applyFont="1" applyFill="1" applyBorder="1"/>
    <xf numFmtId="0" fontId="5" fillId="0" borderId="0" xfId="0" applyFont="1" applyFill="1" applyBorder="1"/>
    <xf numFmtId="0" fontId="6" fillId="0" borderId="0" xfId="0" applyFont="1"/>
    <xf numFmtId="3" fontId="0" fillId="0" borderId="0" xfId="0" applyNumberFormat="1" applyFont="1"/>
    <xf numFmtId="3" fontId="4" fillId="2" borderId="1" xfId="0" applyNumberFormat="1" applyFont="1" applyFill="1" applyBorder="1"/>
    <xf numFmtId="0" fontId="5" fillId="2" borderId="2" xfId="0" applyFont="1" applyFill="1" applyBorder="1"/>
    <xf numFmtId="164" fontId="1" fillId="0" borderId="0" xfId="1" applyNumberFormat="1"/>
    <xf numFmtId="0" fontId="7" fillId="0" borderId="0" xfId="0" applyFont="1" applyBorder="1"/>
    <xf numFmtId="164" fontId="0" fillId="0" borderId="0" xfId="1" applyNumberFormat="1" applyFont="1"/>
    <xf numFmtId="164" fontId="6" fillId="0" borderId="0" xfId="1" applyNumberFormat="1" applyFont="1"/>
    <xf numFmtId="3" fontId="8" fillId="0" borderId="0" xfId="0" applyNumberFormat="1" applyFont="1" applyBorder="1"/>
    <xf numFmtId="164" fontId="3" fillId="0" borderId="0" xfId="1" applyNumberFormat="1" applyFont="1"/>
    <xf numFmtId="3" fontId="8" fillId="0" borderId="0" xfId="0" applyNumberFormat="1" applyFont="1"/>
    <xf numFmtId="164" fontId="9" fillId="0" borderId="0" xfId="1" applyNumberFormat="1" applyFont="1"/>
    <xf numFmtId="0" fontId="10" fillId="0" borderId="0" xfId="0" applyFont="1" applyBorder="1"/>
    <xf numFmtId="0" fontId="2" fillId="0" borderId="0" xfId="0" applyFont="1" applyAlignment="1">
      <alignment horizontal="center"/>
    </xf>
    <xf numFmtId="164" fontId="2" fillId="0" borderId="0" xfId="1" applyNumberFormat="1" applyFont="1" applyAlignment="1">
      <alignment horizontal="center"/>
    </xf>
    <xf numFmtId="164" fontId="1" fillId="0" borderId="0" xfId="1" applyNumberFormat="1" applyFont="1" applyAlignment="1">
      <alignment horizontal="center"/>
    </xf>
    <xf numFmtId="3" fontId="4" fillId="2" borderId="3" xfId="0" applyNumberFormat="1" applyFont="1" applyFill="1" applyBorder="1"/>
    <xf numFmtId="0" fontId="5" fillId="2" borderId="4" xfId="0" applyFont="1" applyFill="1" applyBorder="1"/>
    <xf numFmtId="3" fontId="8" fillId="0" borderId="3" xfId="0" applyNumberFormat="1" applyFont="1" applyBorder="1"/>
    <xf numFmtId="0" fontId="7" fillId="0" borderId="3" xfId="0" applyFont="1" applyBorder="1"/>
    <xf numFmtId="3" fontId="2" fillId="0" borderId="0" xfId="0" applyNumberFormat="1" applyFont="1" applyFill="1" applyBorder="1"/>
    <xf numFmtId="0" fontId="10" fillId="0" borderId="0" xfId="0" applyFont="1" applyFill="1" applyBorder="1"/>
    <xf numFmtId="3" fontId="5" fillId="2" borderId="5" xfId="0" applyNumberFormat="1" applyFont="1" applyFill="1" applyBorder="1"/>
    <xf numFmtId="0" fontId="5" fillId="2" borderId="5" xfId="0" applyFont="1" applyFill="1" applyBorder="1"/>
    <xf numFmtId="0" fontId="5" fillId="0" borderId="3" xfId="0" applyFont="1" applyFill="1" applyBorder="1"/>
    <xf numFmtId="3" fontId="4" fillId="3" borderId="5" xfId="0" applyNumberFormat="1" applyFont="1" applyFill="1" applyBorder="1"/>
    <xf numFmtId="0" fontId="5" fillId="2" borderId="6" xfId="0" applyFont="1" applyFill="1" applyBorder="1"/>
    <xf numFmtId="0" fontId="7" fillId="0" borderId="0" xfId="0" applyFont="1" applyBorder="1" applyAlignment="1">
      <alignment horizontal="left"/>
    </xf>
    <xf numFmtId="3" fontId="11" fillId="0" borderId="0" xfId="0" applyNumberFormat="1" applyFont="1"/>
    <xf numFmtId="0" fontId="12" fillId="0" borderId="0" xfId="0" applyFont="1" applyBorder="1"/>
    <xf numFmtId="0" fontId="5" fillId="0" borderId="0" xfId="0" applyFont="1" applyBorder="1"/>
    <xf numFmtId="3" fontId="13" fillId="0" borderId="0" xfId="0" applyNumberFormat="1" applyFont="1"/>
    <xf numFmtId="14" fontId="10" fillId="0" borderId="0" xfId="0" applyNumberFormat="1" applyFont="1" applyBorder="1"/>
    <xf numFmtId="3" fontId="9" fillId="0" borderId="0" xfId="0" applyNumberFormat="1" applyFont="1"/>
    <xf numFmtId="0" fontId="14" fillId="0" borderId="0" xfId="0" applyFont="1" applyBorder="1"/>
    <xf numFmtId="0" fontId="2" fillId="0" borderId="0" xfId="0" applyFont="1"/>
    <xf numFmtId="49" fontId="12" fillId="0" borderId="0" xfId="0" applyNumberFormat="1" applyFont="1" applyBorder="1" applyAlignment="1">
      <alignment horizontal="left"/>
    </xf>
    <xf numFmtId="0" fontId="15" fillId="0" borderId="0" xfId="0" applyFont="1" applyBorder="1"/>
    <xf numFmtId="0" fontId="16" fillId="0" borderId="0" xfId="0" applyFont="1" applyBorder="1"/>
    <xf numFmtId="3" fontId="17" fillId="0" borderId="0" xfId="0" applyNumberFormat="1" applyFont="1"/>
    <xf numFmtId="0" fontId="17" fillId="0" borderId="0" xfId="0" applyFont="1" applyAlignment="1">
      <alignment wrapText="1"/>
    </xf>
    <xf numFmtId="0" fontId="18" fillId="0" borderId="0" xfId="0" applyFont="1" applyBorder="1"/>
    <xf numFmtId="0" fontId="19" fillId="0" borderId="0" xfId="0" applyFont="1" applyBorder="1"/>
    <xf numFmtId="3" fontId="20" fillId="0" borderId="0" xfId="0" applyNumberFormat="1" applyFont="1" applyFill="1"/>
    <xf numFmtId="3" fontId="17" fillId="0" borderId="0" xfId="0" applyNumberFormat="1" applyFont="1" applyFill="1"/>
    <xf numFmtId="0" fontId="17" fillId="0" borderId="0" xfId="0" applyFont="1"/>
    <xf numFmtId="3" fontId="2" fillId="0" borderId="0" xfId="0" applyNumberFormat="1" applyFont="1" applyFill="1"/>
    <xf numFmtId="0" fontId="10" fillId="0" borderId="0" xfId="0" applyFont="1" applyBorder="1" applyAlignment="1">
      <alignment horizontal="left" wrapText="1"/>
    </xf>
    <xf numFmtId="0" fontId="10" fillId="0" borderId="0" xfId="0" applyFont="1" applyBorder="1" applyAlignment="1">
      <alignment wrapText="1"/>
    </xf>
    <xf numFmtId="3" fontId="20" fillId="0" borderId="0" xfId="0" applyNumberFormat="1" applyFont="1"/>
    <xf numFmtId="3" fontId="5" fillId="0" borderId="0" xfId="0" applyNumberFormat="1" applyFont="1" applyFill="1" applyBorder="1"/>
    <xf numFmtId="0" fontId="21" fillId="0" borderId="0" xfId="0" applyFont="1" applyBorder="1"/>
    <xf numFmtId="3" fontId="6" fillId="0" borderId="0" xfId="0" applyNumberFormat="1" applyFont="1"/>
    <xf numFmtId="3" fontId="5" fillId="2" borderId="7" xfId="0" applyNumberFormat="1" applyFont="1" applyFill="1" applyBorder="1"/>
    <xf numFmtId="0" fontId="3" fillId="0" borderId="0" xfId="0" applyFont="1" applyAlignment="1">
      <alignment horizontal="center"/>
    </xf>
    <xf numFmtId="3" fontId="3" fillId="0" borderId="0" xfId="0" applyNumberFormat="1" applyFont="1" applyAlignment="1">
      <alignment horizontal="center"/>
    </xf>
    <xf numFmtId="0" fontId="7" fillId="0" borderId="0" xfId="2" applyFont="1" applyBorder="1"/>
    <xf numFmtId="3" fontId="20" fillId="0" borderId="0" xfId="0" applyNumberFormat="1" applyFont="1" applyFill="1" applyBorder="1"/>
    <xf numFmtId="3" fontId="11" fillId="2" borderId="1" xfId="0" applyNumberFormat="1" applyFont="1" applyFill="1" applyBorder="1"/>
    <xf numFmtId="3" fontId="2" fillId="0" borderId="8" xfId="0" applyNumberFormat="1" applyFont="1" applyBorder="1"/>
    <xf numFmtId="3" fontId="2" fillId="0" borderId="8" xfId="0" applyNumberFormat="1" applyFont="1" applyBorder="1" applyAlignment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4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4" fillId="0" borderId="0" xfId="0" applyFont="1" applyAlignment="1">
      <alignment horizontal="right"/>
    </xf>
  </cellXfs>
  <cellStyles count="4">
    <cellStyle name="Ezres" xfId="1" builtinId="3"/>
    <cellStyle name="Normál" xfId="0" builtinId="0"/>
    <cellStyle name="Normál 2" xfId="3"/>
    <cellStyle name="Normál_ktgvetés2007_végleges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04_2017.%20&#233;vi%20k&#246;lts&#233;gvet&#233;s%20m&#243;dos&#237;t&#225;s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elopotoczkygy/asztal/Z&#225;rsz&#225;mad&#225;s%20-2012/2012.%20&#233;vi%20&#233;ves%20%20besz&#225;mol&#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&#233;gi%20anyagok/2013.%20&#233;vi%20k&#246;lts&#233;gvet&#233;s/2013.%20&#233;vi%20z&#225;rsz&#225;mad&#225;s/2013.%20&#233;vi%20z&#225;rsz&#225;mad&#225;s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ndelet"/>
      <sheetName val="kiadások"/>
      <sheetName val="3_melléklet"/>
      <sheetName val="4_ melléklet"/>
      <sheetName val="5_melléklet"/>
      <sheetName val="egyenlegek"/>
      <sheetName val="kisértékű"/>
    </sheetNames>
    <sheetDataSet>
      <sheetData sheetId="0"/>
      <sheetData sheetId="1"/>
      <sheetData sheetId="2">
        <row r="6">
          <cell r="B6">
            <v>75747209</v>
          </cell>
        </row>
        <row r="58">
          <cell r="B58">
            <v>6625590</v>
          </cell>
        </row>
        <row r="78">
          <cell r="B78">
            <v>17206850</v>
          </cell>
        </row>
        <row r="101">
          <cell r="B101">
            <v>14825140</v>
          </cell>
        </row>
      </sheetData>
      <sheetData sheetId="3"/>
      <sheetData sheetId="4">
        <row r="96">
          <cell r="B96">
            <v>13673428</v>
          </cell>
        </row>
        <row r="118">
          <cell r="B118">
            <v>40448735</v>
          </cell>
        </row>
      </sheetData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rendelet "/>
      <sheetName val="bevételek"/>
      <sheetName val="kiadások"/>
      <sheetName val="3_melléklet"/>
      <sheetName val="4_sz_melléklet"/>
      <sheetName val="5_sz_ melléklet"/>
      <sheetName val="6_sz_melléklet"/>
      <sheetName val="7_sz_melléklet"/>
      <sheetName val="8_sz_melléklet"/>
      <sheetName val="9_sz_melléklet"/>
      <sheetName val="10_sz_melléklet"/>
      <sheetName val="11_sz_melléklet"/>
      <sheetName val="12_sz_melléklet"/>
      <sheetName val="13_sz_melléklet"/>
      <sheetName val="14_mellékl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endelet "/>
      <sheetName val="bevételek"/>
      <sheetName val="kiadások"/>
      <sheetName val="3_sz.melléklet"/>
      <sheetName val="4.sz.melléklet"/>
      <sheetName val="5_sz_ melléklet"/>
      <sheetName val="6_sz_melléklet"/>
      <sheetName val="7_sz_melléklet"/>
      <sheetName val="9_sz_melléklet"/>
      <sheetName val="10_sz_melléklet"/>
      <sheetName val="11_sz_melléklet"/>
      <sheetName val="12_sz_mellékl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89"/>
  <sheetViews>
    <sheetView tabSelected="1" workbookViewId="0">
      <selection sqref="A1:B1"/>
    </sheetView>
  </sheetViews>
  <sheetFormatPr defaultRowHeight="12.75"/>
  <cols>
    <col min="1" max="1" width="68.7109375" customWidth="1"/>
    <col min="2" max="2" width="16.5703125" style="1" customWidth="1"/>
    <col min="3" max="3" width="2.28515625" customWidth="1"/>
    <col min="4" max="4" width="15.28515625" customWidth="1"/>
    <col min="5" max="6" width="9.140625" customWidth="1"/>
    <col min="7" max="7" width="16.140625" customWidth="1"/>
    <col min="8" max="10" width="9.140625" customWidth="1"/>
    <col min="11" max="11" width="11.28515625" customWidth="1"/>
    <col min="12" max="12" width="19" bestFit="1" customWidth="1"/>
    <col min="14" max="14" width="19" bestFit="1" customWidth="1"/>
  </cols>
  <sheetData>
    <row r="1" spans="1:11">
      <c r="A1" s="75" t="s">
        <v>92</v>
      </c>
      <c r="B1" s="75"/>
    </row>
    <row r="2" spans="1:11">
      <c r="A2" s="74" t="s">
        <v>91</v>
      </c>
      <c r="B2" s="73"/>
      <c r="C2" s="72"/>
      <c r="D2" s="2"/>
      <c r="E2" s="2"/>
      <c r="F2" s="2"/>
      <c r="G2" s="2"/>
      <c r="H2" s="2"/>
      <c r="I2" s="2"/>
      <c r="J2" s="2"/>
      <c r="K2" s="2"/>
    </row>
    <row r="3" spans="1:11">
      <c r="A3" s="2"/>
      <c r="C3" s="2"/>
      <c r="D3" s="2"/>
      <c r="E3" s="2"/>
      <c r="F3" s="2"/>
      <c r="G3" s="2"/>
      <c r="H3" s="2"/>
      <c r="I3" s="2"/>
      <c r="J3" s="2"/>
      <c r="K3" s="2"/>
    </row>
    <row r="4" spans="1:11">
      <c r="A4" s="71" t="s">
        <v>90</v>
      </c>
      <c r="B4" s="71"/>
      <c r="C4" s="2"/>
      <c r="D4" s="2"/>
      <c r="E4" s="2"/>
      <c r="F4" s="2"/>
      <c r="G4" s="2"/>
      <c r="H4" s="2"/>
      <c r="I4" s="2"/>
      <c r="J4" s="2"/>
      <c r="K4" s="2"/>
    </row>
    <row r="5" spans="1:11" ht="13.5" thickBot="1">
      <c r="A5" s="70"/>
      <c r="B5" s="69"/>
      <c r="C5" s="2"/>
      <c r="D5" s="2"/>
      <c r="E5" s="2"/>
      <c r="F5" s="2"/>
      <c r="G5" s="2"/>
      <c r="H5" s="2"/>
      <c r="I5" s="2"/>
      <c r="J5" s="2"/>
      <c r="K5" s="2"/>
    </row>
    <row r="6" spans="1:11" ht="13.5" thickBot="1">
      <c r="A6" s="12" t="s">
        <v>89</v>
      </c>
      <c r="B6" s="67">
        <f>B7+B8+B9+B10</f>
        <v>114404789</v>
      </c>
      <c r="C6" s="61"/>
      <c r="D6" s="10"/>
      <c r="E6" s="2"/>
      <c r="F6" s="2"/>
      <c r="G6" s="2"/>
      <c r="H6" s="2"/>
      <c r="I6" s="2"/>
      <c r="J6" s="2"/>
      <c r="K6" s="2"/>
    </row>
    <row r="7" spans="1:11">
      <c r="A7" s="21" t="s">
        <v>5</v>
      </c>
      <c r="B7" s="1">
        <f>'[1]3_melléklet'!B6</f>
        <v>75747209</v>
      </c>
      <c r="C7" s="2"/>
      <c r="D7" s="2"/>
      <c r="E7" s="2"/>
      <c r="F7" s="2"/>
      <c r="G7" s="2"/>
      <c r="H7" s="2"/>
      <c r="I7" s="2"/>
      <c r="J7" s="2"/>
      <c r="K7" s="2"/>
    </row>
    <row r="8" spans="1:11">
      <c r="A8" s="14" t="s">
        <v>4</v>
      </c>
      <c r="B8" s="1">
        <f>'[1]3_melléklet'!B58</f>
        <v>6625590</v>
      </c>
      <c r="C8" s="2"/>
      <c r="D8" s="10"/>
      <c r="E8" s="2"/>
      <c r="F8" s="2"/>
      <c r="G8" s="2"/>
      <c r="H8" s="2"/>
      <c r="I8" s="2"/>
      <c r="J8" s="2"/>
      <c r="K8" s="2"/>
    </row>
    <row r="9" spans="1:11">
      <c r="A9" s="14" t="s">
        <v>3</v>
      </c>
      <c r="B9" s="1">
        <f>'[1]3_melléklet'!B78</f>
        <v>17206850</v>
      </c>
      <c r="C9" s="2"/>
      <c r="D9" s="2"/>
      <c r="E9" s="2"/>
      <c r="F9" s="2"/>
      <c r="G9" s="2"/>
      <c r="H9" s="2"/>
      <c r="I9" s="2"/>
      <c r="J9" s="2"/>
      <c r="K9" s="2"/>
    </row>
    <row r="10" spans="1:11">
      <c r="A10" s="14" t="s">
        <v>2</v>
      </c>
      <c r="B10" s="1">
        <f>'[1]3_melléklet'!B101</f>
        <v>14825140</v>
      </c>
      <c r="C10" s="2"/>
      <c r="D10" s="2"/>
      <c r="E10" s="2"/>
      <c r="F10" s="2"/>
      <c r="G10" s="2"/>
      <c r="H10" s="2"/>
      <c r="I10" s="2"/>
      <c r="J10" s="2"/>
      <c r="K10" s="2"/>
    </row>
    <row r="11" spans="1:11" ht="13.5" thickBot="1">
      <c r="A11" s="14"/>
      <c r="B11" s="68"/>
      <c r="C11" s="2"/>
      <c r="D11" s="2"/>
      <c r="E11" s="2"/>
      <c r="F11" s="2"/>
      <c r="G11" s="2"/>
      <c r="H11" s="2"/>
      <c r="I11" s="2"/>
      <c r="J11" s="2"/>
      <c r="K11" s="2"/>
    </row>
    <row r="12" spans="1:11" ht="13.5" thickBot="1">
      <c r="A12" s="12" t="s">
        <v>88</v>
      </c>
      <c r="B12" s="67">
        <f>B13+B23</f>
        <v>150470000</v>
      </c>
      <c r="C12" s="61"/>
      <c r="D12" s="2"/>
      <c r="E12" s="2"/>
      <c r="F12" s="2"/>
      <c r="G12" s="2"/>
      <c r="H12" s="2"/>
      <c r="I12" s="2"/>
      <c r="J12" s="2"/>
      <c r="K12" s="2"/>
    </row>
    <row r="13" spans="1:11">
      <c r="A13" s="47" t="s">
        <v>87</v>
      </c>
      <c r="B13" s="66">
        <f>B14+B17+B20</f>
        <v>150220000</v>
      </c>
      <c r="C13" s="2"/>
      <c r="D13" s="2"/>
      <c r="E13" s="2"/>
      <c r="F13" s="2"/>
      <c r="G13" s="2"/>
      <c r="H13" s="2"/>
      <c r="I13" s="2"/>
      <c r="J13" s="2"/>
      <c r="K13" s="2"/>
    </row>
    <row r="14" spans="1:11">
      <c r="A14" s="51" t="s">
        <v>86</v>
      </c>
      <c r="B14" s="48">
        <f>SUM(B15:B16)</f>
        <v>139200000</v>
      </c>
      <c r="C14" s="2"/>
      <c r="D14" s="2"/>
      <c r="E14" s="2"/>
      <c r="F14" s="2"/>
      <c r="G14" s="2"/>
      <c r="H14" s="2"/>
      <c r="I14" s="2"/>
      <c r="J14" s="2"/>
      <c r="K14" s="2"/>
    </row>
    <row r="15" spans="1:11">
      <c r="A15" s="21" t="s">
        <v>85</v>
      </c>
      <c r="B15" s="1">
        <f>123000000+5000000+10000000+2000000-10000000</f>
        <v>130000000</v>
      </c>
      <c r="C15" s="2"/>
      <c r="D15" s="2"/>
      <c r="E15" s="2"/>
      <c r="F15" s="2"/>
      <c r="G15" s="2"/>
      <c r="H15" s="2"/>
      <c r="I15" s="2"/>
      <c r="J15" s="2"/>
      <c r="K15" s="2"/>
    </row>
    <row r="16" spans="1:11">
      <c r="A16" s="21" t="s">
        <v>84</v>
      </c>
      <c r="B16" s="1">
        <v>9200000</v>
      </c>
      <c r="C16" s="2"/>
      <c r="D16" s="2"/>
      <c r="E16" s="2"/>
      <c r="F16" s="2"/>
      <c r="G16" s="2"/>
      <c r="H16" s="2"/>
      <c r="I16" s="2"/>
      <c r="J16" s="2"/>
      <c r="K16" s="2"/>
    </row>
    <row r="17" spans="1:11">
      <c r="A17" s="51" t="s">
        <v>83</v>
      </c>
      <c r="B17" s="48">
        <f>B18+B19</f>
        <v>10020000</v>
      </c>
      <c r="C17" s="2"/>
      <c r="D17" s="2"/>
      <c r="E17" s="2"/>
      <c r="F17" s="2"/>
      <c r="G17" s="2"/>
      <c r="H17" s="2"/>
      <c r="I17" s="2"/>
      <c r="J17" s="2"/>
      <c r="K17" s="2"/>
    </row>
    <row r="18" spans="1:11">
      <c r="A18" s="21" t="s">
        <v>82</v>
      </c>
      <c r="B18" s="1">
        <v>10000000</v>
      </c>
      <c r="C18" s="2"/>
      <c r="D18" s="2"/>
      <c r="E18" s="2"/>
      <c r="F18" s="2"/>
      <c r="G18" s="2"/>
      <c r="H18" s="2"/>
      <c r="I18" s="2"/>
      <c r="J18" s="2"/>
      <c r="K18" s="2"/>
    </row>
    <row r="19" spans="1:11">
      <c r="A19" s="21" t="s">
        <v>81</v>
      </c>
      <c r="B19" s="1">
        <v>20000</v>
      </c>
      <c r="C19" s="2"/>
      <c r="D19" s="2"/>
      <c r="E19" s="2"/>
      <c r="F19" s="2"/>
      <c r="G19" s="2"/>
      <c r="H19" s="2"/>
      <c r="I19" s="2"/>
      <c r="J19" s="2"/>
      <c r="K19" s="2"/>
    </row>
    <row r="20" spans="1:11">
      <c r="A20" s="51" t="s">
        <v>80</v>
      </c>
      <c r="B20" s="48">
        <f>B21+B22</f>
        <v>1000000</v>
      </c>
      <c r="C20" s="2"/>
      <c r="D20" s="2"/>
      <c r="E20" s="2"/>
      <c r="F20" s="2"/>
      <c r="G20" s="2"/>
      <c r="H20" s="2"/>
      <c r="I20" s="2"/>
      <c r="J20" s="2"/>
      <c r="K20" s="2"/>
    </row>
    <row r="21" spans="1:11">
      <c r="A21" s="21" t="s">
        <v>79</v>
      </c>
      <c r="B21" s="1">
        <v>700000</v>
      </c>
      <c r="C21" s="2"/>
      <c r="D21" s="2"/>
      <c r="E21" s="2"/>
      <c r="F21" s="2"/>
      <c r="G21" s="2"/>
      <c r="H21" s="2"/>
      <c r="I21" s="2"/>
      <c r="J21" s="2"/>
      <c r="K21" s="2"/>
    </row>
    <row r="22" spans="1:11">
      <c r="A22" s="21" t="s">
        <v>78</v>
      </c>
      <c r="B22" s="1">
        <v>300000</v>
      </c>
      <c r="C22" s="2"/>
      <c r="D22" s="2"/>
      <c r="E22" s="2"/>
      <c r="F22" s="2"/>
      <c r="G22" s="2"/>
      <c r="H22" s="2"/>
      <c r="I22" s="2"/>
      <c r="J22" s="2"/>
      <c r="K22" s="2"/>
    </row>
    <row r="23" spans="1:11">
      <c r="A23" s="47" t="s">
        <v>77</v>
      </c>
      <c r="B23" s="58">
        <f>B24</f>
        <v>250000</v>
      </c>
      <c r="C23" s="2"/>
      <c r="D23" s="2"/>
      <c r="E23" s="2"/>
      <c r="F23" s="2"/>
      <c r="G23" s="2"/>
      <c r="H23" s="2"/>
      <c r="I23" s="2"/>
      <c r="J23" s="2"/>
      <c r="K23" s="2"/>
    </row>
    <row r="24" spans="1:11">
      <c r="A24" s="51" t="s">
        <v>76</v>
      </c>
      <c r="B24" s="48">
        <f>B25+B26</f>
        <v>250000</v>
      </c>
      <c r="C24" s="2"/>
      <c r="D24" s="2"/>
      <c r="E24" s="2"/>
      <c r="F24" s="2"/>
      <c r="G24" s="2"/>
      <c r="H24" s="2"/>
      <c r="I24" s="2"/>
      <c r="J24" s="2"/>
      <c r="K24" s="2"/>
    </row>
    <row r="25" spans="1:11">
      <c r="A25" s="65" t="s">
        <v>75</v>
      </c>
      <c r="B25" s="1">
        <v>50000</v>
      </c>
      <c r="C25" s="2"/>
      <c r="D25" s="2"/>
      <c r="E25" s="2"/>
      <c r="F25" s="2"/>
      <c r="G25" s="2"/>
      <c r="H25" s="2"/>
      <c r="I25" s="2"/>
      <c r="J25" s="2"/>
      <c r="K25" s="2"/>
    </row>
    <row r="26" spans="1:11">
      <c r="A26" s="65" t="s">
        <v>74</v>
      </c>
      <c r="B26" s="1">
        <v>200000</v>
      </c>
      <c r="C26" s="2"/>
      <c r="D26" s="2"/>
      <c r="E26" s="2"/>
      <c r="F26" s="2"/>
      <c r="G26" s="2"/>
      <c r="H26" s="2"/>
      <c r="I26" s="2"/>
      <c r="J26" s="2"/>
      <c r="K26" s="2"/>
    </row>
    <row r="27" spans="1:11" ht="13.5" thickBot="1">
      <c r="A27" s="14"/>
      <c r="B27" s="64"/>
      <c r="C27" s="63"/>
      <c r="D27" s="63"/>
      <c r="E27" s="2"/>
      <c r="F27" s="2"/>
      <c r="G27" s="2"/>
      <c r="H27" s="2"/>
      <c r="I27" s="2"/>
      <c r="J27" s="2"/>
      <c r="K27" s="2"/>
    </row>
    <row r="28" spans="1:11" ht="13.5" thickBot="1">
      <c r="A28" s="12" t="s">
        <v>73</v>
      </c>
      <c r="B28" s="62">
        <f>B29+B58+B73+B75</f>
        <v>420773075</v>
      </c>
      <c r="C28" s="61"/>
      <c r="D28" s="2"/>
      <c r="E28" s="2"/>
      <c r="F28" s="2"/>
      <c r="G28" s="2"/>
      <c r="H28" s="2"/>
      <c r="I28" s="2"/>
      <c r="J28" s="2"/>
      <c r="K28" s="2"/>
    </row>
    <row r="29" spans="1:11">
      <c r="A29" s="60" t="s">
        <v>72</v>
      </c>
      <c r="B29" s="59">
        <f>B30+B34+B44+B56</f>
        <v>288663410</v>
      </c>
      <c r="C29" s="59"/>
      <c r="D29" s="37"/>
      <c r="E29" s="2"/>
      <c r="F29" s="2"/>
      <c r="G29" s="2"/>
      <c r="H29" s="2"/>
      <c r="I29" s="2"/>
      <c r="J29" s="2"/>
      <c r="K29" s="2"/>
    </row>
    <row r="30" spans="1:11">
      <c r="A30" s="47" t="s">
        <v>71</v>
      </c>
      <c r="B30" s="58">
        <f>SUM(B31:B33)</f>
        <v>97204789</v>
      </c>
      <c r="C30" s="58"/>
      <c r="D30" s="1"/>
      <c r="E30" s="2"/>
      <c r="F30" s="2"/>
      <c r="G30" s="2"/>
      <c r="H30" s="2"/>
      <c r="I30" s="2"/>
      <c r="J30" s="2"/>
      <c r="K30" s="2"/>
    </row>
    <row r="31" spans="1:11">
      <c r="A31" s="57" t="s">
        <v>70</v>
      </c>
      <c r="B31" s="1">
        <v>73875400</v>
      </c>
      <c r="C31" s="1"/>
      <c r="D31" s="1"/>
      <c r="E31" s="2"/>
      <c r="F31" s="2"/>
      <c r="G31" s="2"/>
      <c r="H31" s="2"/>
      <c r="I31" s="2"/>
      <c r="J31" s="2"/>
      <c r="K31" s="2"/>
    </row>
    <row r="32" spans="1:11" ht="22.5">
      <c r="A32" s="56" t="s">
        <v>69</v>
      </c>
      <c r="B32" s="1">
        <f>1542069+13952000+100000+7422900</f>
        <v>23016969</v>
      </c>
      <c r="C32" s="1"/>
      <c r="D32" s="1"/>
      <c r="E32" s="2"/>
      <c r="F32" s="2"/>
      <c r="G32" s="2"/>
      <c r="H32" s="2"/>
      <c r="I32" s="2"/>
      <c r="J32" s="2"/>
      <c r="K32" s="2"/>
    </row>
    <row r="33" spans="1:11">
      <c r="A33" s="56" t="s">
        <v>68</v>
      </c>
      <c r="B33" s="1">
        <v>312420</v>
      </c>
      <c r="C33" s="1"/>
      <c r="D33" s="1"/>
      <c r="E33" s="2"/>
      <c r="F33" s="2"/>
      <c r="G33" s="2"/>
      <c r="H33" s="2"/>
      <c r="I33" s="2"/>
      <c r="J33" s="2"/>
      <c r="K33" s="2"/>
    </row>
    <row r="34" spans="1:11">
      <c r="A34" s="47" t="s">
        <v>67</v>
      </c>
      <c r="B34" s="52">
        <f>B35+B42+B43</f>
        <v>73704654</v>
      </c>
      <c r="C34" s="52"/>
      <c r="D34" s="1"/>
      <c r="E34" s="2"/>
      <c r="F34" s="2"/>
      <c r="G34" s="2"/>
      <c r="H34" s="2"/>
      <c r="I34" s="2"/>
      <c r="J34" s="2"/>
      <c r="K34" s="2"/>
    </row>
    <row r="35" spans="1:11">
      <c r="A35" s="51" t="s">
        <v>66</v>
      </c>
      <c r="B35" s="53">
        <f>SUM(B36:B41)</f>
        <v>64206654</v>
      </c>
      <c r="C35" s="53"/>
      <c r="D35" s="1"/>
      <c r="E35" s="2"/>
      <c r="F35" s="2"/>
      <c r="G35" s="2"/>
      <c r="H35" s="2"/>
      <c r="I35" s="2"/>
      <c r="J35" s="2"/>
      <c r="K35" s="2"/>
    </row>
    <row r="36" spans="1:11">
      <c r="A36" s="14" t="s">
        <v>65</v>
      </c>
      <c r="B36" s="55">
        <f>29501340+2979933</f>
        <v>32481273</v>
      </c>
      <c r="C36" s="55"/>
      <c r="D36" s="1"/>
      <c r="E36" s="2"/>
      <c r="F36" s="2"/>
      <c r="G36" s="2"/>
      <c r="H36" s="2"/>
      <c r="I36" s="2"/>
      <c r="J36" s="2"/>
      <c r="K36" s="2"/>
    </row>
    <row r="37" spans="1:11">
      <c r="A37" s="14" t="s">
        <v>64</v>
      </c>
      <c r="B37" s="55">
        <v>9600000</v>
      </c>
      <c r="C37" s="55"/>
      <c r="D37" s="1"/>
      <c r="E37" s="2"/>
      <c r="F37" s="2"/>
      <c r="G37" s="2"/>
      <c r="H37" s="2"/>
      <c r="I37" s="2"/>
      <c r="J37" s="2"/>
      <c r="K37" s="2"/>
    </row>
    <row r="38" spans="1:11">
      <c r="A38" s="14" t="s">
        <v>63</v>
      </c>
      <c r="B38" s="55">
        <f>14750670+1489967</f>
        <v>16240637</v>
      </c>
      <c r="C38" s="55"/>
      <c r="D38" s="1"/>
      <c r="E38" s="2"/>
      <c r="F38" s="2"/>
      <c r="G38" s="2"/>
      <c r="H38" s="2"/>
      <c r="I38" s="2"/>
      <c r="J38" s="2"/>
      <c r="K38" s="2"/>
    </row>
    <row r="39" spans="1:11">
      <c r="A39" s="14" t="s">
        <v>62</v>
      </c>
      <c r="B39" s="55">
        <f>4800000-1200000</f>
        <v>3600000</v>
      </c>
      <c r="C39" s="55"/>
      <c r="D39" s="1"/>
      <c r="E39" s="2"/>
      <c r="F39" s="2"/>
      <c r="G39" s="2"/>
      <c r="H39" s="2"/>
      <c r="I39" s="2"/>
      <c r="J39" s="2"/>
      <c r="K39" s="2"/>
    </row>
    <row r="40" spans="1:11">
      <c r="A40" s="14" t="s">
        <v>61</v>
      </c>
      <c r="B40" s="55">
        <f>378180+38200</f>
        <v>416380</v>
      </c>
      <c r="C40" s="55"/>
      <c r="D40" s="1"/>
      <c r="E40" s="2"/>
      <c r="F40" s="2"/>
      <c r="G40" s="2"/>
      <c r="H40" s="2"/>
      <c r="I40" s="2"/>
      <c r="J40" s="2"/>
      <c r="K40" s="2"/>
    </row>
    <row r="41" spans="1:11">
      <c r="A41" s="14" t="s">
        <v>60</v>
      </c>
      <c r="B41" s="55">
        <v>1868364</v>
      </c>
      <c r="C41" s="55"/>
      <c r="D41" s="1"/>
      <c r="E41" s="2"/>
      <c r="F41" s="2"/>
      <c r="G41" s="2"/>
      <c r="H41" s="2"/>
      <c r="I41" s="2"/>
      <c r="J41" s="2"/>
      <c r="K41" s="2"/>
    </row>
    <row r="42" spans="1:11">
      <c r="A42" s="51" t="s">
        <v>59</v>
      </c>
      <c r="B42" s="53">
        <f>5773467+2886733</f>
        <v>8660200</v>
      </c>
      <c r="C42" s="53"/>
      <c r="D42" s="1"/>
      <c r="E42" s="2"/>
      <c r="F42" s="2"/>
      <c r="G42" s="2"/>
      <c r="H42" s="2"/>
      <c r="I42" s="2"/>
      <c r="J42" s="2"/>
      <c r="K42" s="2"/>
    </row>
    <row r="43" spans="1:11">
      <c r="A43" s="54" t="s">
        <v>58</v>
      </c>
      <c r="B43" s="53">
        <v>837800</v>
      </c>
      <c r="C43" s="53"/>
      <c r="D43" s="1"/>
      <c r="E43" s="2"/>
      <c r="F43" s="2"/>
      <c r="G43" s="2"/>
      <c r="H43" s="2"/>
      <c r="I43" s="2"/>
      <c r="J43" s="2"/>
      <c r="K43" s="2"/>
    </row>
    <row r="44" spans="1:11">
      <c r="A44" s="47" t="s">
        <v>57</v>
      </c>
      <c r="B44" s="52">
        <f>B45+B47+B54+B55</f>
        <v>111959347</v>
      </c>
      <c r="C44" s="52"/>
      <c r="D44" s="1"/>
      <c r="E44" s="2"/>
      <c r="F44" s="2"/>
      <c r="G44" s="2"/>
      <c r="H44" s="2"/>
      <c r="I44" s="2"/>
      <c r="J44" s="2"/>
      <c r="K44" s="2"/>
    </row>
    <row r="45" spans="1:11">
      <c r="A45" s="51" t="s">
        <v>56</v>
      </c>
      <c r="B45" s="48">
        <v>19961000</v>
      </c>
      <c r="C45" s="1"/>
      <c r="D45" s="1"/>
      <c r="E45" s="2"/>
      <c r="F45" s="2"/>
      <c r="G45" s="2"/>
      <c r="H45" s="2"/>
      <c r="I45" s="2"/>
      <c r="J45" s="2"/>
      <c r="K45" s="2"/>
    </row>
    <row r="46" spans="1:11" hidden="1">
      <c r="A46" s="14" t="s">
        <v>55</v>
      </c>
      <c r="B46" s="48"/>
      <c r="C46" s="48"/>
      <c r="D46" s="1"/>
      <c r="E46" s="2"/>
      <c r="F46" s="2"/>
      <c r="G46" s="2"/>
      <c r="H46" s="2"/>
      <c r="I46" s="2"/>
      <c r="J46" s="2"/>
      <c r="K46" s="2"/>
    </row>
    <row r="47" spans="1:11">
      <c r="A47" s="51" t="s">
        <v>54</v>
      </c>
      <c r="B47" s="48">
        <f>B48+B49+B50+B51+B52+B53</f>
        <v>43001610</v>
      </c>
      <c r="C47" s="48"/>
      <c r="D47" s="1"/>
      <c r="E47" s="2"/>
      <c r="F47" s="2"/>
      <c r="G47" s="2"/>
      <c r="H47" s="2"/>
      <c r="I47" s="2"/>
      <c r="J47" s="2"/>
      <c r="K47" s="2"/>
    </row>
    <row r="48" spans="1:11">
      <c r="A48" s="14" t="s">
        <v>53</v>
      </c>
      <c r="B48" s="1">
        <v>3000000</v>
      </c>
      <c r="C48" s="1"/>
      <c r="D48" s="1"/>
      <c r="E48" s="2"/>
      <c r="F48" s="2"/>
      <c r="G48" s="2"/>
      <c r="H48" s="2"/>
      <c r="I48" s="2"/>
      <c r="J48" s="2"/>
      <c r="K48" s="2"/>
    </row>
    <row r="49" spans="1:11">
      <c r="A49" s="14" t="s">
        <v>52</v>
      </c>
      <c r="B49" s="1">
        <v>4705600</v>
      </c>
      <c r="C49" s="1"/>
      <c r="D49" s="1"/>
      <c r="E49" s="2"/>
      <c r="F49" s="2"/>
      <c r="G49" s="2"/>
      <c r="H49" s="2"/>
      <c r="I49" s="2"/>
      <c r="J49" s="2"/>
      <c r="K49" s="2"/>
    </row>
    <row r="50" spans="1:11">
      <c r="A50" s="14" t="s">
        <v>51</v>
      </c>
      <c r="B50" s="1">
        <f>575000+7350000+840000</f>
        <v>8765000</v>
      </c>
      <c r="C50" s="1"/>
      <c r="D50" s="1"/>
      <c r="E50" s="2"/>
      <c r="F50" s="2"/>
      <c r="G50" s="2"/>
      <c r="H50" s="2"/>
      <c r="I50" s="2"/>
      <c r="J50" s="2"/>
      <c r="K50" s="2"/>
    </row>
    <row r="51" spans="1:11">
      <c r="A51" s="14" t="s">
        <v>50</v>
      </c>
      <c r="B51" s="1">
        <v>11118000</v>
      </c>
      <c r="C51" s="1"/>
      <c r="D51" s="1"/>
      <c r="E51" s="2"/>
      <c r="F51" s="2"/>
      <c r="G51" s="2"/>
      <c r="H51" s="2"/>
      <c r="I51" s="2"/>
      <c r="J51" s="2"/>
      <c r="K51" s="2"/>
    </row>
    <row r="52" spans="1:11">
      <c r="A52" s="14" t="s">
        <v>49</v>
      </c>
      <c r="B52" s="1">
        <f>9387900+1037610</f>
        <v>10425510</v>
      </c>
      <c r="C52" s="1"/>
      <c r="D52" s="1"/>
      <c r="E52" s="2"/>
      <c r="F52" s="2"/>
      <c r="G52" s="2"/>
      <c r="H52" s="2"/>
      <c r="I52" s="2"/>
      <c r="J52" s="2"/>
      <c r="K52" s="2"/>
    </row>
    <row r="53" spans="1:11">
      <c r="A53" s="14" t="s">
        <v>48</v>
      </c>
      <c r="B53" s="1">
        <v>4987500</v>
      </c>
      <c r="C53" s="1"/>
      <c r="D53" s="1"/>
      <c r="E53" s="2"/>
      <c r="F53" s="2"/>
      <c r="G53" s="2"/>
      <c r="H53" s="2"/>
      <c r="I53" s="2"/>
      <c r="J53" s="2"/>
      <c r="K53" s="2"/>
    </row>
    <row r="54" spans="1:11">
      <c r="A54" s="50" t="s">
        <v>47</v>
      </c>
      <c r="B54" s="48">
        <f>31351783+14100480+1083458-550000-6504</f>
        <v>45979217</v>
      </c>
      <c r="C54" s="1"/>
      <c r="D54" s="1"/>
      <c r="E54" s="2"/>
      <c r="F54" s="2"/>
      <c r="G54" s="2"/>
      <c r="H54" s="2"/>
      <c r="I54" s="2"/>
      <c r="J54" s="2"/>
      <c r="K54" s="2"/>
    </row>
    <row r="55" spans="1:11" ht="22.5">
      <c r="A55" s="49" t="s">
        <v>46</v>
      </c>
      <c r="B55" s="48">
        <v>3017520</v>
      </c>
      <c r="C55" s="1"/>
      <c r="D55" s="1"/>
      <c r="E55" s="2"/>
      <c r="F55" s="2"/>
      <c r="G55" s="2"/>
      <c r="H55" s="2"/>
      <c r="I55" s="2"/>
      <c r="J55" s="2"/>
      <c r="K55" s="2"/>
    </row>
    <row r="56" spans="1:11">
      <c r="A56" s="47" t="s">
        <v>45</v>
      </c>
      <c r="B56" s="1">
        <v>5794620</v>
      </c>
      <c r="C56" s="1"/>
      <c r="D56" s="1"/>
      <c r="E56" s="2"/>
      <c r="F56" s="2"/>
      <c r="G56" s="2"/>
      <c r="H56" s="2"/>
      <c r="I56" s="2"/>
      <c r="J56" s="2"/>
      <c r="K56" s="2"/>
    </row>
    <row r="57" spans="1:11">
      <c r="A57" s="47"/>
      <c r="C57" s="2"/>
      <c r="D57" s="2"/>
      <c r="E57" s="2"/>
      <c r="F57" s="2"/>
      <c r="G57" s="2"/>
      <c r="H57" s="2"/>
      <c r="I57" s="2"/>
      <c r="J57" s="2"/>
      <c r="K57" s="2"/>
    </row>
    <row r="58" spans="1:11">
      <c r="A58" s="46" t="s">
        <v>44</v>
      </c>
      <c r="B58" s="37">
        <f>B59+B63</f>
        <v>98911890</v>
      </c>
      <c r="C58" s="2"/>
      <c r="D58" s="2"/>
      <c r="E58" s="2"/>
      <c r="F58" s="2"/>
      <c r="G58" s="2"/>
      <c r="H58" s="2"/>
      <c r="I58" s="2"/>
      <c r="J58" s="2"/>
      <c r="K58" s="2"/>
    </row>
    <row r="59" spans="1:11">
      <c r="A59" s="38" t="s">
        <v>43</v>
      </c>
      <c r="B59" s="40">
        <f>SUM(B60:B62)</f>
        <v>19250400</v>
      </c>
      <c r="C59" s="2"/>
      <c r="D59" s="2"/>
      <c r="E59" s="2"/>
      <c r="F59" s="2"/>
      <c r="G59" s="2"/>
      <c r="H59" s="2"/>
      <c r="I59" s="2"/>
      <c r="J59" s="2"/>
      <c r="K59" s="2"/>
    </row>
    <row r="60" spans="1:11">
      <c r="A60" s="14" t="s">
        <v>42</v>
      </c>
      <c r="B60" s="19">
        <v>8842800</v>
      </c>
      <c r="C60" s="2"/>
      <c r="D60" s="2"/>
      <c r="E60" s="2"/>
      <c r="F60" s="2"/>
      <c r="G60" s="2"/>
      <c r="H60" s="2"/>
      <c r="I60" s="2"/>
      <c r="J60" s="2"/>
      <c r="K60" s="2"/>
    </row>
    <row r="61" spans="1:11">
      <c r="A61" s="14" t="s">
        <v>41</v>
      </c>
      <c r="B61" s="19">
        <v>222000</v>
      </c>
      <c r="C61" s="2"/>
      <c r="D61" s="2"/>
      <c r="E61" s="2"/>
      <c r="F61" s="2"/>
      <c r="G61" s="2"/>
      <c r="H61" s="2"/>
      <c r="I61" s="2"/>
      <c r="J61" s="2"/>
      <c r="K61" s="2"/>
    </row>
    <row r="62" spans="1:11">
      <c r="A62" s="14" t="s">
        <v>40</v>
      </c>
      <c r="B62" s="19">
        <v>10185600</v>
      </c>
      <c r="C62" s="2"/>
      <c r="D62" s="2"/>
      <c r="E62" s="2"/>
      <c r="F62" s="2"/>
      <c r="G62" s="2"/>
      <c r="H62" s="2"/>
      <c r="I62" s="2"/>
      <c r="J62" s="2"/>
      <c r="K62" s="2"/>
    </row>
    <row r="63" spans="1:11">
      <c r="A63" s="45" t="s">
        <v>39</v>
      </c>
      <c r="B63" s="40">
        <f>SUM(B64:B72)</f>
        <v>79661490</v>
      </c>
      <c r="C63" s="2"/>
      <c r="D63" s="2"/>
      <c r="E63" s="2"/>
      <c r="F63" s="2"/>
      <c r="G63" s="2"/>
      <c r="H63" s="2"/>
      <c r="I63" s="2"/>
      <c r="J63" s="2"/>
      <c r="K63" s="2"/>
    </row>
    <row r="64" spans="1:11">
      <c r="A64" s="14" t="s">
        <v>38</v>
      </c>
      <c r="B64" s="19">
        <f>7070257+2220183</f>
        <v>9290440</v>
      </c>
      <c r="C64" s="2"/>
      <c r="D64" s="2"/>
      <c r="E64" s="2"/>
      <c r="F64" s="2"/>
      <c r="G64" s="2"/>
      <c r="H64" s="2"/>
      <c r="I64" s="2"/>
      <c r="J64" s="2"/>
      <c r="K64" s="2"/>
    </row>
    <row r="65" spans="1:11">
      <c r="A65" s="14" t="s">
        <v>37</v>
      </c>
      <c r="B65" s="19">
        <v>209000</v>
      </c>
      <c r="C65" s="2"/>
      <c r="D65" s="2"/>
      <c r="E65" s="2"/>
      <c r="F65" s="2"/>
      <c r="G65" s="2"/>
      <c r="H65" s="2"/>
      <c r="I65" s="2"/>
      <c r="J65" s="2"/>
      <c r="K65" s="2"/>
    </row>
    <row r="66" spans="1:11">
      <c r="A66" s="41" t="s">
        <v>36</v>
      </c>
      <c r="B66" s="19">
        <f>'[1]5_melléklet'!B96+'[1]5_melléklet'!B118-12922117-411857-70452-1036205+3062385+817844+1399956+944321-244590-26905-630710-1127332+5554180+38339</f>
        <v>49469020</v>
      </c>
      <c r="C66" s="44"/>
      <c r="D66" s="2"/>
      <c r="E66" s="2"/>
      <c r="F66" s="2"/>
      <c r="G66" s="2"/>
      <c r="H66" s="2"/>
      <c r="I66" s="2"/>
      <c r="J66" s="2"/>
      <c r="K66" s="10"/>
    </row>
    <row r="67" spans="1:11">
      <c r="A67" s="41" t="s">
        <v>35</v>
      </c>
      <c r="B67" s="19">
        <v>7000000</v>
      </c>
      <c r="C67" s="44"/>
      <c r="D67" s="2"/>
      <c r="E67" s="2"/>
      <c r="F67" s="2"/>
      <c r="G67" s="2"/>
      <c r="H67" s="2"/>
      <c r="I67" s="2"/>
      <c r="J67" s="2"/>
      <c r="K67" s="10"/>
    </row>
    <row r="68" spans="1:11">
      <c r="A68" s="41" t="s">
        <v>34</v>
      </c>
      <c r="B68" s="19">
        <v>1000000</v>
      </c>
      <c r="C68" s="44"/>
      <c r="D68" s="2"/>
      <c r="E68" s="2"/>
      <c r="F68" s="2"/>
      <c r="G68" s="2"/>
      <c r="H68" s="2"/>
      <c r="I68" s="2"/>
      <c r="J68" s="2"/>
      <c r="K68" s="10"/>
    </row>
    <row r="69" spans="1:11">
      <c r="A69" s="41" t="s">
        <v>33</v>
      </c>
      <c r="B69" s="19">
        <v>8098160</v>
      </c>
      <c r="C69" s="44"/>
      <c r="D69" s="2"/>
      <c r="E69" s="2"/>
      <c r="F69" s="2"/>
      <c r="G69" s="2"/>
      <c r="H69" s="2"/>
      <c r="I69" s="2"/>
      <c r="J69" s="2"/>
      <c r="K69" s="10"/>
    </row>
    <row r="70" spans="1:11">
      <c r="A70" s="41" t="s">
        <v>32</v>
      </c>
      <c r="B70" s="19">
        <v>1614100</v>
      </c>
      <c r="C70" s="44"/>
      <c r="D70" s="2"/>
      <c r="E70" s="2"/>
      <c r="F70" s="2"/>
      <c r="G70" s="2"/>
      <c r="H70" s="2"/>
      <c r="I70" s="2"/>
      <c r="J70" s="2"/>
      <c r="K70" s="10"/>
    </row>
    <row r="71" spans="1:11">
      <c r="A71" s="41" t="s">
        <v>31</v>
      </c>
      <c r="B71" s="19">
        <v>1000000</v>
      </c>
      <c r="C71" s="44"/>
      <c r="D71" s="2"/>
      <c r="E71" s="2"/>
      <c r="F71" s="2"/>
      <c r="G71" s="2"/>
      <c r="H71" s="2"/>
      <c r="I71" s="2"/>
      <c r="J71" s="2"/>
      <c r="K71" s="10"/>
    </row>
    <row r="72" spans="1:11">
      <c r="A72" s="41" t="s">
        <v>30</v>
      </c>
      <c r="B72" s="19">
        <v>1980770</v>
      </c>
      <c r="C72" s="44"/>
      <c r="D72" s="2"/>
      <c r="E72" s="2"/>
      <c r="F72" s="2"/>
      <c r="G72" s="2"/>
      <c r="H72" s="2"/>
      <c r="I72" s="2"/>
      <c r="J72" s="2"/>
      <c r="K72" s="10"/>
    </row>
    <row r="73" spans="1:11">
      <c r="A73" s="43" t="s">
        <v>29</v>
      </c>
      <c r="B73" s="37">
        <f>B74</f>
        <v>29955583</v>
      </c>
      <c r="C73" s="2"/>
      <c r="D73" s="2"/>
      <c r="E73" s="2"/>
      <c r="F73" s="2"/>
      <c r="G73" s="2"/>
      <c r="H73" s="2"/>
      <c r="I73" s="2"/>
      <c r="J73" s="2"/>
      <c r="K73" s="2"/>
    </row>
    <row r="74" spans="1:11">
      <c r="A74" s="41" t="s">
        <v>28</v>
      </c>
      <c r="B74" s="19">
        <f>2494525+294745-1685786+(7245000+1593900)*0.85+10442792+572180+3499890+612579+6211593</f>
        <v>29955583</v>
      </c>
      <c r="C74" s="2"/>
      <c r="D74" s="2"/>
      <c r="E74" s="2"/>
      <c r="F74" s="2"/>
      <c r="G74" s="2"/>
      <c r="H74" s="2"/>
      <c r="I74" s="2"/>
      <c r="J74" s="2"/>
      <c r="K74" s="2"/>
    </row>
    <row r="75" spans="1:11">
      <c r="A75" s="43" t="s">
        <v>27</v>
      </c>
      <c r="B75" s="42">
        <f>B76</f>
        <v>3242192</v>
      </c>
      <c r="C75" s="2"/>
      <c r="D75" s="2"/>
      <c r="E75" s="2"/>
      <c r="F75" s="2"/>
      <c r="G75" s="2"/>
      <c r="H75" s="2"/>
      <c r="I75" s="2"/>
      <c r="J75" s="2"/>
      <c r="K75" s="2"/>
    </row>
    <row r="76" spans="1:11">
      <c r="A76" s="41" t="s">
        <v>26</v>
      </c>
      <c r="B76" s="19">
        <f>2156212+1085980</f>
        <v>3242192</v>
      </c>
      <c r="C76" s="2"/>
      <c r="D76" s="2"/>
      <c r="E76" s="2"/>
      <c r="F76" s="2"/>
      <c r="G76" s="2"/>
      <c r="H76" s="2"/>
      <c r="I76" s="2"/>
      <c r="J76" s="2"/>
      <c r="K76" s="2"/>
    </row>
    <row r="77" spans="1:11" ht="13.5" thickBot="1">
      <c r="A77" s="14"/>
      <c r="B77" s="19"/>
      <c r="C77" s="2"/>
      <c r="D77" s="2"/>
      <c r="E77" s="2"/>
      <c r="F77" s="2"/>
      <c r="G77" s="2"/>
      <c r="H77" s="2"/>
      <c r="I77" s="2"/>
      <c r="J77" s="2"/>
      <c r="K77" s="2"/>
    </row>
    <row r="78" spans="1:11" ht="13.5" thickBot="1">
      <c r="A78" s="12" t="s">
        <v>25</v>
      </c>
      <c r="B78" s="34">
        <f>B6+B12+B28</f>
        <v>685647864</v>
      </c>
      <c r="C78" s="2"/>
      <c r="D78" s="2"/>
      <c r="E78" s="2"/>
      <c r="F78" s="2"/>
      <c r="G78" s="2"/>
      <c r="H78" s="2"/>
      <c r="I78" s="2"/>
      <c r="J78" s="2"/>
      <c r="K78" s="2"/>
    </row>
    <row r="79" spans="1:11" ht="13.5" thickBot="1">
      <c r="A79" s="8"/>
      <c r="B79" s="7"/>
      <c r="C79" s="2"/>
      <c r="D79" s="2"/>
      <c r="E79" s="2"/>
      <c r="F79" s="2"/>
      <c r="G79" s="2"/>
      <c r="H79" s="2"/>
      <c r="I79" s="2"/>
      <c r="J79" s="2"/>
      <c r="K79" s="2"/>
    </row>
    <row r="80" spans="1:11" ht="13.5" thickBot="1">
      <c r="A80" s="12" t="s">
        <v>24</v>
      </c>
      <c r="B80" s="34">
        <f>B81+B86</f>
        <v>235235180</v>
      </c>
      <c r="C80" s="2"/>
      <c r="D80" s="2"/>
      <c r="E80" s="2"/>
      <c r="F80" s="2"/>
      <c r="G80" s="2"/>
      <c r="H80" s="2"/>
      <c r="I80" s="2"/>
      <c r="J80" s="2"/>
      <c r="K80" s="2"/>
    </row>
    <row r="81" spans="1:11">
      <c r="A81" s="39" t="s">
        <v>23</v>
      </c>
      <c r="B81" s="37">
        <f>B82</f>
        <v>1440000</v>
      </c>
      <c r="C81" s="2"/>
      <c r="D81" s="2"/>
      <c r="E81" s="2"/>
      <c r="F81" s="2"/>
      <c r="G81" s="2"/>
      <c r="H81" s="2"/>
      <c r="I81" s="2"/>
      <c r="J81" s="2"/>
      <c r="K81" s="2"/>
    </row>
    <row r="82" spans="1:11">
      <c r="A82" s="38" t="s">
        <v>22</v>
      </c>
      <c r="B82" s="40">
        <f>B83</f>
        <v>1440000</v>
      </c>
      <c r="C82" s="2"/>
      <c r="D82" s="2"/>
      <c r="E82" s="2"/>
      <c r="F82" s="2"/>
      <c r="G82" s="2"/>
      <c r="H82" s="2"/>
      <c r="I82" s="2"/>
      <c r="J82" s="2"/>
      <c r="K82" s="2"/>
    </row>
    <row r="83" spans="1:11">
      <c r="A83" s="14" t="s">
        <v>21</v>
      </c>
      <c r="B83" s="19">
        <f>B84+B85</f>
        <v>1440000</v>
      </c>
      <c r="C83" s="2"/>
      <c r="D83" s="2"/>
      <c r="E83" s="2"/>
      <c r="F83" s="2"/>
      <c r="G83" s="2"/>
      <c r="H83" s="2"/>
      <c r="I83" s="2"/>
      <c r="J83" s="2"/>
      <c r="K83" s="2"/>
    </row>
    <row r="84" spans="1:11">
      <c r="A84" s="14" t="s">
        <v>20</v>
      </c>
      <c r="B84" s="19">
        <v>800000</v>
      </c>
      <c r="C84" s="2"/>
      <c r="D84" s="2"/>
      <c r="E84" s="2"/>
      <c r="F84" s="2"/>
      <c r="G84" s="2"/>
      <c r="H84" s="2"/>
      <c r="I84" s="2"/>
      <c r="J84" s="2"/>
      <c r="K84" s="2"/>
    </row>
    <row r="85" spans="1:11">
      <c r="A85" s="14" t="s">
        <v>19</v>
      </c>
      <c r="B85" s="19">
        <v>640000</v>
      </c>
      <c r="C85" s="2"/>
      <c r="D85" s="2"/>
      <c r="E85" s="2"/>
      <c r="F85" s="2"/>
      <c r="G85" s="2"/>
      <c r="H85" s="2"/>
      <c r="I85" s="2"/>
      <c r="J85" s="2"/>
      <c r="K85" s="2"/>
    </row>
    <row r="86" spans="1:11">
      <c r="A86" s="39" t="s">
        <v>18</v>
      </c>
      <c r="B86" s="37">
        <f>B87</f>
        <v>233795180</v>
      </c>
      <c r="C86" s="2"/>
      <c r="D86" s="2"/>
      <c r="E86" s="2"/>
      <c r="F86" s="2"/>
      <c r="G86" s="2"/>
      <c r="H86" s="2"/>
      <c r="I86" s="2"/>
      <c r="J86" s="2"/>
      <c r="K86" s="2"/>
    </row>
    <row r="87" spans="1:11">
      <c r="A87" s="38" t="s">
        <v>17</v>
      </c>
      <c r="B87" s="37">
        <f>B88+B89+B90</f>
        <v>233795180</v>
      </c>
      <c r="C87" s="2"/>
      <c r="D87" s="2"/>
      <c r="E87" s="2"/>
      <c r="F87" s="2"/>
      <c r="G87" s="2"/>
      <c r="H87" s="2"/>
      <c r="I87" s="2"/>
      <c r="J87" s="2"/>
      <c r="K87" s="2"/>
    </row>
    <row r="88" spans="1:11">
      <c r="A88" s="14" t="s">
        <v>16</v>
      </c>
      <c r="B88" s="19">
        <v>9000000</v>
      </c>
      <c r="C88" s="2"/>
      <c r="D88" s="2"/>
      <c r="E88" s="2"/>
      <c r="F88" s="2"/>
      <c r="G88" s="2"/>
      <c r="H88" s="2"/>
      <c r="I88" s="2"/>
      <c r="J88" s="2"/>
      <c r="K88" s="2"/>
    </row>
    <row r="89" spans="1:11">
      <c r="A89" s="14" t="s">
        <v>15</v>
      </c>
      <c r="B89" s="19">
        <v>1000000</v>
      </c>
      <c r="C89" s="2"/>
      <c r="D89" s="2"/>
      <c r="E89" s="2"/>
      <c r="F89" s="2"/>
      <c r="G89" s="2"/>
      <c r="H89" s="2"/>
      <c r="I89" s="2"/>
      <c r="J89" s="2"/>
      <c r="K89" s="2"/>
    </row>
    <row r="90" spans="1:11">
      <c r="A90" s="14" t="s">
        <v>14</v>
      </c>
      <c r="B90" s="19">
        <f>223795180</f>
        <v>223795180</v>
      </c>
      <c r="C90" s="2"/>
      <c r="D90" s="2"/>
      <c r="E90" s="2"/>
      <c r="F90" s="2"/>
      <c r="G90" s="2"/>
      <c r="H90" s="2"/>
      <c r="I90" s="2"/>
      <c r="J90" s="2"/>
      <c r="K90" s="2"/>
    </row>
    <row r="91" spans="1:11" ht="13.5" thickBot="1">
      <c r="A91" s="14"/>
      <c r="B91" s="19"/>
      <c r="C91" s="2"/>
      <c r="D91" s="2"/>
      <c r="E91" s="2"/>
      <c r="F91" s="2"/>
      <c r="G91" s="2"/>
      <c r="H91" s="2"/>
      <c r="I91" s="2"/>
      <c r="J91" s="2"/>
      <c r="K91" s="2"/>
    </row>
    <row r="92" spans="1:11" ht="13.5" thickBot="1">
      <c r="A92" s="12" t="s">
        <v>13</v>
      </c>
      <c r="B92" s="34">
        <f>B93</f>
        <v>568000</v>
      </c>
      <c r="C92" s="2"/>
      <c r="D92" s="2"/>
      <c r="E92" s="2"/>
      <c r="F92" s="2"/>
      <c r="G92" s="2"/>
      <c r="H92" s="2"/>
      <c r="I92" s="2"/>
      <c r="J92" s="2"/>
      <c r="K92" s="2"/>
    </row>
    <row r="93" spans="1:11">
      <c r="A93" s="36" t="s">
        <v>12</v>
      </c>
      <c r="B93" s="19">
        <v>568000</v>
      </c>
      <c r="C93" s="2"/>
      <c r="D93" s="2"/>
      <c r="E93" s="2"/>
      <c r="F93" s="2"/>
      <c r="G93" s="2"/>
      <c r="H93" s="2"/>
      <c r="I93" s="2"/>
      <c r="J93" s="2"/>
      <c r="K93" s="2"/>
    </row>
    <row r="94" spans="1:11" ht="13.5" thickBot="1">
      <c r="A94" s="14"/>
      <c r="B94" s="19"/>
      <c r="C94" s="2"/>
      <c r="D94" s="2"/>
      <c r="E94" s="2"/>
      <c r="F94" s="2"/>
      <c r="G94" s="2"/>
      <c r="H94" s="2"/>
      <c r="I94" s="2"/>
      <c r="J94" s="2"/>
      <c r="K94" s="2"/>
    </row>
    <row r="95" spans="1:11" ht="13.5" thickBot="1">
      <c r="A95" s="12" t="s">
        <v>11</v>
      </c>
      <c r="B95" s="34">
        <f>B80+B92</f>
        <v>235803180</v>
      </c>
      <c r="C95" s="2"/>
      <c r="D95" s="2"/>
      <c r="E95" s="2"/>
      <c r="F95" s="2"/>
      <c r="G95" s="2"/>
      <c r="H95" s="2"/>
      <c r="I95" s="2"/>
      <c r="J95" s="2"/>
      <c r="K95" s="2"/>
    </row>
    <row r="96" spans="1:11" ht="13.5" thickBot="1">
      <c r="A96" s="14"/>
      <c r="B96" s="27"/>
      <c r="C96" s="2"/>
      <c r="D96" s="2"/>
      <c r="E96" s="2"/>
      <c r="F96" s="2"/>
      <c r="G96" s="2"/>
      <c r="H96" s="2"/>
      <c r="I96" s="2"/>
      <c r="J96" s="2"/>
      <c r="K96" s="2"/>
    </row>
    <row r="97" spans="1:14" ht="13.5" thickBot="1">
      <c r="A97" s="35" t="s">
        <v>10</v>
      </c>
      <c r="B97" s="34">
        <f>B78+B95</f>
        <v>921451044</v>
      </c>
      <c r="C97" s="2"/>
      <c r="D97" s="2"/>
      <c r="E97" s="2"/>
      <c r="F97" s="2"/>
      <c r="G97" s="2"/>
      <c r="H97" s="2"/>
      <c r="I97" s="2"/>
      <c r="J97" s="2"/>
      <c r="K97" s="2"/>
    </row>
    <row r="98" spans="1:14" ht="13.5" thickBot="1">
      <c r="A98" s="33"/>
      <c r="B98" s="17"/>
      <c r="C98" s="2"/>
      <c r="D98" s="2"/>
      <c r="E98" s="2"/>
      <c r="F98" s="2"/>
      <c r="G98" s="2"/>
      <c r="H98" s="2"/>
      <c r="I98" s="2"/>
      <c r="J98" s="2"/>
      <c r="K98" s="2"/>
    </row>
    <row r="99" spans="1:14" ht="13.5" thickBot="1">
      <c r="A99" s="32" t="s">
        <v>9</v>
      </c>
      <c r="B99" s="31">
        <f>B100+B101</f>
        <v>315000000</v>
      </c>
      <c r="C99" s="2"/>
      <c r="D99" s="2"/>
      <c r="E99" s="2"/>
      <c r="F99" s="2"/>
      <c r="G99" s="2"/>
      <c r="H99" s="2"/>
      <c r="I99" s="2"/>
      <c r="J99" s="2"/>
      <c r="K99" s="2"/>
    </row>
    <row r="100" spans="1:14">
      <c r="A100" s="30" t="s">
        <v>8</v>
      </c>
      <c r="B100" s="29">
        <v>270000000</v>
      </c>
      <c r="C100" s="9"/>
      <c r="D100" s="9"/>
      <c r="E100" s="2"/>
      <c r="F100" s="2"/>
      <c r="G100" s="2"/>
      <c r="H100" s="2"/>
      <c r="I100" s="2"/>
      <c r="J100" s="2"/>
      <c r="K100" s="2"/>
    </row>
    <row r="101" spans="1:14">
      <c r="A101" s="30" t="s">
        <v>7</v>
      </c>
      <c r="B101" s="29">
        <f>25000000+10000000+10000000</f>
        <v>45000000</v>
      </c>
      <c r="C101" s="9"/>
      <c r="D101" s="9"/>
      <c r="E101" s="2"/>
      <c r="F101" s="2"/>
      <c r="G101" s="2"/>
      <c r="H101" s="2"/>
      <c r="I101" s="2"/>
      <c r="J101" s="2"/>
      <c r="K101" s="2"/>
    </row>
    <row r="102" spans="1:14" ht="13.5" thickBot="1">
      <c r="A102" s="28"/>
      <c r="B102" s="27"/>
      <c r="C102" s="9"/>
      <c r="D102" s="9"/>
      <c r="E102" s="2"/>
      <c r="F102" s="2"/>
      <c r="G102" s="2"/>
      <c r="H102" s="2"/>
      <c r="I102" s="2"/>
      <c r="J102" s="2"/>
      <c r="K102" s="2"/>
      <c r="N102" s="13"/>
    </row>
    <row r="103" spans="1:14" ht="13.5" thickBot="1">
      <c r="A103" s="26" t="s">
        <v>6</v>
      </c>
      <c r="B103" s="25">
        <f>SUM(B104:B107)</f>
        <v>73253127</v>
      </c>
      <c r="C103" s="24"/>
      <c r="D103" s="23"/>
      <c r="E103" s="15"/>
      <c r="F103" s="15"/>
      <c r="G103" s="22"/>
      <c r="H103" s="2"/>
      <c r="I103" s="2"/>
      <c r="J103" s="2"/>
      <c r="K103" s="2"/>
      <c r="L103" s="13"/>
      <c r="N103" s="13"/>
    </row>
    <row r="104" spans="1:14">
      <c r="A104" s="21" t="s">
        <v>5</v>
      </c>
      <c r="B104" s="17">
        <f>59872586+5263-38844-5263</f>
        <v>59833742</v>
      </c>
      <c r="C104" s="20"/>
      <c r="D104" s="20"/>
      <c r="E104" s="15"/>
      <c r="F104" s="15"/>
      <c r="G104" s="15"/>
      <c r="H104" s="2"/>
      <c r="I104" s="2"/>
      <c r="J104" s="2"/>
      <c r="K104" s="2"/>
      <c r="L104" s="13"/>
      <c r="N104" s="13"/>
    </row>
    <row r="105" spans="1:14">
      <c r="A105" s="14" t="s">
        <v>4</v>
      </c>
      <c r="B105" s="19">
        <f>138165447-134120102</f>
        <v>4045345</v>
      </c>
      <c r="C105" s="16"/>
      <c r="D105" s="16"/>
      <c r="E105" s="15"/>
      <c r="F105" s="15"/>
      <c r="G105" s="2"/>
      <c r="H105" s="2"/>
      <c r="I105" s="2"/>
      <c r="J105" s="2"/>
      <c r="K105" s="2"/>
      <c r="L105" s="18"/>
      <c r="N105" s="13"/>
    </row>
    <row r="106" spans="1:14">
      <c r="A106" s="14" t="s">
        <v>3</v>
      </c>
      <c r="B106" s="17">
        <v>4110317</v>
      </c>
      <c r="C106" s="16"/>
      <c r="D106" s="16"/>
      <c r="E106" s="15"/>
      <c r="F106" s="15"/>
      <c r="G106" s="2"/>
      <c r="H106" s="2"/>
      <c r="I106" s="2"/>
      <c r="J106" s="2"/>
      <c r="K106" s="2"/>
      <c r="L106" s="13"/>
      <c r="N106" s="13"/>
    </row>
    <row r="107" spans="1:14">
      <c r="A107" s="14" t="s">
        <v>2</v>
      </c>
      <c r="B107" s="17">
        <v>5263723</v>
      </c>
      <c r="C107" s="16"/>
      <c r="D107" s="16"/>
      <c r="E107" s="15"/>
      <c r="F107" s="15"/>
      <c r="G107" s="2"/>
      <c r="H107" s="2"/>
      <c r="I107" s="2"/>
      <c r="J107" s="2"/>
      <c r="K107" s="2"/>
      <c r="N107" s="13"/>
    </row>
    <row r="108" spans="1:14" ht="13.5" thickBot="1">
      <c r="A108" s="14"/>
      <c r="C108" s="9"/>
      <c r="D108" s="9"/>
      <c r="E108" s="2"/>
      <c r="F108" s="2"/>
      <c r="G108" s="2"/>
      <c r="H108" s="2"/>
      <c r="I108" s="2"/>
      <c r="J108" s="2"/>
      <c r="K108" s="2"/>
      <c r="N108" s="13"/>
    </row>
    <row r="109" spans="1:14" ht="13.5" thickBot="1">
      <c r="A109" s="12" t="s">
        <v>1</v>
      </c>
      <c r="B109" s="11">
        <f>B103+B97+B99</f>
        <v>1309704171</v>
      </c>
      <c r="C109" s="10" t="s">
        <v>0</v>
      </c>
      <c r="D109" s="9"/>
      <c r="E109" s="2"/>
      <c r="F109" s="2"/>
      <c r="G109" s="2"/>
      <c r="H109" s="2"/>
      <c r="I109" s="2"/>
      <c r="J109" s="2"/>
      <c r="K109" s="2"/>
      <c r="N109" s="6"/>
    </row>
    <row r="110" spans="1:14">
      <c r="A110" s="8"/>
      <c r="B110" s="7"/>
      <c r="C110" s="2"/>
      <c r="D110" s="2"/>
      <c r="E110" s="2"/>
      <c r="F110" s="2"/>
      <c r="G110" s="2"/>
      <c r="H110" s="2"/>
      <c r="I110" s="2"/>
      <c r="J110" s="2"/>
      <c r="K110" s="2"/>
      <c r="N110" s="6"/>
    </row>
    <row r="111" spans="1:14">
      <c r="A111" s="2"/>
    </row>
    <row r="112" spans="1:14">
      <c r="A112" s="2"/>
      <c r="C112" s="3"/>
    </row>
    <row r="113" spans="1:11">
      <c r="A113" s="2"/>
    </row>
    <row r="114" spans="1:11">
      <c r="A114" s="2"/>
    </row>
    <row r="115" spans="1:11">
      <c r="A115" s="5"/>
      <c r="B115" s="4"/>
      <c r="C115" s="3"/>
      <c r="K115" s="3"/>
    </row>
    <row r="116" spans="1:11">
      <c r="A116" s="2"/>
    </row>
    <row r="117" spans="1:11">
      <c r="A117" s="2"/>
      <c r="C117" s="3"/>
      <c r="K117" s="3"/>
    </row>
    <row r="118" spans="1:11">
      <c r="A118" s="2"/>
    </row>
    <row r="119" spans="1:11">
      <c r="A119" s="2"/>
    </row>
    <row r="120" spans="1:11">
      <c r="A120" s="2"/>
    </row>
    <row r="121" spans="1:11">
      <c r="A121" s="2"/>
    </row>
    <row r="122" spans="1:11">
      <c r="A122" s="2"/>
    </row>
    <row r="123" spans="1:11">
      <c r="A123" s="2"/>
    </row>
    <row r="124" spans="1:11">
      <c r="A124" s="2"/>
    </row>
    <row r="125" spans="1:11">
      <c r="A125" s="2"/>
    </row>
    <row r="126" spans="1:11">
      <c r="A126" s="2"/>
    </row>
    <row r="127" spans="1:11">
      <c r="A127" s="2"/>
    </row>
    <row r="128" spans="1:11">
      <c r="A128" s="2"/>
    </row>
    <row r="129" spans="1:1" customFormat="1">
      <c r="A129" s="2"/>
    </row>
    <row r="130" spans="1:1" customFormat="1">
      <c r="A130" s="2"/>
    </row>
    <row r="131" spans="1:1" customFormat="1">
      <c r="A131" s="2"/>
    </row>
    <row r="132" spans="1:1" customFormat="1">
      <c r="A132" s="2"/>
    </row>
    <row r="133" spans="1:1" customFormat="1">
      <c r="A133" s="2"/>
    </row>
    <row r="134" spans="1:1" customFormat="1">
      <c r="A134" s="2"/>
    </row>
    <row r="135" spans="1:1" customFormat="1">
      <c r="A135" s="2"/>
    </row>
    <row r="136" spans="1:1" customFormat="1">
      <c r="A136" s="2"/>
    </row>
    <row r="137" spans="1:1" customFormat="1">
      <c r="A137" s="2"/>
    </row>
    <row r="138" spans="1:1" customFormat="1">
      <c r="A138" s="2"/>
    </row>
    <row r="139" spans="1:1" customFormat="1">
      <c r="A139" s="2"/>
    </row>
    <row r="140" spans="1:1" customFormat="1">
      <c r="A140" s="2"/>
    </row>
    <row r="141" spans="1:1" customFormat="1">
      <c r="A141" s="2"/>
    </row>
    <row r="142" spans="1:1" customFormat="1">
      <c r="A142" s="2"/>
    </row>
    <row r="143" spans="1:1" customFormat="1">
      <c r="A143" s="2"/>
    </row>
    <row r="144" spans="1:1" customFormat="1">
      <c r="A144" s="2"/>
    </row>
    <row r="145" spans="1:1" customFormat="1">
      <c r="A145" s="2"/>
    </row>
    <row r="146" spans="1:1" customFormat="1">
      <c r="A146" s="2"/>
    </row>
    <row r="147" spans="1:1" customFormat="1">
      <c r="A147" s="2"/>
    </row>
    <row r="148" spans="1:1" customFormat="1">
      <c r="A148" s="2"/>
    </row>
    <row r="149" spans="1:1" customFormat="1">
      <c r="A149" s="2"/>
    </row>
    <row r="150" spans="1:1" customFormat="1">
      <c r="A150" s="2"/>
    </row>
    <row r="151" spans="1:1" customFormat="1">
      <c r="A151" s="2"/>
    </row>
    <row r="152" spans="1:1" customFormat="1">
      <c r="A152" s="2"/>
    </row>
    <row r="153" spans="1:1" customFormat="1">
      <c r="A153" s="2"/>
    </row>
    <row r="154" spans="1:1" customFormat="1">
      <c r="A154" s="2"/>
    </row>
    <row r="155" spans="1:1" customFormat="1">
      <c r="A155" s="2"/>
    </row>
    <row r="156" spans="1:1" customFormat="1">
      <c r="A156" s="2"/>
    </row>
    <row r="157" spans="1:1" customFormat="1">
      <c r="A157" s="2"/>
    </row>
    <row r="158" spans="1:1" customFormat="1">
      <c r="A158" s="2"/>
    </row>
    <row r="159" spans="1:1" customFormat="1">
      <c r="A159" s="2"/>
    </row>
    <row r="160" spans="1:1" customFormat="1">
      <c r="A160" s="2"/>
    </row>
    <row r="161" spans="1:1" customFormat="1">
      <c r="A161" s="2"/>
    </row>
    <row r="162" spans="1:1" customFormat="1">
      <c r="A162" s="2"/>
    </row>
    <row r="163" spans="1:1" customFormat="1">
      <c r="A163" s="2"/>
    </row>
    <row r="164" spans="1:1" customFormat="1">
      <c r="A164" s="2"/>
    </row>
    <row r="165" spans="1:1" customFormat="1">
      <c r="A165" s="2"/>
    </row>
    <row r="166" spans="1:1" customFormat="1">
      <c r="A166" s="2"/>
    </row>
    <row r="167" spans="1:1" customFormat="1">
      <c r="A167" s="2"/>
    </row>
    <row r="168" spans="1:1" customFormat="1">
      <c r="A168" s="2"/>
    </row>
    <row r="169" spans="1:1" customFormat="1">
      <c r="A169" s="2"/>
    </row>
    <row r="170" spans="1:1" customFormat="1">
      <c r="A170" s="2"/>
    </row>
    <row r="171" spans="1:1" customFormat="1">
      <c r="A171" s="2"/>
    </row>
    <row r="172" spans="1:1" customFormat="1">
      <c r="A172" s="2"/>
    </row>
    <row r="173" spans="1:1" customFormat="1">
      <c r="A173" s="2"/>
    </row>
    <row r="174" spans="1:1" customFormat="1">
      <c r="A174" s="2"/>
    </row>
    <row r="175" spans="1:1" customFormat="1">
      <c r="A175" s="2"/>
    </row>
    <row r="176" spans="1:1" customFormat="1">
      <c r="A176" s="2"/>
    </row>
    <row r="177" spans="1:1" customFormat="1">
      <c r="A177" s="2"/>
    </row>
    <row r="178" spans="1:1" customFormat="1">
      <c r="A178" s="2"/>
    </row>
    <row r="179" spans="1:1" customFormat="1">
      <c r="A179" s="2"/>
    </row>
    <row r="180" spans="1:1" customFormat="1">
      <c r="A180" s="2"/>
    </row>
    <row r="181" spans="1:1" customFormat="1">
      <c r="A181" s="2"/>
    </row>
    <row r="182" spans="1:1" customFormat="1">
      <c r="A182" s="2"/>
    </row>
    <row r="183" spans="1:1" customFormat="1">
      <c r="A183" s="2"/>
    </row>
    <row r="184" spans="1:1" customFormat="1">
      <c r="A184" s="2"/>
    </row>
    <row r="185" spans="1:1" customFormat="1">
      <c r="A185" s="2"/>
    </row>
    <row r="186" spans="1:1" customFormat="1">
      <c r="A186" s="2"/>
    </row>
    <row r="187" spans="1:1" customFormat="1">
      <c r="A187" s="2"/>
    </row>
    <row r="188" spans="1:1" customFormat="1">
      <c r="A188" s="2"/>
    </row>
    <row r="189" spans="1:1" customFormat="1">
      <c r="A189" s="2"/>
    </row>
    <row r="190" spans="1:1" customFormat="1">
      <c r="A190" s="2"/>
    </row>
    <row r="191" spans="1:1" customFormat="1">
      <c r="A191" s="2"/>
    </row>
    <row r="192" spans="1:1" customFormat="1">
      <c r="A192" s="2"/>
    </row>
    <row r="193" spans="1:1" customFormat="1">
      <c r="A193" s="2"/>
    </row>
    <row r="194" spans="1:1" customFormat="1">
      <c r="A194" s="2"/>
    </row>
    <row r="195" spans="1:1" customFormat="1">
      <c r="A195" s="2"/>
    </row>
    <row r="196" spans="1:1" customFormat="1">
      <c r="A196" s="2"/>
    </row>
    <row r="197" spans="1:1" customFormat="1">
      <c r="A197" s="2"/>
    </row>
    <row r="198" spans="1:1" customFormat="1">
      <c r="A198" s="2"/>
    </row>
    <row r="199" spans="1:1" customFormat="1">
      <c r="A199" s="2"/>
    </row>
    <row r="200" spans="1:1" customFormat="1">
      <c r="A200" s="2"/>
    </row>
    <row r="201" spans="1:1" customFormat="1">
      <c r="A201" s="2"/>
    </row>
    <row r="202" spans="1:1" customFormat="1">
      <c r="A202" s="2"/>
    </row>
    <row r="203" spans="1:1" customFormat="1">
      <c r="A203" s="2"/>
    </row>
    <row r="204" spans="1:1" customFormat="1">
      <c r="A204" s="2"/>
    </row>
    <row r="205" spans="1:1" customFormat="1">
      <c r="A205" s="2"/>
    </row>
    <row r="206" spans="1:1" customFormat="1">
      <c r="A206" s="2"/>
    </row>
    <row r="207" spans="1:1" customFormat="1">
      <c r="A207" s="2"/>
    </row>
    <row r="208" spans="1:1" customFormat="1">
      <c r="A208" s="2"/>
    </row>
    <row r="209" spans="1:1" customFormat="1">
      <c r="A209" s="2"/>
    </row>
    <row r="210" spans="1:1" customFormat="1">
      <c r="A210" s="2"/>
    </row>
    <row r="211" spans="1:1" customFormat="1">
      <c r="A211" s="2"/>
    </row>
    <row r="212" spans="1:1" customFormat="1">
      <c r="A212" s="2"/>
    </row>
    <row r="213" spans="1:1" customFormat="1">
      <c r="A213" s="2"/>
    </row>
    <row r="214" spans="1:1" customFormat="1">
      <c r="A214" s="2"/>
    </row>
    <row r="215" spans="1:1" customFormat="1">
      <c r="A215" s="2"/>
    </row>
    <row r="216" spans="1:1" customFormat="1">
      <c r="A216" s="2"/>
    </row>
    <row r="217" spans="1:1" customFormat="1">
      <c r="A217" s="2"/>
    </row>
    <row r="218" spans="1:1" customFormat="1">
      <c r="A218" s="2"/>
    </row>
    <row r="219" spans="1:1" customFormat="1">
      <c r="A219" s="2"/>
    </row>
    <row r="220" spans="1:1" customFormat="1">
      <c r="A220" s="2"/>
    </row>
    <row r="221" spans="1:1" customFormat="1">
      <c r="A221" s="2"/>
    </row>
    <row r="222" spans="1:1" customFormat="1">
      <c r="A222" s="2"/>
    </row>
    <row r="223" spans="1:1" customFormat="1">
      <c r="A223" s="2"/>
    </row>
    <row r="224" spans="1:1" customFormat="1">
      <c r="A224" s="2"/>
    </row>
    <row r="225" spans="1:1" customFormat="1">
      <c r="A225" s="2"/>
    </row>
    <row r="226" spans="1:1" customFormat="1">
      <c r="A226" s="2"/>
    </row>
    <row r="227" spans="1:1" customFormat="1">
      <c r="A227" s="2"/>
    </row>
    <row r="228" spans="1:1" customFormat="1">
      <c r="A228" s="2"/>
    </row>
    <row r="229" spans="1:1" customFormat="1">
      <c r="A229" s="2"/>
    </row>
    <row r="230" spans="1:1" customFormat="1">
      <c r="A230" s="2"/>
    </row>
    <row r="231" spans="1:1" customFormat="1">
      <c r="A231" s="2"/>
    </row>
    <row r="232" spans="1:1" customFormat="1">
      <c r="A232" s="2"/>
    </row>
    <row r="233" spans="1:1" customFormat="1">
      <c r="A233" s="2"/>
    </row>
    <row r="234" spans="1:1" customFormat="1">
      <c r="A234" s="2"/>
    </row>
    <row r="235" spans="1:1" customFormat="1">
      <c r="A235" s="2"/>
    </row>
    <row r="236" spans="1:1" customFormat="1">
      <c r="A236" s="2"/>
    </row>
    <row r="237" spans="1:1" customFormat="1">
      <c r="A237" s="2"/>
    </row>
    <row r="238" spans="1:1" customFormat="1">
      <c r="A238" s="2"/>
    </row>
    <row r="239" spans="1:1" customFormat="1">
      <c r="A239" s="2"/>
    </row>
    <row r="240" spans="1:1" customFormat="1">
      <c r="A240" s="2"/>
    </row>
    <row r="241" spans="1:1" customFormat="1">
      <c r="A241" s="2"/>
    </row>
    <row r="242" spans="1:1" customFormat="1">
      <c r="A242" s="2"/>
    </row>
    <row r="243" spans="1:1" customFormat="1">
      <c r="A243" s="2"/>
    </row>
    <row r="244" spans="1:1" customFormat="1">
      <c r="A244" s="2"/>
    </row>
    <row r="245" spans="1:1" customFormat="1">
      <c r="A245" s="2"/>
    </row>
    <row r="246" spans="1:1" customFormat="1">
      <c r="A246" s="2"/>
    </row>
    <row r="247" spans="1:1" customFormat="1">
      <c r="A247" s="2"/>
    </row>
    <row r="248" spans="1:1" customFormat="1">
      <c r="A248" s="2"/>
    </row>
    <row r="249" spans="1:1" customFormat="1">
      <c r="A249" s="2"/>
    </row>
    <row r="250" spans="1:1" customFormat="1">
      <c r="A250" s="2"/>
    </row>
    <row r="251" spans="1:1" customFormat="1">
      <c r="A251" s="2"/>
    </row>
    <row r="252" spans="1:1" customFormat="1">
      <c r="A252" s="2"/>
    </row>
    <row r="253" spans="1:1" customFormat="1">
      <c r="A253" s="2"/>
    </row>
    <row r="254" spans="1:1" customFormat="1">
      <c r="A254" s="2"/>
    </row>
    <row r="255" spans="1:1" customFormat="1">
      <c r="A255" s="2"/>
    </row>
    <row r="256" spans="1:1" customFormat="1">
      <c r="A256" s="2"/>
    </row>
    <row r="257" spans="1:1" customFormat="1">
      <c r="A257" s="2"/>
    </row>
    <row r="258" spans="1:1" customFormat="1">
      <c r="A258" s="2"/>
    </row>
    <row r="259" spans="1:1" customFormat="1">
      <c r="A259" s="2"/>
    </row>
    <row r="260" spans="1:1" customFormat="1">
      <c r="A260" s="2"/>
    </row>
    <row r="261" spans="1:1" customFormat="1">
      <c r="A261" s="2"/>
    </row>
    <row r="262" spans="1:1" customFormat="1">
      <c r="A262" s="2"/>
    </row>
    <row r="263" spans="1:1" customFormat="1">
      <c r="A263" s="2"/>
    </row>
    <row r="264" spans="1:1" customFormat="1">
      <c r="A264" s="2"/>
    </row>
    <row r="265" spans="1:1" customFormat="1">
      <c r="A265" s="2"/>
    </row>
    <row r="266" spans="1:1" customFormat="1">
      <c r="A266" s="2"/>
    </row>
    <row r="267" spans="1:1" customFormat="1">
      <c r="A267" s="2"/>
    </row>
    <row r="268" spans="1:1" customFormat="1">
      <c r="A268" s="2"/>
    </row>
    <row r="269" spans="1:1" customFormat="1">
      <c r="A269" s="2"/>
    </row>
    <row r="270" spans="1:1" customFormat="1">
      <c r="A270" s="2"/>
    </row>
    <row r="271" spans="1:1" customFormat="1">
      <c r="A271" s="2"/>
    </row>
    <row r="272" spans="1:1" customFormat="1">
      <c r="A272" s="2"/>
    </row>
    <row r="273" spans="1:1" customFormat="1">
      <c r="A273" s="2"/>
    </row>
    <row r="274" spans="1:1" customFormat="1">
      <c r="A274" s="2"/>
    </row>
    <row r="275" spans="1:1" customFormat="1">
      <c r="A275" s="2"/>
    </row>
    <row r="276" spans="1:1" customFormat="1">
      <c r="A276" s="2"/>
    </row>
    <row r="277" spans="1:1" customFormat="1">
      <c r="A277" s="2"/>
    </row>
    <row r="278" spans="1:1" customFormat="1">
      <c r="A278" s="2"/>
    </row>
    <row r="279" spans="1:1" customFormat="1">
      <c r="A279" s="2"/>
    </row>
    <row r="280" spans="1:1" customFormat="1">
      <c r="A280" s="2"/>
    </row>
    <row r="281" spans="1:1" customFormat="1">
      <c r="A281" s="2"/>
    </row>
    <row r="282" spans="1:1" customFormat="1">
      <c r="A282" s="2"/>
    </row>
    <row r="283" spans="1:1" customFormat="1">
      <c r="A283" s="2"/>
    </row>
    <row r="284" spans="1:1" customFormat="1">
      <c r="A284" s="2"/>
    </row>
    <row r="285" spans="1:1" customFormat="1">
      <c r="A285" s="2"/>
    </row>
    <row r="286" spans="1:1" customFormat="1">
      <c r="A286" s="2"/>
    </row>
    <row r="287" spans="1:1" customFormat="1">
      <c r="A287" s="2"/>
    </row>
    <row r="288" spans="1:1" customFormat="1">
      <c r="A288" s="2"/>
    </row>
    <row r="289" spans="1:1" customFormat="1">
      <c r="A289" s="2"/>
    </row>
  </sheetData>
  <mergeCells count="3">
    <mergeCell ref="A4:B4"/>
    <mergeCell ref="A2:B2"/>
    <mergeCell ref="A1:B1"/>
  </mergeCells>
  <printOptions gridLines="1"/>
  <pageMargins left="0.74803149606299213" right="0.74803149606299213" top="0.98425196850393704" bottom="0.98425196850393704" header="0.51181102362204722" footer="0.51181102362204722"/>
  <pageSetup paperSize="9" firstPageNumber="0" orientation="portrait" r:id="rId1"/>
  <headerFooter alignWithMargins="0">
    <oddHeader xml:space="preserve">&amp;C&amp;8
</oddHeader>
    <oddFooter xml:space="preserve">&amp;C&amp;P&amp;R          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bevételek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Fujitsu siemens</dc:creator>
  <cp:lastModifiedBy>Fujitsu siemens</cp:lastModifiedBy>
  <dcterms:created xsi:type="dcterms:W3CDTF">2017-11-08T11:41:30Z</dcterms:created>
  <dcterms:modified xsi:type="dcterms:W3CDTF">2017-11-08T11:41:52Z</dcterms:modified>
</cp:coreProperties>
</file>