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firstSheet="1" activeTab="4"/>
  </bookViews>
  <sheets>
    <sheet name="Összevont Mérleg_1" sheetId="1" r:id="rId1"/>
    <sheet name="Összevont bevételi főösszegek_2" sheetId="2" r:id="rId2"/>
    <sheet name="Saját önk. Mérleg_3" sheetId="3" r:id="rId3"/>
    <sheet name="Saját bevételi főösszegek_4" sheetId="4" r:id="rId4"/>
    <sheet name="Állami támogatások-5" sheetId="5" r:id="rId5"/>
    <sheet name="Likvidterv_6" sheetId="6" r:id="rId6"/>
  </sheets>
  <externalReferences>
    <externalReference r:id="rId9"/>
    <externalReference r:id="rId10"/>
  </externalReferences>
  <definedNames>
    <definedName name="css">#REF!</definedName>
    <definedName name="css_1">#REF!</definedName>
    <definedName name="css_2">#REF!</definedName>
    <definedName name="css_k">'[2]Családsegítés'!$C$27:$C$86</definedName>
    <definedName name="css_k_">#REF!</definedName>
    <definedName name="css_k__1">#REF!</definedName>
    <definedName name="css_k__2">#REF!</definedName>
    <definedName name="css_k_1">'[2]Családsegítés'!$C$27:$C$86</definedName>
    <definedName name="css_k_2">'[2]Családsegítés'!$C$27:$C$88</definedName>
    <definedName name="Excel_BuiltIn_Print_Titles_1">#REF!</definedName>
    <definedName name="Excel_BuiltIn_Print_Titles_2">#REF!</definedName>
    <definedName name="gyj">#REF!</definedName>
    <definedName name="gyj_1">#REF!</definedName>
    <definedName name="gyj_2">#REF!</definedName>
    <definedName name="gyj_k">'[2]Gyermekjóléti'!$C$27:$C$86</definedName>
    <definedName name="gyj_k_">#REF!</definedName>
    <definedName name="gyj_k__1">#REF!</definedName>
    <definedName name="gyj_k__2">#REF!</definedName>
    <definedName name="gyj_k_1">'[2]Gyermekjóléti'!$C$27:$C$86</definedName>
    <definedName name="gyj_k_2">'[2]Gyermekjóléti'!$C$27:$C$93</definedName>
    <definedName name="kjz">#REF!</definedName>
    <definedName name="kjz_1">#REF!</definedName>
    <definedName name="kjz_2">#REF!</definedName>
    <definedName name="kjz_k">'[2]körjegyzőség'!$C$9:$C$28</definedName>
    <definedName name="kjz_k_">#REF!</definedName>
    <definedName name="kjz_k__1">#REF!</definedName>
    <definedName name="kjz_k__2">#REF!</definedName>
    <definedName name="kjz_k_1">'[2]körjegyzőség'!$C$9:$C$28</definedName>
    <definedName name="kjz_k_2">'[2]körjegyzőség'!$C$9:$C$28</definedName>
    <definedName name="kjz_sz">'[1]kd'!$Q$2:$Q$3152</definedName>
    <definedName name="kjz_sz_1">'[1]kd'!$Q$2:$Q$3152</definedName>
    <definedName name="kjz_sz_2">'[1]kd'!$Q$2:$Q$3154</definedName>
    <definedName name="nev_c">#REF!</definedName>
    <definedName name="nev_c_1">#REF!</definedName>
    <definedName name="nev_c_2">#REF!</definedName>
    <definedName name="nev_g">#REF!</definedName>
    <definedName name="nev_g_1">#REF!</definedName>
    <definedName name="nev_g_2">#REF!</definedName>
    <definedName name="nev_k">#REF!</definedName>
    <definedName name="nev_k_1">#REF!</definedName>
    <definedName name="nev_k_2">#REF!</definedName>
    <definedName name="okod">'[1]kd'!$F$2:$I$3368</definedName>
    <definedName name="okod_1">'[1]kd'!$F$2:$I$3368</definedName>
    <definedName name="okod_2">'[1]kd'!$F$2:$I$3370</definedName>
    <definedName name="önk">'[1]kd'!$F$2:$F$3176</definedName>
    <definedName name="önk_1">'[1]kd'!$F$2:$F$3176</definedName>
    <definedName name="önk_2">'[1]kd'!$F$2:$F$3178</definedName>
  </definedNames>
  <calcPr fullCalcOnLoad="1"/>
</workbook>
</file>

<file path=xl/sharedStrings.xml><?xml version="1.0" encoding="utf-8"?>
<sst xmlns="http://schemas.openxmlformats.org/spreadsheetml/2006/main" count="375" uniqueCount="240">
  <si>
    <t>1. melléklet a 8/2013.(VI.13) önkormányzati rendelethez</t>
  </si>
  <si>
    <t>JÁSD  KÖZSÉG  ÖNKORMÁNYZATA  BEVÉTELEINEK  ÉS KIADÁSAINAK</t>
  </si>
  <si>
    <t>ÖSSZEVONT  KÖLTSÉGVETÉSI MÉRLEGE</t>
  </si>
  <si>
    <t xml:space="preserve">BEVÉTELEK </t>
  </si>
  <si>
    <t>2013. évi eredeti előirányzat</t>
  </si>
  <si>
    <t>Módosítási javaslat</t>
  </si>
  <si>
    <t>Módosított előirányzat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</si>
  <si>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</si>
  <si>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</si>
  <si>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</si>
  <si>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</si>
  <si>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</si>
  <si>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</si>
  <si>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</si>
  <si>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</si>
  <si>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</si>
  <si>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</si>
  <si>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</si>
  <si>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</si>
  <si>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</si>
  <si>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</si>
  <si>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</si>
  <si>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</si>
  <si>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</si>
  <si>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</si>
  <si>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</si>
  <si>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</si>
  <si>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</si>
  <si>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</si>
  <si>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</si>
  <si>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</si>
  <si>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</si>
  <si>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</si>
  <si>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</si>
  <si>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</si>
  <si>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</si>
  <si>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</si>
  <si>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</si>
  <si>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</si>
  <si>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</si>
  <si>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</si>
  <si>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</si>
  <si>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</si>
  <si>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</si>
  <si>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</si>
  <si>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</si>
  <si>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</si>
  <si>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</si>
  <si>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</si>
  <si>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</si>
  <si>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2. melléklet a 8/2013.(VI.13) önkormányzati rendelethez</t>
  </si>
  <si>
    <t>ÖNKORMÁNYZAT ÉS INTÉZMÉNY ÖSSZEVONT BEVÉTELEINEK  FŐÖSSZEGEI</t>
  </si>
  <si>
    <t>Ezer Ft-ban</t>
  </si>
  <si>
    <t>Bevételi jogcím megnevezése</t>
  </si>
  <si>
    <t>2013.évi eredeti előirányzat</t>
  </si>
  <si>
    <t>I.</t>
  </si>
  <si>
    <t>MŰKÖDÉSI BEVÉTELEK</t>
  </si>
  <si>
    <t>1.</t>
  </si>
  <si>
    <t>Saját intézményi működési bevételek</t>
  </si>
  <si>
    <t>2.</t>
  </si>
  <si>
    <t>Közhatalmi bevételek</t>
  </si>
  <si>
    <t xml:space="preserve">     2.1. Helyi adók</t>
  </si>
  <si>
    <t xml:space="preserve">            2.1.1. Iparűzési adó</t>
  </si>
  <si>
    <t xml:space="preserve">            2.1.2. Idegenforgalmi adó</t>
  </si>
  <si>
    <t xml:space="preserve">            2.1.3. Kommunális adó</t>
  </si>
  <si>
    <t xml:space="preserve">            Adópótlékok</t>
  </si>
  <si>
    <t xml:space="preserve">            Helyi adók összesen + adópótlék</t>
  </si>
  <si>
    <t xml:space="preserve">     2.2. Átengedett központi adók </t>
  </si>
  <si>
    <t xml:space="preserve">            2.2.1. Gépjárműadó</t>
  </si>
  <si>
    <t xml:space="preserve">    Önkorm. sajátos működési bevételei összesen</t>
  </si>
  <si>
    <t xml:space="preserve">     2.3. Ig.szolg.díjak, bírságok</t>
  </si>
  <si>
    <t xml:space="preserve">    Közhatalmi bevételek összesen</t>
  </si>
  <si>
    <t>II.</t>
  </si>
  <si>
    <t>3.</t>
  </si>
  <si>
    <t>Költségvetési támogatás</t>
  </si>
  <si>
    <t xml:space="preserve">     1. Normatív hozzájárulások</t>
  </si>
  <si>
    <t xml:space="preserve">     2. Normatív kötött felhasználású támogatások</t>
  </si>
  <si>
    <t xml:space="preserve">     3. Központosított előirányzatok</t>
  </si>
  <si>
    <t xml:space="preserve">     4. Vis-maior támogatás</t>
  </si>
  <si>
    <t xml:space="preserve">     5.  Működőképesség megőrzését szolg.kieg. támogatás</t>
  </si>
  <si>
    <t xml:space="preserve">    Önkorm.költségvetési támogatás összesen</t>
  </si>
  <si>
    <t>III.</t>
  </si>
  <si>
    <t>FELHALMOZÁSI ÉS TŐKEJELLEGŰ BEV.</t>
  </si>
  <si>
    <t xml:space="preserve">    Fejérvíz vagyonhasznosításból szárm.bev.</t>
  </si>
  <si>
    <t>IV.</t>
  </si>
  <si>
    <t>VÉGLEGESEN ÁTVETT PÉNZESZKÖZÖK</t>
  </si>
  <si>
    <t xml:space="preserve"> Működési célú támogatásértékű bevétel</t>
  </si>
  <si>
    <t xml:space="preserve">    1.  Központi költségvetési szervtől</t>
  </si>
  <si>
    <t xml:space="preserve">          1.1. Közhasznúak tám.Munkaügyi Központtól</t>
  </si>
  <si>
    <t xml:space="preserve">          1.2. Mozgáskorlátozottak közl.tám.</t>
  </si>
  <si>
    <t xml:space="preserve">          1.3. Létszámcsökkentéses pályázat</t>
  </si>
  <si>
    <t xml:space="preserve">          1.4. Gyermekvédelmi pénzbeni tám.</t>
  </si>
  <si>
    <t xml:space="preserve">          1.5.  Kisebbségi önkorm. központi támogatása</t>
  </si>
  <si>
    <t xml:space="preserve">          1.6.  Egyéb tám.</t>
  </si>
  <si>
    <t xml:space="preserve">                Központi költségvetési szervtől  összesen: </t>
  </si>
  <si>
    <t xml:space="preserve">    2.  TB-től átvett egészségügyre</t>
  </si>
  <si>
    <t xml:space="preserve">    3.  Önkormányzattól és költségv.szervektől</t>
  </si>
  <si>
    <t xml:space="preserve">          3.1. Téstől társulás működéséhez</t>
  </si>
  <si>
    <t xml:space="preserve">          3.2. Szápártól átvett háziorvosi szolgálathoz</t>
  </si>
  <si>
    <t xml:space="preserve">    4.  Kistérségtől átvett </t>
  </si>
  <si>
    <t xml:space="preserve">          egyéb pénzátvétel</t>
  </si>
  <si>
    <t xml:space="preserve">         Működési célú támogatásértékű bev.összesen:</t>
  </si>
  <si>
    <t>Felhalmozási célú támogatásértékű bevétel</t>
  </si>
  <si>
    <t>Működési célú pénzeszközátvétel ÁHT-n kívülről</t>
  </si>
  <si>
    <t>4.</t>
  </si>
  <si>
    <t>Felhalmozási célú pénzeszk.átvétel  ÁHT-n kívülről</t>
  </si>
  <si>
    <t>5.</t>
  </si>
  <si>
    <t>Felhalmozási célú ÁFA visszatérülés</t>
  </si>
  <si>
    <r>
      <t xml:space="preserve">    </t>
    </r>
    <r>
      <rPr>
        <b/>
        <sz val="10"/>
        <rFont val="Times New Roman"/>
        <family val="1"/>
      </rPr>
      <t xml:space="preserve">    Véglegesen átvett pénzes</t>
    </r>
    <r>
      <rPr>
        <u val="single"/>
        <sz val="10"/>
        <color indexed="12"/>
        <rFont val="Times New Roman"/>
        <family val="1"/>
      </rPr>
      <t>zköz összesen:</t>
    </r>
  </si>
  <si>
    <t xml:space="preserve">    Előző évi költségvetési kiegészítés, visszatérítés</t>
  </si>
  <si>
    <t xml:space="preserve">    Működési kölcsön visszatérülése</t>
  </si>
  <si>
    <t>FOLYÓ BEVÉTELEK ÖSSZESEN</t>
  </si>
  <si>
    <t>FINANSZÍROZÁSI BEVÉTELEK</t>
  </si>
  <si>
    <t xml:space="preserve">    1.1. Pénzmaradvány igénybevétele</t>
  </si>
  <si>
    <t xml:space="preserve">    1.2. Működési célú hitel </t>
  </si>
  <si>
    <t xml:space="preserve">    1.3. Kiegyenlítő, függő, átfutó bevételek</t>
  </si>
  <si>
    <t>ÖNKORMÁNYZAT ÖSSZES BEVÉTELE:</t>
  </si>
  <si>
    <t>3.  melléklet a 8/2013.(VI.13) önkormányzati rendelethez</t>
  </si>
  <si>
    <t>2013. ÉVI  INTÉZMÉNY NÉLKÜLI  KÖLTSÉGVETÉSI MÉRLEGE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</si>
  <si>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</si>
  <si>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</si>
  <si>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</si>
  <si>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</si>
  <si>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</si>
  <si>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</si>
  <si>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4. melléklet a 8/2013.(VI.13) önkormányzati rendelethez</t>
  </si>
  <si>
    <t>ÖNKORMÁNYZAT  BEVÉTELEINEK  FŐÖSSZEGEI</t>
  </si>
  <si>
    <t xml:space="preserve">     2.2. Átengedett központi adók</t>
  </si>
  <si>
    <t xml:space="preserve">            2.2.1. Átengedett személyi jövedelemadó</t>
  </si>
  <si>
    <t xml:space="preserve">                   - SZJA helyben maradó része</t>
  </si>
  <si>
    <t xml:space="preserve">                   - SZJA jöv.különbségek mérséklése miatt</t>
  </si>
  <si>
    <t xml:space="preserve">                       SZJA összesen</t>
  </si>
  <si>
    <t xml:space="preserve">            2.2.2. Gépjárműadó</t>
  </si>
  <si>
    <t xml:space="preserve">            Átengedett központi adók összesen</t>
  </si>
  <si>
    <t xml:space="preserve">     5. Működőképesség megőrzését szolg.kieg.támogatás</t>
  </si>
  <si>
    <t>V.</t>
  </si>
  <si>
    <t>5. melléklet 8/2013.(VI.13) önkormányzati rendelethez</t>
  </si>
  <si>
    <t>KÖLTSÉGVETÉSI TÁMOGATÁS</t>
  </si>
  <si>
    <t>Helyi önkormányzatok ált.működésének és ágazati feladatainak támogatása</t>
  </si>
  <si>
    <t>2012.évi CCIV. törvény 2.sz.melléklete szerint</t>
  </si>
  <si>
    <t>A helyi önkormányzatok működésének általános támogatása</t>
  </si>
  <si>
    <t xml:space="preserve">a) </t>
  </si>
  <si>
    <t>Önkormányzati hivatal működésének támogatása</t>
  </si>
  <si>
    <t>b)</t>
  </si>
  <si>
    <t xml:space="preserve">Településüzemeltetéshez kapcsolódó feladatellátás támogatása </t>
  </si>
  <si>
    <t xml:space="preserve">ba)  </t>
  </si>
  <si>
    <t>Zöldterület-gazdálkodással kapcsolatos feladatok</t>
  </si>
  <si>
    <t xml:space="preserve">bb)  </t>
  </si>
  <si>
    <t>Közvilágítás fenntartásának tám</t>
  </si>
  <si>
    <t xml:space="preserve">bc)  </t>
  </si>
  <si>
    <t>Köztemető fenntartással kapcsolatos feladatok</t>
  </si>
  <si>
    <t xml:space="preserve">bd)  </t>
  </si>
  <si>
    <t>Közutak fenntartásának támogatása</t>
  </si>
  <si>
    <t>Településüzemeltetés összesen:</t>
  </si>
  <si>
    <t>c)</t>
  </si>
  <si>
    <t>Beszámítás összege</t>
  </si>
  <si>
    <t>d)</t>
  </si>
  <si>
    <t>Egyéb kötelező önkormányzati feladatok ellátása</t>
  </si>
  <si>
    <t>Általános feladatok támogatása összesen:</t>
  </si>
  <si>
    <t>Köznevelési feladatok támogatása</t>
  </si>
  <si>
    <t>a)</t>
  </si>
  <si>
    <t>Óvodapedagógusok bérének támogatása</t>
  </si>
  <si>
    <t>Nevelőmunkát segítők támogatása</t>
  </si>
  <si>
    <t xml:space="preserve">    Bértámogatás összesen:</t>
  </si>
  <si>
    <t>Óvodaműködtetési támogatás</t>
  </si>
  <si>
    <t>Ingyenes és kedvezményes gyermekétkeztetés támogatása</t>
  </si>
  <si>
    <t>Köznevelési támogatás összesen:</t>
  </si>
  <si>
    <t>Települési Önkormányzatok szociális és gyermekjóléti feladatainak támogatása</t>
  </si>
  <si>
    <t>1/</t>
  </si>
  <si>
    <t>Egyes jövedelempótló támogatások kiegészítése</t>
  </si>
  <si>
    <t xml:space="preserve"> - rendszeres szoc.segély 90 %-a</t>
  </si>
  <si>
    <t xml:space="preserve"> - lakásfenntartási támogatás 90 %-a</t>
  </si>
  <si>
    <t>FHT 80 %-a</t>
  </si>
  <si>
    <t>2012.dec.hóra járó ápolási díj 75 %-a</t>
  </si>
  <si>
    <t>f)</t>
  </si>
  <si>
    <t>óvodáztatási támogatás  100 %-a</t>
  </si>
  <si>
    <t>2/</t>
  </si>
  <si>
    <t>Hozzájárulás pénzbeni szociális ellátásokhoz:</t>
  </si>
  <si>
    <t>3/</t>
  </si>
  <si>
    <t>Szociális étkeztetés</t>
  </si>
  <si>
    <t>Települési önkormányzatok kulturális feladatainak támogatása</t>
  </si>
  <si>
    <t>Könyvtári, közművelődési feladatok támogatása</t>
  </si>
  <si>
    <t xml:space="preserve">  Általános működési támogatás összesen:</t>
  </si>
  <si>
    <t>KÖZPONTOSÍTOTT ELŐIRÁNYZAT</t>
  </si>
  <si>
    <t>2012.évi CCIV. törvény 3.sz.melléklete szerint</t>
  </si>
  <si>
    <t>15.</t>
  </si>
  <si>
    <t>Üdülőhelyi feladatok támogatása</t>
  </si>
  <si>
    <t>17.</t>
  </si>
  <si>
    <t>Lakott külterülettel kapcsolatos támogatás</t>
  </si>
  <si>
    <t>Központosított támogatás előirányzat összesen:</t>
  </si>
  <si>
    <t>HELYI ÖNKORMÁNYZATOK KIEGÉSZÍTŐ TÁMOGATÁSAI</t>
  </si>
  <si>
    <t>2012.évi CCIV. törvény 4.sz.melléklete szerint</t>
  </si>
  <si>
    <t xml:space="preserve">A helyi Önkormányzatok működőképessége megőrzését szolgáló </t>
  </si>
  <si>
    <t>kiegészítő támogatás</t>
  </si>
  <si>
    <t>KÖLTSÉGVETÉSI TÁMOGATÁS ÖSSZESEN:</t>
  </si>
  <si>
    <t>6. melléklet 8/2013.(VI.13.) önkormányzati rendelethez</t>
  </si>
  <si>
    <t>Előirányzat felhasználási és likviditási ütemterv 2013.</t>
  </si>
  <si>
    <t xml:space="preserve">                                      </t>
  </si>
  <si>
    <t>No.</t>
  </si>
  <si>
    <t>Megnevezés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</si>
  <si>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</si>
  <si>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</si>
  <si>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</si>
  <si>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</si>
  <si>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</si>
  <si>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</si>
  <si>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</si>
  <si>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</si>
  <si>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</si>
  <si>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</si>
  <si>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</si>
  <si>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</si>
  <si>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</si>
  <si>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Bevételek</t>
  </si>
  <si>
    <t>Intézményi működési bevételek</t>
  </si>
  <si>
    <t>Közhatalmi bevételek - helyi, gépj.adó</t>
  </si>
  <si>
    <t>Önkormányzat költségvetési támogatása</t>
  </si>
  <si>
    <t>-Ebből felhalmozási</t>
  </si>
  <si>
    <t>Támogatásértékű működési bevételek</t>
  </si>
  <si>
    <t>Működési célú pénzeszközátvétel</t>
  </si>
  <si>
    <t>Felhalmozási célú bevételek</t>
  </si>
  <si>
    <t>Pénzmaradvány</t>
  </si>
  <si>
    <t>Működési célú hitel</t>
  </si>
  <si>
    <t>Bevételek összesen:</t>
  </si>
  <si>
    <t>Kiadások</t>
  </si>
  <si>
    <t xml:space="preserve">    Személyi juttatások</t>
  </si>
  <si>
    <t>Munkaadókat terhelő járulékok és szociális hozzájárulási adó</t>
  </si>
  <si>
    <t xml:space="preserve">    Dologi kiadások</t>
  </si>
  <si>
    <t>Lakosságnak juttatott tám., szociális, rászorultság jellegű tám.</t>
  </si>
  <si>
    <t>Támogatásértékű működési kiadás</t>
  </si>
  <si>
    <t>Működési célú pénzeszközátadás</t>
  </si>
  <si>
    <t xml:space="preserve">    Működési kiadások összesen:</t>
  </si>
  <si>
    <t>Intézményi beruházási kiadás</t>
  </si>
  <si>
    <t>Felújítás</t>
  </si>
  <si>
    <t>Felhalmozási célú pénzátadás</t>
  </si>
  <si>
    <t>Felhalmozási céltartalék</t>
  </si>
  <si>
    <t>Felhalmozási kiadások</t>
  </si>
  <si>
    <t>Kiadás összesen</t>
  </si>
  <si>
    <t>Havi egyenleg</t>
  </si>
  <si>
    <t>Halmozott egyenleg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</si>
</sst>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Garamond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11"/>
      <name val="Arial"/>
      <family val="2"/>
    </font>
    <font>
      <b/>
      <u val="single"/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3" fillId="2" borderId="1" xfId="21" applyFont="1" applyFill="1" applyBorder="1" applyAlignment="1">
      <alignment horizontal="center"/>
      <protection/>
    </xf>
    <xf numFmtId="0" fontId="7" fillId="0" borderId="0" xfId="21" applyFont="1">
      <alignment/>
      <protection/>
    </xf>
    <xf numFmtId="0" fontId="7" fillId="0" borderId="1" xfId="21" applyFont="1" applyBorder="1" applyAlignment="1">
      <alignment horizontal="center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>
      <alignment/>
      <protection/>
    </xf>
    <xf numFmtId="3" fontId="8" fillId="0" borderId="1" xfId="21" applyNumberFormat="1" applyFont="1" applyFill="1" applyBorder="1" applyAlignment="1">
      <alignment/>
      <protection/>
    </xf>
    <xf numFmtId="3" fontId="8" fillId="0" borderId="2" xfId="21" applyNumberFormat="1" applyFont="1" applyBorder="1" applyAlignment="1">
      <alignment horizontal="right"/>
      <protection/>
    </xf>
    <xf numFmtId="0" fontId="8" fillId="0" borderId="1" xfId="21" applyFont="1" applyBorder="1" applyAlignment="1">
      <alignment horizontal="center"/>
      <protection/>
    </xf>
    <xf numFmtId="3" fontId="8" fillId="0" borderId="2" xfId="21" applyNumberFormat="1" applyFont="1" applyFill="1" applyBorder="1" applyAlignment="1">
      <alignment horizontal="right"/>
      <protection/>
    </xf>
    <xf numFmtId="0" fontId="8" fillId="0" borderId="2" xfId="21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right"/>
      <protection/>
    </xf>
    <xf numFmtId="3" fontId="8" fillId="0" borderId="3" xfId="21" applyNumberFormat="1" applyFont="1" applyBorder="1" applyAlignment="1">
      <alignment horizontal="left"/>
      <protection/>
    </xf>
    <xf numFmtId="3" fontId="8" fillId="0" borderId="2" xfId="21" applyNumberFormat="1" applyFont="1" applyBorder="1" applyAlignment="1">
      <alignment horizontal="left"/>
      <protection/>
    </xf>
    <xf numFmtId="3" fontId="9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>
      <alignment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horizontal="center"/>
      <protection/>
    </xf>
    <xf numFmtId="3" fontId="7" fillId="0" borderId="0" xfId="21" applyNumberFormat="1" applyFont="1">
      <alignment/>
      <protection/>
    </xf>
    <xf numFmtId="3" fontId="3" fillId="0" borderId="0" xfId="21" applyNumberFormat="1" applyFont="1">
      <alignment/>
      <protection/>
    </xf>
    <xf numFmtId="0" fontId="1" fillId="0" borderId="0" xfId="18" applyFont="1" applyBorder="1">
      <alignment/>
      <protection/>
    </xf>
    <xf numFmtId="10" fontId="1" fillId="0" borderId="0" xfId="18" applyNumberFormat="1" applyFont="1" applyBorder="1">
      <alignment/>
      <protection/>
    </xf>
    <xf numFmtId="0" fontId="4" fillId="0" borderId="0" xfId="22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/>
      <protection/>
    </xf>
    <xf numFmtId="3" fontId="4" fillId="0" borderId="0" xfId="18" applyNumberFormat="1" applyFont="1" applyBorder="1" applyAlignment="1">
      <alignment/>
      <protection/>
    </xf>
    <xf numFmtId="10" fontId="11" fillId="0" borderId="0" xfId="18" applyNumberFormat="1" applyFont="1" applyBorder="1" applyAlignment="1">
      <alignment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center"/>
      <protection/>
    </xf>
    <xf numFmtId="10" fontId="9" fillId="0" borderId="0" xfId="18" applyNumberFormat="1" applyFont="1" applyFill="1" applyBorder="1" applyAlignment="1">
      <alignment horizontal="center" vertical="center" wrapText="1"/>
      <protection/>
    </xf>
    <xf numFmtId="3" fontId="9" fillId="0" borderId="0" xfId="18" applyNumberFormat="1" applyFont="1" applyFill="1" applyBorder="1" applyAlignment="1">
      <alignment horizontal="center" vertical="center" wrapText="1"/>
      <protection/>
    </xf>
    <xf numFmtId="0" fontId="12" fillId="0" borderId="0" xfId="18" applyFont="1" applyBorder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/>
      <protection/>
    </xf>
    <xf numFmtId="3" fontId="10" fillId="0" borderId="0" xfId="18" applyNumberFormat="1" applyFont="1" applyFill="1" applyBorder="1">
      <alignment/>
      <protection/>
    </xf>
    <xf numFmtId="165" fontId="4" fillId="0" borderId="0" xfId="18" applyNumberFormat="1" applyFont="1" applyBorder="1">
      <alignment/>
      <protection/>
    </xf>
    <xf numFmtId="165" fontId="4" fillId="0" borderId="0" xfId="18" applyNumberFormat="1" applyFont="1" applyBorder="1" applyAlignment="1">
      <alignment horizontal="center"/>
      <protection/>
    </xf>
    <xf numFmtId="1" fontId="4" fillId="0" borderId="0" xfId="18" applyNumberFormat="1" applyFont="1" applyBorder="1">
      <alignment/>
      <protection/>
    </xf>
    <xf numFmtId="1" fontId="4" fillId="0" borderId="0" xfId="18" applyNumberFormat="1" applyFont="1" applyBorder="1" applyAlignment="1">
      <alignment horizontal="center"/>
      <protection/>
    </xf>
    <xf numFmtId="3" fontId="4" fillId="0" borderId="0" xfId="18" applyNumberFormat="1" applyFont="1" applyFill="1" applyBorder="1">
      <alignment/>
      <protection/>
    </xf>
    <xf numFmtId="0" fontId="13" fillId="0" borderId="0" xfId="18" applyFont="1" applyBorder="1">
      <alignment/>
      <protection/>
    </xf>
    <xf numFmtId="3" fontId="13" fillId="0" borderId="0" xfId="18" applyNumberFormat="1" applyFont="1" applyFill="1" applyBorder="1">
      <alignment/>
      <protection/>
    </xf>
    <xf numFmtId="3" fontId="13" fillId="0" borderId="0" xfId="18" applyNumberFormat="1" applyFont="1" applyFill="1" applyBorder="1" applyAlignment="1">
      <alignment horizontal="right"/>
      <protection/>
    </xf>
    <xf numFmtId="1" fontId="10" fillId="0" borderId="0" xfId="18" applyNumberFormat="1" applyFont="1" applyBorder="1">
      <alignment/>
      <protection/>
    </xf>
    <xf numFmtId="0" fontId="1" fillId="0" borderId="0" xfId="18" applyFont="1" applyFill="1" applyBorder="1">
      <alignment/>
      <protection/>
    </xf>
    <xf numFmtId="3" fontId="10" fillId="0" borderId="0" xfId="18" applyNumberFormat="1" applyFont="1" applyBorder="1">
      <alignment/>
      <protection/>
    </xf>
    <xf numFmtId="1" fontId="10" fillId="0" borderId="0" xfId="18" applyNumberFormat="1" applyFont="1" applyBorder="1" applyAlignment="1">
      <alignment horizontal="center"/>
      <protection/>
    </xf>
    <xf numFmtId="0" fontId="4" fillId="0" borderId="0" xfId="18" applyFont="1" applyFill="1" applyBorder="1">
      <alignment/>
      <protection/>
    </xf>
    <xf numFmtId="3" fontId="1" fillId="0" borderId="0" xfId="18" applyNumberFormat="1" applyFont="1" applyBorder="1">
      <alignment/>
      <protection/>
    </xf>
    <xf numFmtId="3" fontId="15" fillId="0" borderId="0" xfId="18" applyNumberFormat="1" applyFont="1" applyFill="1" applyBorder="1">
      <alignment/>
      <protection/>
    </xf>
    <xf numFmtId="3" fontId="1" fillId="0" borderId="0" xfId="18" applyNumberFormat="1" applyFont="1" applyFill="1" applyBorder="1">
      <alignment/>
      <protection/>
    </xf>
    <xf numFmtId="3" fontId="16" fillId="0" borderId="0" xfId="18" applyNumberFormat="1" applyFont="1" applyFill="1" applyBorder="1">
      <alignment/>
      <protection/>
    </xf>
    <xf numFmtId="0" fontId="1" fillId="0" borderId="0" xfId="18" applyFont="1" applyBorder="1" applyAlignment="1">
      <alignment horizontal="right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2" xfId="21" applyNumberFormat="1" applyFont="1" applyBorder="1" applyAlignment="1">
      <alignment horizontal="right"/>
      <protection/>
    </xf>
    <xf numFmtId="3" fontId="11" fillId="0" borderId="1" xfId="21" applyNumberFormat="1" applyFont="1" applyFill="1" applyBorder="1" applyAlignment="1">
      <alignment/>
      <protection/>
    </xf>
    <xf numFmtId="3" fontId="11" fillId="0" borderId="2" xfId="21" applyNumberFormat="1" applyFont="1" applyFill="1" applyBorder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9" fillId="0" borderId="1" xfId="21" applyFont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3" fontId="11" fillId="0" borderId="1" xfId="21" applyNumberFormat="1" applyFont="1" applyBorder="1" applyAlignment="1">
      <alignment horizontal="right"/>
      <protection/>
    </xf>
    <xf numFmtId="0" fontId="3" fillId="0" borderId="1" xfId="21" applyFont="1" applyBorder="1">
      <alignment/>
      <protection/>
    </xf>
    <xf numFmtId="3" fontId="17" fillId="0" borderId="1" xfId="21" applyNumberFormat="1" applyFont="1" applyBorder="1" applyAlignment="1">
      <alignment horizontal="right" vertical="center"/>
      <protection/>
    </xf>
    <xf numFmtId="3" fontId="17" fillId="0" borderId="1" xfId="21" applyNumberFormat="1" applyFont="1" applyBorder="1">
      <alignment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0" fontId="9" fillId="2" borderId="1" xfId="21" applyFont="1" applyFill="1" applyBorder="1" applyAlignment="1">
      <alignment horizontal="center" vertical="center"/>
      <protection/>
    </xf>
    <xf numFmtId="3" fontId="17" fillId="2" borderId="1" xfId="21" applyNumberFormat="1" applyFont="1" applyFill="1" applyBorder="1" applyAlignment="1">
      <alignment vertical="center"/>
      <protection/>
    </xf>
    <xf numFmtId="3" fontId="4" fillId="0" borderId="0" xfId="18" applyNumberFormat="1" applyFont="1" applyBorder="1">
      <alignment/>
      <protection/>
    </xf>
    <xf numFmtId="0" fontId="18" fillId="0" borderId="0" xfId="22" applyFont="1" applyAlignment="1">
      <alignment horizontal="right"/>
      <protection/>
    </xf>
    <xf numFmtId="3" fontId="4" fillId="0" borderId="0" xfId="18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0" fillId="0" borderId="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vertical="center"/>
    </xf>
    <xf numFmtId="3" fontId="10" fillId="0" borderId="7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0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1" fillId="0" borderId="0" xfId="24" applyFont="1" applyBorder="1">
      <alignment/>
      <protection/>
    </xf>
    <xf numFmtId="0" fontId="8" fillId="0" borderId="12" xfId="24" applyFont="1" applyBorder="1">
      <alignment/>
      <protection/>
    </xf>
    <xf numFmtId="0" fontId="8" fillId="0" borderId="13" xfId="24" applyFont="1" applyBorder="1">
      <alignment/>
      <protection/>
    </xf>
    <xf numFmtId="0" fontId="8" fillId="0" borderId="14" xfId="24" applyFont="1" applyBorder="1">
      <alignment/>
      <protection/>
    </xf>
    <xf numFmtId="0" fontId="8" fillId="0" borderId="15" xfId="24" applyFont="1" applyBorder="1">
      <alignment/>
      <protection/>
    </xf>
    <xf numFmtId="0" fontId="8" fillId="0" borderId="0" xfId="24" applyFont="1" applyBorder="1">
      <alignment/>
      <protection/>
    </xf>
    <xf numFmtId="0" fontId="8" fillId="0" borderId="16" xfId="24" applyFont="1" applyBorder="1">
      <alignment/>
      <protection/>
    </xf>
    <xf numFmtId="0" fontId="8" fillId="0" borderId="17" xfId="24" applyFont="1" applyBorder="1">
      <alignment/>
      <protection/>
    </xf>
    <xf numFmtId="0" fontId="8" fillId="0" borderId="18" xfId="24" applyFont="1" applyBorder="1" applyAlignment="1">
      <alignment horizontal="center"/>
      <protection/>
    </xf>
    <xf numFmtId="0" fontId="8" fillId="0" borderId="19" xfId="24" applyFont="1" applyBorder="1" applyAlignment="1">
      <alignment horizontal="center"/>
      <protection/>
    </xf>
    <xf numFmtId="0" fontId="22" fillId="0" borderId="17" xfId="24" applyFont="1" applyBorder="1">
      <alignment/>
      <protection/>
    </xf>
    <xf numFmtId="0" fontId="8" fillId="0" borderId="18" xfId="24" applyFont="1" applyBorder="1">
      <alignment/>
      <protection/>
    </xf>
    <xf numFmtId="0" fontId="8" fillId="0" borderId="19" xfId="24" applyFont="1" applyBorder="1">
      <alignment/>
      <protection/>
    </xf>
    <xf numFmtId="3" fontId="8" fillId="0" borderId="18" xfId="24" applyNumberFormat="1" applyFont="1" applyBorder="1">
      <alignment/>
      <protection/>
    </xf>
    <xf numFmtId="0" fontId="8" fillId="0" borderId="18" xfId="24" applyNumberFormat="1" applyFont="1" applyBorder="1">
      <alignment/>
      <protection/>
    </xf>
    <xf numFmtId="3" fontId="8" fillId="0" borderId="19" xfId="24" applyNumberFormat="1" applyFont="1" applyBorder="1">
      <alignment/>
      <protection/>
    </xf>
    <xf numFmtId="3" fontId="8" fillId="0" borderId="0" xfId="24" applyNumberFormat="1" applyFont="1" applyBorder="1">
      <alignment/>
      <protection/>
    </xf>
    <xf numFmtId="0" fontId="8" fillId="0" borderId="17" xfId="24" applyFont="1" applyBorder="1" applyAlignment="1">
      <alignment horizontal="center"/>
      <protection/>
    </xf>
    <xf numFmtId="0" fontId="8" fillId="0" borderId="17" xfId="24" applyFont="1" applyBorder="1" applyAlignment="1">
      <alignment horizontal="left"/>
      <protection/>
    </xf>
    <xf numFmtId="0" fontId="8" fillId="0" borderId="20" xfId="24" applyFont="1" applyBorder="1">
      <alignment/>
      <protection/>
    </xf>
    <xf numFmtId="0" fontId="23" fillId="0" borderId="4" xfId="23" applyFont="1" applyFill="1" applyBorder="1" applyAlignment="1" applyProtection="1">
      <alignment vertical="center"/>
      <protection/>
    </xf>
    <xf numFmtId="3" fontId="8" fillId="0" borderId="21" xfId="24" applyNumberFormat="1" applyFont="1" applyBorder="1">
      <alignment/>
      <protection/>
    </xf>
    <xf numFmtId="3" fontId="9" fillId="0" borderId="18" xfId="24" applyNumberFormat="1" applyFont="1" applyBorder="1">
      <alignment/>
      <protection/>
    </xf>
    <xf numFmtId="0" fontId="24" fillId="3" borderId="4" xfId="23" applyFont="1" applyFill="1" applyBorder="1" applyAlignment="1" applyProtection="1">
      <alignment horizontal="left" vertical="center" indent="1"/>
      <protection/>
    </xf>
    <xf numFmtId="3" fontId="9" fillId="3" borderId="21" xfId="24" applyNumberFormat="1" applyFont="1" applyFill="1" applyBorder="1">
      <alignment/>
      <protection/>
    </xf>
    <xf numFmtId="3" fontId="9" fillId="3" borderId="18" xfId="24" applyNumberFormat="1" applyFont="1" applyFill="1" applyBorder="1">
      <alignment/>
      <protection/>
    </xf>
    <xf numFmtId="3" fontId="9" fillId="3" borderId="19" xfId="24" applyNumberFormat="1" applyFont="1" applyFill="1" applyBorder="1">
      <alignment/>
      <protection/>
    </xf>
    <xf numFmtId="3" fontId="1" fillId="0" borderId="0" xfId="24" applyNumberFormat="1" applyFont="1" applyBorder="1">
      <alignment/>
      <protection/>
    </xf>
    <xf numFmtId="0" fontId="22" fillId="0" borderId="13" xfId="24" applyFont="1" applyBorder="1">
      <alignment/>
      <protection/>
    </xf>
    <xf numFmtId="0" fontId="25" fillId="0" borderId="4" xfId="23" applyFont="1" applyFill="1" applyBorder="1" applyAlignment="1" applyProtection="1">
      <alignment horizontal="left" vertical="center" wrapText="1" indent="1"/>
      <protection/>
    </xf>
    <xf numFmtId="0" fontId="8" fillId="0" borderId="22" xfId="24" applyFont="1" applyBorder="1">
      <alignment/>
      <protection/>
    </xf>
    <xf numFmtId="0" fontId="9" fillId="0" borderId="17" xfId="24" applyFont="1" applyBorder="1">
      <alignment/>
      <protection/>
    </xf>
    <xf numFmtId="3" fontId="9" fillId="0" borderId="19" xfId="24" applyNumberFormat="1" applyFont="1" applyBorder="1">
      <alignment/>
      <protection/>
    </xf>
    <xf numFmtId="0" fontId="8" fillId="0" borderId="22" xfId="24" applyFont="1" applyFill="1" applyBorder="1">
      <alignment/>
      <protection/>
    </xf>
    <xf numFmtId="0" fontId="9" fillId="3" borderId="17" xfId="24" applyFont="1" applyFill="1" applyBorder="1">
      <alignment/>
      <protection/>
    </xf>
    <xf numFmtId="0" fontId="8" fillId="0" borderId="23" xfId="24" applyFont="1" applyBorder="1">
      <alignment/>
      <protection/>
    </xf>
    <xf numFmtId="0" fontId="8" fillId="0" borderId="24" xfId="24" applyFont="1" applyBorder="1">
      <alignment/>
      <protection/>
    </xf>
    <xf numFmtId="3" fontId="8" fillId="0" borderId="25" xfId="24" applyNumberFormat="1" applyFont="1" applyBorder="1">
      <alignment/>
      <protection/>
    </xf>
    <xf numFmtId="3" fontId="8" fillId="0" borderId="26" xfId="24" applyNumberFormat="1" applyFont="1" applyBorder="1">
      <alignment/>
      <protection/>
    </xf>
    <xf numFmtId="0" fontId="24" fillId="0" borderId="0" xfId="23" applyFont="1" applyFill="1" applyBorder="1" applyAlignment="1" applyProtection="1">
      <alignment horizontal="left" indent="1"/>
      <protection/>
    </xf>
    <xf numFmtId="166" fontId="26" fillId="0" borderId="0" xfId="23" applyNumberFormat="1" applyFont="1" applyFill="1" applyBorder="1" applyProtection="1">
      <alignment/>
      <protection/>
    </xf>
    <xf numFmtId="0" fontId="4" fillId="0" borderId="0" xfId="22" applyFont="1" applyBorder="1" applyAlignment="1">
      <alignment horizontal="right" vertical="center"/>
      <protection/>
    </xf>
    <xf numFmtId="3" fontId="5" fillId="0" borderId="0" xfId="21" applyNumberFormat="1" applyFont="1" applyBorder="1" applyAlignment="1">
      <alignment horizontal="center"/>
      <protection/>
    </xf>
    <xf numFmtId="3" fontId="3" fillId="0" borderId="6" xfId="21" applyNumberFormat="1" applyFont="1" applyBorder="1" applyAlignment="1">
      <alignment/>
      <protection/>
    </xf>
    <xf numFmtId="3" fontId="6" fillId="2" borderId="1" xfId="21" applyNumberFormat="1" applyFont="1" applyFill="1" applyBorder="1" applyAlignment="1">
      <alignment horizontal="center" vertical="center" wrapText="1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3" fontId="8" fillId="0" borderId="1" xfId="21" applyNumberFormat="1" applyFont="1" applyBorder="1" applyAlignment="1">
      <alignment/>
      <protection/>
    </xf>
    <xf numFmtId="3" fontId="8" fillId="0" borderId="1" xfId="21" applyNumberFormat="1" applyFont="1" applyBorder="1" applyAlignment="1">
      <alignment horizontal="left"/>
      <protection/>
    </xf>
    <xf numFmtId="0" fontId="8" fillId="0" borderId="1" xfId="21" applyFont="1" applyBorder="1" applyAlignment="1">
      <alignment horizontal="left"/>
      <protection/>
    </xf>
    <xf numFmtId="3" fontId="8" fillId="0" borderId="1" xfId="21" applyNumberFormat="1" applyFont="1" applyBorder="1" applyAlignment="1">
      <alignment horizontal="center"/>
      <protection/>
    </xf>
    <xf numFmtId="3" fontId="8" fillId="0" borderId="1" xfId="21" applyNumberFormat="1" applyFont="1" applyFill="1" applyBorder="1" applyAlignment="1">
      <alignment horizontal="left"/>
      <protection/>
    </xf>
    <xf numFmtId="0" fontId="8" fillId="0" borderId="1" xfId="21" applyFont="1" applyBorder="1" applyAlignment="1">
      <alignment horizontal="center"/>
      <protection/>
    </xf>
    <xf numFmtId="3" fontId="9" fillId="0" borderId="1" xfId="21" applyNumberFormat="1" applyFont="1" applyFill="1" applyBorder="1" applyAlignment="1">
      <alignment vertical="center"/>
      <protection/>
    </xf>
    <xf numFmtId="3" fontId="9" fillId="0" borderId="1" xfId="21" applyNumberFormat="1" applyFont="1" applyBorder="1" applyAlignment="1">
      <alignment vertical="center"/>
      <protection/>
    </xf>
    <xf numFmtId="3" fontId="9" fillId="0" borderId="1" xfId="21" applyNumberFormat="1" applyFont="1" applyBorder="1" applyAlignment="1">
      <alignment/>
      <protection/>
    </xf>
    <xf numFmtId="3" fontId="9" fillId="0" borderId="1" xfId="21" applyNumberFormat="1" applyFont="1" applyFill="1" applyBorder="1" applyAlignment="1">
      <alignment horizontal="center" vertical="center"/>
      <protection/>
    </xf>
    <xf numFmtId="3" fontId="9" fillId="0" borderId="1" xfId="21" applyNumberFormat="1" applyFont="1" applyFill="1" applyBorder="1" applyAlignment="1">
      <alignment horizontal="left"/>
      <protection/>
    </xf>
    <xf numFmtId="3" fontId="9" fillId="0" borderId="1" xfId="21" applyNumberFormat="1" applyFont="1" applyFill="1" applyBorder="1" applyAlignment="1">
      <alignment horizontal="center"/>
      <protection/>
    </xf>
    <xf numFmtId="3" fontId="9" fillId="0" borderId="1" xfId="21" applyNumberFormat="1" applyFont="1" applyFill="1" applyBorder="1" applyAlignment="1">
      <alignment/>
      <protection/>
    </xf>
    <xf numFmtId="3" fontId="9" fillId="2" borderId="1" xfId="21" applyNumberFormat="1" applyFont="1" applyFill="1" applyBorder="1" applyAlignment="1">
      <alignment horizontal="center" vertical="center"/>
      <protection/>
    </xf>
    <xf numFmtId="0" fontId="10" fillId="0" borderId="0" xfId="18" applyFont="1" applyBorder="1" applyAlignment="1">
      <alignment horizontal="center" vertical="center"/>
      <protection/>
    </xf>
    <xf numFmtId="3" fontId="17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/>
      <protection/>
    </xf>
    <xf numFmtId="3" fontId="11" fillId="0" borderId="1" xfId="21" applyNumberFormat="1" applyFont="1" applyBorder="1" applyAlignment="1">
      <alignment horizontal="left"/>
      <protection/>
    </xf>
    <xf numFmtId="0" fontId="11" fillId="0" borderId="1" xfId="21" applyFont="1" applyBorder="1" applyAlignment="1">
      <alignment horizontal="left"/>
      <protection/>
    </xf>
    <xf numFmtId="3" fontId="11" fillId="0" borderId="1" xfId="21" applyNumberFormat="1" applyFont="1" applyBorder="1" applyAlignment="1">
      <alignment horizontal="center"/>
      <protection/>
    </xf>
    <xf numFmtId="3" fontId="11" fillId="0" borderId="1" xfId="21" applyNumberFormat="1" applyFont="1" applyFill="1" applyBorder="1" applyAlignment="1">
      <alignment horizontal="left"/>
      <protection/>
    </xf>
    <xf numFmtId="0" fontId="4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vertical="center"/>
      <protection/>
    </xf>
    <xf numFmtId="3" fontId="17" fillId="0" borderId="1" xfId="21" applyNumberFormat="1" applyFont="1" applyBorder="1" applyAlignment="1">
      <alignment vertical="center"/>
      <protection/>
    </xf>
    <xf numFmtId="0" fontId="3" fillId="0" borderId="1" xfId="21" applyFont="1" applyBorder="1" applyAlignment="1">
      <alignment horizontal="center"/>
      <protection/>
    </xf>
    <xf numFmtId="3" fontId="17" fillId="0" borderId="1" xfId="21" applyNumberFormat="1" applyFont="1" applyFill="1" applyBorder="1" applyAlignment="1">
      <alignment horizontal="center" vertical="center"/>
      <protection/>
    </xf>
    <xf numFmtId="3" fontId="17" fillId="0" borderId="1" xfId="21" applyNumberFormat="1" applyFont="1" applyFill="1" applyBorder="1" applyAlignment="1">
      <alignment horizontal="left"/>
      <protection/>
    </xf>
    <xf numFmtId="3" fontId="17" fillId="0" borderId="1" xfId="21" applyNumberFormat="1" applyFont="1" applyFill="1" applyBorder="1" applyAlignment="1">
      <alignment horizontal="center"/>
      <protection/>
    </xf>
    <xf numFmtId="3" fontId="17" fillId="0" borderId="1" xfId="21" applyNumberFormat="1" applyFont="1" applyFill="1" applyBorder="1" applyAlignment="1">
      <alignment/>
      <protection/>
    </xf>
    <xf numFmtId="3" fontId="17" fillId="2" borderId="1" xfId="21" applyNumberFormat="1" applyFont="1" applyFill="1" applyBorder="1" applyAlignment="1">
      <alignment horizontal="center" vertical="center"/>
      <protection/>
    </xf>
    <xf numFmtId="0" fontId="4" fillId="0" borderId="0" xfId="20" applyFont="1" applyBorder="1" applyAlignment="1">
      <alignment horizontal="right" vertical="center"/>
      <protection/>
    </xf>
    <xf numFmtId="0" fontId="19" fillId="0" borderId="27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20" fillId="0" borderId="0" xfId="19" applyFont="1" applyFill="1" applyBorder="1" applyAlignment="1">
      <alignment horizontal="right"/>
      <protection/>
    </xf>
    <xf numFmtId="3" fontId="21" fillId="0" borderId="6" xfId="24" applyNumberFormat="1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Normál 2" xfId="17"/>
    <cellStyle name="Normál_Bevételek_2012. I. félév" xfId="18"/>
    <cellStyle name="Normál_KVRENMUNKA" xfId="19"/>
    <cellStyle name="Normál_mérleg_összesítés2012_félév" xfId="20"/>
    <cellStyle name="Normál_Rendelet mellékletek 2008.jav." xfId="21"/>
    <cellStyle name="Normál_Rendelet mellékletekL" xfId="22"/>
    <cellStyle name="Normál_SEGEDLETEK" xfId="23"/>
    <cellStyle name="Normál_Végleges kv 2012" xfId="24"/>
    <cellStyle name="Currency" xfId="25"/>
    <cellStyle name="Currency [0]" xfId="26"/>
    <cellStyle name="Pénznem 2" xfId="27"/>
    <cellStyle name="Pénznem 3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4"/>
  <sheetViews>
    <sheetView workbookViewId="0" topLeftCell="B1">
      <selection activeCell="I10" sqref="I10:J10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1.25390625" style="1" customWidth="1"/>
    <col min="5" max="7" width="8.375" style="1" customWidth="1"/>
    <col min="8" max="8" width="0.74609375" style="1" customWidth="1"/>
    <col min="9" max="9" width="18.875" style="1" customWidth="1"/>
    <col min="10" max="10" width="14.375" style="1" customWidth="1"/>
    <col min="11" max="11" width="9.00390625" style="1" customWidth="1"/>
    <col min="12" max="13" width="8.375" style="1" customWidth="1"/>
    <col min="14" max="14" width="0.2421875" style="1" customWidth="1"/>
    <col min="15" max="16384" width="9.125" style="1" customWidth="1"/>
  </cols>
  <sheetData>
    <row r="1" spans="2:14" ht="18" customHeight="1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 customHeight="1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5" ht="12.75" customHeight="1">
      <c r="B5" s="3"/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  <c r="O5" s="4"/>
    </row>
    <row r="6" spans="2:15" ht="34.5" customHeight="1">
      <c r="B6" s="157" t="s">
        <v>8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4"/>
    </row>
    <row r="7" spans="2:15" ht="12.75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4"/>
    </row>
    <row r="8" spans="2:15" ht="12.75">
      <c r="B8" s="5">
        <v>1</v>
      </c>
      <c r="C8" s="158" t="s">
        <v>9</v>
      </c>
      <c r="D8" s="158"/>
      <c r="E8" s="6">
        <v>15170</v>
      </c>
      <c r="F8" s="6">
        <f aca="true" t="shared" si="0" ref="F8:F13">G8-E8</f>
        <v>0</v>
      </c>
      <c r="G8" s="6">
        <v>15170</v>
      </c>
      <c r="H8" s="7"/>
      <c r="I8" s="158" t="s">
        <v>10</v>
      </c>
      <c r="J8" s="158"/>
      <c r="K8" s="8">
        <v>27738</v>
      </c>
      <c r="L8" s="6">
        <f aca="true" t="shared" si="1" ref="L8:L16">M8-K8</f>
        <v>0</v>
      </c>
      <c r="M8" s="8">
        <v>27738</v>
      </c>
      <c r="N8" s="7"/>
      <c r="O8" s="4"/>
    </row>
    <row r="9" spans="2:15" ht="12.75">
      <c r="B9" s="5">
        <v>2</v>
      </c>
      <c r="C9" s="158" t="s">
        <v>11</v>
      </c>
      <c r="D9" s="158"/>
      <c r="E9" s="6">
        <v>4550</v>
      </c>
      <c r="F9" s="6">
        <f t="shared" si="0"/>
        <v>0</v>
      </c>
      <c r="G9" s="6">
        <v>4550</v>
      </c>
      <c r="H9" s="6"/>
      <c r="I9" s="158" t="s">
        <v>12</v>
      </c>
      <c r="J9" s="158"/>
      <c r="K9" s="8">
        <v>7017</v>
      </c>
      <c r="L9" s="6">
        <f t="shared" si="1"/>
        <v>0</v>
      </c>
      <c r="M9" s="8">
        <v>7017</v>
      </c>
      <c r="N9" s="7"/>
      <c r="O9" s="4"/>
    </row>
    <row r="10" spans="2:15" ht="12.75">
      <c r="B10" s="5">
        <v>3</v>
      </c>
      <c r="C10" s="159" t="s">
        <v>13</v>
      </c>
      <c r="D10" s="159"/>
      <c r="E10" s="6">
        <v>40249</v>
      </c>
      <c r="F10" s="6">
        <f t="shared" si="0"/>
        <v>9536</v>
      </c>
      <c r="G10" s="6">
        <v>49785</v>
      </c>
      <c r="H10" s="7"/>
      <c r="I10" s="158" t="s">
        <v>14</v>
      </c>
      <c r="J10" s="158"/>
      <c r="K10" s="8">
        <v>31223</v>
      </c>
      <c r="L10" s="6">
        <f t="shared" si="1"/>
        <v>0</v>
      </c>
      <c r="M10" s="8">
        <v>31223</v>
      </c>
      <c r="N10" s="7"/>
      <c r="O10" s="4"/>
    </row>
    <row r="11" spans="2:15" ht="12.75">
      <c r="B11" s="5">
        <v>4</v>
      </c>
      <c r="C11" s="159" t="s">
        <v>15</v>
      </c>
      <c r="D11" s="159"/>
      <c r="E11" s="6">
        <v>14138</v>
      </c>
      <c r="F11" s="6">
        <f t="shared" si="0"/>
        <v>0</v>
      </c>
      <c r="G11" s="6">
        <v>14138</v>
      </c>
      <c r="H11" s="7"/>
      <c r="I11" s="160" t="s">
        <v>16</v>
      </c>
      <c r="J11" s="160"/>
      <c r="K11" s="9">
        <v>9118</v>
      </c>
      <c r="L11" s="6">
        <f t="shared" si="1"/>
        <v>0</v>
      </c>
      <c r="M11" s="9">
        <v>9118</v>
      </c>
      <c r="N11" s="7">
        <v>5320</v>
      </c>
      <c r="O11" s="4"/>
    </row>
    <row r="12" spans="2:15" ht="12.75">
      <c r="B12" s="5">
        <v>5</v>
      </c>
      <c r="C12" s="159" t="s">
        <v>17</v>
      </c>
      <c r="D12" s="159"/>
      <c r="E12" s="6">
        <v>3690</v>
      </c>
      <c r="F12" s="6">
        <f t="shared" si="0"/>
        <v>0</v>
      </c>
      <c r="G12" s="6">
        <v>3690</v>
      </c>
      <c r="H12" s="7"/>
      <c r="I12" s="158" t="s">
        <v>18</v>
      </c>
      <c r="J12" s="158"/>
      <c r="K12" s="6">
        <v>0</v>
      </c>
      <c r="L12" s="6">
        <f t="shared" si="1"/>
        <v>0</v>
      </c>
      <c r="M12" s="6">
        <v>0</v>
      </c>
      <c r="N12" s="7"/>
      <c r="O12" s="4"/>
    </row>
    <row r="13" spans="2:15" ht="12.75">
      <c r="B13" s="5">
        <v>6</v>
      </c>
      <c r="C13" s="161" t="s">
        <v>19</v>
      </c>
      <c r="D13" s="161"/>
      <c r="E13" s="6">
        <v>3739</v>
      </c>
      <c r="F13" s="6">
        <f t="shared" si="0"/>
        <v>0</v>
      </c>
      <c r="G13" s="6">
        <v>3739</v>
      </c>
      <c r="H13" s="7"/>
      <c r="I13" s="159" t="s">
        <v>20</v>
      </c>
      <c r="J13" s="159"/>
      <c r="K13" s="9">
        <v>12569</v>
      </c>
      <c r="L13" s="6">
        <f t="shared" si="1"/>
        <v>0</v>
      </c>
      <c r="M13" s="9">
        <v>12569</v>
      </c>
      <c r="N13" s="8"/>
      <c r="O13" s="4"/>
    </row>
    <row r="14" spans="2:15" ht="12.75">
      <c r="B14" s="5">
        <v>7</v>
      </c>
      <c r="C14" s="161"/>
      <c r="D14" s="161"/>
      <c r="E14" s="6"/>
      <c r="F14" s="6"/>
      <c r="G14" s="6"/>
      <c r="H14" s="7"/>
      <c r="I14" s="162" t="s">
        <v>21</v>
      </c>
      <c r="J14" s="162"/>
      <c r="K14" s="9">
        <v>3407</v>
      </c>
      <c r="L14" s="6">
        <f t="shared" si="1"/>
        <v>0</v>
      </c>
      <c r="M14" s="9">
        <v>3407</v>
      </c>
      <c r="N14" s="8"/>
      <c r="O14" s="4"/>
    </row>
    <row r="15" spans="2:15" ht="12.75">
      <c r="B15" s="5">
        <v>8</v>
      </c>
      <c r="C15" s="163"/>
      <c r="D15" s="163"/>
      <c r="E15" s="10"/>
      <c r="F15" s="6"/>
      <c r="G15" s="10"/>
      <c r="H15" s="7"/>
      <c r="I15" s="162" t="s">
        <v>22</v>
      </c>
      <c r="J15" s="162"/>
      <c r="K15" s="11">
        <v>0</v>
      </c>
      <c r="L15" s="6">
        <f t="shared" si="1"/>
        <v>0</v>
      </c>
      <c r="M15" s="11">
        <v>0</v>
      </c>
      <c r="N15" s="7"/>
      <c r="O15" s="4"/>
    </row>
    <row r="16" spans="2:15" ht="12.75">
      <c r="B16" s="5">
        <v>9</v>
      </c>
      <c r="C16" s="163"/>
      <c r="D16" s="163"/>
      <c r="E16" s="12"/>
      <c r="F16" s="6"/>
      <c r="G16" s="12"/>
      <c r="H16" s="7"/>
      <c r="I16" s="159" t="s">
        <v>23</v>
      </c>
      <c r="J16" s="159"/>
      <c r="K16" s="9">
        <v>0</v>
      </c>
      <c r="L16" s="6">
        <f t="shared" si="1"/>
        <v>0</v>
      </c>
      <c r="M16" s="9">
        <v>0</v>
      </c>
      <c r="N16" s="7"/>
      <c r="O16" s="4"/>
    </row>
    <row r="17" spans="2:15" s="13" customFormat="1" ht="21" customHeight="1">
      <c r="B17" s="5">
        <v>10</v>
      </c>
      <c r="C17" s="164" t="s">
        <v>24</v>
      </c>
      <c r="D17" s="164"/>
      <c r="E17" s="14">
        <f>SUM(E8+E9+E10+E11+E12+E13+E14+E15+E16)</f>
        <v>81536</v>
      </c>
      <c r="F17" s="14">
        <f>SUM(F8+F9+F10+F11+F12+F13+F14+F15+F16)</f>
        <v>9536</v>
      </c>
      <c r="G17" s="14">
        <f>SUM(G8+G9+G10+G11+G12+G13+G14+G15+G16)</f>
        <v>91072</v>
      </c>
      <c r="H17" s="14"/>
      <c r="I17" s="165" t="s">
        <v>25</v>
      </c>
      <c r="J17" s="165"/>
      <c r="K17" s="15">
        <f>SUM(K8:K16)</f>
        <v>91072</v>
      </c>
      <c r="L17" s="15">
        <f>SUM(L8:L16)</f>
        <v>0</v>
      </c>
      <c r="M17" s="15">
        <f>SUM(M8:M16)</f>
        <v>91072</v>
      </c>
      <c r="N17" s="15">
        <f>SUM(N8:N16)</f>
        <v>5320</v>
      </c>
      <c r="O17" s="16"/>
    </row>
    <row r="18" spans="2:15" ht="12.75">
      <c r="B18" s="5">
        <v>11</v>
      </c>
      <c r="C18" s="166" t="s">
        <v>26</v>
      </c>
      <c r="D18" s="166"/>
      <c r="E18" s="17"/>
      <c r="F18" s="6"/>
      <c r="G18" s="17"/>
      <c r="H18" s="7"/>
      <c r="I18" s="166" t="s">
        <v>27</v>
      </c>
      <c r="J18" s="166"/>
      <c r="K18" s="17"/>
      <c r="L18" s="6"/>
      <c r="M18" s="17"/>
      <c r="N18" s="7"/>
      <c r="O18" s="4"/>
    </row>
    <row r="19" spans="2:15" ht="12.75">
      <c r="B19" s="5">
        <v>12</v>
      </c>
      <c r="C19" s="158" t="s">
        <v>28</v>
      </c>
      <c r="D19" s="158"/>
      <c r="E19" s="6">
        <v>4635</v>
      </c>
      <c r="F19" s="6">
        <f aca="true" t="shared" si="2" ref="F19:F24">G19-E19</f>
        <v>0</v>
      </c>
      <c r="G19" s="6">
        <v>4635</v>
      </c>
      <c r="H19" s="7"/>
      <c r="I19" s="158" t="s">
        <v>29</v>
      </c>
      <c r="J19" s="158"/>
      <c r="K19" s="6">
        <v>39129</v>
      </c>
      <c r="L19" s="6">
        <f aca="true" t="shared" si="3" ref="L19:L24">M19-K19</f>
        <v>0</v>
      </c>
      <c r="M19" s="6">
        <v>39129</v>
      </c>
      <c r="N19" s="7"/>
      <c r="O19" s="4"/>
    </row>
    <row r="20" spans="2:15" ht="12.75">
      <c r="B20" s="5">
        <v>13</v>
      </c>
      <c r="C20" s="159" t="s">
        <v>30</v>
      </c>
      <c r="D20" s="159"/>
      <c r="E20" s="6">
        <v>2700</v>
      </c>
      <c r="F20" s="6">
        <f t="shared" si="2"/>
        <v>0</v>
      </c>
      <c r="G20" s="6">
        <v>2700</v>
      </c>
      <c r="H20" s="7"/>
      <c r="I20" s="159" t="s">
        <v>31</v>
      </c>
      <c r="J20" s="159"/>
      <c r="K20" s="18">
        <v>5773</v>
      </c>
      <c r="L20" s="6">
        <f t="shared" si="3"/>
        <v>0</v>
      </c>
      <c r="M20" s="18">
        <v>5773</v>
      </c>
      <c r="N20" s="7"/>
      <c r="O20" s="4"/>
    </row>
    <row r="21" spans="2:15" ht="12.75">
      <c r="B21" s="5">
        <v>14</v>
      </c>
      <c r="C21" s="158" t="s">
        <v>32</v>
      </c>
      <c r="D21" s="158"/>
      <c r="E21" s="6">
        <v>0</v>
      </c>
      <c r="F21" s="6">
        <f t="shared" si="2"/>
        <v>0</v>
      </c>
      <c r="G21" s="6">
        <v>0</v>
      </c>
      <c r="H21" s="7"/>
      <c r="I21" s="158" t="s">
        <v>33</v>
      </c>
      <c r="J21" s="158"/>
      <c r="K21" s="6">
        <v>496</v>
      </c>
      <c r="L21" s="6">
        <f t="shared" si="3"/>
        <v>0</v>
      </c>
      <c r="M21" s="6">
        <v>496</v>
      </c>
      <c r="N21" s="7"/>
      <c r="O21" s="4"/>
    </row>
    <row r="22" spans="2:15" ht="12.75">
      <c r="B22" s="5">
        <v>15</v>
      </c>
      <c r="C22" s="158" t="s">
        <v>34</v>
      </c>
      <c r="D22" s="158"/>
      <c r="E22" s="6">
        <v>27369</v>
      </c>
      <c r="F22" s="6">
        <f t="shared" si="2"/>
        <v>0</v>
      </c>
      <c r="G22" s="6">
        <v>27369</v>
      </c>
      <c r="H22" s="7"/>
      <c r="I22" s="19" t="s">
        <v>35</v>
      </c>
      <c r="J22" s="20"/>
      <c r="K22" s="6">
        <v>0</v>
      </c>
      <c r="L22" s="6">
        <f t="shared" si="3"/>
        <v>0</v>
      </c>
      <c r="M22" s="6">
        <v>0</v>
      </c>
      <c r="N22" s="7"/>
      <c r="O22" s="4"/>
    </row>
    <row r="23" spans="2:15" ht="12.75">
      <c r="B23" s="5">
        <v>16</v>
      </c>
      <c r="C23" s="158" t="s">
        <v>36</v>
      </c>
      <c r="D23" s="158"/>
      <c r="E23" s="6">
        <v>13594</v>
      </c>
      <c r="F23" s="6">
        <f t="shared" si="2"/>
        <v>0</v>
      </c>
      <c r="G23" s="6">
        <v>13594</v>
      </c>
      <c r="H23" s="7"/>
      <c r="I23" s="159" t="s">
        <v>37</v>
      </c>
      <c r="J23" s="159"/>
      <c r="K23" s="6">
        <v>2900</v>
      </c>
      <c r="L23" s="6">
        <f t="shared" si="3"/>
        <v>0</v>
      </c>
      <c r="M23" s="6">
        <v>2900</v>
      </c>
      <c r="N23" s="7"/>
      <c r="O23" s="4"/>
    </row>
    <row r="24" spans="2:15" ht="12.75">
      <c r="B24" s="5">
        <v>17</v>
      </c>
      <c r="C24" s="158" t="s">
        <v>38</v>
      </c>
      <c r="D24" s="158"/>
      <c r="E24" s="6">
        <v>0</v>
      </c>
      <c r="F24" s="6">
        <f t="shared" si="2"/>
        <v>0</v>
      </c>
      <c r="G24" s="6">
        <v>0</v>
      </c>
      <c r="H24" s="7"/>
      <c r="I24" s="4"/>
      <c r="J24" s="4"/>
      <c r="K24" s="4"/>
      <c r="L24" s="6">
        <f t="shared" si="3"/>
        <v>0</v>
      </c>
      <c r="M24" s="4"/>
      <c r="N24" s="7"/>
      <c r="O24" s="4"/>
    </row>
    <row r="25" spans="2:15" ht="21" customHeight="1">
      <c r="B25" s="5">
        <v>18</v>
      </c>
      <c r="C25" s="167" t="s">
        <v>39</v>
      </c>
      <c r="D25" s="167"/>
      <c r="E25" s="21">
        <f>SUM(E19:E24)</f>
        <v>48298</v>
      </c>
      <c r="F25" s="21">
        <f>SUM(F19:F24)</f>
        <v>0</v>
      </c>
      <c r="G25" s="21">
        <f>SUM(G19:G24)</f>
        <v>48298</v>
      </c>
      <c r="H25" s="21"/>
      <c r="I25" s="167" t="s">
        <v>40</v>
      </c>
      <c r="J25" s="167"/>
      <c r="K25" s="15">
        <f>SUM(K19:K23)</f>
        <v>48298</v>
      </c>
      <c r="L25" s="15">
        <f>SUM(L19:L23)</f>
        <v>0</v>
      </c>
      <c r="M25" s="15">
        <f>SUM(M19:M23)</f>
        <v>48298</v>
      </c>
      <c r="N25" s="15">
        <f>SUM(N19:N24)</f>
        <v>0</v>
      </c>
      <c r="O25" s="4"/>
    </row>
    <row r="26" spans="2:15" ht="12.75" customHeight="1">
      <c r="B26" s="5">
        <v>19</v>
      </c>
      <c r="C26" s="168" t="s">
        <v>41</v>
      </c>
      <c r="D26" s="168"/>
      <c r="E26" s="22">
        <v>0</v>
      </c>
      <c r="F26" s="6">
        <f>G26-E26</f>
        <v>0</v>
      </c>
      <c r="G26" s="22">
        <v>0</v>
      </c>
      <c r="H26" s="22"/>
      <c r="I26" s="168" t="s">
        <v>41</v>
      </c>
      <c r="J26" s="168"/>
      <c r="K26" s="22">
        <v>0</v>
      </c>
      <c r="L26" s="6">
        <f>M26-K26</f>
        <v>0</v>
      </c>
      <c r="M26" s="22">
        <v>0</v>
      </c>
      <c r="N26" s="22">
        <v>0</v>
      </c>
      <c r="O26" s="4"/>
    </row>
    <row r="27" spans="2:15" ht="12.75" customHeight="1">
      <c r="B27" s="5">
        <v>20</v>
      </c>
      <c r="C27" s="169"/>
      <c r="D27" s="169"/>
      <c r="E27" s="23"/>
      <c r="F27" s="6"/>
      <c r="G27" s="23"/>
      <c r="H27" s="7"/>
      <c r="I27" s="169"/>
      <c r="J27" s="169"/>
      <c r="K27" s="23"/>
      <c r="L27" s="6"/>
      <c r="M27" s="23"/>
      <c r="N27" s="7"/>
      <c r="O27" s="4"/>
    </row>
    <row r="28" spans="2:15" ht="12.75">
      <c r="B28" s="5">
        <v>21</v>
      </c>
      <c r="C28" s="170" t="s">
        <v>42</v>
      </c>
      <c r="D28" s="170"/>
      <c r="E28" s="24"/>
      <c r="F28" s="6"/>
      <c r="G28" s="24"/>
      <c r="H28" s="24"/>
      <c r="I28" s="166" t="s">
        <v>43</v>
      </c>
      <c r="J28" s="166"/>
      <c r="K28" s="17"/>
      <c r="L28" s="6">
        <f>M28-K28</f>
        <v>0</v>
      </c>
      <c r="M28" s="17"/>
      <c r="N28" s="7"/>
      <c r="O28" s="4"/>
    </row>
    <row r="29" spans="2:15" ht="12.75">
      <c r="B29" s="5">
        <v>22</v>
      </c>
      <c r="C29" s="162" t="s">
        <v>44</v>
      </c>
      <c r="D29" s="162"/>
      <c r="E29" s="11">
        <v>9536</v>
      </c>
      <c r="F29" s="6">
        <f>G29-E29</f>
        <v>-9536</v>
      </c>
      <c r="G29" s="11">
        <v>0</v>
      </c>
      <c r="H29" s="8"/>
      <c r="I29" s="162" t="s">
        <v>45</v>
      </c>
      <c r="J29" s="162"/>
      <c r="K29" s="11">
        <v>0</v>
      </c>
      <c r="L29" s="6">
        <f>M29-K29</f>
        <v>0</v>
      </c>
      <c r="M29" s="11">
        <v>0</v>
      </c>
      <c r="N29" s="7">
        <v>0</v>
      </c>
      <c r="O29" s="4"/>
    </row>
    <row r="30" spans="2:15" ht="12.75">
      <c r="B30" s="5">
        <v>23</v>
      </c>
      <c r="C30" s="162" t="s">
        <v>46</v>
      </c>
      <c r="D30" s="162"/>
      <c r="E30" s="11">
        <v>0</v>
      </c>
      <c r="F30" s="6">
        <f>G30-E30</f>
        <v>0</v>
      </c>
      <c r="G30" s="11">
        <v>0</v>
      </c>
      <c r="H30" s="8"/>
      <c r="I30" s="162" t="s">
        <v>47</v>
      </c>
      <c r="J30" s="162"/>
      <c r="K30" s="11">
        <v>0</v>
      </c>
      <c r="L30" s="6">
        <f>M30-K30</f>
        <v>0</v>
      </c>
      <c r="M30" s="11">
        <v>0</v>
      </c>
      <c r="N30" s="7">
        <v>0</v>
      </c>
      <c r="O30" s="4"/>
    </row>
    <row r="31" spans="2:15" s="13" customFormat="1" ht="21" customHeight="1">
      <c r="B31" s="5">
        <v>24</v>
      </c>
      <c r="C31" s="171" t="s">
        <v>48</v>
      </c>
      <c r="D31" s="171"/>
      <c r="E31" s="25">
        <f>E17+E25+E26+E29+E30</f>
        <v>139370</v>
      </c>
      <c r="F31" s="25">
        <f>F17+F25+F26+F29+F30</f>
        <v>0</v>
      </c>
      <c r="G31" s="25">
        <f>G17+G25+G26+G29+G30</f>
        <v>139370</v>
      </c>
      <c r="H31" s="25"/>
      <c r="I31" s="171" t="s">
        <v>49</v>
      </c>
      <c r="J31" s="171"/>
      <c r="K31" s="25">
        <f>K17+K25+K26+K29+K30</f>
        <v>139370</v>
      </c>
      <c r="L31" s="25">
        <f>L17+L25+L26+L29+L30</f>
        <v>0</v>
      </c>
      <c r="M31" s="25">
        <f>M17+M25+M26+M29+M30</f>
        <v>139370</v>
      </c>
      <c r="N31" s="25">
        <f>N17+N25+N26+N29+N30</f>
        <v>5320</v>
      </c>
      <c r="O31" s="16"/>
    </row>
    <row r="32" spans="2:15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  <c r="O32" s="4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1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4:D24"/>
    <mergeCell ref="C25:D25"/>
    <mergeCell ref="I25:J25"/>
    <mergeCell ref="C26:D26"/>
    <mergeCell ref="I26:J26"/>
    <mergeCell ref="C21:D21"/>
    <mergeCell ref="I21:J21"/>
    <mergeCell ref="C22:D22"/>
    <mergeCell ref="C23:D23"/>
    <mergeCell ref="I23:J23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M5:M7"/>
    <mergeCell ref="N5:N7"/>
    <mergeCell ref="B6:B7"/>
    <mergeCell ref="C8:D8"/>
    <mergeCell ref="I8:J8"/>
    <mergeCell ref="H5:H7"/>
    <mergeCell ref="I5:J7"/>
    <mergeCell ref="K5:K7"/>
    <mergeCell ref="L5:L7"/>
    <mergeCell ref="C5:D7"/>
    <mergeCell ref="E5:E7"/>
    <mergeCell ref="F5:F7"/>
    <mergeCell ref="G5:G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workbookViewId="0" topLeftCell="A1">
      <selection activeCell="E31" sqref="E31:E32"/>
    </sheetView>
  </sheetViews>
  <sheetFormatPr defaultColWidth="9.00390625" defaultRowHeight="12.75"/>
  <cols>
    <col min="1" max="2" width="3.375" style="29" customWidth="1"/>
    <col min="3" max="3" width="44.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13" ht="12.75">
      <c r="A1" s="153" t="s">
        <v>50</v>
      </c>
      <c r="B1" s="153"/>
      <c r="C1" s="153"/>
      <c r="D1" s="153"/>
      <c r="E1" s="153"/>
      <c r="F1" s="153"/>
      <c r="G1" s="31"/>
      <c r="H1" s="31"/>
      <c r="I1" s="31"/>
      <c r="J1" s="31"/>
      <c r="K1" s="31"/>
      <c r="L1" s="31"/>
      <c r="M1" s="31"/>
    </row>
    <row r="2" spans="1:6" ht="26.25" customHeight="1">
      <c r="A2" s="172" t="s">
        <v>51</v>
      </c>
      <c r="B2" s="172"/>
      <c r="C2" s="172"/>
      <c r="D2" s="172"/>
      <c r="E2" s="172"/>
      <c r="F2" s="172"/>
    </row>
    <row r="3" spans="2:6" ht="12" customHeight="1">
      <c r="B3" s="33"/>
      <c r="D3" s="34"/>
      <c r="E3" s="34"/>
      <c r="F3" s="35" t="s">
        <v>52</v>
      </c>
    </row>
    <row r="4" spans="1:8" ht="36.75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  <c r="H4" s="40"/>
    </row>
    <row r="5" spans="1:5" ht="12" customHeight="1">
      <c r="A5" s="41" t="s">
        <v>55</v>
      </c>
      <c r="B5" s="42"/>
      <c r="C5" s="41" t="s">
        <v>56</v>
      </c>
      <c r="D5" s="30"/>
      <c r="E5" s="43"/>
    </row>
    <row r="6" spans="1:6" ht="12" customHeight="1">
      <c r="A6" s="44"/>
      <c r="B6" s="45" t="s">
        <v>57</v>
      </c>
      <c r="C6" s="41" t="s">
        <v>58</v>
      </c>
      <c r="D6" s="43">
        <v>15170</v>
      </c>
      <c r="E6" s="43">
        <f>F6-D6</f>
        <v>0</v>
      </c>
      <c r="F6" s="43">
        <v>15170</v>
      </c>
    </row>
    <row r="7" spans="1:6" ht="12" customHeight="1">
      <c r="A7" s="46"/>
      <c r="B7" s="47" t="s">
        <v>59</v>
      </c>
      <c r="C7" s="41" t="s">
        <v>60</v>
      </c>
      <c r="D7" s="48"/>
      <c r="E7" s="43"/>
      <c r="F7" s="48"/>
    </row>
    <row r="8" spans="1:6" ht="12" customHeight="1">
      <c r="A8" s="44"/>
      <c r="B8" s="45"/>
      <c r="C8" s="36" t="s">
        <v>61</v>
      </c>
      <c r="D8" s="48"/>
      <c r="E8" s="43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67</v>
      </c>
      <c r="D14" s="48"/>
      <c r="E14" s="48"/>
      <c r="F14" s="48"/>
    </row>
    <row r="15" spans="1:6" ht="12" customHeight="1">
      <c r="A15" s="46"/>
      <c r="B15" s="47"/>
      <c r="C15" s="36" t="s">
        <v>68</v>
      </c>
      <c r="D15" s="51">
        <v>1760</v>
      </c>
      <c r="E15" s="50">
        <f>F15-D15</f>
        <v>0</v>
      </c>
      <c r="F15" s="51">
        <v>1760</v>
      </c>
    </row>
    <row r="16" spans="1:6" ht="12" customHeight="1">
      <c r="A16" s="46"/>
      <c r="B16" s="47"/>
      <c r="C16" s="36" t="s">
        <v>69</v>
      </c>
      <c r="D16" s="43">
        <f>SUM(D15,D13)</f>
        <v>7210</v>
      </c>
      <c r="E16" s="43">
        <f>SUM(E15,E13)</f>
        <v>0</v>
      </c>
      <c r="F16" s="43">
        <f>SUM(F15,F13)</f>
        <v>7210</v>
      </c>
    </row>
    <row r="17" spans="1:6" ht="12" customHeight="1">
      <c r="A17" s="46"/>
      <c r="B17" s="47"/>
      <c r="C17" s="36" t="s">
        <v>70</v>
      </c>
      <c r="D17" s="43">
        <v>40</v>
      </c>
      <c r="E17" s="43">
        <f>F17-D17</f>
        <v>0</v>
      </c>
      <c r="F17" s="43">
        <v>40</v>
      </c>
    </row>
    <row r="18" spans="1:6" ht="12" customHeight="1">
      <c r="A18" s="46"/>
      <c r="B18" s="47"/>
      <c r="C18" s="41" t="s">
        <v>71</v>
      </c>
      <c r="D18" s="43">
        <f>SUM(D16:D17)</f>
        <v>7250</v>
      </c>
      <c r="E18" s="43">
        <f>F18-D18</f>
        <v>0</v>
      </c>
      <c r="F18" s="43">
        <f>SUM(F16:F17)</f>
        <v>7250</v>
      </c>
    </row>
    <row r="19" spans="1:6" ht="12" customHeight="1">
      <c r="A19" s="52" t="s">
        <v>72</v>
      </c>
      <c r="B19" s="47" t="s">
        <v>73</v>
      </c>
      <c r="C19" s="41" t="s">
        <v>74</v>
      </c>
      <c r="D19" s="48"/>
      <c r="E19" s="43">
        <f>F19-D19</f>
        <v>0</v>
      </c>
      <c r="F19" s="48"/>
    </row>
    <row r="20" spans="1:9" ht="12" customHeight="1">
      <c r="A20" s="46"/>
      <c r="B20" s="47"/>
      <c r="C20" s="36" t="s">
        <v>75</v>
      </c>
      <c r="D20" s="48">
        <v>39989</v>
      </c>
      <c r="E20" s="48">
        <f>F20-D20</f>
        <v>0</v>
      </c>
      <c r="F20" s="48">
        <v>39989</v>
      </c>
      <c r="G20" s="48"/>
      <c r="H20" s="48"/>
      <c r="I20" s="53"/>
    </row>
    <row r="21" spans="1:9" ht="12" customHeight="1">
      <c r="A21" s="46"/>
      <c r="B21" s="47"/>
      <c r="C21" s="36" t="s">
        <v>76</v>
      </c>
      <c r="D21" s="48"/>
      <c r="E21" s="48"/>
      <c r="F21" s="48"/>
      <c r="G21" s="48"/>
      <c r="H21" s="48"/>
      <c r="I21" s="53"/>
    </row>
    <row r="22" spans="1:9" ht="12" customHeight="1">
      <c r="A22" s="46"/>
      <c r="B22" s="47"/>
      <c r="C22" s="36" t="s">
        <v>77</v>
      </c>
      <c r="D22" s="48">
        <v>260</v>
      </c>
      <c r="E22" s="48">
        <f>F22-D22</f>
        <v>0</v>
      </c>
      <c r="F22" s="48">
        <v>260</v>
      </c>
      <c r="G22" s="48"/>
      <c r="H22" s="53"/>
      <c r="I22" s="53"/>
    </row>
    <row r="23" spans="1:9" ht="12" customHeight="1">
      <c r="A23" s="46"/>
      <c r="B23" s="47"/>
      <c r="C23" s="36" t="s">
        <v>78</v>
      </c>
      <c r="D23" s="48"/>
      <c r="E23" s="48"/>
      <c r="F23" s="48"/>
      <c r="G23" s="48"/>
      <c r="H23" s="48"/>
      <c r="I23" s="53"/>
    </row>
    <row r="24" spans="1:9" ht="12" customHeight="1">
      <c r="A24" s="46"/>
      <c r="B24" s="47"/>
      <c r="C24" s="36" t="s">
        <v>79</v>
      </c>
      <c r="D24" s="48">
        <v>0</v>
      </c>
      <c r="E24" s="48">
        <f>F24-D24</f>
        <v>9536</v>
      </c>
      <c r="F24" s="48">
        <v>9536</v>
      </c>
      <c r="G24" s="48"/>
      <c r="H24" s="48"/>
      <c r="I24" s="53"/>
    </row>
    <row r="25" spans="1:9" ht="12" customHeight="1">
      <c r="A25" s="46"/>
      <c r="B25" s="47"/>
      <c r="C25" s="41" t="s">
        <v>80</v>
      </c>
      <c r="D25" s="54">
        <f>SUM(D20:D24)</f>
        <v>40249</v>
      </c>
      <c r="E25" s="43">
        <f>F25-D25</f>
        <v>9536</v>
      </c>
      <c r="F25" s="54">
        <f>SUM(F20:F24)</f>
        <v>49785</v>
      </c>
      <c r="G25" s="43"/>
      <c r="H25" s="43"/>
      <c r="I25" s="53"/>
    </row>
    <row r="26" spans="1:9" ht="12" customHeight="1">
      <c r="A26" s="52" t="s">
        <v>81</v>
      </c>
      <c r="B26" s="55"/>
      <c r="C26" s="41" t="s">
        <v>82</v>
      </c>
      <c r="D26" s="48"/>
      <c r="E26" s="48"/>
      <c r="F26" s="48"/>
      <c r="G26" s="53"/>
      <c r="H26" s="53"/>
      <c r="I26" s="53"/>
    </row>
    <row r="27" spans="1:9" ht="12" customHeight="1">
      <c r="A27" s="52"/>
      <c r="B27" s="55"/>
      <c r="C27" s="36" t="s">
        <v>83</v>
      </c>
      <c r="D27" s="48">
        <v>4635</v>
      </c>
      <c r="E27" s="48">
        <f>F27-D27</f>
        <v>0</v>
      </c>
      <c r="F27" s="48">
        <v>4635</v>
      </c>
      <c r="G27" s="53"/>
      <c r="H27" s="53"/>
      <c r="I27" s="53"/>
    </row>
    <row r="28" spans="1:6" ht="12" customHeight="1">
      <c r="A28" s="52" t="s">
        <v>84</v>
      </c>
      <c r="B28" s="55"/>
      <c r="C28" s="41" t="s">
        <v>85</v>
      </c>
      <c r="D28" s="48"/>
      <c r="E28" s="48"/>
      <c r="F28" s="48"/>
    </row>
    <row r="29" spans="1:6" ht="12" customHeight="1">
      <c r="A29" s="46"/>
      <c r="B29" s="47" t="s">
        <v>57</v>
      </c>
      <c r="C29" s="36" t="s">
        <v>86</v>
      </c>
      <c r="D29" s="48"/>
      <c r="E29" s="48"/>
      <c r="F29" s="48"/>
    </row>
    <row r="30" spans="1:6" ht="12" customHeight="1">
      <c r="A30" s="46"/>
      <c r="B30" s="47"/>
      <c r="C30" s="36" t="s">
        <v>87</v>
      </c>
      <c r="D30" s="48"/>
      <c r="E30" s="48"/>
      <c r="F30" s="48"/>
    </row>
    <row r="31" spans="1:6" ht="12" customHeight="1">
      <c r="A31" s="46"/>
      <c r="B31" s="47"/>
      <c r="C31" s="56" t="s">
        <v>88</v>
      </c>
      <c r="D31" s="48">
        <v>3604</v>
      </c>
      <c r="E31" s="48">
        <f aca="true" t="shared" si="0" ref="E31:E38">F31-D31</f>
        <v>0</v>
      </c>
      <c r="F31" s="48">
        <v>3604</v>
      </c>
    </row>
    <row r="32" spans="1:6" ht="12" customHeight="1">
      <c r="A32" s="46"/>
      <c r="B32" s="47"/>
      <c r="C32" s="56" t="s">
        <v>89</v>
      </c>
      <c r="D32" s="48">
        <v>0</v>
      </c>
      <c r="E32" s="48">
        <f t="shared" si="0"/>
        <v>0</v>
      </c>
      <c r="F32" s="48">
        <v>0</v>
      </c>
    </row>
    <row r="33" spans="1:6" ht="12" customHeight="1">
      <c r="A33" s="46"/>
      <c r="B33" s="47"/>
      <c r="C33" s="56" t="s">
        <v>90</v>
      </c>
      <c r="D33" s="48">
        <v>0</v>
      </c>
      <c r="E33" s="48">
        <f t="shared" si="0"/>
        <v>0</v>
      </c>
      <c r="F33" s="48">
        <v>0</v>
      </c>
    </row>
    <row r="34" spans="1:6" ht="12" customHeight="1">
      <c r="A34" s="46"/>
      <c r="B34" s="47"/>
      <c r="C34" s="56" t="s">
        <v>91</v>
      </c>
      <c r="D34" s="48">
        <v>0</v>
      </c>
      <c r="E34" s="48">
        <f t="shared" si="0"/>
        <v>0</v>
      </c>
      <c r="F34" s="48">
        <v>0</v>
      </c>
    </row>
    <row r="35" spans="1:6" ht="12" customHeight="1">
      <c r="A35" s="46"/>
      <c r="B35" s="47"/>
      <c r="C35" s="56" t="s">
        <v>92</v>
      </c>
      <c r="D35" s="48">
        <v>0</v>
      </c>
      <c r="E35" s="48">
        <f t="shared" si="0"/>
        <v>0</v>
      </c>
      <c r="F35" s="48">
        <v>0</v>
      </c>
    </row>
    <row r="36" spans="1:6" ht="12" customHeight="1">
      <c r="A36" s="46"/>
      <c r="B36" s="47"/>
      <c r="C36" s="56" t="s">
        <v>93</v>
      </c>
      <c r="D36" s="48">
        <v>0</v>
      </c>
      <c r="E36" s="48">
        <f t="shared" si="0"/>
        <v>0</v>
      </c>
      <c r="F36" s="48">
        <v>0</v>
      </c>
    </row>
    <row r="37" spans="1:6" ht="12" customHeight="1">
      <c r="A37" s="46"/>
      <c r="B37" s="47"/>
      <c r="C37" s="56" t="s">
        <v>94</v>
      </c>
      <c r="D37" s="48">
        <f>SUM(D31:D36)</f>
        <v>3604</v>
      </c>
      <c r="E37" s="48">
        <f t="shared" si="0"/>
        <v>0</v>
      </c>
      <c r="F37" s="48">
        <f>SUM(F31:F36)</f>
        <v>3604</v>
      </c>
    </row>
    <row r="38" spans="1:6" ht="12" customHeight="1">
      <c r="A38" s="46"/>
      <c r="B38" s="47"/>
      <c r="C38" s="36" t="s">
        <v>95</v>
      </c>
      <c r="D38" s="48">
        <v>7135</v>
      </c>
      <c r="E38" s="48">
        <f t="shared" si="0"/>
        <v>0</v>
      </c>
      <c r="F38" s="48">
        <v>7135</v>
      </c>
    </row>
    <row r="39" spans="1:6" ht="12" customHeight="1">
      <c r="A39" s="46"/>
      <c r="B39" s="47"/>
      <c r="C39" s="36" t="s">
        <v>96</v>
      </c>
      <c r="D39" s="43"/>
      <c r="E39" s="48"/>
      <c r="F39" s="43"/>
    </row>
    <row r="40" spans="1:6" ht="12" customHeight="1">
      <c r="A40" s="46"/>
      <c r="B40" s="47"/>
      <c r="C40" s="44" t="s">
        <v>97</v>
      </c>
      <c r="D40" s="48">
        <v>2719</v>
      </c>
      <c r="E40" s="48">
        <f>F40-D40</f>
        <v>0</v>
      </c>
      <c r="F40" s="48">
        <v>2719</v>
      </c>
    </row>
    <row r="41" spans="1:6" ht="12" customHeight="1">
      <c r="A41" s="52"/>
      <c r="B41" s="55"/>
      <c r="C41" s="56" t="s">
        <v>98</v>
      </c>
      <c r="D41" s="48">
        <v>680</v>
      </c>
      <c r="E41" s="48">
        <f>F41-D41</f>
        <v>0</v>
      </c>
      <c r="F41" s="48">
        <v>680</v>
      </c>
    </row>
    <row r="42" spans="1:6" ht="12" customHeight="1">
      <c r="A42" s="46"/>
      <c r="B42" s="47"/>
      <c r="C42" s="44" t="s">
        <v>99</v>
      </c>
      <c r="D42" s="48">
        <v>0</v>
      </c>
      <c r="E42" s="48">
        <f>F42-D42</f>
        <v>0</v>
      </c>
      <c r="F42" s="48">
        <v>0</v>
      </c>
    </row>
    <row r="43" spans="1:6" ht="12" customHeight="1">
      <c r="A43" s="46"/>
      <c r="B43" s="47"/>
      <c r="C43" s="44" t="s">
        <v>100</v>
      </c>
      <c r="D43" s="48"/>
      <c r="E43" s="48"/>
      <c r="F43" s="48"/>
    </row>
    <row r="44" spans="1:6" ht="12" customHeight="1">
      <c r="A44" s="46"/>
      <c r="B44" s="47"/>
      <c r="C44" s="36" t="s">
        <v>101</v>
      </c>
      <c r="D44" s="43">
        <f>SUM(D37+D38+D40+D41+D42+D43)</f>
        <v>14138</v>
      </c>
      <c r="E44" s="48">
        <f aca="true" t="shared" si="1" ref="E44:E49">F44-D44</f>
        <v>0</v>
      </c>
      <c r="F44" s="43">
        <f>SUM(F37+F38+F40+F41+F42+F43)</f>
        <v>14138</v>
      </c>
    </row>
    <row r="45" spans="1:6" ht="12" customHeight="1">
      <c r="A45" s="46"/>
      <c r="B45" s="47" t="s">
        <v>59</v>
      </c>
      <c r="C45" s="36" t="s">
        <v>102</v>
      </c>
      <c r="D45" s="48">
        <v>27369</v>
      </c>
      <c r="E45" s="48">
        <f t="shared" si="1"/>
        <v>0</v>
      </c>
      <c r="F45" s="48">
        <v>27369</v>
      </c>
    </row>
    <row r="46" spans="1:6" ht="12" customHeight="1">
      <c r="A46" s="46"/>
      <c r="B46" s="47" t="s">
        <v>73</v>
      </c>
      <c r="C46" s="36" t="s">
        <v>103</v>
      </c>
      <c r="D46" s="48">
        <v>3690</v>
      </c>
      <c r="E46" s="48">
        <f t="shared" si="1"/>
        <v>0</v>
      </c>
      <c r="F46" s="48">
        <v>3690</v>
      </c>
    </row>
    <row r="47" spans="1:6" ht="12" customHeight="1">
      <c r="A47" s="36"/>
      <c r="B47" s="37" t="s">
        <v>104</v>
      </c>
      <c r="C47" s="36" t="s">
        <v>105</v>
      </c>
      <c r="D47" s="48">
        <v>4830</v>
      </c>
      <c r="E47" s="48">
        <f t="shared" si="1"/>
        <v>0</v>
      </c>
      <c r="F47" s="48">
        <v>4830</v>
      </c>
    </row>
    <row r="48" spans="1:6" ht="12" customHeight="1">
      <c r="A48" s="36"/>
      <c r="B48" s="37" t="s">
        <v>106</v>
      </c>
      <c r="C48" s="36" t="s">
        <v>107</v>
      </c>
      <c r="D48" s="48">
        <v>8764</v>
      </c>
      <c r="E48" s="48">
        <f t="shared" si="1"/>
        <v>0</v>
      </c>
      <c r="F48" s="48">
        <v>8764</v>
      </c>
    </row>
    <row r="49" spans="1:8" ht="12" customHeight="1">
      <c r="A49" s="36"/>
      <c r="B49" s="37"/>
      <c r="C49" s="36" t="s">
        <v>108</v>
      </c>
      <c r="D49" s="43">
        <f>SUM(D44:D48)</f>
        <v>58791</v>
      </c>
      <c r="E49" s="48">
        <f t="shared" si="1"/>
        <v>0</v>
      </c>
      <c r="F49" s="43">
        <f>SUM(F44:F48)</f>
        <v>58791</v>
      </c>
      <c r="H49" s="57"/>
    </row>
    <row r="50" spans="1:6" ht="12" customHeight="1">
      <c r="A50" s="36"/>
      <c r="B50" s="37"/>
      <c r="C50" s="36" t="s">
        <v>109</v>
      </c>
      <c r="D50" s="48"/>
      <c r="E50" s="48"/>
      <c r="F50" s="48"/>
    </row>
    <row r="51" spans="1:6" ht="12" customHeight="1">
      <c r="A51" s="36"/>
      <c r="B51" s="37"/>
      <c r="C51" s="36" t="s">
        <v>110</v>
      </c>
      <c r="D51" s="48"/>
      <c r="E51" s="48"/>
      <c r="F51" s="48"/>
    </row>
    <row r="52" spans="1:6" ht="12" customHeight="1">
      <c r="A52" s="36"/>
      <c r="B52" s="37"/>
      <c r="C52" s="36" t="s">
        <v>111</v>
      </c>
      <c r="D52" s="43">
        <f>SUM(D6+D16+D25+D49+D50+D17+D51+D27)</f>
        <v>126095</v>
      </c>
      <c r="E52" s="43">
        <f>F52-D52</f>
        <v>9536</v>
      </c>
      <c r="F52" s="43">
        <f>SUM(F6+F16+F25+F49+F50+F17+F51+F27)</f>
        <v>135631</v>
      </c>
    </row>
    <row r="53" spans="1:6" ht="12" customHeight="1">
      <c r="A53" s="36"/>
      <c r="B53" s="37"/>
      <c r="C53" s="41" t="s">
        <v>112</v>
      </c>
      <c r="D53" s="48"/>
      <c r="E53" s="43"/>
      <c r="F53" s="48"/>
    </row>
    <row r="54" spans="1:6" ht="12" customHeight="1">
      <c r="A54" s="36"/>
      <c r="B54" s="37"/>
      <c r="C54" s="36" t="s">
        <v>113</v>
      </c>
      <c r="D54" s="48">
        <v>3739</v>
      </c>
      <c r="E54" s="48">
        <f>F54-D54</f>
        <v>0</v>
      </c>
      <c r="F54" s="48">
        <v>3739</v>
      </c>
    </row>
    <row r="55" spans="1:6" ht="12" customHeight="1">
      <c r="A55" s="36"/>
      <c r="B55" s="37"/>
      <c r="C55" s="36" t="s">
        <v>114</v>
      </c>
      <c r="D55" s="48">
        <v>9536</v>
      </c>
      <c r="E55" s="48">
        <f>F55-D55</f>
        <v>-9536</v>
      </c>
      <c r="F55" s="48">
        <v>0</v>
      </c>
    </row>
    <row r="56" spans="1:6" ht="12" customHeight="1">
      <c r="A56" s="36"/>
      <c r="B56" s="37"/>
      <c r="C56" s="36" t="s">
        <v>115</v>
      </c>
      <c r="D56" s="48"/>
      <c r="E56" s="43"/>
      <c r="F56" s="48"/>
    </row>
    <row r="57" spans="2:6" ht="12" customHeight="1">
      <c r="B57" s="33"/>
      <c r="C57" s="41" t="s">
        <v>116</v>
      </c>
      <c r="D57" s="43">
        <f>SUM(D52:D56)</f>
        <v>139370</v>
      </c>
      <c r="E57" s="43">
        <f>F57-D57</f>
        <v>0</v>
      </c>
      <c r="F57" s="43">
        <f>SUM(F52:F56)</f>
        <v>139370</v>
      </c>
    </row>
    <row r="58" spans="2:6" ht="12.75">
      <c r="B58" s="33"/>
      <c r="E58" s="48"/>
      <c r="F58" s="58"/>
    </row>
    <row r="59" spans="2:6" ht="12.75">
      <c r="B59" s="33"/>
      <c r="E59" s="59"/>
      <c r="F59" s="60"/>
    </row>
    <row r="60" spans="2:6" ht="12.75">
      <c r="B60" s="33"/>
      <c r="E60" s="59"/>
      <c r="F60" s="60"/>
    </row>
    <row r="61" spans="2:6" ht="12.75">
      <c r="B61" s="33"/>
      <c r="E61" s="59"/>
      <c r="F61" s="60"/>
    </row>
    <row r="62" spans="3:5" ht="12.75">
      <c r="C62" s="61"/>
      <c r="D62" s="57"/>
      <c r="E62" s="53"/>
    </row>
    <row r="63" spans="3:5" ht="12.75">
      <c r="C63" s="61"/>
      <c r="D63" s="57"/>
      <c r="E63" s="53"/>
    </row>
    <row r="64" spans="4:5" ht="12.75">
      <c r="D64" s="57"/>
      <c r="E64" s="57"/>
    </row>
    <row r="65" spans="4:5" ht="12.75">
      <c r="D65" s="57"/>
      <c r="E65" s="53"/>
    </row>
    <row r="66" spans="3:5" ht="12.75">
      <c r="C66" s="61"/>
      <c r="D66" s="57"/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N34"/>
  <sheetViews>
    <sheetView workbookViewId="0" topLeftCell="B1">
      <selection activeCell="I11" sqref="I11:J1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22.00390625" style="1" customWidth="1"/>
    <col min="5" max="5" width="9.625" style="1" customWidth="1"/>
    <col min="6" max="6" width="9.375" style="1" customWidth="1"/>
    <col min="7" max="7" width="9.125" style="1" customWidth="1"/>
    <col min="8" max="8" width="0.37109375" style="1" customWidth="1"/>
    <col min="9" max="9" width="18.875" style="1" customWidth="1"/>
    <col min="10" max="10" width="14.875" style="1" customWidth="1"/>
    <col min="11" max="11" width="8.75390625" style="1" customWidth="1"/>
    <col min="12" max="12" width="8.625" style="1" customWidth="1"/>
    <col min="13" max="13" width="9.625" style="1" customWidth="1"/>
    <col min="14" max="14" width="0.37109375" style="1" customWidth="1"/>
    <col min="15" max="16384" width="9.125" style="1" customWidth="1"/>
  </cols>
  <sheetData>
    <row r="1" spans="2:14" ht="18.75" customHeight="1">
      <c r="B1" s="153" t="s">
        <v>117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4" ht="15.75">
      <c r="B2" s="154" t="s">
        <v>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2:14" ht="15.75">
      <c r="B3" s="154" t="s">
        <v>118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3:14" ht="12.75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</row>
    <row r="5" spans="2:14" ht="12.75" customHeight="1">
      <c r="B5" s="157" t="s">
        <v>8</v>
      </c>
      <c r="C5" s="156" t="s">
        <v>3</v>
      </c>
      <c r="D5" s="156"/>
      <c r="E5" s="156" t="s">
        <v>4</v>
      </c>
      <c r="F5" s="156" t="s">
        <v>5</v>
      </c>
      <c r="G5" s="156" t="s">
        <v>6</v>
      </c>
      <c r="H5" s="156"/>
      <c r="I5" s="156" t="s">
        <v>7</v>
      </c>
      <c r="J5" s="156"/>
      <c r="K5" s="156" t="s">
        <v>4</v>
      </c>
      <c r="L5" s="156" t="s">
        <v>5</v>
      </c>
      <c r="M5" s="156" t="s">
        <v>6</v>
      </c>
      <c r="N5" s="156"/>
    </row>
    <row r="6" spans="2:14" ht="12.75" customHeight="1">
      <c r="B6" s="157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2:14" ht="34.5" customHeight="1">
      <c r="B7" s="157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</row>
    <row r="8" spans="2:14" ht="12.75">
      <c r="B8" s="10">
        <v>1</v>
      </c>
      <c r="C8" s="173" t="s">
        <v>119</v>
      </c>
      <c r="D8" s="173"/>
      <c r="E8" s="62"/>
      <c r="F8" s="62"/>
      <c r="G8" s="62"/>
      <c r="H8" s="63"/>
      <c r="I8" s="173" t="s">
        <v>120</v>
      </c>
      <c r="J8" s="173"/>
      <c r="K8" s="62"/>
      <c r="L8" s="62"/>
      <c r="M8" s="62"/>
      <c r="N8" s="63"/>
    </row>
    <row r="9" spans="2:14" ht="12.75" customHeight="1">
      <c r="B9" s="10">
        <v>2</v>
      </c>
      <c r="C9" s="174" t="s">
        <v>9</v>
      </c>
      <c r="D9" s="174"/>
      <c r="E9" s="64">
        <v>3745</v>
      </c>
      <c r="F9" s="64">
        <f aca="true" t="shared" si="0" ref="F9:F16">G9-E9</f>
        <v>0</v>
      </c>
      <c r="G9" s="64">
        <v>3745</v>
      </c>
      <c r="H9" s="63"/>
      <c r="I9" s="174" t="s">
        <v>10</v>
      </c>
      <c r="J9" s="174"/>
      <c r="K9" s="64">
        <v>11562</v>
      </c>
      <c r="L9" s="64">
        <f aca="true" t="shared" si="1" ref="L9:L31">M9-K9</f>
        <v>0</v>
      </c>
      <c r="M9" s="64">
        <v>11562</v>
      </c>
      <c r="N9" s="63"/>
    </row>
    <row r="10" spans="2:14" ht="12.75">
      <c r="B10" s="10">
        <v>3</v>
      </c>
      <c r="C10" s="174" t="s">
        <v>11</v>
      </c>
      <c r="D10" s="174"/>
      <c r="E10" s="64">
        <v>4550</v>
      </c>
      <c r="F10" s="64">
        <f t="shared" si="0"/>
        <v>0</v>
      </c>
      <c r="G10" s="64">
        <v>4550</v>
      </c>
      <c r="H10" s="64"/>
      <c r="I10" s="174" t="s">
        <v>12</v>
      </c>
      <c r="J10" s="174"/>
      <c r="K10" s="64">
        <v>2652</v>
      </c>
      <c r="L10" s="64">
        <f t="shared" si="1"/>
        <v>0</v>
      </c>
      <c r="M10" s="64">
        <v>2652</v>
      </c>
      <c r="N10" s="63"/>
    </row>
    <row r="11" spans="2:14" ht="12.75">
      <c r="B11" s="10">
        <v>4</v>
      </c>
      <c r="C11" s="175" t="s">
        <v>13</v>
      </c>
      <c r="D11" s="175"/>
      <c r="E11" s="64">
        <v>40249</v>
      </c>
      <c r="F11" s="64">
        <f t="shared" si="0"/>
        <v>9536</v>
      </c>
      <c r="G11" s="64">
        <v>49785</v>
      </c>
      <c r="H11" s="63"/>
      <c r="I11" s="174" t="s">
        <v>14</v>
      </c>
      <c r="J11" s="174"/>
      <c r="K11" s="64">
        <v>14328</v>
      </c>
      <c r="L11" s="64">
        <f t="shared" si="1"/>
        <v>0</v>
      </c>
      <c r="M11" s="64">
        <v>14328</v>
      </c>
      <c r="N11" s="63"/>
    </row>
    <row r="12" spans="2:14" ht="12.75">
      <c r="B12" s="10">
        <v>5</v>
      </c>
      <c r="C12" s="175" t="s">
        <v>15</v>
      </c>
      <c r="D12" s="175"/>
      <c r="E12" s="64">
        <v>14138</v>
      </c>
      <c r="F12" s="64">
        <f t="shared" si="0"/>
        <v>0</v>
      </c>
      <c r="G12" s="64">
        <v>14138</v>
      </c>
      <c r="H12" s="63"/>
      <c r="I12" s="176" t="s">
        <v>16</v>
      </c>
      <c r="J12" s="176"/>
      <c r="K12" s="65">
        <v>9118</v>
      </c>
      <c r="L12" s="64">
        <f t="shared" si="1"/>
        <v>0</v>
      </c>
      <c r="M12" s="65">
        <v>9118</v>
      </c>
      <c r="N12" s="63"/>
    </row>
    <row r="13" spans="2:14" ht="12.75">
      <c r="B13" s="10">
        <v>6</v>
      </c>
      <c r="C13" s="175" t="s">
        <v>17</v>
      </c>
      <c r="D13" s="175"/>
      <c r="E13" s="64">
        <v>3690</v>
      </c>
      <c r="F13" s="64">
        <f t="shared" si="0"/>
        <v>0</v>
      </c>
      <c r="G13" s="64">
        <v>3690</v>
      </c>
      <c r="H13" s="63"/>
      <c r="I13" s="174" t="s">
        <v>18</v>
      </c>
      <c r="J13" s="174"/>
      <c r="K13" s="64">
        <v>0</v>
      </c>
      <c r="L13" s="64">
        <f t="shared" si="1"/>
        <v>0</v>
      </c>
      <c r="M13" s="64">
        <v>0</v>
      </c>
      <c r="N13" s="63"/>
    </row>
    <row r="14" spans="2:14" ht="12.75">
      <c r="B14" s="10">
        <v>7</v>
      </c>
      <c r="C14" s="177" t="s">
        <v>19</v>
      </c>
      <c r="D14" s="177"/>
      <c r="E14" s="64">
        <v>3739</v>
      </c>
      <c r="F14" s="64">
        <f t="shared" si="0"/>
        <v>0</v>
      </c>
      <c r="G14" s="64">
        <v>3739</v>
      </c>
      <c r="H14" s="63"/>
      <c r="I14" s="175" t="s">
        <v>20</v>
      </c>
      <c r="J14" s="175"/>
      <c r="K14" s="65">
        <v>38580</v>
      </c>
      <c r="L14" s="64">
        <f t="shared" si="1"/>
        <v>0</v>
      </c>
      <c r="M14" s="65">
        <v>38580</v>
      </c>
      <c r="N14" s="66"/>
    </row>
    <row r="15" spans="2:14" ht="12.75">
      <c r="B15" s="10">
        <v>8</v>
      </c>
      <c r="C15" s="177"/>
      <c r="D15" s="177"/>
      <c r="F15" s="64">
        <f t="shared" si="0"/>
        <v>0</v>
      </c>
      <c r="H15" s="63"/>
      <c r="I15" s="178" t="s">
        <v>21</v>
      </c>
      <c r="J15" s="178"/>
      <c r="K15" s="67">
        <v>3407</v>
      </c>
      <c r="L15" s="64">
        <f t="shared" si="1"/>
        <v>0</v>
      </c>
      <c r="M15" s="67">
        <v>3407</v>
      </c>
      <c r="N15" s="63"/>
    </row>
    <row r="16" spans="2:14" ht="12.75">
      <c r="B16" s="10">
        <v>9</v>
      </c>
      <c r="C16" s="179"/>
      <c r="D16" s="179"/>
      <c r="E16" s="68"/>
      <c r="F16" s="64">
        <f t="shared" si="0"/>
        <v>0</v>
      </c>
      <c r="G16" s="68"/>
      <c r="H16" s="63"/>
      <c r="I16" s="175" t="s">
        <v>23</v>
      </c>
      <c r="J16" s="175"/>
      <c r="K16" s="65">
        <v>0</v>
      </c>
      <c r="L16" s="64">
        <f t="shared" si="1"/>
        <v>0</v>
      </c>
      <c r="M16" s="65">
        <v>0</v>
      </c>
      <c r="N16" s="63"/>
    </row>
    <row r="17" spans="2:14" s="13" customFormat="1" ht="21" customHeight="1">
      <c r="B17" s="69">
        <v>10</v>
      </c>
      <c r="C17" s="180" t="s">
        <v>24</v>
      </c>
      <c r="D17" s="180"/>
      <c r="E17" s="70">
        <f>E9+E10:E10+E11+E12+E13+E14</f>
        <v>70111</v>
      </c>
      <c r="F17" s="70">
        <f>F9+F10:F10+F11+F12+F13+F14</f>
        <v>9536</v>
      </c>
      <c r="G17" s="70">
        <f>G9+G10:G10+G11+G12+G13+G14</f>
        <v>79647</v>
      </c>
      <c r="H17" s="70"/>
      <c r="I17" s="181" t="s">
        <v>25</v>
      </c>
      <c r="J17" s="181"/>
      <c r="K17" s="71">
        <f>SUM(K9:K16)</f>
        <v>79647</v>
      </c>
      <c r="L17" s="64">
        <f t="shared" si="1"/>
        <v>0</v>
      </c>
      <c r="M17" s="71">
        <f>SUM(M9:M16)</f>
        <v>79647</v>
      </c>
      <c r="N17" s="71"/>
    </row>
    <row r="18" spans="2:14" ht="12.75">
      <c r="B18" s="10">
        <v>11</v>
      </c>
      <c r="C18" s="173" t="s">
        <v>26</v>
      </c>
      <c r="D18" s="173"/>
      <c r="E18" s="62"/>
      <c r="F18" s="64">
        <f aca="true" t="shared" si="2" ref="F18:F24">G18-E18</f>
        <v>0</v>
      </c>
      <c r="G18" s="62"/>
      <c r="H18" s="63"/>
      <c r="I18" s="173" t="s">
        <v>27</v>
      </c>
      <c r="J18" s="173"/>
      <c r="K18" s="62"/>
      <c r="L18" s="64">
        <f t="shared" si="1"/>
        <v>0</v>
      </c>
      <c r="M18" s="62"/>
      <c r="N18" s="63"/>
    </row>
    <row r="19" spans="2:14" ht="12.75">
      <c r="B19" s="10">
        <v>12</v>
      </c>
      <c r="C19" s="174" t="s">
        <v>28</v>
      </c>
      <c r="D19" s="174"/>
      <c r="E19" s="64">
        <v>4635</v>
      </c>
      <c r="F19" s="64">
        <f t="shared" si="2"/>
        <v>0</v>
      </c>
      <c r="G19" s="64">
        <v>4635</v>
      </c>
      <c r="H19" s="63"/>
      <c r="I19" s="174" t="s">
        <v>29</v>
      </c>
      <c r="J19" s="174"/>
      <c r="K19" s="64">
        <v>39129</v>
      </c>
      <c r="L19" s="64">
        <f t="shared" si="1"/>
        <v>0</v>
      </c>
      <c r="M19" s="64">
        <v>39129</v>
      </c>
      <c r="N19" s="63"/>
    </row>
    <row r="20" spans="2:14" ht="12.75">
      <c r="B20" s="10"/>
      <c r="C20" s="175" t="s">
        <v>30</v>
      </c>
      <c r="D20" s="175"/>
      <c r="E20" s="64">
        <v>2700</v>
      </c>
      <c r="F20" s="64">
        <f t="shared" si="2"/>
        <v>0</v>
      </c>
      <c r="G20" s="64">
        <v>2700</v>
      </c>
      <c r="H20" s="63"/>
      <c r="I20" s="175" t="s">
        <v>31</v>
      </c>
      <c r="J20" s="175"/>
      <c r="K20" s="72">
        <v>5773</v>
      </c>
      <c r="L20" s="64">
        <f t="shared" si="1"/>
        <v>0</v>
      </c>
      <c r="M20" s="72">
        <v>5773</v>
      </c>
      <c r="N20" s="63"/>
    </row>
    <row r="21" spans="2:14" ht="12.75">
      <c r="B21" s="10">
        <v>13</v>
      </c>
      <c r="C21" s="174" t="s">
        <v>121</v>
      </c>
      <c r="D21" s="174"/>
      <c r="E21" s="64">
        <v>0</v>
      </c>
      <c r="F21" s="64">
        <f t="shared" si="2"/>
        <v>0</v>
      </c>
      <c r="G21" s="64">
        <v>0</v>
      </c>
      <c r="H21" s="63"/>
      <c r="I21" s="175" t="s">
        <v>33</v>
      </c>
      <c r="J21" s="175"/>
      <c r="K21" s="64">
        <v>496</v>
      </c>
      <c r="L21" s="64">
        <f t="shared" si="1"/>
        <v>0</v>
      </c>
      <c r="M21" s="64">
        <v>496</v>
      </c>
      <c r="N21" s="63"/>
    </row>
    <row r="22" spans="2:14" ht="12.75">
      <c r="B22" s="10">
        <v>14</v>
      </c>
      <c r="C22" s="174" t="s">
        <v>122</v>
      </c>
      <c r="D22" s="174"/>
      <c r="E22" s="64">
        <v>27369</v>
      </c>
      <c r="F22" s="64">
        <f t="shared" si="2"/>
        <v>0</v>
      </c>
      <c r="G22" s="64">
        <v>27369</v>
      </c>
      <c r="H22" s="63"/>
      <c r="I22" s="175" t="s">
        <v>35</v>
      </c>
      <c r="J22" s="175"/>
      <c r="K22" s="64">
        <v>0</v>
      </c>
      <c r="L22" s="64">
        <f t="shared" si="1"/>
        <v>0</v>
      </c>
      <c r="M22" s="64">
        <v>0</v>
      </c>
      <c r="N22" s="63"/>
    </row>
    <row r="23" spans="2:14" ht="12.75">
      <c r="B23" s="10">
        <v>15</v>
      </c>
      <c r="C23" s="174" t="s">
        <v>123</v>
      </c>
      <c r="D23" s="174"/>
      <c r="E23" s="64">
        <v>13594</v>
      </c>
      <c r="F23" s="64">
        <f t="shared" si="2"/>
        <v>0</v>
      </c>
      <c r="G23" s="64">
        <v>13594</v>
      </c>
      <c r="H23" s="63"/>
      <c r="I23" s="175" t="s">
        <v>37</v>
      </c>
      <c r="J23" s="175"/>
      <c r="K23" s="64">
        <v>2900</v>
      </c>
      <c r="L23" s="64">
        <f t="shared" si="1"/>
        <v>0</v>
      </c>
      <c r="M23" s="64">
        <v>2900</v>
      </c>
      <c r="N23" s="63"/>
    </row>
    <row r="24" spans="2:14" ht="12.75">
      <c r="B24" s="10">
        <v>16</v>
      </c>
      <c r="C24" s="174" t="s">
        <v>124</v>
      </c>
      <c r="D24" s="174"/>
      <c r="E24" s="64">
        <v>0</v>
      </c>
      <c r="F24" s="64">
        <f t="shared" si="2"/>
        <v>0</v>
      </c>
      <c r="G24" s="64">
        <v>0</v>
      </c>
      <c r="H24" s="63"/>
      <c r="I24" s="182"/>
      <c r="J24" s="182"/>
      <c r="K24" s="73"/>
      <c r="L24" s="64">
        <f t="shared" si="1"/>
        <v>0</v>
      </c>
      <c r="M24" s="73"/>
      <c r="N24" s="63"/>
    </row>
    <row r="25" spans="2:14" ht="21" customHeight="1">
      <c r="B25" s="69">
        <v>17</v>
      </c>
      <c r="C25" s="183" t="s">
        <v>39</v>
      </c>
      <c r="D25" s="183"/>
      <c r="E25" s="74">
        <f>SUM(E19:E24)</f>
        <v>48298</v>
      </c>
      <c r="F25" s="74">
        <f>SUM(F19:F24)</f>
        <v>0</v>
      </c>
      <c r="G25" s="74">
        <f>SUM(G19:G24)</f>
        <v>48298</v>
      </c>
      <c r="H25" s="74"/>
      <c r="I25" s="183" t="s">
        <v>40</v>
      </c>
      <c r="J25" s="183"/>
      <c r="K25" s="71">
        <f>SUM(K19:K23)</f>
        <v>48298</v>
      </c>
      <c r="L25" s="64">
        <f t="shared" si="1"/>
        <v>0</v>
      </c>
      <c r="M25" s="71">
        <f>SUM(M19:M23)</f>
        <v>48298</v>
      </c>
      <c r="N25" s="71"/>
    </row>
    <row r="26" spans="2:14" ht="12.75" customHeight="1">
      <c r="B26" s="10">
        <v>18</v>
      </c>
      <c r="C26" s="184" t="s">
        <v>41</v>
      </c>
      <c r="D26" s="184"/>
      <c r="E26" s="75">
        <v>0</v>
      </c>
      <c r="F26" s="64">
        <f aca="true" t="shared" si="3" ref="F26:F31">G26-E26</f>
        <v>0</v>
      </c>
      <c r="G26" s="75">
        <v>0</v>
      </c>
      <c r="H26" s="75"/>
      <c r="I26" s="184" t="s">
        <v>41</v>
      </c>
      <c r="J26" s="184"/>
      <c r="K26" s="75">
        <v>0</v>
      </c>
      <c r="L26" s="64">
        <f t="shared" si="1"/>
        <v>0</v>
      </c>
      <c r="M26" s="75">
        <v>0</v>
      </c>
      <c r="N26" s="75"/>
    </row>
    <row r="27" spans="2:14" ht="12.75" customHeight="1">
      <c r="B27" s="10">
        <v>19</v>
      </c>
      <c r="C27" s="185"/>
      <c r="D27" s="185"/>
      <c r="E27" s="76"/>
      <c r="F27" s="64">
        <f t="shared" si="3"/>
        <v>0</v>
      </c>
      <c r="G27" s="76"/>
      <c r="H27" s="63"/>
      <c r="I27" s="185"/>
      <c r="J27" s="185"/>
      <c r="K27" s="76"/>
      <c r="L27" s="64">
        <f t="shared" si="1"/>
        <v>0</v>
      </c>
      <c r="M27" s="76"/>
      <c r="N27" s="63"/>
    </row>
    <row r="28" spans="2:14" ht="12.75">
      <c r="B28" s="10">
        <v>20</v>
      </c>
      <c r="C28" s="186" t="s">
        <v>42</v>
      </c>
      <c r="D28" s="186"/>
      <c r="E28" s="77"/>
      <c r="F28" s="64">
        <f t="shared" si="3"/>
        <v>0</v>
      </c>
      <c r="G28" s="77"/>
      <c r="H28" s="77"/>
      <c r="I28" s="173" t="s">
        <v>43</v>
      </c>
      <c r="J28" s="173"/>
      <c r="K28" s="62"/>
      <c r="L28" s="64">
        <f t="shared" si="1"/>
        <v>0</v>
      </c>
      <c r="M28" s="62"/>
      <c r="N28" s="63"/>
    </row>
    <row r="29" spans="2:14" ht="12.75">
      <c r="B29" s="10">
        <v>21</v>
      </c>
      <c r="C29" s="178" t="s">
        <v>44</v>
      </c>
      <c r="D29" s="178"/>
      <c r="E29" s="67">
        <v>9536</v>
      </c>
      <c r="F29" s="64">
        <f t="shared" si="3"/>
        <v>-9536</v>
      </c>
      <c r="G29" s="67">
        <v>0</v>
      </c>
      <c r="H29" s="66"/>
      <c r="I29" s="178" t="s">
        <v>45</v>
      </c>
      <c r="J29" s="178"/>
      <c r="K29" s="67"/>
      <c r="L29" s="64">
        <f t="shared" si="1"/>
        <v>0</v>
      </c>
      <c r="M29" s="67"/>
      <c r="N29" s="63"/>
    </row>
    <row r="30" spans="2:14" ht="12.75">
      <c r="B30" s="10">
        <v>22</v>
      </c>
      <c r="C30" s="178" t="s">
        <v>46</v>
      </c>
      <c r="D30" s="178"/>
      <c r="E30" s="67">
        <v>0</v>
      </c>
      <c r="F30" s="64">
        <f t="shared" si="3"/>
        <v>0</v>
      </c>
      <c r="G30" s="67">
        <v>0</v>
      </c>
      <c r="H30" s="66"/>
      <c r="I30" s="178" t="s">
        <v>47</v>
      </c>
      <c r="J30" s="178"/>
      <c r="K30" s="67"/>
      <c r="L30" s="64">
        <f t="shared" si="1"/>
        <v>0</v>
      </c>
      <c r="M30" s="67">
        <v>0</v>
      </c>
      <c r="N30" s="63"/>
    </row>
    <row r="31" spans="2:14" s="13" customFormat="1" ht="21" customHeight="1">
      <c r="B31" s="78">
        <v>23</v>
      </c>
      <c r="C31" s="187" t="s">
        <v>48</v>
      </c>
      <c r="D31" s="187"/>
      <c r="E31" s="79">
        <f>E17+E25+E26+E29+E30</f>
        <v>127945</v>
      </c>
      <c r="F31" s="64">
        <f t="shared" si="3"/>
        <v>0</v>
      </c>
      <c r="G31" s="79">
        <f>G17+G25+G26+G29+G30</f>
        <v>127945</v>
      </c>
      <c r="H31" s="79"/>
      <c r="I31" s="187" t="s">
        <v>49</v>
      </c>
      <c r="J31" s="187"/>
      <c r="K31" s="79">
        <f>K17+K25+K26+K29+K30</f>
        <v>127945</v>
      </c>
      <c r="L31" s="64">
        <f t="shared" si="1"/>
        <v>0</v>
      </c>
      <c r="M31" s="79">
        <f>M17+M25+M26+M29+M30</f>
        <v>127945</v>
      </c>
      <c r="N31" s="79"/>
    </row>
    <row r="32" spans="2:14" ht="12.75">
      <c r="B32" s="2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7"/>
    </row>
    <row r="34" spans="8:13" ht="12.75">
      <c r="H34" s="28"/>
      <c r="J34" s="28"/>
      <c r="K34" s="28"/>
      <c r="L34" s="28"/>
      <c r="M34" s="28"/>
    </row>
  </sheetData>
  <sheetProtection selectLockedCells="1" selectUnlockedCells="1"/>
  <mergeCells count="63">
    <mergeCell ref="C31:D31"/>
    <mergeCell ref="I31:J31"/>
    <mergeCell ref="C29:D29"/>
    <mergeCell ref="I29:J29"/>
    <mergeCell ref="C30:D30"/>
    <mergeCell ref="I30:J30"/>
    <mergeCell ref="C27:D27"/>
    <mergeCell ref="I27:J27"/>
    <mergeCell ref="C28:D28"/>
    <mergeCell ref="I28:J28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L5:L7"/>
    <mergeCell ref="M5:M7"/>
    <mergeCell ref="N5:N7"/>
    <mergeCell ref="C8:D8"/>
    <mergeCell ref="I8:J8"/>
    <mergeCell ref="G5:G7"/>
    <mergeCell ref="H5:H7"/>
    <mergeCell ref="I5:J7"/>
    <mergeCell ref="K5:K7"/>
    <mergeCell ref="B5:B7"/>
    <mergeCell ref="C5:D7"/>
    <mergeCell ref="E5:E7"/>
    <mergeCell ref="F5:F7"/>
    <mergeCell ref="B1:N1"/>
    <mergeCell ref="B2:N2"/>
    <mergeCell ref="B3:N3"/>
    <mergeCell ref="C4:N4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:F1"/>
    </sheetView>
  </sheetViews>
  <sheetFormatPr defaultColWidth="9.00390625" defaultRowHeight="12.75"/>
  <cols>
    <col min="1" max="2" width="3.375" style="29" customWidth="1"/>
    <col min="3" max="3" width="44.00390625" style="29" customWidth="1"/>
    <col min="4" max="4" width="10.875" style="29" customWidth="1"/>
    <col min="5" max="5" width="9.25390625" style="29" customWidth="1"/>
    <col min="6" max="6" width="10.00390625" style="30" customWidth="1"/>
    <col min="7" max="16384" width="11.75390625" style="29" customWidth="1"/>
  </cols>
  <sheetData>
    <row r="1" spans="1:6" ht="11.25" customHeight="1">
      <c r="A1" s="153" t="s">
        <v>125</v>
      </c>
      <c r="B1" s="153"/>
      <c r="C1" s="153"/>
      <c r="D1" s="153"/>
      <c r="E1" s="153"/>
      <c r="F1" s="153"/>
    </row>
    <row r="2" spans="1:6" ht="12.75" customHeight="1">
      <c r="A2" s="172" t="s">
        <v>126</v>
      </c>
      <c r="B2" s="172"/>
      <c r="C2" s="172"/>
      <c r="D2" s="172"/>
      <c r="E2" s="172"/>
      <c r="F2" s="172"/>
    </row>
    <row r="3" spans="2:6" ht="9" customHeight="1">
      <c r="B3" s="33"/>
      <c r="D3" s="34"/>
      <c r="E3" s="34"/>
      <c r="F3" s="35" t="s">
        <v>52</v>
      </c>
    </row>
    <row r="4" spans="1:6" ht="39" customHeight="1">
      <c r="A4" s="36"/>
      <c r="B4" s="37"/>
      <c r="C4" s="32" t="s">
        <v>53</v>
      </c>
      <c r="D4" s="38" t="s">
        <v>54</v>
      </c>
      <c r="E4" s="39" t="s">
        <v>5</v>
      </c>
      <c r="F4" s="38" t="s">
        <v>6</v>
      </c>
    </row>
    <row r="5" spans="1:8" ht="12" customHeight="1">
      <c r="A5" s="41" t="s">
        <v>55</v>
      </c>
      <c r="B5" s="42"/>
      <c r="C5" s="41" t="s">
        <v>56</v>
      </c>
      <c r="D5" s="80"/>
      <c r="E5" s="43"/>
      <c r="H5" s="81"/>
    </row>
    <row r="6" spans="1:6" ht="12" customHeight="1">
      <c r="A6" s="44"/>
      <c r="B6" s="45" t="s">
        <v>57</v>
      </c>
      <c r="C6" s="41" t="s">
        <v>58</v>
      </c>
      <c r="D6" s="43">
        <v>3745</v>
      </c>
      <c r="E6" s="48">
        <f>F6-D6</f>
        <v>0</v>
      </c>
      <c r="F6" s="43">
        <v>3745</v>
      </c>
    </row>
    <row r="7" spans="1:6" ht="12" customHeight="1">
      <c r="A7" s="46"/>
      <c r="B7" s="47" t="s">
        <v>59</v>
      </c>
      <c r="C7" s="41" t="s">
        <v>60</v>
      </c>
      <c r="D7" s="48"/>
      <c r="E7" s="48"/>
      <c r="F7" s="48"/>
    </row>
    <row r="8" spans="1:6" ht="12" customHeight="1">
      <c r="A8" s="44"/>
      <c r="B8" s="45"/>
      <c r="C8" s="36" t="s">
        <v>61</v>
      </c>
      <c r="D8" s="48"/>
      <c r="E8" s="48"/>
      <c r="F8" s="48"/>
    </row>
    <row r="9" spans="1:6" ht="12" customHeight="1">
      <c r="A9" s="44"/>
      <c r="B9" s="45"/>
      <c r="C9" s="36" t="s">
        <v>62</v>
      </c>
      <c r="D9" s="48">
        <v>2500</v>
      </c>
      <c r="E9" s="48">
        <f>F9-D9</f>
        <v>0</v>
      </c>
      <c r="F9" s="48">
        <v>2500</v>
      </c>
    </row>
    <row r="10" spans="1:6" ht="12" customHeight="1">
      <c r="A10" s="46"/>
      <c r="B10" s="47"/>
      <c r="C10" s="36" t="s">
        <v>63</v>
      </c>
      <c r="D10" s="48">
        <v>150</v>
      </c>
      <c r="E10" s="48">
        <f>F10-D10</f>
        <v>0</v>
      </c>
      <c r="F10" s="48">
        <v>150</v>
      </c>
    </row>
    <row r="11" spans="1:6" ht="12" customHeight="1">
      <c r="A11" s="46"/>
      <c r="B11" s="47"/>
      <c r="C11" s="36" t="s">
        <v>64</v>
      </c>
      <c r="D11" s="48">
        <v>2700</v>
      </c>
      <c r="E11" s="48">
        <f>F11-D11</f>
        <v>0</v>
      </c>
      <c r="F11" s="48">
        <v>2700</v>
      </c>
    </row>
    <row r="12" spans="1:6" ht="12" customHeight="1">
      <c r="A12" s="46"/>
      <c r="B12" s="47"/>
      <c r="C12" s="36" t="s">
        <v>65</v>
      </c>
      <c r="D12" s="48">
        <v>100</v>
      </c>
      <c r="E12" s="48">
        <f>F12-D12</f>
        <v>0</v>
      </c>
      <c r="F12" s="48">
        <v>100</v>
      </c>
    </row>
    <row r="13" spans="1:6" ht="12" customHeight="1">
      <c r="A13" s="46"/>
      <c r="B13" s="47"/>
      <c r="C13" s="49" t="s">
        <v>66</v>
      </c>
      <c r="D13" s="50">
        <f>SUM(D9:D12)</f>
        <v>5450</v>
      </c>
      <c r="E13" s="48">
        <f>F13-D13</f>
        <v>0</v>
      </c>
      <c r="F13" s="50">
        <f>SUM(F9:F12)</f>
        <v>5450</v>
      </c>
    </row>
    <row r="14" spans="1:6" ht="12" customHeight="1">
      <c r="A14" s="46"/>
      <c r="B14" s="47"/>
      <c r="C14" s="36" t="s">
        <v>127</v>
      </c>
      <c r="D14" s="48"/>
      <c r="E14" s="48"/>
      <c r="F14" s="48"/>
    </row>
    <row r="15" spans="1:6" ht="12" customHeight="1">
      <c r="A15" s="46"/>
      <c r="B15" s="47"/>
      <c r="C15" s="36" t="s">
        <v>128</v>
      </c>
      <c r="D15" s="48"/>
      <c r="E15" s="48"/>
      <c r="F15" s="48"/>
    </row>
    <row r="16" spans="1:6" ht="12" customHeight="1">
      <c r="A16" s="46"/>
      <c r="B16" s="47"/>
      <c r="C16" s="36" t="s">
        <v>129</v>
      </c>
      <c r="D16" s="48">
        <v>0</v>
      </c>
      <c r="E16" s="48">
        <f aca="true" t="shared" si="0" ref="E16:E23">F16-D16</f>
        <v>0</v>
      </c>
      <c r="F16" s="48">
        <v>0</v>
      </c>
    </row>
    <row r="17" spans="1:6" ht="12" customHeight="1">
      <c r="A17" s="46"/>
      <c r="B17" s="47"/>
      <c r="C17" s="36" t="s">
        <v>130</v>
      </c>
      <c r="D17" s="48">
        <v>0</v>
      </c>
      <c r="E17" s="48">
        <f t="shared" si="0"/>
        <v>0</v>
      </c>
      <c r="F17" s="48">
        <v>0</v>
      </c>
    </row>
    <row r="18" spans="1:6" ht="12" customHeight="1">
      <c r="A18" s="46"/>
      <c r="B18" s="47"/>
      <c r="C18" s="49" t="s">
        <v>131</v>
      </c>
      <c r="D18" s="82">
        <v>0</v>
      </c>
      <c r="E18" s="48">
        <f t="shared" si="0"/>
        <v>0</v>
      </c>
      <c r="F18" s="82">
        <v>0</v>
      </c>
    </row>
    <row r="19" spans="1:6" ht="12" customHeight="1">
      <c r="A19" s="46"/>
      <c r="B19" s="47"/>
      <c r="C19" s="36" t="s">
        <v>132</v>
      </c>
      <c r="D19" s="82">
        <v>1760</v>
      </c>
      <c r="E19" s="48">
        <f t="shared" si="0"/>
        <v>0</v>
      </c>
      <c r="F19" s="82">
        <v>1760</v>
      </c>
    </row>
    <row r="20" spans="1:6" ht="12" customHeight="1">
      <c r="A20" s="46"/>
      <c r="B20" s="47"/>
      <c r="C20" s="49" t="s">
        <v>133</v>
      </c>
      <c r="D20" s="50">
        <f>SUM(D18:D19)</f>
        <v>1760</v>
      </c>
      <c r="E20" s="48">
        <f t="shared" si="0"/>
        <v>0</v>
      </c>
      <c r="F20" s="50">
        <f>SUM(F18:F19)</f>
        <v>1760</v>
      </c>
    </row>
    <row r="21" spans="1:6" ht="12" customHeight="1">
      <c r="A21" s="46"/>
      <c r="B21" s="47"/>
      <c r="C21" s="36" t="s">
        <v>69</v>
      </c>
      <c r="D21" s="43">
        <f>SUM(D20,D13)</f>
        <v>7210</v>
      </c>
      <c r="E21" s="48">
        <f t="shared" si="0"/>
        <v>0</v>
      </c>
      <c r="F21" s="43">
        <f>SUM(F20,F13)</f>
        <v>7210</v>
      </c>
    </row>
    <row r="22" spans="1:6" ht="12" customHeight="1">
      <c r="A22" s="46"/>
      <c r="B22" s="47"/>
      <c r="C22" s="36" t="s">
        <v>70</v>
      </c>
      <c r="D22" s="43">
        <v>40</v>
      </c>
      <c r="E22" s="48">
        <f t="shared" si="0"/>
        <v>0</v>
      </c>
      <c r="F22" s="43">
        <v>40</v>
      </c>
    </row>
    <row r="23" spans="1:6" ht="12" customHeight="1">
      <c r="A23" s="46"/>
      <c r="B23" s="47"/>
      <c r="C23" s="41" t="s">
        <v>71</v>
      </c>
      <c r="D23" s="43">
        <f>SUM(D21:D22)</f>
        <v>7250</v>
      </c>
      <c r="E23" s="48">
        <f t="shared" si="0"/>
        <v>0</v>
      </c>
      <c r="F23" s="43">
        <f>SUM(F21:F22)</f>
        <v>7250</v>
      </c>
    </row>
    <row r="24" spans="1:8" ht="12" customHeight="1">
      <c r="A24" s="52" t="s">
        <v>72</v>
      </c>
      <c r="B24" s="47" t="s">
        <v>73</v>
      </c>
      <c r="C24" s="41" t="s">
        <v>74</v>
      </c>
      <c r="D24" s="48"/>
      <c r="E24" s="48"/>
      <c r="F24" s="48"/>
      <c r="G24" s="48"/>
      <c r="H24" s="48"/>
    </row>
    <row r="25" spans="1:8" ht="12" customHeight="1">
      <c r="A25" s="46"/>
      <c r="B25" s="47"/>
      <c r="C25" s="36" t="s">
        <v>75</v>
      </c>
      <c r="D25" s="48">
        <v>39989</v>
      </c>
      <c r="E25" s="48">
        <f>F25-D25</f>
        <v>0</v>
      </c>
      <c r="F25" s="48">
        <v>39989</v>
      </c>
      <c r="G25" s="48"/>
      <c r="H25" s="48"/>
    </row>
    <row r="26" spans="1:8" ht="12" customHeight="1">
      <c r="A26" s="46"/>
      <c r="B26" s="47"/>
      <c r="C26" s="36" t="s">
        <v>76</v>
      </c>
      <c r="D26" s="48"/>
      <c r="E26" s="48"/>
      <c r="F26" s="48"/>
      <c r="G26" s="48"/>
      <c r="H26" s="53"/>
    </row>
    <row r="27" spans="1:8" ht="12" customHeight="1">
      <c r="A27" s="46"/>
      <c r="B27" s="47"/>
      <c r="C27" s="36" t="s">
        <v>77</v>
      </c>
      <c r="D27" s="48">
        <v>260</v>
      </c>
      <c r="E27" s="48">
        <f>F27-D27</f>
        <v>0</v>
      </c>
      <c r="F27" s="48">
        <v>260</v>
      </c>
      <c r="G27" s="48"/>
      <c r="H27" s="48"/>
    </row>
    <row r="28" spans="1:8" ht="12" customHeight="1">
      <c r="A28" s="46"/>
      <c r="B28" s="47"/>
      <c r="C28" s="36" t="s">
        <v>78</v>
      </c>
      <c r="D28" s="48">
        <v>0</v>
      </c>
      <c r="E28" s="48">
        <f>F28-D28</f>
        <v>0</v>
      </c>
      <c r="F28" s="48">
        <v>0</v>
      </c>
      <c r="G28" s="48"/>
      <c r="H28" s="48"/>
    </row>
    <row r="29" spans="1:8" ht="12" customHeight="1">
      <c r="A29" s="46"/>
      <c r="B29" s="47"/>
      <c r="C29" s="36" t="s">
        <v>134</v>
      </c>
      <c r="D29" s="48"/>
      <c r="E29" s="48">
        <f>F29-D29</f>
        <v>9536</v>
      </c>
      <c r="F29" s="48">
        <v>9536</v>
      </c>
      <c r="G29" s="48"/>
      <c r="H29" s="48"/>
    </row>
    <row r="30" spans="1:8" ht="12" customHeight="1">
      <c r="A30" s="46"/>
      <c r="B30" s="47"/>
      <c r="C30" s="41" t="s">
        <v>80</v>
      </c>
      <c r="D30" s="54">
        <f>SUM(D25:D29)</f>
        <v>40249</v>
      </c>
      <c r="E30" s="48">
        <f>F30-D30</f>
        <v>9536</v>
      </c>
      <c r="F30" s="54">
        <f>SUM(F25:F29)</f>
        <v>49785</v>
      </c>
      <c r="G30" s="53"/>
      <c r="H30" s="53"/>
    </row>
    <row r="31" spans="1:8" ht="12" customHeight="1">
      <c r="A31" s="52" t="s">
        <v>81</v>
      </c>
      <c r="B31" s="55"/>
      <c r="C31" s="41" t="s">
        <v>82</v>
      </c>
      <c r="D31" s="48"/>
      <c r="E31" s="48"/>
      <c r="F31" s="48"/>
      <c r="G31" s="53"/>
      <c r="H31" s="53"/>
    </row>
    <row r="32" spans="1:6" ht="12" customHeight="1">
      <c r="A32" s="52"/>
      <c r="B32" s="55"/>
      <c r="C32" s="36" t="s">
        <v>83</v>
      </c>
      <c r="D32" s="48">
        <v>4635</v>
      </c>
      <c r="E32" s="48">
        <f>F32-D32</f>
        <v>0</v>
      </c>
      <c r="F32" s="48">
        <v>4635</v>
      </c>
    </row>
    <row r="33" spans="1:6" ht="12" customHeight="1">
      <c r="A33" s="52" t="s">
        <v>84</v>
      </c>
      <c r="B33" s="55"/>
      <c r="C33" s="41" t="s">
        <v>85</v>
      </c>
      <c r="D33" s="48"/>
      <c r="E33" s="48"/>
      <c r="F33" s="48"/>
    </row>
    <row r="34" spans="1:6" ht="12" customHeight="1">
      <c r="A34" s="46"/>
      <c r="B34" s="47" t="s">
        <v>57</v>
      </c>
      <c r="C34" s="36" t="s">
        <v>86</v>
      </c>
      <c r="D34" s="48"/>
      <c r="E34" s="48"/>
      <c r="F34" s="48"/>
    </row>
    <row r="35" spans="1:6" ht="12" customHeight="1">
      <c r="A35" s="46"/>
      <c r="B35" s="47"/>
      <c r="C35" s="36" t="s">
        <v>87</v>
      </c>
      <c r="D35" s="48"/>
      <c r="E35" s="48"/>
      <c r="F35" s="48"/>
    </row>
    <row r="36" spans="1:6" ht="12" customHeight="1">
      <c r="A36" s="46"/>
      <c r="B36" s="47"/>
      <c r="C36" s="56" t="s">
        <v>88</v>
      </c>
      <c r="D36" s="48">
        <v>3604</v>
      </c>
      <c r="E36" s="48">
        <f aca="true" t="shared" si="1" ref="E36:E47">F36-D36</f>
        <v>0</v>
      </c>
      <c r="F36" s="48">
        <v>3604</v>
      </c>
    </row>
    <row r="37" spans="1:6" ht="12" customHeight="1">
      <c r="A37" s="46"/>
      <c r="B37" s="47"/>
      <c r="C37" s="56" t="s">
        <v>89</v>
      </c>
      <c r="D37" s="48">
        <v>0</v>
      </c>
      <c r="E37" s="48">
        <f t="shared" si="1"/>
        <v>0</v>
      </c>
      <c r="F37" s="48">
        <v>0</v>
      </c>
    </row>
    <row r="38" spans="1:6" ht="12" customHeight="1">
      <c r="A38" s="46"/>
      <c r="B38" s="47"/>
      <c r="C38" s="56" t="s">
        <v>90</v>
      </c>
      <c r="D38" s="48">
        <v>0</v>
      </c>
      <c r="E38" s="48">
        <f t="shared" si="1"/>
        <v>0</v>
      </c>
      <c r="F38" s="48">
        <v>0</v>
      </c>
    </row>
    <row r="39" spans="1:6" ht="12" customHeight="1">
      <c r="A39" s="46"/>
      <c r="B39" s="47"/>
      <c r="C39" s="56" t="s">
        <v>91</v>
      </c>
      <c r="D39" s="48">
        <v>0</v>
      </c>
      <c r="E39" s="48">
        <f t="shared" si="1"/>
        <v>0</v>
      </c>
      <c r="F39" s="48">
        <v>0</v>
      </c>
    </row>
    <row r="40" spans="1:6" ht="12" customHeight="1">
      <c r="A40" s="46"/>
      <c r="B40" s="47"/>
      <c r="C40" s="56" t="s">
        <v>92</v>
      </c>
      <c r="D40" s="48">
        <v>0</v>
      </c>
      <c r="E40" s="48">
        <f t="shared" si="1"/>
        <v>0</v>
      </c>
      <c r="F40" s="48">
        <v>0</v>
      </c>
    </row>
    <row r="41" spans="1:6" ht="12" customHeight="1">
      <c r="A41" s="46"/>
      <c r="B41" s="47"/>
      <c r="C41" s="56" t="s">
        <v>93</v>
      </c>
      <c r="D41" s="48">
        <v>0</v>
      </c>
      <c r="E41" s="48">
        <f t="shared" si="1"/>
        <v>0</v>
      </c>
      <c r="F41" s="48">
        <v>0</v>
      </c>
    </row>
    <row r="42" spans="1:6" ht="12" customHeight="1">
      <c r="A42" s="46"/>
      <c r="B42" s="47"/>
      <c r="C42" s="56" t="s">
        <v>94</v>
      </c>
      <c r="D42" s="48">
        <f>SUM(D36:D41)</f>
        <v>3604</v>
      </c>
      <c r="E42" s="48">
        <f t="shared" si="1"/>
        <v>0</v>
      </c>
      <c r="F42" s="48">
        <f>SUM(F36:F41)</f>
        <v>3604</v>
      </c>
    </row>
    <row r="43" spans="1:6" ht="12" customHeight="1">
      <c r="A43" s="46"/>
      <c r="B43" s="47"/>
      <c r="C43" s="36" t="s">
        <v>95</v>
      </c>
      <c r="D43" s="48">
        <v>7135</v>
      </c>
      <c r="E43" s="48">
        <f t="shared" si="1"/>
        <v>0</v>
      </c>
      <c r="F43" s="48">
        <v>7135</v>
      </c>
    </row>
    <row r="44" spans="1:6" ht="12" customHeight="1">
      <c r="A44" s="46"/>
      <c r="B44" s="47"/>
      <c r="C44" s="36" t="s">
        <v>96</v>
      </c>
      <c r="D44" s="43"/>
      <c r="E44" s="48">
        <f t="shared" si="1"/>
        <v>0</v>
      </c>
      <c r="F44" s="43"/>
    </row>
    <row r="45" spans="1:6" ht="12" customHeight="1">
      <c r="A45" s="46"/>
      <c r="B45" s="47"/>
      <c r="C45" s="44" t="s">
        <v>97</v>
      </c>
      <c r="D45" s="48">
        <v>2719</v>
      </c>
      <c r="E45" s="48">
        <f t="shared" si="1"/>
        <v>0</v>
      </c>
      <c r="F45" s="48">
        <v>2719</v>
      </c>
    </row>
    <row r="46" spans="1:6" ht="12" customHeight="1">
      <c r="A46" s="52"/>
      <c r="B46" s="55"/>
      <c r="C46" s="56" t="s">
        <v>98</v>
      </c>
      <c r="D46" s="48">
        <v>680</v>
      </c>
      <c r="E46" s="48">
        <f t="shared" si="1"/>
        <v>0</v>
      </c>
      <c r="F46" s="48">
        <v>680</v>
      </c>
    </row>
    <row r="47" spans="1:6" ht="12" customHeight="1">
      <c r="A47" s="46"/>
      <c r="B47" s="47"/>
      <c r="C47" s="44" t="s">
        <v>99</v>
      </c>
      <c r="D47" s="48">
        <v>0</v>
      </c>
      <c r="E47" s="48">
        <f t="shared" si="1"/>
        <v>0</v>
      </c>
      <c r="F47" s="48">
        <v>0</v>
      </c>
    </row>
    <row r="48" spans="1:6" ht="12" customHeight="1">
      <c r="A48" s="46"/>
      <c r="B48" s="47"/>
      <c r="C48" s="44" t="s">
        <v>100</v>
      </c>
      <c r="D48" s="48"/>
      <c r="E48" s="48"/>
      <c r="F48" s="48"/>
    </row>
    <row r="49" spans="1:6" ht="12" customHeight="1">
      <c r="A49" s="46"/>
      <c r="B49" s="47"/>
      <c r="C49" s="36" t="s">
        <v>101</v>
      </c>
      <c r="D49" s="43">
        <f>SUM(D42+D43+D45+D46+D47+D48)</f>
        <v>14138</v>
      </c>
      <c r="E49" s="48">
        <f aca="true" t="shared" si="2" ref="E49:E54">F49-D49</f>
        <v>0</v>
      </c>
      <c r="F49" s="43">
        <f>SUM(F42+F43+F45+F46+F47+F48)</f>
        <v>14138</v>
      </c>
    </row>
    <row r="50" spans="1:6" ht="12" customHeight="1">
      <c r="A50" s="46"/>
      <c r="B50" s="47" t="s">
        <v>59</v>
      </c>
      <c r="C50" s="36" t="s">
        <v>102</v>
      </c>
      <c r="D50" s="48">
        <v>27369</v>
      </c>
      <c r="E50" s="48">
        <f t="shared" si="2"/>
        <v>0</v>
      </c>
      <c r="F50" s="48">
        <v>27369</v>
      </c>
    </row>
    <row r="51" spans="1:6" ht="12" customHeight="1">
      <c r="A51" s="46"/>
      <c r="B51" s="47" t="s">
        <v>73</v>
      </c>
      <c r="C51" s="36" t="s">
        <v>103</v>
      </c>
      <c r="D51" s="48">
        <v>3690</v>
      </c>
      <c r="E51" s="48">
        <f t="shared" si="2"/>
        <v>0</v>
      </c>
      <c r="F51" s="48">
        <v>3690</v>
      </c>
    </row>
    <row r="52" spans="1:6" ht="12" customHeight="1">
      <c r="A52" s="36"/>
      <c r="B52" s="37" t="s">
        <v>104</v>
      </c>
      <c r="C52" s="36" t="s">
        <v>105</v>
      </c>
      <c r="D52" s="48">
        <v>4830</v>
      </c>
      <c r="E52" s="48">
        <f t="shared" si="2"/>
        <v>0</v>
      </c>
      <c r="F52" s="48">
        <v>4830</v>
      </c>
    </row>
    <row r="53" spans="1:8" ht="12" customHeight="1">
      <c r="A53" s="36"/>
      <c r="B53" s="37" t="s">
        <v>106</v>
      </c>
      <c r="C53" s="36" t="s">
        <v>107</v>
      </c>
      <c r="D53" s="48">
        <v>8764</v>
      </c>
      <c r="E53" s="48">
        <f t="shared" si="2"/>
        <v>0</v>
      </c>
      <c r="F53" s="48">
        <v>8764</v>
      </c>
      <c r="H53" s="57"/>
    </row>
    <row r="54" spans="1:6" ht="12" customHeight="1">
      <c r="A54" s="36"/>
      <c r="B54" s="37"/>
      <c r="C54" s="36" t="s">
        <v>108</v>
      </c>
      <c r="D54" s="43">
        <f>SUM(D49:D53)</f>
        <v>58791</v>
      </c>
      <c r="E54" s="48">
        <f t="shared" si="2"/>
        <v>0</v>
      </c>
      <c r="F54" s="43">
        <f>SUM(F49:F53)</f>
        <v>58791</v>
      </c>
    </row>
    <row r="55" spans="1:6" ht="12" customHeight="1">
      <c r="A55" s="36"/>
      <c r="B55" s="37"/>
      <c r="C55" s="36" t="s">
        <v>109</v>
      </c>
      <c r="D55" s="48"/>
      <c r="E55" s="48"/>
      <c r="F55" s="48"/>
    </row>
    <row r="56" spans="1:6" ht="12" customHeight="1">
      <c r="A56" s="36"/>
      <c r="B56" s="37"/>
      <c r="C56" s="36" t="s">
        <v>110</v>
      </c>
      <c r="D56" s="48"/>
      <c r="E56" s="48"/>
      <c r="F56" s="48"/>
    </row>
    <row r="57" spans="1:6" ht="12" customHeight="1">
      <c r="A57" s="36"/>
      <c r="B57" s="37"/>
      <c r="C57" s="36" t="s">
        <v>111</v>
      </c>
      <c r="D57" s="43">
        <f>SUM(D6+D21+D30+D54+D55+D22+D56+D32)</f>
        <v>114670</v>
      </c>
      <c r="E57" s="48">
        <f>F57-D57</f>
        <v>9536</v>
      </c>
      <c r="F57" s="43">
        <f>SUM(F6+F21+F30+F54+F55+F22+F56+F32)</f>
        <v>124206</v>
      </c>
    </row>
    <row r="58" spans="1:6" ht="12" customHeight="1">
      <c r="A58" s="41" t="s">
        <v>135</v>
      </c>
      <c r="B58" s="37"/>
      <c r="C58" s="41" t="s">
        <v>112</v>
      </c>
      <c r="D58" s="48"/>
      <c r="E58" s="48"/>
      <c r="F58" s="48"/>
    </row>
    <row r="59" spans="1:6" ht="12" customHeight="1">
      <c r="A59" s="36"/>
      <c r="B59" s="37"/>
      <c r="C59" s="36" t="s">
        <v>113</v>
      </c>
      <c r="D59" s="48">
        <v>3739</v>
      </c>
      <c r="E59" s="48">
        <f>F59-D59</f>
        <v>0</v>
      </c>
      <c r="F59" s="48">
        <v>3739</v>
      </c>
    </row>
    <row r="60" spans="1:6" ht="12" customHeight="1">
      <c r="A60" s="36"/>
      <c r="B60" s="37"/>
      <c r="C60" s="36" t="s">
        <v>114</v>
      </c>
      <c r="D60" s="48">
        <v>9536</v>
      </c>
      <c r="E60" s="48">
        <f>F60-D60</f>
        <v>-9536</v>
      </c>
      <c r="F60" s="48">
        <v>0</v>
      </c>
    </row>
    <row r="61" spans="1:6" ht="12" customHeight="1">
      <c r="A61" s="36"/>
      <c r="B61" s="37"/>
      <c r="C61" s="36" t="s">
        <v>115</v>
      </c>
      <c r="D61" s="48"/>
      <c r="E61" s="48"/>
      <c r="F61" s="48"/>
    </row>
    <row r="62" spans="2:6" ht="12" customHeight="1">
      <c r="B62" s="33"/>
      <c r="C62" s="41" t="s">
        <v>116</v>
      </c>
      <c r="D62" s="43">
        <f>SUM(D57:D61)</f>
        <v>127945</v>
      </c>
      <c r="E62" s="48">
        <f>F62-D62</f>
        <v>0</v>
      </c>
      <c r="F62" s="43">
        <f>SUM(F57:F61)</f>
        <v>127945</v>
      </c>
    </row>
    <row r="63" spans="2:6" ht="12" customHeight="1">
      <c r="B63" s="33"/>
      <c r="E63" s="48"/>
      <c r="F63" s="58"/>
    </row>
    <row r="64" spans="4:5" ht="12.75">
      <c r="D64" s="57"/>
      <c r="E64" s="53"/>
    </row>
    <row r="65" ht="12.75">
      <c r="E65" s="53"/>
    </row>
    <row r="66" ht="12.75">
      <c r="E66" s="53"/>
    </row>
    <row r="67" ht="12.75">
      <c r="E67" s="53"/>
    </row>
    <row r="68" ht="12.75">
      <c r="E68" s="53"/>
    </row>
    <row r="69" ht="12.75">
      <c r="E69" s="53"/>
    </row>
    <row r="70" ht="12.75">
      <c r="E70" s="53"/>
    </row>
    <row r="71" ht="12.75">
      <c r="E71" s="53"/>
    </row>
    <row r="72" ht="12.75">
      <c r="E72" s="53"/>
    </row>
    <row r="73" ht="12.75">
      <c r="E73" s="53"/>
    </row>
    <row r="74" ht="12.75">
      <c r="E74" s="53"/>
    </row>
    <row r="75" ht="12.75">
      <c r="E75" s="53"/>
    </row>
    <row r="76" ht="12.75">
      <c r="E76" s="53"/>
    </row>
    <row r="77" ht="12.75">
      <c r="E77" s="53"/>
    </row>
    <row r="78" ht="12.75">
      <c r="E78" s="53"/>
    </row>
    <row r="79" ht="12.75">
      <c r="E79" s="53"/>
    </row>
    <row r="80" ht="12.75">
      <c r="E80" s="53"/>
    </row>
    <row r="81" ht="12.75">
      <c r="E81" s="53"/>
    </row>
    <row r="82" ht="12.75">
      <c r="E82" s="53"/>
    </row>
    <row r="83" ht="12.75">
      <c r="E83" s="53"/>
    </row>
    <row r="84" ht="12.75">
      <c r="E84" s="53"/>
    </row>
    <row r="85" ht="12.75">
      <c r="E85" s="53"/>
    </row>
    <row r="86" ht="12.75">
      <c r="E86" s="53"/>
    </row>
  </sheetData>
  <sheetProtection selectLockedCells="1" selectUnlockedCells="1"/>
  <mergeCells count="2">
    <mergeCell ref="A1:F1"/>
    <mergeCell ref="A2:F2"/>
  </mergeCells>
  <printOptions gridLines="1"/>
  <pageMargins left="1.023611111111111" right="0.6694444444444444" top="0.31527777777777777" bottom="0.19652777777777777" header="0.15763888888888888" footer="0.5118055555555555"/>
  <pageSetup firstPageNumber="1" useFirstPageNumber="1" horizontalDpi="300" verticalDpi="300" orientation="portrait" paperSize="9"/>
  <headerFooter alignWithMargins="0">
    <oddHeader xml:space="preserve">&amp;C&amp;"Times New Roman,Normál"&amp;11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1"/>
    </sheetView>
  </sheetViews>
  <sheetFormatPr defaultColWidth="9.00390625" defaultRowHeight="12.75"/>
  <cols>
    <col min="1" max="2" width="3.125" style="83" customWidth="1"/>
    <col min="3" max="3" width="4.00390625" style="83" customWidth="1"/>
    <col min="4" max="4" width="47.125" style="83" customWidth="1"/>
    <col min="5" max="5" width="8.625" style="83" customWidth="1"/>
    <col min="6" max="6" width="8.875" style="83" customWidth="1"/>
    <col min="7" max="7" width="10.375" style="83" customWidth="1"/>
    <col min="8" max="16384" width="9.125" style="83" customWidth="1"/>
  </cols>
  <sheetData>
    <row r="1" spans="1:7" ht="17.25" customHeight="1">
      <c r="A1" s="188" t="s">
        <v>136</v>
      </c>
      <c r="B1" s="188"/>
      <c r="C1" s="188"/>
      <c r="D1" s="188"/>
      <c r="E1" s="188"/>
      <c r="F1" s="188"/>
      <c r="G1" s="188"/>
    </row>
    <row r="2" spans="1:7" ht="21.75" customHeight="1">
      <c r="A2" s="189" t="s">
        <v>137</v>
      </c>
      <c r="B2" s="189"/>
      <c r="C2" s="189"/>
      <c r="D2" s="189"/>
      <c r="E2" s="189"/>
      <c r="F2" s="189"/>
      <c r="G2" s="189"/>
    </row>
    <row r="3" spans="1:7" ht="16.5" customHeight="1">
      <c r="A3" s="190" t="s">
        <v>138</v>
      </c>
      <c r="B3" s="190"/>
      <c r="C3" s="190"/>
      <c r="D3" s="190"/>
      <c r="E3" s="85"/>
      <c r="F3" s="85"/>
      <c r="G3" s="86"/>
    </row>
    <row r="4" spans="1:7" ht="16.5" customHeight="1">
      <c r="A4" s="84" t="s">
        <v>139</v>
      </c>
      <c r="B4" s="87"/>
      <c r="C4" s="87"/>
      <c r="D4" s="87"/>
      <c r="E4" s="85"/>
      <c r="F4" s="85"/>
      <c r="G4" s="86"/>
    </row>
    <row r="5" spans="1:7" ht="17.25" customHeight="1">
      <c r="A5" s="88" t="s">
        <v>55</v>
      </c>
      <c r="B5" s="89" t="s">
        <v>140</v>
      </c>
      <c r="C5" s="89"/>
      <c r="D5" s="89"/>
      <c r="E5" s="85"/>
      <c r="F5" s="85"/>
      <c r="G5" s="86"/>
    </row>
    <row r="6" spans="1:7" ht="16.5" customHeight="1">
      <c r="A6" s="90"/>
      <c r="B6" s="85" t="s">
        <v>141</v>
      </c>
      <c r="C6" s="85" t="s">
        <v>142</v>
      </c>
      <c r="D6" s="85"/>
      <c r="E6" s="91"/>
      <c r="F6" s="91">
        <v>9287867</v>
      </c>
      <c r="G6" s="86"/>
    </row>
    <row r="7" spans="1:7" ht="17.25" customHeight="1">
      <c r="A7" s="90"/>
      <c r="B7" s="85" t="s">
        <v>143</v>
      </c>
      <c r="C7" s="85" t="s">
        <v>144</v>
      </c>
      <c r="D7" s="85"/>
      <c r="E7" s="91"/>
      <c r="F7" s="91"/>
      <c r="G7" s="92"/>
    </row>
    <row r="8" spans="1:7" ht="17.25" customHeight="1">
      <c r="A8" s="90"/>
      <c r="B8" s="85"/>
      <c r="C8" s="85" t="s">
        <v>145</v>
      </c>
      <c r="D8" s="85" t="s">
        <v>146</v>
      </c>
      <c r="E8" s="91">
        <v>1843211</v>
      </c>
      <c r="F8" s="91"/>
      <c r="G8" s="92"/>
    </row>
    <row r="9" spans="1:7" ht="14.25" customHeight="1">
      <c r="A9" s="90"/>
      <c r="B9" s="85"/>
      <c r="C9" s="85" t="s">
        <v>147</v>
      </c>
      <c r="D9" s="85" t="s">
        <v>148</v>
      </c>
      <c r="E9" s="91">
        <v>1232200</v>
      </c>
      <c r="F9" s="91"/>
      <c r="G9" s="92"/>
    </row>
    <row r="10" spans="1:7" ht="14.25" customHeight="1">
      <c r="A10" s="90"/>
      <c r="B10" s="85"/>
      <c r="C10" s="85" t="s">
        <v>149</v>
      </c>
      <c r="D10" s="85" t="s">
        <v>150</v>
      </c>
      <c r="E10" s="91">
        <v>100000</v>
      </c>
      <c r="F10" s="91"/>
      <c r="G10" s="92"/>
    </row>
    <row r="11" spans="1:7" ht="15.75" customHeight="1">
      <c r="A11" s="90"/>
      <c r="B11" s="85"/>
      <c r="C11" s="85" t="s">
        <v>151</v>
      </c>
      <c r="D11" s="85" t="s">
        <v>152</v>
      </c>
      <c r="E11" s="93">
        <v>863691</v>
      </c>
      <c r="F11" s="91"/>
      <c r="G11" s="92"/>
    </row>
    <row r="12" spans="1:7" ht="16.5" customHeight="1">
      <c r="A12" s="90"/>
      <c r="B12" s="85"/>
      <c r="C12" s="85"/>
      <c r="D12" s="94" t="s">
        <v>153</v>
      </c>
      <c r="E12" s="85"/>
      <c r="F12" s="91">
        <f>SUM(E8:E11)</f>
        <v>4039102</v>
      </c>
      <c r="G12" s="92"/>
    </row>
    <row r="13" spans="1:7" ht="13.5" customHeight="1">
      <c r="A13" s="90"/>
      <c r="B13" s="85" t="s">
        <v>154</v>
      </c>
      <c r="C13" s="85" t="s">
        <v>155</v>
      </c>
      <c r="D13" s="85"/>
      <c r="E13" s="91"/>
      <c r="F13" s="91">
        <v>-588160</v>
      </c>
      <c r="G13" s="92"/>
    </row>
    <row r="14" spans="1:7" ht="18" customHeight="1">
      <c r="A14" s="90"/>
      <c r="B14" s="85" t="s">
        <v>156</v>
      </c>
      <c r="C14" s="85" t="s">
        <v>157</v>
      </c>
      <c r="D14" s="85"/>
      <c r="E14" s="91"/>
      <c r="F14" s="93">
        <v>3000000</v>
      </c>
      <c r="G14" s="92"/>
    </row>
    <row r="15" spans="1:7" ht="12.75">
      <c r="A15" s="90"/>
      <c r="B15" s="85"/>
      <c r="C15" s="191" t="s">
        <v>158</v>
      </c>
      <c r="D15" s="191"/>
      <c r="E15" s="91"/>
      <c r="F15" s="91"/>
      <c r="G15" s="95">
        <f>SUM(F6:F14)</f>
        <v>15738809</v>
      </c>
    </row>
    <row r="16" spans="1:7" ht="20.25" customHeight="1">
      <c r="A16" s="96" t="s">
        <v>72</v>
      </c>
      <c r="B16" s="192" t="s">
        <v>159</v>
      </c>
      <c r="C16" s="192"/>
      <c r="D16" s="192"/>
      <c r="E16" s="91"/>
      <c r="F16" s="91"/>
      <c r="G16" s="92"/>
    </row>
    <row r="17" spans="1:7" ht="19.5" customHeight="1">
      <c r="A17" s="90"/>
      <c r="B17" s="85" t="s">
        <v>160</v>
      </c>
      <c r="C17" s="193" t="s">
        <v>161</v>
      </c>
      <c r="D17" s="193"/>
      <c r="E17" s="91">
        <v>8496000</v>
      </c>
      <c r="F17" s="85"/>
      <c r="G17" s="92"/>
    </row>
    <row r="18" spans="1:7" ht="15.75" customHeight="1">
      <c r="A18" s="90"/>
      <c r="B18" s="85" t="s">
        <v>143</v>
      </c>
      <c r="C18" s="193" t="s">
        <v>162</v>
      </c>
      <c r="D18" s="193"/>
      <c r="E18" s="93">
        <v>3264000</v>
      </c>
      <c r="F18" s="85"/>
      <c r="G18" s="92"/>
    </row>
    <row r="19" spans="1:7" ht="12.75">
      <c r="A19" s="90"/>
      <c r="B19" s="85"/>
      <c r="C19" s="194" t="s">
        <v>163</v>
      </c>
      <c r="D19" s="194"/>
      <c r="E19" s="91"/>
      <c r="F19" s="91">
        <f>SUM(E17:E18)</f>
        <v>11760000</v>
      </c>
      <c r="G19" s="92"/>
    </row>
    <row r="20" spans="1:7" ht="12.75">
      <c r="A20" s="90"/>
      <c r="B20" s="85" t="s">
        <v>154</v>
      </c>
      <c r="C20" s="193" t="s">
        <v>164</v>
      </c>
      <c r="D20" s="193"/>
      <c r="E20" s="91"/>
      <c r="F20" s="91">
        <v>1836000</v>
      </c>
      <c r="G20" s="92"/>
    </row>
    <row r="21" spans="1:7" ht="12.75">
      <c r="A21" s="90"/>
      <c r="B21" s="85" t="s">
        <v>156</v>
      </c>
      <c r="C21" s="193" t="s">
        <v>165</v>
      </c>
      <c r="D21" s="193"/>
      <c r="E21" s="91"/>
      <c r="F21" s="93">
        <v>1734000</v>
      </c>
      <c r="G21" s="92"/>
    </row>
    <row r="22" spans="1:7" ht="12.75">
      <c r="A22" s="90"/>
      <c r="B22" s="85"/>
      <c r="C22" s="191" t="s">
        <v>166</v>
      </c>
      <c r="D22" s="191"/>
      <c r="E22" s="91"/>
      <c r="F22" s="91"/>
      <c r="G22" s="95">
        <f>SUM(F19:F21)</f>
        <v>15330000</v>
      </c>
    </row>
    <row r="23" spans="1:7" ht="27.75" customHeight="1">
      <c r="A23" s="97" t="s">
        <v>81</v>
      </c>
      <c r="B23" s="195" t="s">
        <v>167</v>
      </c>
      <c r="C23" s="195"/>
      <c r="D23" s="195"/>
      <c r="E23" s="91"/>
      <c r="F23" s="91"/>
      <c r="G23" s="92"/>
    </row>
    <row r="24" spans="1:7" ht="18.75" customHeight="1">
      <c r="A24" s="90"/>
      <c r="B24" s="85" t="s">
        <v>168</v>
      </c>
      <c r="C24" s="193" t="s">
        <v>169</v>
      </c>
      <c r="D24" s="193"/>
      <c r="E24" s="91"/>
      <c r="F24" s="91"/>
      <c r="G24" s="92"/>
    </row>
    <row r="25" spans="1:7" ht="12.75">
      <c r="A25" s="90"/>
      <c r="B25" s="85"/>
      <c r="C25" s="85" t="s">
        <v>160</v>
      </c>
      <c r="D25" s="85" t="s">
        <v>170</v>
      </c>
      <c r="E25" s="91">
        <v>560000</v>
      </c>
      <c r="F25" s="85"/>
      <c r="G25" s="92"/>
    </row>
    <row r="26" spans="1:7" ht="12.75">
      <c r="A26" s="90"/>
      <c r="B26" s="85"/>
      <c r="C26" s="85"/>
      <c r="D26" s="85" t="s">
        <v>171</v>
      </c>
      <c r="E26" s="91">
        <v>1530000</v>
      </c>
      <c r="F26" s="85"/>
      <c r="G26" s="92"/>
    </row>
    <row r="27" spans="1:7" ht="12.75">
      <c r="A27" s="90"/>
      <c r="B27" s="85"/>
      <c r="C27" s="85" t="s">
        <v>143</v>
      </c>
      <c r="D27" s="85" t="s">
        <v>172</v>
      </c>
      <c r="E27" s="91">
        <v>2400000</v>
      </c>
      <c r="F27" s="85"/>
      <c r="G27" s="92"/>
    </row>
    <row r="28" spans="1:7" ht="12.75">
      <c r="A28" s="90"/>
      <c r="B28" s="85"/>
      <c r="C28" s="85" t="s">
        <v>156</v>
      </c>
      <c r="D28" s="85" t="s">
        <v>173</v>
      </c>
      <c r="E28" s="91">
        <v>124000</v>
      </c>
      <c r="F28" s="85"/>
      <c r="G28" s="92"/>
    </row>
    <row r="29" spans="1:7" ht="12.75">
      <c r="A29" s="90"/>
      <c r="B29" s="85"/>
      <c r="C29" s="85" t="s">
        <v>174</v>
      </c>
      <c r="D29" s="85" t="s">
        <v>175</v>
      </c>
      <c r="E29" s="93">
        <v>0</v>
      </c>
      <c r="F29" s="91">
        <f>SUM(E25:E29)</f>
        <v>4614000</v>
      </c>
      <c r="G29" s="92"/>
    </row>
    <row r="30" spans="1:7" ht="12.75">
      <c r="A30" s="90"/>
      <c r="B30" s="85"/>
      <c r="C30" s="85"/>
      <c r="D30" s="85"/>
      <c r="E30" s="91"/>
      <c r="F30" s="91"/>
      <c r="G30" s="92"/>
    </row>
    <row r="31" spans="1:7" ht="12.75">
      <c r="A31" s="90"/>
      <c r="B31" s="85" t="s">
        <v>176</v>
      </c>
      <c r="C31" s="85" t="s">
        <v>177</v>
      </c>
      <c r="D31" s="85"/>
      <c r="E31" s="91"/>
      <c r="F31" s="91">
        <v>1945328</v>
      </c>
      <c r="G31" s="92"/>
    </row>
    <row r="32" spans="1:7" ht="12.75">
      <c r="A32" s="90"/>
      <c r="B32" s="85" t="s">
        <v>178</v>
      </c>
      <c r="C32" s="85" t="s">
        <v>179</v>
      </c>
      <c r="D32" s="85"/>
      <c r="E32" s="91"/>
      <c r="F32" s="93">
        <v>1494720</v>
      </c>
      <c r="G32" s="95">
        <f>F29+F31+F32</f>
        <v>8054048</v>
      </c>
    </row>
    <row r="33" spans="1:7" ht="12.75">
      <c r="A33" s="88" t="s">
        <v>84</v>
      </c>
      <c r="B33" s="192" t="s">
        <v>180</v>
      </c>
      <c r="C33" s="192"/>
      <c r="D33" s="192"/>
      <c r="E33" s="91"/>
      <c r="F33" s="91"/>
      <c r="G33" s="86"/>
    </row>
    <row r="34" spans="1:7" ht="13.5" customHeight="1">
      <c r="A34" s="90"/>
      <c r="B34" s="85" t="s">
        <v>168</v>
      </c>
      <c r="C34" s="193" t="s">
        <v>181</v>
      </c>
      <c r="D34" s="193"/>
      <c r="E34" s="91"/>
      <c r="F34" s="85"/>
      <c r="G34" s="98">
        <v>866400</v>
      </c>
    </row>
    <row r="35" spans="1:7" ht="12.75">
      <c r="A35" s="196" t="s">
        <v>182</v>
      </c>
      <c r="B35" s="196"/>
      <c r="C35" s="196"/>
      <c r="D35" s="196"/>
      <c r="E35" s="99"/>
      <c r="F35" s="99"/>
      <c r="G35" s="98">
        <f>G15+G22+G34+G32</f>
        <v>39989257</v>
      </c>
    </row>
    <row r="36" spans="1:7" ht="12.75">
      <c r="A36" s="190" t="s">
        <v>183</v>
      </c>
      <c r="B36" s="190"/>
      <c r="C36" s="190"/>
      <c r="D36" s="190"/>
      <c r="E36" s="91"/>
      <c r="F36" s="91"/>
      <c r="G36" s="92"/>
    </row>
    <row r="37" spans="1:7" ht="12.75">
      <c r="A37" s="84" t="s">
        <v>184</v>
      </c>
      <c r="B37" s="87"/>
      <c r="C37" s="87"/>
      <c r="D37" s="87"/>
      <c r="E37" s="91"/>
      <c r="F37" s="91"/>
      <c r="G37" s="92"/>
    </row>
    <row r="38" spans="1:7" ht="12.75">
      <c r="A38" s="90"/>
      <c r="B38" s="85" t="s">
        <v>185</v>
      </c>
      <c r="C38" s="193" t="s">
        <v>186</v>
      </c>
      <c r="D38" s="193"/>
      <c r="E38" s="91"/>
      <c r="F38" s="91"/>
      <c r="G38" s="95">
        <v>176700</v>
      </c>
    </row>
    <row r="39" spans="1:7" ht="12.75">
      <c r="A39" s="90"/>
      <c r="B39" s="83" t="s">
        <v>187</v>
      </c>
      <c r="C39" s="85" t="s">
        <v>188</v>
      </c>
      <c r="D39" s="85"/>
      <c r="E39" s="91"/>
      <c r="F39" s="91"/>
      <c r="G39" s="98">
        <v>82832</v>
      </c>
    </row>
    <row r="40" spans="1:7" ht="12.75">
      <c r="A40" s="100"/>
      <c r="B40" s="100"/>
      <c r="C40" s="100"/>
      <c r="D40" s="101" t="s">
        <v>189</v>
      </c>
      <c r="E40" s="101"/>
      <c r="F40" s="101"/>
      <c r="G40" s="102">
        <f>SUM(G38:G39)</f>
        <v>259532</v>
      </c>
    </row>
    <row r="41" spans="1:7" ht="12.75">
      <c r="A41" s="88" t="s">
        <v>190</v>
      </c>
      <c r="B41" s="85"/>
      <c r="C41" s="85"/>
      <c r="D41" s="103"/>
      <c r="E41" s="103"/>
      <c r="F41" s="103"/>
      <c r="G41" s="104"/>
    </row>
    <row r="42" spans="1:7" ht="12.75">
      <c r="A42" s="84" t="s">
        <v>191</v>
      </c>
      <c r="B42" s="85"/>
      <c r="C42" s="85"/>
      <c r="D42" s="85"/>
      <c r="E42" s="91"/>
      <c r="F42" s="91"/>
      <c r="G42" s="92"/>
    </row>
    <row r="43" spans="1:7" ht="12.75">
      <c r="A43" s="84"/>
      <c r="B43" s="83" t="s">
        <v>84</v>
      </c>
      <c r="C43" s="85" t="s">
        <v>192</v>
      </c>
      <c r="D43" s="85"/>
      <c r="E43" s="91"/>
      <c r="F43" s="91"/>
      <c r="G43" s="92"/>
    </row>
    <row r="44" spans="1:7" ht="12.75">
      <c r="A44" s="84"/>
      <c r="C44" s="85" t="s">
        <v>193</v>
      </c>
      <c r="D44" s="85"/>
      <c r="E44" s="91"/>
      <c r="F44" s="91"/>
      <c r="G44" s="95">
        <v>9536000</v>
      </c>
    </row>
    <row r="45" spans="1:7" ht="12.75">
      <c r="A45" s="84"/>
      <c r="C45" s="85"/>
      <c r="D45" s="85"/>
      <c r="E45" s="91"/>
      <c r="F45" s="91"/>
      <c r="G45" s="92"/>
    </row>
    <row r="46" spans="1:7" ht="12.75">
      <c r="A46" s="105"/>
      <c r="B46" s="106"/>
      <c r="C46" s="106"/>
      <c r="D46" s="107" t="s">
        <v>194</v>
      </c>
      <c r="E46" s="108"/>
      <c r="F46" s="108"/>
      <c r="G46" s="109">
        <f>G44+G40+G35</f>
        <v>49784789</v>
      </c>
    </row>
    <row r="47" spans="1:7" ht="12.75">
      <c r="A47" s="110"/>
      <c r="B47" s="100"/>
      <c r="C47" s="100"/>
      <c r="D47" s="100"/>
      <c r="E47" s="93"/>
      <c r="F47" s="93"/>
      <c r="G47" s="111"/>
    </row>
  </sheetData>
  <sheetProtection selectLockedCells="1" selectUnlockedCells="1"/>
  <mergeCells count="18">
    <mergeCell ref="A36:D36"/>
    <mergeCell ref="C38:D38"/>
    <mergeCell ref="C24:D24"/>
    <mergeCell ref="B33:D33"/>
    <mergeCell ref="C34:D34"/>
    <mergeCell ref="A35:D35"/>
    <mergeCell ref="C20:D20"/>
    <mergeCell ref="C21:D21"/>
    <mergeCell ref="C22:D22"/>
    <mergeCell ref="B23:D23"/>
    <mergeCell ref="B16:D16"/>
    <mergeCell ref="C17:D17"/>
    <mergeCell ref="C18:D18"/>
    <mergeCell ref="C19:D19"/>
    <mergeCell ref="A1:G1"/>
    <mergeCell ref="A2:G2"/>
    <mergeCell ref="A3:D3"/>
    <mergeCell ref="C15:D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O1"/>
    </sheetView>
  </sheetViews>
  <sheetFormatPr defaultColWidth="9.00390625" defaultRowHeight="12.75"/>
  <cols>
    <col min="1" max="1" width="4.00390625" style="112" customWidth="1"/>
    <col min="2" max="2" width="28.875" style="112" customWidth="1"/>
    <col min="3" max="3" width="8.75390625" style="112" customWidth="1"/>
    <col min="4" max="9" width="6.75390625" style="112" customWidth="1"/>
    <col min="10" max="10" width="7.25390625" style="112" customWidth="1"/>
    <col min="11" max="11" width="7.375" style="112" customWidth="1"/>
    <col min="12" max="12" width="7.75390625" style="112" customWidth="1"/>
    <col min="13" max="13" width="7.625" style="112" customWidth="1"/>
    <col min="14" max="14" width="8.125" style="112" customWidth="1"/>
    <col min="15" max="15" width="8.00390625" style="112" customWidth="1"/>
    <col min="16" max="16384" width="11.625" style="112" customWidth="1"/>
  </cols>
  <sheetData>
    <row r="1" spans="1:15" ht="12.75">
      <c r="A1" s="197" t="s">
        <v>195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5">
      <c r="A2" s="198" t="s">
        <v>196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ht="12.75">
      <c r="A3" s="113"/>
      <c r="B3" s="114"/>
      <c r="C3" s="115" t="s">
        <v>197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7"/>
    </row>
    <row r="4" spans="1:16" ht="12.75">
      <c r="A4" s="118" t="s">
        <v>198</v>
      </c>
      <c r="B4" s="119" t="s">
        <v>199</v>
      </c>
      <c r="C4" s="120" t="s">
        <v>200</v>
      </c>
      <c r="D4" s="120" t="s">
        <v>201</v>
      </c>
      <c r="E4" s="120" t="s">
        <v>202</v>
      </c>
      <c r="F4" s="120" t="s">
        <v>203</v>
      </c>
      <c r="G4" s="120" t="s">
        <v>204</v>
      </c>
      <c r="H4" s="120" t="s">
        <v>205</v>
      </c>
      <c r="I4" s="120" t="s">
        <v>206</v>
      </c>
      <c r="J4" s="120" t="s">
        <v>207</v>
      </c>
      <c r="K4" s="120" t="s">
        <v>208</v>
      </c>
      <c r="L4" s="120" t="s">
        <v>209</v>
      </c>
      <c r="M4" s="120" t="s">
        <v>210</v>
      </c>
      <c r="N4" s="120" t="s">
        <v>211</v>
      </c>
      <c r="O4" s="121" t="s">
        <v>212</v>
      </c>
      <c r="P4" s="117"/>
    </row>
    <row r="5" spans="1:16" ht="12.75">
      <c r="A5" s="118"/>
      <c r="B5" s="122" t="s">
        <v>213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17"/>
    </row>
    <row r="6" spans="1:16" ht="12.75">
      <c r="A6" s="118">
        <v>1</v>
      </c>
      <c r="B6" s="119" t="s">
        <v>214</v>
      </c>
      <c r="C6" s="125">
        <v>15170</v>
      </c>
      <c r="D6" s="126">
        <v>1400</v>
      </c>
      <c r="E6" s="125">
        <v>1400</v>
      </c>
      <c r="F6" s="125">
        <v>1420</v>
      </c>
      <c r="G6" s="125">
        <v>1300</v>
      </c>
      <c r="H6" s="125">
        <v>1200</v>
      </c>
      <c r="I6" s="125">
        <v>1100</v>
      </c>
      <c r="J6" s="125">
        <v>900</v>
      </c>
      <c r="K6" s="125">
        <v>900</v>
      </c>
      <c r="L6" s="125">
        <v>1400</v>
      </c>
      <c r="M6" s="125">
        <v>1400</v>
      </c>
      <c r="N6" s="125">
        <v>1400</v>
      </c>
      <c r="O6" s="127">
        <v>1350</v>
      </c>
      <c r="P6" s="128"/>
    </row>
    <row r="7" spans="1:16" ht="12.75">
      <c r="A7" s="118">
        <v>2</v>
      </c>
      <c r="B7" s="119" t="s">
        <v>215</v>
      </c>
      <c r="C7" s="125">
        <v>7250</v>
      </c>
      <c r="D7" s="125">
        <v>100</v>
      </c>
      <c r="E7" s="125">
        <v>100</v>
      </c>
      <c r="F7" s="125">
        <v>3150</v>
      </c>
      <c r="G7" s="125">
        <v>100</v>
      </c>
      <c r="H7" s="125">
        <v>500</v>
      </c>
      <c r="I7" s="125">
        <v>0</v>
      </c>
      <c r="J7" s="125">
        <v>0</v>
      </c>
      <c r="K7" s="125">
        <v>100</v>
      </c>
      <c r="L7" s="125">
        <v>2900</v>
      </c>
      <c r="M7" s="125">
        <v>100</v>
      </c>
      <c r="N7" s="125">
        <v>0</v>
      </c>
      <c r="O7" s="127">
        <v>200</v>
      </c>
      <c r="P7" s="128"/>
    </row>
    <row r="8" spans="1:16" ht="12.75">
      <c r="A8" s="118">
        <v>4</v>
      </c>
      <c r="B8" s="119" t="s">
        <v>216</v>
      </c>
      <c r="C8" s="125">
        <v>49785</v>
      </c>
      <c r="D8" s="125">
        <v>2012</v>
      </c>
      <c r="E8" s="125">
        <v>3220</v>
      </c>
      <c r="F8" s="125">
        <v>5232</v>
      </c>
      <c r="G8" s="125">
        <v>3220</v>
      </c>
      <c r="H8" s="125">
        <v>3220</v>
      </c>
      <c r="I8" s="125">
        <v>3220</v>
      </c>
      <c r="J8" s="125">
        <v>3220</v>
      </c>
      <c r="K8" s="125">
        <v>3220</v>
      </c>
      <c r="L8" s="125">
        <v>3220</v>
      </c>
      <c r="M8" s="125">
        <v>12756</v>
      </c>
      <c r="N8" s="125">
        <v>3220</v>
      </c>
      <c r="O8" s="127">
        <v>4025</v>
      </c>
      <c r="P8" s="128"/>
    </row>
    <row r="9" spans="1:16" ht="12.75">
      <c r="A9" s="118">
        <v>5</v>
      </c>
      <c r="B9" s="129" t="s">
        <v>217</v>
      </c>
      <c r="C9" s="125">
        <v>0</v>
      </c>
      <c r="D9" s="125">
        <v>0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7"/>
      <c r="P9" s="128"/>
    </row>
    <row r="10" spans="1:16" ht="12.75">
      <c r="A10" s="118">
        <v>6</v>
      </c>
      <c r="B10" s="130" t="s">
        <v>218</v>
      </c>
      <c r="C10" s="125">
        <v>14138</v>
      </c>
      <c r="D10" s="125">
        <v>1100</v>
      </c>
      <c r="E10" s="125">
        <v>1150</v>
      </c>
      <c r="F10" s="125">
        <v>1150</v>
      </c>
      <c r="G10" s="125">
        <v>1200</v>
      </c>
      <c r="H10" s="125">
        <v>1200</v>
      </c>
      <c r="I10" s="125">
        <v>1100</v>
      </c>
      <c r="J10" s="125">
        <v>1100</v>
      </c>
      <c r="K10" s="125">
        <v>1550</v>
      </c>
      <c r="L10" s="125">
        <v>1000</v>
      </c>
      <c r="M10" s="125">
        <v>1188</v>
      </c>
      <c r="N10" s="125">
        <v>1150</v>
      </c>
      <c r="O10" s="127">
        <v>1250</v>
      </c>
      <c r="P10" s="128"/>
    </row>
    <row r="11" spans="1:16" ht="12.75">
      <c r="A11" s="118">
        <v>7</v>
      </c>
      <c r="B11" s="131" t="s">
        <v>219</v>
      </c>
      <c r="C11" s="125">
        <v>3690</v>
      </c>
      <c r="D11" s="125"/>
      <c r="E11" s="125"/>
      <c r="F11" s="125">
        <v>1425</v>
      </c>
      <c r="G11" s="125">
        <v>85</v>
      </c>
      <c r="H11" s="125">
        <v>85</v>
      </c>
      <c r="I11" s="125">
        <v>1085</v>
      </c>
      <c r="J11" s="125">
        <v>85</v>
      </c>
      <c r="K11" s="125">
        <v>585</v>
      </c>
      <c r="L11" s="125">
        <v>85</v>
      </c>
      <c r="M11" s="125">
        <v>85</v>
      </c>
      <c r="N11" s="125">
        <v>85</v>
      </c>
      <c r="O11" s="127">
        <v>85</v>
      </c>
      <c r="P11" s="128"/>
    </row>
    <row r="12" spans="1:16" ht="12.75">
      <c r="A12" s="118">
        <v>8</v>
      </c>
      <c r="B12" s="132" t="s">
        <v>220</v>
      </c>
      <c r="C12" s="133">
        <v>45598</v>
      </c>
      <c r="D12" s="134"/>
      <c r="E12" s="125"/>
      <c r="F12" s="125"/>
      <c r="G12" s="125"/>
      <c r="H12" s="125">
        <v>45598</v>
      </c>
      <c r="I12" s="125"/>
      <c r="J12" s="117"/>
      <c r="K12" s="125"/>
      <c r="L12" s="125"/>
      <c r="M12" s="125"/>
      <c r="N12" s="125"/>
      <c r="O12" s="127"/>
      <c r="P12" s="128"/>
    </row>
    <row r="13" spans="1:16" ht="12.75">
      <c r="A13" s="118">
        <v>9</v>
      </c>
      <c r="B13" s="114" t="s">
        <v>221</v>
      </c>
      <c r="C13" s="125">
        <v>3739</v>
      </c>
      <c r="D13" s="125">
        <v>2700</v>
      </c>
      <c r="E13" s="125">
        <v>1039</v>
      </c>
      <c r="F13" s="125">
        <v>0</v>
      </c>
      <c r="G13" s="125">
        <v>0</v>
      </c>
      <c r="H13" s="125"/>
      <c r="I13" s="125"/>
      <c r="J13" s="125"/>
      <c r="K13" s="125"/>
      <c r="L13" s="125"/>
      <c r="M13" s="125"/>
      <c r="N13" s="125"/>
      <c r="O13" s="127"/>
      <c r="P13" s="128"/>
    </row>
    <row r="14" spans="1:16" ht="12.75">
      <c r="A14" s="118">
        <v>10</v>
      </c>
      <c r="B14" s="131" t="s">
        <v>222</v>
      </c>
      <c r="C14" s="125">
        <v>0</v>
      </c>
      <c r="D14" s="125"/>
      <c r="E14" s="125">
        <v>0</v>
      </c>
      <c r="F14" s="125"/>
      <c r="G14" s="125"/>
      <c r="H14" s="125"/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7">
        <v>0</v>
      </c>
      <c r="P14" s="128"/>
    </row>
    <row r="15" spans="1:17" ht="12.75">
      <c r="A15" s="118">
        <v>11</v>
      </c>
      <c r="B15" s="135" t="s">
        <v>223</v>
      </c>
      <c r="C15" s="136">
        <f aca="true" t="shared" si="0" ref="C15:O15">SUM(C6:C14)</f>
        <v>139370</v>
      </c>
      <c r="D15" s="137">
        <f t="shared" si="0"/>
        <v>7312</v>
      </c>
      <c r="E15" s="137">
        <f t="shared" si="0"/>
        <v>6909</v>
      </c>
      <c r="F15" s="137">
        <f t="shared" si="0"/>
        <v>12377</v>
      </c>
      <c r="G15" s="137">
        <f t="shared" si="0"/>
        <v>5905</v>
      </c>
      <c r="H15" s="137">
        <f t="shared" si="0"/>
        <v>51803</v>
      </c>
      <c r="I15" s="137">
        <f t="shared" si="0"/>
        <v>6505</v>
      </c>
      <c r="J15" s="137">
        <f t="shared" si="0"/>
        <v>5305</v>
      </c>
      <c r="K15" s="137">
        <f t="shared" si="0"/>
        <v>6355</v>
      </c>
      <c r="L15" s="137">
        <f t="shared" si="0"/>
        <v>8605</v>
      </c>
      <c r="M15" s="137">
        <f t="shared" si="0"/>
        <v>15529</v>
      </c>
      <c r="N15" s="137">
        <f t="shared" si="0"/>
        <v>5855</v>
      </c>
      <c r="O15" s="138">
        <f t="shared" si="0"/>
        <v>6910</v>
      </c>
      <c r="P15" s="128"/>
      <c r="Q15" s="139"/>
    </row>
    <row r="16" spans="1:16" ht="12.75">
      <c r="A16" s="118">
        <v>12</v>
      </c>
      <c r="B16" s="140" t="s">
        <v>224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4"/>
      <c r="P16" s="128"/>
    </row>
    <row r="17" spans="1:16" ht="12.75">
      <c r="A17" s="118">
        <v>13</v>
      </c>
      <c r="B17" s="131" t="s">
        <v>225</v>
      </c>
      <c r="C17" s="125">
        <v>27738</v>
      </c>
      <c r="D17" s="125">
        <v>2300</v>
      </c>
      <c r="E17" s="125">
        <v>2200</v>
      </c>
      <c r="F17" s="125">
        <v>2300</v>
      </c>
      <c r="G17" s="125">
        <v>2300</v>
      </c>
      <c r="H17" s="125">
        <v>2300</v>
      </c>
      <c r="I17" s="125">
        <v>2550</v>
      </c>
      <c r="J17" s="125">
        <v>2300</v>
      </c>
      <c r="K17" s="125">
        <v>2300</v>
      </c>
      <c r="L17" s="125">
        <v>2300</v>
      </c>
      <c r="M17" s="125">
        <v>2300</v>
      </c>
      <c r="N17" s="125">
        <v>2550</v>
      </c>
      <c r="O17" s="127">
        <v>2038</v>
      </c>
      <c r="P17" s="128"/>
    </row>
    <row r="18" spans="1:16" ht="22.5">
      <c r="A18" s="118">
        <v>14</v>
      </c>
      <c r="B18" s="141" t="s">
        <v>226</v>
      </c>
      <c r="C18" s="133">
        <v>7017</v>
      </c>
      <c r="D18" s="125">
        <v>585</v>
      </c>
      <c r="E18" s="125">
        <v>570</v>
      </c>
      <c r="F18" s="125">
        <v>585</v>
      </c>
      <c r="G18" s="125">
        <v>585</v>
      </c>
      <c r="H18" s="125">
        <v>585</v>
      </c>
      <c r="I18" s="125">
        <v>620</v>
      </c>
      <c r="J18" s="125">
        <v>585</v>
      </c>
      <c r="K18" s="125">
        <v>585</v>
      </c>
      <c r="L18" s="125">
        <v>585</v>
      </c>
      <c r="M18" s="125">
        <v>585</v>
      </c>
      <c r="N18" s="125">
        <v>620</v>
      </c>
      <c r="O18" s="127">
        <v>527</v>
      </c>
      <c r="P18" s="128"/>
    </row>
    <row r="19" spans="1:16" ht="12.75">
      <c r="A19" s="118">
        <v>15</v>
      </c>
      <c r="B19" s="142" t="s">
        <v>227</v>
      </c>
      <c r="C19" s="125">
        <v>31223</v>
      </c>
      <c r="D19" s="125">
        <v>2450</v>
      </c>
      <c r="E19" s="125">
        <v>2450</v>
      </c>
      <c r="F19" s="125">
        <v>2500</v>
      </c>
      <c r="G19" s="125">
        <v>2550</v>
      </c>
      <c r="H19" s="125">
        <v>2450</v>
      </c>
      <c r="I19" s="125">
        <v>2950</v>
      </c>
      <c r="J19" s="125">
        <v>3100</v>
      </c>
      <c r="K19" s="125">
        <v>2950</v>
      </c>
      <c r="L19" s="125">
        <v>2450</v>
      </c>
      <c r="M19" s="125">
        <v>2550</v>
      </c>
      <c r="N19" s="125">
        <v>2450</v>
      </c>
      <c r="O19" s="127">
        <v>2373</v>
      </c>
      <c r="P19" s="128"/>
    </row>
    <row r="20" spans="1:16" ht="22.5">
      <c r="A20" s="118">
        <v>16</v>
      </c>
      <c r="B20" s="141" t="s">
        <v>228</v>
      </c>
      <c r="C20" s="133">
        <v>9118</v>
      </c>
      <c r="D20" s="125">
        <v>615</v>
      </c>
      <c r="E20" s="125">
        <v>700</v>
      </c>
      <c r="F20" s="125">
        <v>750</v>
      </c>
      <c r="G20" s="125">
        <v>760</v>
      </c>
      <c r="H20" s="125">
        <v>750</v>
      </c>
      <c r="I20" s="125">
        <v>760</v>
      </c>
      <c r="J20" s="125">
        <v>830</v>
      </c>
      <c r="K20" s="125">
        <v>830</v>
      </c>
      <c r="L20" s="125">
        <v>760</v>
      </c>
      <c r="M20" s="125">
        <v>760</v>
      </c>
      <c r="N20" s="125">
        <v>760</v>
      </c>
      <c r="O20" s="127">
        <v>843</v>
      </c>
      <c r="P20" s="128"/>
    </row>
    <row r="21" spans="1:16" ht="12.75">
      <c r="A21" s="118">
        <v>17</v>
      </c>
      <c r="B21" s="141" t="s">
        <v>229</v>
      </c>
      <c r="C21" s="125">
        <v>12569</v>
      </c>
      <c r="D21" s="125">
        <v>900</v>
      </c>
      <c r="E21" s="125">
        <v>900</v>
      </c>
      <c r="F21" s="125">
        <v>1055</v>
      </c>
      <c r="G21" s="125">
        <v>1055</v>
      </c>
      <c r="H21" s="125">
        <v>1055</v>
      </c>
      <c r="I21" s="125">
        <v>1165</v>
      </c>
      <c r="J21" s="125">
        <v>1055</v>
      </c>
      <c r="K21" s="125">
        <v>1055</v>
      </c>
      <c r="L21" s="125">
        <v>1055</v>
      </c>
      <c r="M21" s="125">
        <v>1055</v>
      </c>
      <c r="N21" s="125">
        <v>1055</v>
      </c>
      <c r="O21" s="127">
        <v>1164</v>
      </c>
      <c r="P21" s="128"/>
    </row>
    <row r="22" spans="1:16" ht="12.75">
      <c r="A22" s="118">
        <v>18</v>
      </c>
      <c r="B22" s="141" t="s">
        <v>230</v>
      </c>
      <c r="C22" s="125">
        <v>3407</v>
      </c>
      <c r="D22" s="125">
        <v>280</v>
      </c>
      <c r="E22" s="125">
        <v>280</v>
      </c>
      <c r="F22" s="125">
        <v>280</v>
      </c>
      <c r="G22" s="125">
        <v>280</v>
      </c>
      <c r="H22" s="125">
        <v>315</v>
      </c>
      <c r="I22" s="125">
        <v>280</v>
      </c>
      <c r="J22" s="125">
        <v>292</v>
      </c>
      <c r="K22" s="125">
        <v>280</v>
      </c>
      <c r="L22" s="125">
        <v>280</v>
      </c>
      <c r="M22" s="125">
        <v>280</v>
      </c>
      <c r="N22" s="125">
        <v>280</v>
      </c>
      <c r="O22" s="127">
        <v>280</v>
      </c>
      <c r="P22" s="128"/>
    </row>
    <row r="23" spans="1:16" ht="12.75">
      <c r="A23" s="118">
        <v>19</v>
      </c>
      <c r="B23" s="143" t="s">
        <v>231</v>
      </c>
      <c r="C23" s="134">
        <f aca="true" t="shared" si="1" ref="C23:O23">C17+C18+C19+C20+C21+C22</f>
        <v>91072</v>
      </c>
      <c r="D23" s="134">
        <f t="shared" si="1"/>
        <v>7130</v>
      </c>
      <c r="E23" s="134">
        <f t="shared" si="1"/>
        <v>7100</v>
      </c>
      <c r="F23" s="134">
        <f t="shared" si="1"/>
        <v>7470</v>
      </c>
      <c r="G23" s="134">
        <f t="shared" si="1"/>
        <v>7530</v>
      </c>
      <c r="H23" s="134">
        <f t="shared" si="1"/>
        <v>7455</v>
      </c>
      <c r="I23" s="134">
        <f t="shared" si="1"/>
        <v>8325</v>
      </c>
      <c r="J23" s="134">
        <f t="shared" si="1"/>
        <v>8162</v>
      </c>
      <c r="K23" s="134">
        <f t="shared" si="1"/>
        <v>8000</v>
      </c>
      <c r="L23" s="134">
        <f t="shared" si="1"/>
        <v>7430</v>
      </c>
      <c r="M23" s="134">
        <f t="shared" si="1"/>
        <v>7530</v>
      </c>
      <c r="N23" s="134">
        <f t="shared" si="1"/>
        <v>7715</v>
      </c>
      <c r="O23" s="144">
        <f t="shared" si="1"/>
        <v>7225</v>
      </c>
      <c r="P23" s="128"/>
    </row>
    <row r="24" spans="1:16" ht="12.75">
      <c r="A24" s="118">
        <v>21</v>
      </c>
      <c r="B24" s="119" t="s">
        <v>232</v>
      </c>
      <c r="C24" s="125">
        <v>39129</v>
      </c>
      <c r="D24" s="125">
        <v>0</v>
      </c>
      <c r="E24" s="125">
        <v>0</v>
      </c>
      <c r="F24" s="125">
        <v>0</v>
      </c>
      <c r="G24" s="125">
        <v>0</v>
      </c>
      <c r="H24" s="125">
        <v>39129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7">
        <v>0</v>
      </c>
      <c r="P24" s="128"/>
    </row>
    <row r="25" spans="1:16" ht="12.75">
      <c r="A25" s="118">
        <v>22</v>
      </c>
      <c r="B25" s="119" t="s">
        <v>233</v>
      </c>
      <c r="C25" s="125">
        <v>5773</v>
      </c>
      <c r="D25" s="125"/>
      <c r="E25" s="125"/>
      <c r="F25" s="125"/>
      <c r="G25" s="125"/>
      <c r="H25" s="125"/>
      <c r="I25" s="125"/>
      <c r="J25" s="125"/>
      <c r="L25" s="125">
        <v>0</v>
      </c>
      <c r="M25" s="125">
        <v>5773</v>
      </c>
      <c r="N25" s="125"/>
      <c r="O25" s="127"/>
      <c r="P25" s="128"/>
    </row>
    <row r="26" spans="1:16" ht="12.75">
      <c r="A26" s="118">
        <v>23</v>
      </c>
      <c r="B26" s="119" t="s">
        <v>234</v>
      </c>
      <c r="C26" s="125">
        <v>496</v>
      </c>
      <c r="D26" s="125">
        <v>0</v>
      </c>
      <c r="E26" s="125">
        <v>0</v>
      </c>
      <c r="F26" s="125">
        <v>124</v>
      </c>
      <c r="G26" s="125">
        <v>0</v>
      </c>
      <c r="H26" s="125">
        <v>0</v>
      </c>
      <c r="I26" s="125">
        <v>124</v>
      </c>
      <c r="J26" s="125">
        <v>0</v>
      </c>
      <c r="K26" s="125">
        <v>0</v>
      </c>
      <c r="L26" s="125">
        <v>124</v>
      </c>
      <c r="M26" s="125">
        <v>0</v>
      </c>
      <c r="N26" s="125"/>
      <c r="O26" s="127">
        <v>124</v>
      </c>
      <c r="P26" s="128"/>
    </row>
    <row r="27" spans="1:16" ht="12.75">
      <c r="A27" s="118">
        <v>24</v>
      </c>
      <c r="B27" s="145" t="s">
        <v>235</v>
      </c>
      <c r="C27" s="125">
        <v>2900</v>
      </c>
      <c r="D27" s="125">
        <v>0</v>
      </c>
      <c r="E27" s="125"/>
      <c r="F27" s="125"/>
      <c r="G27" s="125">
        <v>0</v>
      </c>
      <c r="H27" s="125"/>
      <c r="I27" s="125"/>
      <c r="J27" s="125">
        <v>0</v>
      </c>
      <c r="K27" s="125">
        <v>0</v>
      </c>
      <c r="L27" s="125">
        <v>0</v>
      </c>
      <c r="M27" s="125">
        <v>0</v>
      </c>
      <c r="N27" s="125"/>
      <c r="O27" s="127">
        <v>2900</v>
      </c>
      <c r="P27" s="128"/>
    </row>
    <row r="28" spans="1:16" ht="12.75">
      <c r="A28" s="118">
        <v>26</v>
      </c>
      <c r="B28" s="143" t="s">
        <v>236</v>
      </c>
      <c r="C28" s="134">
        <f aca="true" t="shared" si="2" ref="C28:O28">SUM(C24:C27)</f>
        <v>48298</v>
      </c>
      <c r="D28" s="134">
        <f t="shared" si="2"/>
        <v>0</v>
      </c>
      <c r="E28" s="134">
        <f t="shared" si="2"/>
        <v>0</v>
      </c>
      <c r="F28" s="134">
        <f t="shared" si="2"/>
        <v>124</v>
      </c>
      <c r="G28" s="134">
        <f t="shared" si="2"/>
        <v>0</v>
      </c>
      <c r="H28" s="134">
        <f t="shared" si="2"/>
        <v>39129</v>
      </c>
      <c r="I28" s="134">
        <f t="shared" si="2"/>
        <v>124</v>
      </c>
      <c r="J28" s="134">
        <f t="shared" si="2"/>
        <v>0</v>
      </c>
      <c r="K28" s="134">
        <f t="shared" si="2"/>
        <v>0</v>
      </c>
      <c r="L28" s="134">
        <f t="shared" si="2"/>
        <v>124</v>
      </c>
      <c r="M28" s="134">
        <f t="shared" si="2"/>
        <v>5773</v>
      </c>
      <c r="N28" s="134">
        <f t="shared" si="2"/>
        <v>0</v>
      </c>
      <c r="O28" s="144">
        <f t="shared" si="2"/>
        <v>3024</v>
      </c>
      <c r="P28" s="128"/>
    </row>
    <row r="29" spans="1:16" ht="12.75">
      <c r="A29" s="118">
        <v>27</v>
      </c>
      <c r="B29" s="146" t="s">
        <v>237</v>
      </c>
      <c r="C29" s="137">
        <f aca="true" t="shared" si="3" ref="C29:O29">C23+C28</f>
        <v>139370</v>
      </c>
      <c r="D29" s="137">
        <f t="shared" si="3"/>
        <v>7130</v>
      </c>
      <c r="E29" s="137">
        <f t="shared" si="3"/>
        <v>7100</v>
      </c>
      <c r="F29" s="137">
        <f t="shared" si="3"/>
        <v>7594</v>
      </c>
      <c r="G29" s="137">
        <f t="shared" si="3"/>
        <v>7530</v>
      </c>
      <c r="H29" s="137">
        <f t="shared" si="3"/>
        <v>46584</v>
      </c>
      <c r="I29" s="137">
        <f t="shared" si="3"/>
        <v>8449</v>
      </c>
      <c r="J29" s="137">
        <f t="shared" si="3"/>
        <v>8162</v>
      </c>
      <c r="K29" s="137">
        <f t="shared" si="3"/>
        <v>8000</v>
      </c>
      <c r="L29" s="137">
        <f t="shared" si="3"/>
        <v>7554</v>
      </c>
      <c r="M29" s="137">
        <f t="shared" si="3"/>
        <v>13303</v>
      </c>
      <c r="N29" s="137">
        <f t="shared" si="3"/>
        <v>7715</v>
      </c>
      <c r="O29" s="138">
        <f t="shared" si="3"/>
        <v>10249</v>
      </c>
      <c r="P29" s="128"/>
    </row>
    <row r="30" spans="1:16" ht="12.75">
      <c r="A30" s="118">
        <v>28</v>
      </c>
      <c r="B30" s="119" t="s">
        <v>238</v>
      </c>
      <c r="C30" s="125">
        <f aca="true" t="shared" si="4" ref="C30:O30">C15-C29</f>
        <v>0</v>
      </c>
      <c r="D30" s="125">
        <f t="shared" si="4"/>
        <v>182</v>
      </c>
      <c r="E30" s="125">
        <f t="shared" si="4"/>
        <v>-191</v>
      </c>
      <c r="F30" s="125">
        <f t="shared" si="4"/>
        <v>4783</v>
      </c>
      <c r="G30" s="125">
        <f t="shared" si="4"/>
        <v>-1625</v>
      </c>
      <c r="H30" s="125">
        <f t="shared" si="4"/>
        <v>5219</v>
      </c>
      <c r="I30" s="125">
        <f t="shared" si="4"/>
        <v>-1944</v>
      </c>
      <c r="J30" s="125">
        <f t="shared" si="4"/>
        <v>-2857</v>
      </c>
      <c r="K30" s="125">
        <f t="shared" si="4"/>
        <v>-1645</v>
      </c>
      <c r="L30" s="125">
        <f t="shared" si="4"/>
        <v>1051</v>
      </c>
      <c r="M30" s="125">
        <f t="shared" si="4"/>
        <v>2226</v>
      </c>
      <c r="N30" s="125">
        <f t="shared" si="4"/>
        <v>-1860</v>
      </c>
      <c r="O30" s="127">
        <f t="shared" si="4"/>
        <v>-3339</v>
      </c>
      <c r="P30" s="128"/>
    </row>
    <row r="31" spans="1:16" ht="12.75">
      <c r="A31" s="147">
        <v>29</v>
      </c>
      <c r="B31" s="148" t="s">
        <v>239</v>
      </c>
      <c r="C31" s="149">
        <v>0</v>
      </c>
      <c r="D31" s="149">
        <f aca="true" t="shared" si="5" ref="D31:O31">C31+D30</f>
        <v>182</v>
      </c>
      <c r="E31" s="149">
        <f t="shared" si="5"/>
        <v>-9</v>
      </c>
      <c r="F31" s="149">
        <f t="shared" si="5"/>
        <v>4774</v>
      </c>
      <c r="G31" s="149">
        <f t="shared" si="5"/>
        <v>3149</v>
      </c>
      <c r="H31" s="149">
        <f t="shared" si="5"/>
        <v>8368</v>
      </c>
      <c r="I31" s="149">
        <f t="shared" si="5"/>
        <v>6424</v>
      </c>
      <c r="J31" s="149">
        <f t="shared" si="5"/>
        <v>3567</v>
      </c>
      <c r="K31" s="149">
        <f t="shared" si="5"/>
        <v>1922</v>
      </c>
      <c r="L31" s="149">
        <f t="shared" si="5"/>
        <v>2973</v>
      </c>
      <c r="M31" s="149">
        <f t="shared" si="5"/>
        <v>5199</v>
      </c>
      <c r="N31" s="149">
        <f t="shared" si="5"/>
        <v>3339</v>
      </c>
      <c r="O31" s="150">
        <f t="shared" si="5"/>
        <v>0</v>
      </c>
      <c r="P31" s="128"/>
    </row>
    <row r="32" spans="2:15" ht="12.75">
      <c r="B32" s="151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</sheetData>
  <sheetProtection selectLockedCells="1" selectUnlockedCells="1"/>
  <mergeCells count="2">
    <mergeCell ref="A1:O1"/>
    <mergeCell ref="A2:O2"/>
  </mergeCells>
  <printOptions gridLines="1"/>
  <pageMargins left="0.7875" right="0.7875" top="0.7875" bottom="0.7875" header="0.5118055555555555" footer="0.09861111111111111"/>
  <pageSetup firstPageNumber="1" useFirstPageNumber="1" horizontalDpi="300" verticalDpi="300" orientation="landscape" paperSize="9"/>
  <headerFooter alignWithMargins="0">
    <oddFooter xml:space="preserve">&amp;R&amp;"Times New Roman,Normál"&amp;12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2014-04-28T10:16:42Z</dcterms:created>
  <dcterms:modified xsi:type="dcterms:W3CDTF">2014-04-28T10:17:53Z</dcterms:modified>
  <cp:category/>
  <cp:version/>
  <cp:contentType/>
  <cp:contentStatus/>
</cp:coreProperties>
</file>