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20" windowHeight="7320" activeTab="0"/>
  </bookViews>
  <sheets>
    <sheet name="II. rend.mód. " sheetId="1" r:id="rId1"/>
    <sheet name="I. rend.mód." sheetId="2" r:id="rId2"/>
  </sheets>
  <definedNames>
    <definedName name="_xlnm.Print_Area" localSheetId="1">'I. rend.mód.'!$A$1:$E$268</definedName>
    <definedName name="_xlnm.Print_Area" localSheetId="0">'II. rend.mód. '!$A$1:$F$273</definedName>
  </definedNames>
  <calcPr fullCalcOnLoad="1"/>
</workbook>
</file>

<file path=xl/sharedStrings.xml><?xml version="1.0" encoding="utf-8"?>
<sst xmlns="http://schemas.openxmlformats.org/spreadsheetml/2006/main" count="439" uniqueCount="165">
  <si>
    <t xml:space="preserve">   </t>
  </si>
  <si>
    <t xml:space="preserve">      Megnevezés</t>
  </si>
  <si>
    <t xml:space="preserve">        - Helyi iparűzési adók</t>
  </si>
  <si>
    <t xml:space="preserve">        - Gépjármű adók </t>
  </si>
  <si>
    <t xml:space="preserve">  Sajátos működési bevételek összesen:</t>
  </si>
  <si>
    <t>3.     Költségvetési támogatások</t>
  </si>
  <si>
    <t xml:space="preserve">  Költségvetési támogatások összesen</t>
  </si>
  <si>
    <t>4.     Átvett pénzeszközök</t>
  </si>
  <si>
    <t xml:space="preserve">  Átvett pénzeszközök összesen:</t>
  </si>
  <si>
    <t xml:space="preserve">     Művelődési ház és könyvtár összesen:</t>
  </si>
  <si>
    <t xml:space="preserve">       Megnevezés</t>
  </si>
  <si>
    <t xml:space="preserve">           - járulékok     </t>
  </si>
  <si>
    <t xml:space="preserve">           - dologi kiadások</t>
  </si>
  <si>
    <t xml:space="preserve">          - személyi juttatások  </t>
  </si>
  <si>
    <t xml:space="preserve">          - járulékok                                    </t>
  </si>
  <si>
    <t xml:space="preserve">      Működési kiadások összesen                   </t>
  </si>
  <si>
    <t xml:space="preserve">         - személyi juttatások</t>
  </si>
  <si>
    <t xml:space="preserve">         - járulékok</t>
  </si>
  <si>
    <t xml:space="preserve">         - dologi kiadások</t>
  </si>
  <si>
    <t xml:space="preserve">         - szemályi juttatások</t>
  </si>
  <si>
    <t xml:space="preserve"> </t>
  </si>
  <si>
    <t xml:space="preserve">          Beruházások összesen</t>
  </si>
  <si>
    <t>6.       Pénzmaradvány</t>
  </si>
  <si>
    <t>5.      Hitelfelvétel, kölcsöntörlesztés</t>
  </si>
  <si>
    <t xml:space="preserve">   Összesen:</t>
  </si>
  <si>
    <t xml:space="preserve">      - intézményfinanszírozás</t>
  </si>
  <si>
    <t xml:space="preserve">     - intézményfinanszírozás</t>
  </si>
  <si>
    <t xml:space="preserve">     - átvett pénzeszközök</t>
  </si>
  <si>
    <t xml:space="preserve">      8.  Beruházások:  </t>
  </si>
  <si>
    <t xml:space="preserve">     7.   Tartalékok</t>
  </si>
  <si>
    <t xml:space="preserve">    10. Egyéb felhalmozási célú kiadások</t>
  </si>
  <si>
    <t xml:space="preserve">      - működési célú átvett pénzeszközök</t>
  </si>
  <si>
    <t xml:space="preserve">        - Megyei Egészségb.Pénztártól</t>
  </si>
  <si>
    <t xml:space="preserve"> költségvetési szervenként, feladatonként és kiemelt előirányzatonként</t>
  </si>
  <si>
    <t xml:space="preserve">    1.  Besenyszög Székhely </t>
  </si>
  <si>
    <t xml:space="preserve">       Besenyszög összesen:</t>
  </si>
  <si>
    <t xml:space="preserve">    2.  Szászberek telephely </t>
  </si>
  <si>
    <t xml:space="preserve">       Szászberek összesen:</t>
  </si>
  <si>
    <t xml:space="preserve">           - igazgatási személyi juttatások     </t>
  </si>
  <si>
    <t xml:space="preserve">     - működési bevételek</t>
  </si>
  <si>
    <t xml:space="preserve"> 1.   Működési bevételek</t>
  </si>
  <si>
    <t xml:space="preserve">        - Helyi önk.működési támogatása</t>
  </si>
  <si>
    <t xml:space="preserve">        - Közművelődési támogatás</t>
  </si>
  <si>
    <t xml:space="preserve"> 2.    Közhatalmi bevételek</t>
  </si>
  <si>
    <t xml:space="preserve">            Önkormányzati Hivatal összesen:</t>
  </si>
  <si>
    <t xml:space="preserve">        - egyéb közhatalmi bevételek </t>
  </si>
  <si>
    <t xml:space="preserve">     2.   Szociális célú kiadások</t>
  </si>
  <si>
    <t xml:space="preserve">     1.1 Pénzeszköz átadás ÁHT-n belülre</t>
  </si>
  <si>
    <t xml:space="preserve">     1.2 Pénzeszköz átadás ÁHT-n kívülre</t>
  </si>
  <si>
    <t xml:space="preserve">     3.   Közvilágítás</t>
  </si>
  <si>
    <t xml:space="preserve">     6. Védőnői szolgálat /3 fő/</t>
  </si>
  <si>
    <t xml:space="preserve">      9. Felújítások: </t>
  </si>
  <si>
    <t xml:space="preserve">      - működési bevételek</t>
  </si>
  <si>
    <t xml:space="preserve">      Besenyszög  kiadásai összesen:</t>
  </si>
  <si>
    <t xml:space="preserve">     Szászberek kiadásai összesen:</t>
  </si>
  <si>
    <t>Intézmény finanszirozások</t>
  </si>
  <si>
    <t>I.  Besenyszög Város Önkormányzata</t>
  </si>
  <si>
    <t>I.    Besenyszög Város Önkormányzata</t>
  </si>
  <si>
    <t xml:space="preserve">    Besenyszög Város Önkormányzata összesen:</t>
  </si>
  <si>
    <t xml:space="preserve">         - felhalmozási kiadások</t>
  </si>
  <si>
    <t>Óvodai társulásnak</t>
  </si>
  <si>
    <t>Civil támogatások</t>
  </si>
  <si>
    <t>Szolnoki Kistérség (Gondozási Központ)</t>
  </si>
  <si>
    <t xml:space="preserve">          - Ingatlan vásárlás</t>
  </si>
  <si>
    <t xml:space="preserve">        - Munkaügyi kp-tól,M.Államkincstártól</t>
  </si>
  <si>
    <t>Egyéb</t>
  </si>
  <si>
    <t xml:space="preserve">     Művelődési ház és könyvtár kiadásai össz.:</t>
  </si>
  <si>
    <t>8.       Felhalmozási és tőkejellegü bevételek</t>
  </si>
  <si>
    <t>7.       ÁHT-n beüli megelőlegezések</t>
  </si>
  <si>
    <t xml:space="preserve">      - előző évi maradvány</t>
  </si>
  <si>
    <t xml:space="preserve">     5. Orvosi rendelő, ügyelet</t>
  </si>
  <si>
    <t>Eredeti ei.</t>
  </si>
  <si>
    <t xml:space="preserve">  I.   Besenyszög Város Önkormányzata  : </t>
  </si>
  <si>
    <t xml:space="preserve">költségvetési szervenként, feladatonként és kiemelt előirányzatonként </t>
  </si>
  <si>
    <t xml:space="preserve">         - egyéb fejlesztési hitelfelvétel</t>
  </si>
  <si>
    <t xml:space="preserve">     2. Könyvtár /2 fő/</t>
  </si>
  <si>
    <t xml:space="preserve">     1.4 Múzeumi közüzemi díjak</t>
  </si>
  <si>
    <t xml:space="preserve">     1.3 Iskolai közüzemi díjak</t>
  </si>
  <si>
    <t xml:space="preserve">     4.   Közmunkások alkalmazása /70 fő/</t>
  </si>
  <si>
    <t>Mód.ei.</t>
  </si>
  <si>
    <t xml:space="preserve">         - visszatérítendő támogatások</t>
  </si>
  <si>
    <t xml:space="preserve">    11. Intézmények finanszírozása</t>
  </si>
  <si>
    <t xml:space="preserve">    12. Visszatérítendő támogatások</t>
  </si>
  <si>
    <t xml:space="preserve">    13. Működési célú hiteltörlesztés</t>
  </si>
  <si>
    <t xml:space="preserve">    14. Működési célú kölcsönnyújtás</t>
  </si>
  <si>
    <t xml:space="preserve">    15. Fejlesztési hitel törlesztés</t>
  </si>
  <si>
    <t xml:space="preserve">    16.Állami megelőlegezés visszafizetése</t>
  </si>
  <si>
    <t>módosítás</t>
  </si>
  <si>
    <t xml:space="preserve">       telephelyenként, szakfeladatonként és kiemelt előirányzatonként </t>
  </si>
  <si>
    <t xml:space="preserve"> I.   Eszterlánc Óvoda bevételei</t>
  </si>
  <si>
    <t xml:space="preserve">    1. Besenyszögi Eszterlánc Óvoda</t>
  </si>
  <si>
    <t xml:space="preserve">       - étkezési térítési díjakés egyéb bevételek</t>
  </si>
  <si>
    <t xml:space="preserve">       - intézményfinanszírozás</t>
  </si>
  <si>
    <t xml:space="preserve">       - előző évi maradvány</t>
  </si>
  <si>
    <t xml:space="preserve">      - egyéb átvett pénzeszközök</t>
  </si>
  <si>
    <t>Összesen</t>
  </si>
  <si>
    <t xml:space="preserve">    2. Szászbereki Óvoda</t>
  </si>
  <si>
    <t xml:space="preserve">      - étkezési térítési díjak</t>
  </si>
  <si>
    <t xml:space="preserve">      - Szászberktől átvett</t>
  </si>
  <si>
    <t xml:space="preserve">      Eszterlánc Óvoda összesen</t>
  </si>
  <si>
    <t xml:space="preserve"> II   Eszterlánc Óvoda kiadásai</t>
  </si>
  <si>
    <t xml:space="preserve">    1. Eszterlánc Óvoda /12 fő/</t>
  </si>
  <si>
    <t xml:space="preserve">        - személyi juttatások</t>
  </si>
  <si>
    <t xml:space="preserve">        - járulékok</t>
  </si>
  <si>
    <t xml:space="preserve">        - dologi kiadások</t>
  </si>
  <si>
    <t xml:space="preserve">        - gyermekétkeztetés</t>
  </si>
  <si>
    <t xml:space="preserve">        - felhalmozási kiadások</t>
  </si>
  <si>
    <t xml:space="preserve">    Eszterlánc Óvoda kiadásai összesen:</t>
  </si>
  <si>
    <t xml:space="preserve">   2. Szászbereki Óvoda /6 fő/</t>
  </si>
  <si>
    <t xml:space="preserve">    Szászbereki Óvoda kiadásai összesen:</t>
  </si>
  <si>
    <t>Tájékoztató</t>
  </si>
  <si>
    <t xml:space="preserve">     1. Művelődési ház /2 fő/</t>
  </si>
  <si>
    <t xml:space="preserve">        - EU-s programok támogatása</t>
  </si>
  <si>
    <t xml:space="preserve">         - egyéb működési hitelfelvétel</t>
  </si>
  <si>
    <t xml:space="preserve">     1.5 B.szögi Gond.kp.közüzemi díjai</t>
  </si>
  <si>
    <t xml:space="preserve">     2.1  Szünidei étkeztetés kiadásai</t>
  </si>
  <si>
    <t xml:space="preserve">     2.2  Iskolai étkeztetés kiadásai</t>
  </si>
  <si>
    <t xml:space="preserve">     1.6 Iskolai tankönyvtámogatás</t>
  </si>
  <si>
    <t xml:space="preserve">          - Út- és járda felújítások</t>
  </si>
  <si>
    <t xml:space="preserve">          - Szociális bérlakás felújítás</t>
  </si>
  <si>
    <t xml:space="preserve">          - Egyéb beruházások</t>
  </si>
  <si>
    <t xml:space="preserve">        - Pénzbeli szoc.és gyermekétk. támogatása</t>
  </si>
  <si>
    <t xml:space="preserve">        - Köznevelési feladatok támogatása</t>
  </si>
  <si>
    <t xml:space="preserve">          - Egyéb felújítások</t>
  </si>
  <si>
    <t xml:space="preserve"> Mindösszesen intézmény finanszírozás nélkül:</t>
  </si>
  <si>
    <r>
      <t xml:space="preserve">           </t>
    </r>
    <r>
      <rPr>
        <b/>
        <sz val="10"/>
        <rFont val="Arial"/>
        <family val="2"/>
      </rPr>
      <t>Felújítások összesen:</t>
    </r>
  </si>
  <si>
    <r>
      <t xml:space="preserve">        </t>
    </r>
    <r>
      <rPr>
        <b/>
        <sz val="10"/>
        <rFont val="Arial"/>
        <family val="2"/>
      </rPr>
      <t xml:space="preserve">   Egyéb felhalmozási kiadások</t>
    </r>
    <r>
      <rPr>
        <sz val="10"/>
        <rFont val="Arial"/>
        <family val="2"/>
      </rPr>
      <t xml:space="preserve"> </t>
    </r>
  </si>
  <si>
    <t xml:space="preserve">                    Az önkormányzat  2018. évi tervezett bevételei  </t>
  </si>
  <si>
    <t>2018.</t>
  </si>
  <si>
    <t xml:space="preserve">        - Egyéb állami támogatás(fejl.célú)</t>
  </si>
  <si>
    <t xml:space="preserve">        - Egyéb állami támogatás  (műk.célú)</t>
  </si>
  <si>
    <t xml:space="preserve">        - Egyéb (felhalmozási célú)</t>
  </si>
  <si>
    <t xml:space="preserve">        - Egyéb (működési célú)</t>
  </si>
  <si>
    <t>II. Wesniczky Antal Művelődési ház és Könyvtár</t>
  </si>
  <si>
    <t>III. Besenyszögi Közös Önkormányzati Hivatal</t>
  </si>
  <si>
    <t xml:space="preserve">   III. Közös Önkormányzati Hivatal összesen</t>
  </si>
  <si>
    <t>I-III. Önkormányzat összesen:</t>
  </si>
  <si>
    <t xml:space="preserve">     1. Város gazdálkodás/11 fő/</t>
  </si>
  <si>
    <t xml:space="preserve">          - TSz kp átalakítása</t>
  </si>
  <si>
    <t xml:space="preserve">          - Szoc.konyha kialakítása</t>
  </si>
  <si>
    <t xml:space="preserve">          - Belvízelvezető árkok </t>
  </si>
  <si>
    <t xml:space="preserve">          - Bölcsöde</t>
  </si>
  <si>
    <t xml:space="preserve">          - Sportliget</t>
  </si>
  <si>
    <t xml:space="preserve">          - Kerékpár út</t>
  </si>
  <si>
    <t xml:space="preserve">          - Intézményi energetikai ber./napelem/</t>
  </si>
  <si>
    <t xml:space="preserve">          - Szekérrekonstrukció</t>
  </si>
  <si>
    <t xml:space="preserve">          - Aszfalt melegítő gép</t>
  </si>
  <si>
    <t xml:space="preserve">          - Településrendezési tervek</t>
  </si>
  <si>
    <t xml:space="preserve">          - Tornacsarnok csap.víz elvezetés</t>
  </si>
  <si>
    <t xml:space="preserve">          - Belvízelvezető árkok</t>
  </si>
  <si>
    <t xml:space="preserve">      1.  Besenyszög Székhely  /15 fő/</t>
  </si>
  <si>
    <t xml:space="preserve">      2.  Szászberek telephely  /4 fő/</t>
  </si>
  <si>
    <t>III.    Besenyszögi Közös Önkormányzati Hivatal /19 fő/</t>
  </si>
  <si>
    <t>I-III.  Önkormányzat összesen:</t>
  </si>
  <si>
    <t>II. Wesniczky Antal Művelődési ház és Könyvtár /4fő/</t>
  </si>
  <si>
    <t xml:space="preserve"> Az Eszterlánc Óvoda 2018. évi tervezett bevételeinek és kiadásainak alakulása </t>
  </si>
  <si>
    <t xml:space="preserve">        - átadott pénzeszközök</t>
  </si>
  <si>
    <t xml:space="preserve">                   Az önkormányzat  2018. évi tervezett kiadásai</t>
  </si>
  <si>
    <t>I. mód</t>
  </si>
  <si>
    <t>II. mód</t>
  </si>
  <si>
    <t xml:space="preserve">          - Sportcsarnok bővítési tervek</t>
  </si>
  <si>
    <t xml:space="preserve">          - Egyéb tervek programok</t>
  </si>
  <si>
    <t xml:space="preserve">          - Iskolakonyhai eszközbeszerzés</t>
  </si>
  <si>
    <t xml:space="preserve">          - Gázkazán csere</t>
  </si>
  <si>
    <t xml:space="preserve">          - Pályázati eszközbeszerzések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</si>
</sst>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E]yyyy\.\ mmmm\ d\.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3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Alignment="1">
      <alignment/>
    </xf>
    <xf numFmtId="0" fontId="0" fillId="0" borderId="1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3" fillId="0" borderId="11" xfId="0" applyNumberFormat="1" applyFont="1" applyFill="1" applyBorder="1" applyAlignment="1" applyProtection="1">
      <alignment/>
      <protection locked="0"/>
    </xf>
    <xf numFmtId="0" fontId="3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3" fillId="0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3"/>
  <sheetViews>
    <sheetView tabSelected="1" zoomScale="98" zoomScaleNormal="98" zoomScalePageLayoutView="0" workbookViewId="0" topLeftCell="A136">
      <selection activeCell="G111" sqref="G111"/>
    </sheetView>
  </sheetViews>
  <sheetFormatPr defaultColWidth="9.140625" defaultRowHeight="12.75"/>
  <cols>
    <col min="1" max="1" width="8.00390625" style="4" customWidth="1"/>
    <col min="2" max="2" width="35.28125" style="4" customWidth="1"/>
    <col min="3" max="3" width="13.00390625" style="12" customWidth="1"/>
    <col min="4" max="5" width="12.421875" style="12" customWidth="1"/>
    <col min="6" max="6" width="12.8515625" style="4" customWidth="1"/>
    <col min="7" max="7" width="10.140625" style="12" bestFit="1" customWidth="1"/>
    <col min="8" max="8" width="11.140625" style="4" bestFit="1" customWidth="1"/>
    <col min="9" max="16384" width="9.140625" style="4" customWidth="1"/>
  </cols>
  <sheetData>
    <row r="1" spans="1:6" ht="12.75">
      <c r="A1" s="1"/>
      <c r="B1" s="2"/>
      <c r="C1" s="3"/>
      <c r="D1" s="3"/>
      <c r="E1" s="3"/>
      <c r="F1" s="1"/>
    </row>
    <row r="2" spans="1:6" ht="12.75">
      <c r="A2" s="1"/>
      <c r="B2" s="2" t="s">
        <v>127</v>
      </c>
      <c r="C2" s="3"/>
      <c r="D2" s="3"/>
      <c r="E2" s="3"/>
      <c r="F2" s="1"/>
    </row>
    <row r="3" spans="1:6" ht="12.75">
      <c r="A3" s="1"/>
      <c r="B3" s="2" t="s">
        <v>73</v>
      </c>
      <c r="C3" s="3"/>
      <c r="D3" s="3"/>
      <c r="E3" s="3"/>
      <c r="F3" s="1"/>
    </row>
    <row r="4" spans="1:6" ht="12.75">
      <c r="A4" s="1"/>
      <c r="B4" s="1"/>
      <c r="C4" s="35" t="s">
        <v>128</v>
      </c>
      <c r="D4" s="35" t="s">
        <v>128</v>
      </c>
      <c r="E4" s="35" t="s">
        <v>128</v>
      </c>
      <c r="F4" s="35" t="s">
        <v>128</v>
      </c>
    </row>
    <row r="5" spans="1:6" ht="12.75">
      <c r="A5" s="6" t="s">
        <v>1</v>
      </c>
      <c r="B5" s="7"/>
      <c r="C5" s="5" t="s">
        <v>71</v>
      </c>
      <c r="D5" s="35" t="s">
        <v>158</v>
      </c>
      <c r="E5" s="35" t="s">
        <v>159</v>
      </c>
      <c r="F5" s="5" t="s">
        <v>79</v>
      </c>
    </row>
    <row r="6" spans="1:6" ht="12.75">
      <c r="A6" s="1"/>
      <c r="B6" s="1"/>
      <c r="C6" s="3"/>
      <c r="D6" s="8"/>
      <c r="E6" s="8"/>
      <c r="F6" s="1"/>
    </row>
    <row r="7" spans="1:6" ht="12.75">
      <c r="A7" s="9" t="s">
        <v>56</v>
      </c>
      <c r="B7" s="1"/>
      <c r="C7" s="3"/>
      <c r="D7" s="3"/>
      <c r="E7" s="3"/>
      <c r="F7" s="1"/>
    </row>
    <row r="8" spans="1:6" ht="5.25" customHeight="1">
      <c r="A8" s="10"/>
      <c r="B8" s="1"/>
      <c r="C8" s="3"/>
      <c r="D8" s="3"/>
      <c r="E8" s="3"/>
      <c r="F8" s="1"/>
    </row>
    <row r="9" spans="1:6" ht="12.75">
      <c r="A9" s="9" t="s">
        <v>40</v>
      </c>
      <c r="B9" s="1"/>
      <c r="C9" s="3">
        <v>30246705</v>
      </c>
      <c r="D9" s="3"/>
      <c r="E9" s="3"/>
      <c r="F9" s="3">
        <f>C9+D9+E9</f>
        <v>30246705</v>
      </c>
    </row>
    <row r="10" spans="1:6" ht="12.75">
      <c r="A10" s="9" t="s">
        <v>43</v>
      </c>
      <c r="B10" s="1"/>
      <c r="C10" s="3"/>
      <c r="D10" s="3"/>
      <c r="E10" s="3"/>
      <c r="F10" s="3"/>
    </row>
    <row r="11" spans="1:6" ht="12.75">
      <c r="A11" s="10" t="s">
        <v>2</v>
      </c>
      <c r="B11" s="1"/>
      <c r="C11" s="3">
        <v>67000000</v>
      </c>
      <c r="D11" s="3"/>
      <c r="E11" s="3"/>
      <c r="F11" s="3">
        <f>C11+D11+E11</f>
        <v>67000000</v>
      </c>
    </row>
    <row r="12" spans="1:6" ht="12.75">
      <c r="A12" s="10" t="s">
        <v>3</v>
      </c>
      <c r="B12" s="1"/>
      <c r="C12" s="3">
        <v>7500000</v>
      </c>
      <c r="D12" s="3"/>
      <c r="E12" s="3"/>
      <c r="F12" s="3">
        <f>C12+D12+E12</f>
        <v>7500000</v>
      </c>
    </row>
    <row r="13" spans="1:6" ht="12.75">
      <c r="A13" s="10" t="s">
        <v>45</v>
      </c>
      <c r="B13" s="1"/>
      <c r="C13" s="3">
        <v>800000</v>
      </c>
      <c r="D13" s="3"/>
      <c r="E13" s="3"/>
      <c r="F13" s="3">
        <f>C13+D13+E13</f>
        <v>800000</v>
      </c>
    </row>
    <row r="14" spans="1:6" ht="12.75">
      <c r="A14" s="9" t="s">
        <v>4</v>
      </c>
      <c r="B14" s="1"/>
      <c r="C14" s="11">
        <f>SUM(C11:C13)</f>
        <v>75300000</v>
      </c>
      <c r="D14" s="11">
        <f>SUM(D11:D13)</f>
        <v>0</v>
      </c>
      <c r="E14" s="11">
        <f>SUM(E11:E13)</f>
        <v>0</v>
      </c>
      <c r="F14" s="11">
        <f>SUM(F11:F13)</f>
        <v>75300000</v>
      </c>
    </row>
    <row r="15" spans="1:6" ht="12.75">
      <c r="A15" s="9" t="s">
        <v>5</v>
      </c>
      <c r="B15" s="1"/>
      <c r="C15" s="3"/>
      <c r="D15" s="3"/>
      <c r="E15" s="3"/>
      <c r="F15" s="1"/>
    </row>
    <row r="16" spans="1:6" ht="12.75">
      <c r="A16" s="10" t="s">
        <v>41</v>
      </c>
      <c r="B16" s="1"/>
      <c r="C16" s="3">
        <v>114904910</v>
      </c>
      <c r="D16" s="3">
        <v>168482</v>
      </c>
      <c r="E16" s="3"/>
      <c r="F16" s="3">
        <f aca="true" t="shared" si="0" ref="F16:F21">C16+D16+E16</f>
        <v>115073392</v>
      </c>
    </row>
    <row r="17" spans="1:6" ht="12.75">
      <c r="A17" s="10" t="s">
        <v>122</v>
      </c>
      <c r="B17" s="1"/>
      <c r="C17" s="3">
        <v>73083700</v>
      </c>
      <c r="D17" s="3"/>
      <c r="E17" s="45">
        <v>12166</v>
      </c>
      <c r="F17" s="3">
        <f t="shared" si="0"/>
        <v>73095866</v>
      </c>
    </row>
    <row r="18" spans="1:6" ht="12.75">
      <c r="A18" s="10" t="s">
        <v>121</v>
      </c>
      <c r="B18" s="1"/>
      <c r="C18" s="3">
        <v>47860698</v>
      </c>
      <c r="D18" s="3">
        <v>-1045950</v>
      </c>
      <c r="E18" s="45">
        <v>6082</v>
      </c>
      <c r="F18" s="3">
        <f t="shared" si="0"/>
        <v>46820830</v>
      </c>
    </row>
    <row r="19" spans="1:6" ht="12.75">
      <c r="A19" s="10" t="s">
        <v>42</v>
      </c>
      <c r="B19" s="1"/>
      <c r="C19" s="3">
        <v>4087380</v>
      </c>
      <c r="D19" s="3">
        <v>996831</v>
      </c>
      <c r="E19" s="45">
        <v>79109</v>
      </c>
      <c r="F19" s="3">
        <f t="shared" si="0"/>
        <v>5163320</v>
      </c>
    </row>
    <row r="20" spans="1:6" ht="12.75">
      <c r="A20" s="36" t="s">
        <v>130</v>
      </c>
      <c r="B20" s="1"/>
      <c r="C20" s="3"/>
      <c r="D20" s="3">
        <v>6934703</v>
      </c>
      <c r="E20" s="45">
        <v>9069699</v>
      </c>
      <c r="F20" s="3">
        <f t="shared" si="0"/>
        <v>16004402</v>
      </c>
    </row>
    <row r="21" spans="1:6" ht="12.75">
      <c r="A21" s="36" t="s">
        <v>129</v>
      </c>
      <c r="B21" s="1"/>
      <c r="C21" s="3">
        <v>15000000</v>
      </c>
      <c r="D21" s="3">
        <v>32000000</v>
      </c>
      <c r="E21" s="3"/>
      <c r="F21" s="3">
        <f t="shared" si="0"/>
        <v>47000000</v>
      </c>
    </row>
    <row r="22" spans="1:6" ht="12.75">
      <c r="A22" s="9" t="s">
        <v>6</v>
      </c>
      <c r="B22" s="1"/>
      <c r="C22" s="11">
        <f>SUM(C16:C21)</f>
        <v>254936688</v>
      </c>
      <c r="D22" s="11">
        <f>SUM(D16:D21)</f>
        <v>39054066</v>
      </c>
      <c r="E22" s="11">
        <f>SUM(E16:E21)</f>
        <v>9167056</v>
      </c>
      <c r="F22" s="11">
        <f>SUM(F16:F21)</f>
        <v>303157810</v>
      </c>
    </row>
    <row r="23" spans="1:6" ht="12.75">
      <c r="A23" s="9" t="s">
        <v>7</v>
      </c>
      <c r="B23" s="1"/>
      <c r="C23" s="3"/>
      <c r="D23" s="3"/>
      <c r="E23" s="3"/>
      <c r="F23" s="1"/>
    </row>
    <row r="24" spans="1:6" ht="12.75">
      <c r="A24" s="10" t="s">
        <v>32</v>
      </c>
      <c r="B24" s="1"/>
      <c r="C24" s="3">
        <v>7236000</v>
      </c>
      <c r="D24" s="3">
        <v>4976000</v>
      </c>
      <c r="E24" s="3"/>
      <c r="F24" s="3">
        <f>C24+D24+E24</f>
        <v>12212000</v>
      </c>
    </row>
    <row r="25" spans="1:6" ht="12.75">
      <c r="A25" s="10" t="s">
        <v>64</v>
      </c>
      <c r="B25" s="1"/>
      <c r="C25" s="3">
        <v>53810000</v>
      </c>
      <c r="D25" s="3"/>
      <c r="E25" s="3"/>
      <c r="F25" s="3">
        <f>C25+D25</f>
        <v>53810000</v>
      </c>
    </row>
    <row r="26" spans="1:6" ht="12.75">
      <c r="A26" s="10" t="s">
        <v>112</v>
      </c>
      <c r="B26" s="1"/>
      <c r="C26" s="3"/>
      <c r="D26" s="3">
        <v>118668194</v>
      </c>
      <c r="E26" s="3"/>
      <c r="F26" s="3">
        <f>C26+D26</f>
        <v>118668194</v>
      </c>
    </row>
    <row r="27" spans="1:8" ht="12.75">
      <c r="A27" s="37" t="s">
        <v>132</v>
      </c>
      <c r="B27" s="1"/>
      <c r="C27" s="3"/>
      <c r="D27" s="3">
        <v>4192684</v>
      </c>
      <c r="E27" s="3"/>
      <c r="F27" s="3">
        <f>C27+D27</f>
        <v>4192684</v>
      </c>
      <c r="H27" s="12"/>
    </row>
    <row r="28" spans="1:6" ht="12.75">
      <c r="A28" s="37" t="s">
        <v>131</v>
      </c>
      <c r="B28" s="1"/>
      <c r="C28" s="3">
        <v>13500000</v>
      </c>
      <c r="D28" s="3"/>
      <c r="E28" s="3"/>
      <c r="F28" s="3">
        <f>C28+D28</f>
        <v>13500000</v>
      </c>
    </row>
    <row r="29" spans="1:6" ht="12.75">
      <c r="A29" s="9" t="s">
        <v>8</v>
      </c>
      <c r="B29" s="14"/>
      <c r="C29" s="11">
        <f>SUM(C24:C28)</f>
        <v>74546000</v>
      </c>
      <c r="D29" s="11">
        <f>SUM(D24:D28)</f>
        <v>127836878</v>
      </c>
      <c r="E29" s="11">
        <f>SUM(E24:E28)</f>
        <v>0</v>
      </c>
      <c r="F29" s="11">
        <f>SUM(F24:F28)</f>
        <v>202382878</v>
      </c>
    </row>
    <row r="30" spans="1:6" ht="12.75">
      <c r="A30" s="9" t="s">
        <v>23</v>
      </c>
      <c r="B30" s="1"/>
      <c r="C30" s="3"/>
      <c r="D30" s="3"/>
      <c r="E30" s="3"/>
      <c r="F30" s="1"/>
    </row>
    <row r="31" spans="1:6" ht="12.75">
      <c r="A31" s="10" t="s">
        <v>74</v>
      </c>
      <c r="B31" s="1"/>
      <c r="C31" s="3"/>
      <c r="D31" s="3"/>
      <c r="E31" s="3"/>
      <c r="F31" s="3"/>
    </row>
    <row r="32" spans="1:6" ht="12.75">
      <c r="A32" s="10" t="s">
        <v>113</v>
      </c>
      <c r="B32" s="1"/>
      <c r="C32" s="3"/>
      <c r="D32" s="3">
        <v>50000000</v>
      </c>
      <c r="E32" s="3"/>
      <c r="F32" s="3">
        <f>C32+D32</f>
        <v>50000000</v>
      </c>
    </row>
    <row r="33" spans="1:6" ht="12.75">
      <c r="A33" s="10" t="s">
        <v>80</v>
      </c>
      <c r="B33" s="1"/>
      <c r="C33" s="3">
        <v>1600000</v>
      </c>
      <c r="D33" s="3"/>
      <c r="E33" s="3"/>
      <c r="F33" s="3">
        <f>C33+D33</f>
        <v>1600000</v>
      </c>
    </row>
    <row r="34" spans="1:6" ht="12.75">
      <c r="A34" s="9" t="s">
        <v>24</v>
      </c>
      <c r="B34" s="14"/>
      <c r="C34" s="11">
        <f>SUM(C31:C33)</f>
        <v>1600000</v>
      </c>
      <c r="D34" s="11">
        <f>SUM(D31:D33)</f>
        <v>50000000</v>
      </c>
      <c r="E34" s="11">
        <f>SUM(E31:E33)</f>
        <v>0</v>
      </c>
      <c r="F34" s="11">
        <f>SUM(F31:F33)</f>
        <v>51600000</v>
      </c>
    </row>
    <row r="35" spans="1:6" ht="12.75">
      <c r="A35" s="9" t="s">
        <v>22</v>
      </c>
      <c r="B35" s="14"/>
      <c r="C35" s="3">
        <v>992078683</v>
      </c>
      <c r="D35" s="3">
        <v>10542743</v>
      </c>
      <c r="E35" s="3"/>
      <c r="F35" s="3">
        <f>C35+D35</f>
        <v>1002621426</v>
      </c>
    </row>
    <row r="36" spans="1:6" ht="12.75">
      <c r="A36" s="9" t="s">
        <v>68</v>
      </c>
      <c r="B36" s="14"/>
      <c r="C36" s="3"/>
      <c r="D36" s="3"/>
      <c r="E36" s="3"/>
      <c r="F36" s="3">
        <f>C36+D36</f>
        <v>0</v>
      </c>
    </row>
    <row r="37" spans="1:6" ht="12.75">
      <c r="A37" s="9" t="s">
        <v>67</v>
      </c>
      <c r="B37" s="14"/>
      <c r="C37" s="3">
        <v>3000000</v>
      </c>
      <c r="D37" s="3">
        <v>34400000</v>
      </c>
      <c r="E37" s="3"/>
      <c r="F37" s="3">
        <f>C37+D37</f>
        <v>37400000</v>
      </c>
    </row>
    <row r="38" spans="1:6" ht="12.75">
      <c r="A38" s="6" t="s">
        <v>72</v>
      </c>
      <c r="B38" s="14"/>
      <c r="C38" s="11">
        <f>C34+C29+C22+C14+C9+C35+C36+C37</f>
        <v>1431708076</v>
      </c>
      <c r="D38" s="11">
        <f>D34+D29+D22+D14+D9+D35+D36+D37</f>
        <v>261833687</v>
      </c>
      <c r="E38" s="11">
        <f>E34+E29+E22+E14+E9+E35+E36+E37</f>
        <v>9167056</v>
      </c>
      <c r="F38" s="43">
        <f>C38+D38+E38</f>
        <v>1702708819</v>
      </c>
    </row>
    <row r="39" spans="1:6" ht="12.75">
      <c r="A39" s="9"/>
      <c r="B39" s="14"/>
      <c r="C39" s="3"/>
      <c r="D39" s="3"/>
      <c r="E39" s="3"/>
      <c r="F39" s="1"/>
    </row>
    <row r="40" spans="1:6" ht="12.75">
      <c r="A40" s="1"/>
      <c r="B40" s="1"/>
      <c r="C40" s="3"/>
      <c r="D40" s="3"/>
      <c r="E40" s="3"/>
      <c r="F40" s="1"/>
    </row>
    <row r="41" spans="1:6" ht="12.75">
      <c r="A41" s="38" t="s">
        <v>133</v>
      </c>
      <c r="B41" s="1"/>
      <c r="C41" s="3"/>
      <c r="D41" s="3"/>
      <c r="E41" s="3"/>
      <c r="F41" s="1"/>
    </row>
    <row r="42" spans="1:6" ht="12.75">
      <c r="A42" s="10" t="s">
        <v>39</v>
      </c>
      <c r="B42" s="1"/>
      <c r="C42" s="3">
        <v>1500000</v>
      </c>
      <c r="D42" s="3"/>
      <c r="E42" s="3"/>
      <c r="F42" s="3">
        <f>C42+D42+E42</f>
        <v>1500000</v>
      </c>
    </row>
    <row r="43" spans="1:6" ht="12.75">
      <c r="A43" s="10" t="s">
        <v>26</v>
      </c>
      <c r="B43" s="1"/>
      <c r="C43" s="3">
        <v>17805000</v>
      </c>
      <c r="D43" s="3">
        <v>1147531</v>
      </c>
      <c r="E43" s="3"/>
      <c r="F43" s="3">
        <f>C43+D43+E43</f>
        <v>18952531</v>
      </c>
    </row>
    <row r="44" spans="1:6" ht="12.75">
      <c r="A44" s="10" t="s">
        <v>27</v>
      </c>
      <c r="B44" s="1"/>
      <c r="C44" s="3">
        <v>1500000</v>
      </c>
      <c r="D44" s="3"/>
      <c r="E44" s="3"/>
      <c r="F44" s="3">
        <f>C44+D44+E44</f>
        <v>1500000</v>
      </c>
    </row>
    <row r="45" spans="1:6" ht="12.75">
      <c r="A45" s="10" t="s">
        <v>69</v>
      </c>
      <c r="B45" s="1"/>
      <c r="C45" s="3"/>
      <c r="D45" s="3">
        <v>331038</v>
      </c>
      <c r="E45" s="3"/>
      <c r="F45" s="3">
        <f>C45+D45+E45</f>
        <v>331038</v>
      </c>
    </row>
    <row r="46" spans="1:6" ht="12.75">
      <c r="A46" s="9" t="s">
        <v>9</v>
      </c>
      <c r="B46" s="1"/>
      <c r="C46" s="17">
        <f>SUM(C42:C45)</f>
        <v>20805000</v>
      </c>
      <c r="D46" s="17">
        <f>SUM(D42:D45)</f>
        <v>1478569</v>
      </c>
      <c r="E46" s="17">
        <f>SUM(E42:E45)</f>
        <v>0</v>
      </c>
      <c r="F46" s="17">
        <f>SUM(F42:F45)</f>
        <v>22283569</v>
      </c>
    </row>
    <row r="47" spans="1:6" ht="12.75">
      <c r="A47" s="9"/>
      <c r="B47" s="1"/>
      <c r="C47" s="17"/>
      <c r="D47" s="17"/>
      <c r="E47" s="17"/>
      <c r="F47" s="17"/>
    </row>
    <row r="48" spans="1:6" ht="11.25" customHeight="1">
      <c r="A48" s="10"/>
      <c r="B48" s="1"/>
      <c r="C48" s="3"/>
      <c r="D48" s="3"/>
      <c r="E48" s="3"/>
      <c r="F48" s="1"/>
    </row>
    <row r="49" spans="1:6" ht="12.75">
      <c r="A49" s="39" t="s">
        <v>134</v>
      </c>
      <c r="B49" s="1"/>
      <c r="C49" s="3"/>
      <c r="D49" s="3"/>
      <c r="E49" s="3"/>
      <c r="F49" s="1"/>
    </row>
    <row r="50" spans="1:6" ht="12.75">
      <c r="A50" s="6"/>
      <c r="B50" s="1"/>
      <c r="C50" s="3"/>
      <c r="D50" s="3"/>
      <c r="E50" s="3"/>
      <c r="F50" s="1"/>
    </row>
    <row r="51" spans="1:6" ht="12.75">
      <c r="A51" s="10" t="s">
        <v>34</v>
      </c>
      <c r="B51" s="1"/>
      <c r="C51" s="3"/>
      <c r="D51" s="3"/>
      <c r="E51" s="3"/>
      <c r="F51" s="1"/>
    </row>
    <row r="52" spans="1:6" ht="12.75">
      <c r="A52" s="10" t="s">
        <v>52</v>
      </c>
      <c r="B52" s="1"/>
      <c r="C52" s="3"/>
      <c r="D52" s="3"/>
      <c r="E52" s="3"/>
      <c r="F52" s="3"/>
    </row>
    <row r="53" spans="1:6" ht="12.75">
      <c r="A53" s="10" t="s">
        <v>25</v>
      </c>
      <c r="B53" s="1"/>
      <c r="C53" s="3">
        <v>73900000</v>
      </c>
      <c r="D53" s="3">
        <v>713400</v>
      </c>
      <c r="E53" s="3"/>
      <c r="F53" s="3">
        <f>C53+D53</f>
        <v>74613400</v>
      </c>
    </row>
    <row r="54" spans="1:6" ht="12.75">
      <c r="A54" s="10" t="s">
        <v>69</v>
      </c>
      <c r="B54" s="1"/>
      <c r="C54" s="3"/>
      <c r="D54" s="3">
        <v>3397450</v>
      </c>
      <c r="E54" s="3"/>
      <c r="F54" s="3">
        <f>C54+D54</f>
        <v>3397450</v>
      </c>
    </row>
    <row r="55" spans="1:6" ht="12.75">
      <c r="A55" s="10" t="s">
        <v>31</v>
      </c>
      <c r="B55" s="1"/>
      <c r="C55" s="3">
        <v>7987000</v>
      </c>
      <c r="D55" s="3">
        <v>1016313</v>
      </c>
      <c r="E55" s="3"/>
      <c r="F55" s="3">
        <f>C55+D55</f>
        <v>9003313</v>
      </c>
    </row>
    <row r="56" spans="1:6" ht="12.75">
      <c r="A56" s="6" t="s">
        <v>35</v>
      </c>
      <c r="B56" s="1"/>
      <c r="C56" s="17">
        <f>SUM(C52:C55)</f>
        <v>81887000</v>
      </c>
      <c r="D56" s="17">
        <f>SUM(D52:D55)</f>
        <v>5127163</v>
      </c>
      <c r="E56" s="17">
        <f>SUM(E52:E55)</f>
        <v>0</v>
      </c>
      <c r="F56" s="17">
        <f>SUM(F52:F55)</f>
        <v>87014163</v>
      </c>
    </row>
    <row r="57" spans="1:6" ht="8.25" customHeight="1">
      <c r="A57" s="1"/>
      <c r="B57" s="1"/>
      <c r="C57" s="3"/>
      <c r="D57" s="3"/>
      <c r="E57" s="3"/>
      <c r="F57" s="3"/>
    </row>
    <row r="58" spans="1:6" ht="12.75">
      <c r="A58" s="10" t="s">
        <v>36</v>
      </c>
      <c r="B58" s="1"/>
      <c r="C58" s="3"/>
      <c r="D58" s="3"/>
      <c r="E58" s="3"/>
      <c r="F58" s="3"/>
    </row>
    <row r="59" spans="1:6" ht="12.75">
      <c r="A59" s="10" t="s">
        <v>25</v>
      </c>
      <c r="B59" s="1"/>
      <c r="C59" s="3">
        <v>12778200</v>
      </c>
      <c r="D59" s="3">
        <v>223300</v>
      </c>
      <c r="E59" s="3"/>
      <c r="F59" s="3">
        <f>C59+D59</f>
        <v>13001500</v>
      </c>
    </row>
    <row r="60" spans="1:6" ht="12.75">
      <c r="A60" s="10" t="s">
        <v>69</v>
      </c>
      <c r="B60" s="1"/>
      <c r="C60" s="3"/>
      <c r="D60" s="3">
        <v>726000</v>
      </c>
      <c r="E60" s="3"/>
      <c r="F60" s="3">
        <f>C60+D60</f>
        <v>726000</v>
      </c>
    </row>
    <row r="61" spans="1:6" ht="12.75">
      <c r="A61" s="10" t="s">
        <v>31</v>
      </c>
      <c r="B61" s="1"/>
      <c r="C61" s="3">
        <v>5380955</v>
      </c>
      <c r="D61" s="3">
        <v>-438554</v>
      </c>
      <c r="E61" s="3"/>
      <c r="F61" s="3">
        <f>C61+D61</f>
        <v>4942401</v>
      </c>
    </row>
    <row r="62" spans="1:6" ht="12.75">
      <c r="A62" s="6" t="s">
        <v>37</v>
      </c>
      <c r="B62" s="1"/>
      <c r="C62" s="17">
        <f>SUM(C59:C61)</f>
        <v>18159155</v>
      </c>
      <c r="D62" s="17">
        <f>SUM(D59:D61)</f>
        <v>510746</v>
      </c>
      <c r="E62" s="17">
        <f>SUM(E59:E61)</f>
        <v>0</v>
      </c>
      <c r="F62" s="17">
        <f>SUM(F59:F61)</f>
        <v>18669901</v>
      </c>
    </row>
    <row r="63" spans="1:6" ht="8.25" customHeight="1">
      <c r="A63" s="1"/>
      <c r="B63" s="1"/>
      <c r="C63" s="3"/>
      <c r="D63" s="3"/>
      <c r="E63" s="3"/>
      <c r="F63" s="3"/>
    </row>
    <row r="64" spans="1:6" ht="12.75">
      <c r="A64" s="39" t="s">
        <v>135</v>
      </c>
      <c r="B64" s="1"/>
      <c r="C64" s="17">
        <f>SUM(C56+C62)</f>
        <v>100046155</v>
      </c>
      <c r="D64" s="17">
        <f>SUM(D56+D62)</f>
        <v>5637909</v>
      </c>
      <c r="E64" s="17">
        <f>SUM(E56+E62)</f>
        <v>0</v>
      </c>
      <c r="F64" s="17">
        <f>SUM(F56+F62)</f>
        <v>105684064</v>
      </c>
    </row>
    <row r="65" spans="1:6" ht="12.75">
      <c r="A65" s="1"/>
      <c r="B65" s="1"/>
      <c r="C65" s="3"/>
      <c r="D65" s="3"/>
      <c r="E65" s="3"/>
      <c r="F65" s="1"/>
    </row>
    <row r="66" spans="1:6" ht="12.75">
      <c r="A66" s="1"/>
      <c r="B66" s="1"/>
      <c r="C66" s="3"/>
      <c r="D66" s="3"/>
      <c r="E66" s="3"/>
      <c r="F66" s="1"/>
    </row>
    <row r="67" spans="1:6" ht="12.75">
      <c r="A67" s="38" t="s">
        <v>136</v>
      </c>
      <c r="B67" s="1"/>
      <c r="C67" s="17">
        <f>SUM(C46+C38+C64)</f>
        <v>1552559231</v>
      </c>
      <c r="D67" s="17">
        <f>SUM(D46+D38+D64)</f>
        <v>268950165</v>
      </c>
      <c r="E67" s="17">
        <f>SUM(E46+E38+E64)</f>
        <v>9167056</v>
      </c>
      <c r="F67" s="17">
        <f>SUM(F46+F38+F64)</f>
        <v>1830676452</v>
      </c>
    </row>
    <row r="68" spans="1:6" ht="12.75">
      <c r="A68" s="1"/>
      <c r="B68" s="1" t="s">
        <v>55</v>
      </c>
      <c r="C68" s="3">
        <f>C59+C53+C43</f>
        <v>104483200</v>
      </c>
      <c r="D68" s="3">
        <f>D59+D53+D43</f>
        <v>2084231</v>
      </c>
      <c r="E68" s="3">
        <f>E59+E53+E43</f>
        <v>0</v>
      </c>
      <c r="F68" s="3">
        <f>F59+F53+F43</f>
        <v>106567431</v>
      </c>
    </row>
    <row r="69" spans="1:6" ht="12.75">
      <c r="A69" s="1"/>
      <c r="B69" s="18"/>
      <c r="C69" s="3"/>
      <c r="D69" s="3"/>
      <c r="E69" s="3"/>
      <c r="F69" s="3"/>
    </row>
    <row r="70" spans="1:6" ht="12.75">
      <c r="A70" s="19" t="s">
        <v>124</v>
      </c>
      <c r="B70" s="1"/>
      <c r="C70" s="16">
        <f>C67-C68-C69</f>
        <v>1448076031</v>
      </c>
      <c r="D70" s="16">
        <f>D67-D68-D69</f>
        <v>266865934</v>
      </c>
      <c r="E70" s="16">
        <f>E67-E68-E69</f>
        <v>9167056</v>
      </c>
      <c r="F70" s="16">
        <f>F67-F68-F69</f>
        <v>1724109021</v>
      </c>
    </row>
    <row r="71" spans="1:6" ht="13.5" customHeight="1">
      <c r="A71" s="19"/>
      <c r="B71" s="1"/>
      <c r="C71" s="3"/>
      <c r="D71" s="3"/>
      <c r="E71" s="3"/>
      <c r="F71" s="1"/>
    </row>
    <row r="72" spans="1:6" ht="13.5" customHeight="1">
      <c r="A72" s="19"/>
      <c r="B72" s="1"/>
      <c r="C72" s="3"/>
      <c r="D72" s="3"/>
      <c r="E72" s="3"/>
      <c r="F72" s="1"/>
    </row>
    <row r="73" spans="1:6" ht="13.5" customHeight="1">
      <c r="A73" s="19"/>
      <c r="B73" s="1"/>
      <c r="C73" s="3"/>
      <c r="D73" s="3"/>
      <c r="E73" s="3"/>
      <c r="F73" s="1"/>
    </row>
    <row r="74" spans="1:6" ht="12.75">
      <c r="A74" s="1"/>
      <c r="B74" s="38" t="s">
        <v>157</v>
      </c>
      <c r="C74" s="3"/>
      <c r="D74" s="3"/>
      <c r="E74" s="3"/>
      <c r="F74" s="1"/>
    </row>
    <row r="75" spans="1:6" ht="12.75">
      <c r="A75" s="1"/>
      <c r="B75" s="2" t="s">
        <v>33</v>
      </c>
      <c r="C75" s="3"/>
      <c r="D75" s="3"/>
      <c r="E75" s="3"/>
      <c r="F75" s="1"/>
    </row>
    <row r="76" spans="1:6" ht="12.75">
      <c r="A76" s="1"/>
      <c r="B76" s="1"/>
      <c r="C76" s="35" t="s">
        <v>128</v>
      </c>
      <c r="D76" s="35" t="s">
        <v>128</v>
      </c>
      <c r="E76" s="35" t="s">
        <v>128</v>
      </c>
      <c r="F76" s="35" t="s">
        <v>128</v>
      </c>
    </row>
    <row r="77" spans="1:6" ht="12.75">
      <c r="A77" s="9" t="s">
        <v>10</v>
      </c>
      <c r="B77" s="1"/>
      <c r="C77" s="5" t="s">
        <v>71</v>
      </c>
      <c r="D77" s="35" t="s">
        <v>158</v>
      </c>
      <c r="E77" s="35" t="s">
        <v>159</v>
      </c>
      <c r="F77" s="5" t="s">
        <v>79</v>
      </c>
    </row>
    <row r="78" spans="1:6" ht="12.75">
      <c r="A78" s="9" t="s">
        <v>57</v>
      </c>
      <c r="B78" s="1"/>
      <c r="C78" s="3"/>
      <c r="D78" s="44"/>
      <c r="E78" s="44"/>
      <c r="F78" s="1"/>
    </row>
    <row r="79" spans="1:6" ht="12.75">
      <c r="A79" s="15" t="s">
        <v>137</v>
      </c>
      <c r="B79" s="1"/>
      <c r="C79" s="3"/>
      <c r="D79" s="3"/>
      <c r="E79" s="3"/>
      <c r="F79" s="3"/>
    </row>
    <row r="80" spans="1:6" ht="12.75">
      <c r="A80" s="15" t="s">
        <v>19</v>
      </c>
      <c r="B80" s="1"/>
      <c r="C80" s="3">
        <v>45608000</v>
      </c>
      <c r="D80" s="3">
        <v>15681900</v>
      </c>
      <c r="E80" s="3"/>
      <c r="F80" s="3">
        <f>C80+D80+E80</f>
        <v>61289900</v>
      </c>
    </row>
    <row r="81" spans="1:13" ht="12.75">
      <c r="A81" s="15" t="s">
        <v>17</v>
      </c>
      <c r="B81" s="1"/>
      <c r="C81" s="3">
        <v>9538000</v>
      </c>
      <c r="D81" s="3">
        <v>2929350</v>
      </c>
      <c r="E81" s="3"/>
      <c r="F81" s="3">
        <f aca="true" t="shared" si="1" ref="F81:F101">C81+D81+E81</f>
        <v>12467350</v>
      </c>
      <c r="J81" s="20"/>
      <c r="K81" s="20"/>
      <c r="L81" s="20"/>
      <c r="M81" s="21"/>
    </row>
    <row r="82" spans="1:13" ht="12.75">
      <c r="A82" s="15" t="s">
        <v>18</v>
      </c>
      <c r="B82" s="1"/>
      <c r="C82" s="3">
        <v>110733028</v>
      </c>
      <c r="D82" s="3">
        <v>7471784</v>
      </c>
      <c r="E82" s="3">
        <v>16216248</v>
      </c>
      <c r="F82" s="3">
        <f t="shared" si="1"/>
        <v>134421060</v>
      </c>
      <c r="J82" s="20"/>
      <c r="K82" s="20"/>
      <c r="L82" s="20"/>
      <c r="M82" s="21"/>
    </row>
    <row r="83" spans="1:13" ht="12.75">
      <c r="A83" s="15" t="s">
        <v>47</v>
      </c>
      <c r="B83" s="1"/>
      <c r="C83" s="3"/>
      <c r="D83" s="3"/>
      <c r="E83" s="3"/>
      <c r="F83" s="3">
        <f t="shared" si="1"/>
        <v>0</v>
      </c>
      <c r="M83" s="21"/>
    </row>
    <row r="84" spans="1:6" ht="12.75">
      <c r="A84" s="15"/>
      <c r="B84" s="1" t="s">
        <v>60</v>
      </c>
      <c r="C84" s="3">
        <v>79796020</v>
      </c>
      <c r="D84" s="3">
        <v>717000</v>
      </c>
      <c r="E84" s="3">
        <v>4460250</v>
      </c>
      <c r="F84" s="3">
        <f t="shared" si="1"/>
        <v>84973270</v>
      </c>
    </row>
    <row r="85" spans="1:6" ht="12.75">
      <c r="A85" s="15"/>
      <c r="B85" s="1" t="s">
        <v>62</v>
      </c>
      <c r="C85" s="3">
        <v>13500000</v>
      </c>
      <c r="D85" s="3"/>
      <c r="E85" s="3"/>
      <c r="F85" s="3">
        <f t="shared" si="1"/>
        <v>13500000</v>
      </c>
    </row>
    <row r="86" spans="1:6" ht="12.75">
      <c r="A86" s="15"/>
      <c r="B86" s="1" t="s">
        <v>65</v>
      </c>
      <c r="C86" s="3"/>
      <c r="D86" s="3"/>
      <c r="E86" s="3">
        <v>27233</v>
      </c>
      <c r="F86" s="3">
        <f t="shared" si="1"/>
        <v>27233</v>
      </c>
    </row>
    <row r="87" spans="1:6" ht="12.75">
      <c r="A87" s="15" t="s">
        <v>48</v>
      </c>
      <c r="B87" s="1"/>
      <c r="C87" s="3"/>
      <c r="D87" s="3"/>
      <c r="E87" s="3"/>
      <c r="F87" s="3">
        <f t="shared" si="1"/>
        <v>0</v>
      </c>
    </row>
    <row r="88" spans="1:6" ht="12.75">
      <c r="A88" s="15"/>
      <c r="B88" s="1" t="s">
        <v>61</v>
      </c>
      <c r="C88" s="3">
        <v>4210000</v>
      </c>
      <c r="D88" s="3">
        <v>1000000</v>
      </c>
      <c r="E88" s="3"/>
      <c r="F88" s="3">
        <f t="shared" si="1"/>
        <v>5210000</v>
      </c>
    </row>
    <row r="89" spans="1:6" ht="12.75">
      <c r="A89" s="15"/>
      <c r="B89" s="1" t="s">
        <v>65</v>
      </c>
      <c r="C89" s="3">
        <v>9500000</v>
      </c>
      <c r="D89" s="3"/>
      <c r="E89" s="3"/>
      <c r="F89" s="3">
        <f t="shared" si="1"/>
        <v>9500000</v>
      </c>
    </row>
    <row r="90" spans="1:6" ht="12.75">
      <c r="A90" s="15" t="s">
        <v>77</v>
      </c>
      <c r="B90" s="1"/>
      <c r="C90" s="3">
        <v>3867000</v>
      </c>
      <c r="D90" s="3"/>
      <c r="E90" s="3"/>
      <c r="F90" s="3">
        <f t="shared" si="1"/>
        <v>3867000</v>
      </c>
    </row>
    <row r="91" spans="1:6" ht="12.75">
      <c r="A91" s="15" t="s">
        <v>76</v>
      </c>
      <c r="B91" s="1"/>
      <c r="C91" s="3">
        <v>1473000</v>
      </c>
      <c r="D91" s="3"/>
      <c r="E91" s="3"/>
      <c r="F91" s="3">
        <f t="shared" si="1"/>
        <v>1473000</v>
      </c>
    </row>
    <row r="92" spans="1:6" ht="12.75">
      <c r="A92" s="15" t="s">
        <v>114</v>
      </c>
      <c r="B92" s="1"/>
      <c r="C92" s="3">
        <v>2670000</v>
      </c>
      <c r="D92" s="3"/>
      <c r="E92" s="3"/>
      <c r="F92" s="3">
        <f t="shared" si="1"/>
        <v>2670000</v>
      </c>
    </row>
    <row r="93" spans="1:6" ht="12.75">
      <c r="A93" s="15" t="s">
        <v>117</v>
      </c>
      <c r="B93" s="1"/>
      <c r="C93" s="3"/>
      <c r="D93" s="3"/>
      <c r="E93" s="3"/>
      <c r="F93" s="3">
        <f t="shared" si="1"/>
        <v>0</v>
      </c>
    </row>
    <row r="94" spans="1:6" ht="12.75">
      <c r="A94" s="10" t="s">
        <v>46</v>
      </c>
      <c r="B94" s="1"/>
      <c r="C94" s="3">
        <v>12068319</v>
      </c>
      <c r="D94" s="3"/>
      <c r="E94" s="3">
        <v>1209592</v>
      </c>
      <c r="F94" s="3">
        <f t="shared" si="1"/>
        <v>13277911</v>
      </c>
    </row>
    <row r="95" spans="1:6" ht="12.75">
      <c r="A95" s="10" t="s">
        <v>115</v>
      </c>
      <c r="B95" s="1"/>
      <c r="C95" s="3">
        <v>2403120</v>
      </c>
      <c r="D95" s="3">
        <v>-1045950</v>
      </c>
      <c r="E95" s="3"/>
      <c r="F95" s="3">
        <f t="shared" si="1"/>
        <v>1357170</v>
      </c>
    </row>
    <row r="96" spans="1:6" ht="12.75">
      <c r="A96" s="10" t="s">
        <v>116</v>
      </c>
      <c r="B96" s="1"/>
      <c r="C96" s="3">
        <v>17897786</v>
      </c>
      <c r="D96" s="3"/>
      <c r="E96" s="3"/>
      <c r="F96" s="3">
        <f t="shared" si="1"/>
        <v>17897786</v>
      </c>
    </row>
    <row r="97" spans="1:6" ht="12.75">
      <c r="A97" s="10" t="s">
        <v>49</v>
      </c>
      <c r="B97" s="1"/>
      <c r="C97" s="3">
        <v>7620000</v>
      </c>
      <c r="D97" s="3"/>
      <c r="E97" s="3"/>
      <c r="F97" s="3">
        <f t="shared" si="1"/>
        <v>7620000</v>
      </c>
    </row>
    <row r="98" spans="1:6" ht="12.75">
      <c r="A98" s="10" t="s">
        <v>78</v>
      </c>
      <c r="B98" s="1"/>
      <c r="C98" s="3"/>
      <c r="D98" s="3"/>
      <c r="E98" s="3"/>
      <c r="F98" s="3">
        <f t="shared" si="1"/>
        <v>0</v>
      </c>
    </row>
    <row r="99" spans="1:6" ht="12.75">
      <c r="A99" s="10" t="s">
        <v>13</v>
      </c>
      <c r="B99" s="1"/>
      <c r="C99" s="3">
        <v>48918000</v>
      </c>
      <c r="D99" s="3"/>
      <c r="E99" s="3"/>
      <c r="F99" s="3">
        <f t="shared" si="1"/>
        <v>48918000</v>
      </c>
    </row>
    <row r="100" spans="1:6" ht="12.75">
      <c r="A100" s="10" t="s">
        <v>14</v>
      </c>
      <c r="B100" s="1"/>
      <c r="C100" s="3">
        <v>4892000</v>
      </c>
      <c r="D100" s="3"/>
      <c r="E100" s="3"/>
      <c r="F100" s="3">
        <f t="shared" si="1"/>
        <v>4892000</v>
      </c>
    </row>
    <row r="101" spans="1:6" ht="12.75">
      <c r="A101" s="15" t="s">
        <v>18</v>
      </c>
      <c r="B101" s="1"/>
      <c r="C101" s="3">
        <v>60000</v>
      </c>
      <c r="D101" s="3">
        <v>100000</v>
      </c>
      <c r="E101" s="3"/>
      <c r="F101" s="3">
        <f t="shared" si="1"/>
        <v>160000</v>
      </c>
    </row>
    <row r="102" spans="1:6" ht="12.75">
      <c r="A102" s="15" t="s">
        <v>70</v>
      </c>
      <c r="B102" s="1"/>
      <c r="C102" s="3"/>
      <c r="D102" s="3"/>
      <c r="E102" s="3"/>
      <c r="F102" s="3"/>
    </row>
    <row r="103" spans="1:6" ht="12.75">
      <c r="A103" s="10" t="s">
        <v>13</v>
      </c>
      <c r="B103" s="1"/>
      <c r="C103" s="3"/>
      <c r="D103" s="3">
        <v>1000000</v>
      </c>
      <c r="E103" s="3"/>
      <c r="F103" s="3">
        <f>C103+D103+E103</f>
        <v>1000000</v>
      </c>
    </row>
    <row r="104" spans="1:6" ht="12.75">
      <c r="A104" s="10" t="s">
        <v>14</v>
      </c>
      <c r="B104" s="1"/>
      <c r="C104" s="3"/>
      <c r="D104" s="3">
        <v>100000</v>
      </c>
      <c r="E104" s="3"/>
      <c r="F104" s="3">
        <f aca="true" t="shared" si="2" ref="F104:F110">C104+D104+E104</f>
        <v>100000</v>
      </c>
    </row>
    <row r="105" spans="1:6" ht="12.75">
      <c r="A105" s="15" t="s">
        <v>18</v>
      </c>
      <c r="B105" s="1"/>
      <c r="C105" s="3">
        <v>2550000</v>
      </c>
      <c r="D105" s="3">
        <v>3876000</v>
      </c>
      <c r="E105" s="3"/>
      <c r="F105" s="3">
        <f t="shared" si="2"/>
        <v>6426000</v>
      </c>
    </row>
    <row r="106" spans="1:6" ht="12.75">
      <c r="A106" s="15" t="s">
        <v>50</v>
      </c>
      <c r="B106" s="1"/>
      <c r="C106" s="3"/>
      <c r="D106" s="3"/>
      <c r="E106" s="3"/>
      <c r="F106" s="3">
        <f t="shared" si="2"/>
        <v>0</v>
      </c>
    </row>
    <row r="107" spans="1:6" ht="12.75">
      <c r="A107" s="15" t="s">
        <v>19</v>
      </c>
      <c r="B107" s="1"/>
      <c r="C107" s="3">
        <v>8775000</v>
      </c>
      <c r="D107" s="3">
        <v>323982</v>
      </c>
      <c r="E107" s="3"/>
      <c r="F107" s="3">
        <f t="shared" si="2"/>
        <v>9098982</v>
      </c>
    </row>
    <row r="108" spans="1:6" ht="12.75">
      <c r="A108" s="15" t="s">
        <v>17</v>
      </c>
      <c r="B108" s="1"/>
      <c r="C108" s="3">
        <v>1733000</v>
      </c>
      <c r="D108" s="3">
        <v>100000</v>
      </c>
      <c r="E108" s="3"/>
      <c r="F108" s="3">
        <f t="shared" si="2"/>
        <v>1833000</v>
      </c>
    </row>
    <row r="109" spans="1:6" ht="12.75">
      <c r="A109" s="15" t="s">
        <v>18</v>
      </c>
      <c r="B109" s="1"/>
      <c r="C109" s="3">
        <v>677000</v>
      </c>
      <c r="D109" s="3"/>
      <c r="E109" s="3"/>
      <c r="F109" s="3">
        <f t="shared" si="2"/>
        <v>677000</v>
      </c>
    </row>
    <row r="110" spans="1:6" ht="12.75">
      <c r="A110" s="10" t="s">
        <v>29</v>
      </c>
      <c r="B110" s="24"/>
      <c r="C110" s="3">
        <v>0</v>
      </c>
      <c r="D110" s="3">
        <v>11257846</v>
      </c>
      <c r="E110" s="3">
        <v>3852895</v>
      </c>
      <c r="F110" s="3">
        <f t="shared" si="2"/>
        <v>15110741</v>
      </c>
    </row>
    <row r="111" spans="1:6" ht="12.75">
      <c r="A111" s="9" t="s">
        <v>15</v>
      </c>
      <c r="B111" s="7"/>
      <c r="C111" s="11">
        <f>SUM(C80:C110)</f>
        <v>388489273</v>
      </c>
      <c r="D111" s="11">
        <f>SUM(D80:D110)</f>
        <v>43511912</v>
      </c>
      <c r="E111" s="11">
        <f>SUM(E80:E110)</f>
        <v>25766218</v>
      </c>
      <c r="F111" s="11">
        <f>SUM(F80:F110)</f>
        <v>457767403</v>
      </c>
    </row>
    <row r="112" spans="1:6" ht="12.75">
      <c r="A112" s="10" t="s">
        <v>28</v>
      </c>
      <c r="B112" s="1"/>
      <c r="C112" s="3"/>
      <c r="D112" s="3"/>
      <c r="E112" s="3"/>
      <c r="F112" s="3"/>
    </row>
    <row r="113" spans="1:6" ht="12.75">
      <c r="A113" s="10" t="s">
        <v>63</v>
      </c>
      <c r="B113" s="1"/>
      <c r="C113" s="3">
        <v>5250000</v>
      </c>
      <c r="D113" s="3">
        <v>34400000</v>
      </c>
      <c r="E113" s="3">
        <v>1080000</v>
      </c>
      <c r="F113" s="3">
        <f>C113+D113+E113</f>
        <v>40730000</v>
      </c>
    </row>
    <row r="114" spans="1:6" ht="12.75">
      <c r="A114" s="37" t="s">
        <v>138</v>
      </c>
      <c r="B114" s="1"/>
      <c r="C114" s="3">
        <v>183589222</v>
      </c>
      <c r="D114" s="3"/>
      <c r="E114" s="3"/>
      <c r="F114" s="3">
        <f aca="true" t="shared" si="3" ref="F114:F130">C114+D114+E114</f>
        <v>183589222</v>
      </c>
    </row>
    <row r="115" spans="1:6" ht="12.75">
      <c r="A115" s="37" t="s">
        <v>139</v>
      </c>
      <c r="B115" s="1"/>
      <c r="C115" s="3"/>
      <c r="D115" s="3">
        <v>116920049</v>
      </c>
      <c r="E115" s="3"/>
      <c r="F115" s="3">
        <f t="shared" si="3"/>
        <v>116920049</v>
      </c>
    </row>
    <row r="116" spans="1:6" ht="12.75">
      <c r="A116" s="37" t="s">
        <v>140</v>
      </c>
      <c r="B116" s="1"/>
      <c r="C116" s="3">
        <v>128402500</v>
      </c>
      <c r="D116" s="3">
        <v>-128402500</v>
      </c>
      <c r="E116" s="3"/>
      <c r="F116" s="3">
        <f t="shared" si="3"/>
        <v>0</v>
      </c>
    </row>
    <row r="117" spans="1:6" ht="12.75">
      <c r="A117" s="37" t="s">
        <v>141</v>
      </c>
      <c r="B117" s="1"/>
      <c r="C117" s="3">
        <v>167781367</v>
      </c>
      <c r="D117" s="3"/>
      <c r="E117" s="3"/>
      <c r="F117" s="3">
        <f t="shared" si="3"/>
        <v>167781367</v>
      </c>
    </row>
    <row r="118" spans="1:6" ht="12.75">
      <c r="A118" s="37" t="s">
        <v>142</v>
      </c>
      <c r="B118" s="1"/>
      <c r="C118" s="3">
        <v>79630619</v>
      </c>
      <c r="D118" s="3"/>
      <c r="E118" s="3"/>
      <c r="F118" s="3">
        <f t="shared" si="3"/>
        <v>79630619</v>
      </c>
    </row>
    <row r="119" spans="1:6" ht="12.75">
      <c r="A119" s="37" t="s">
        <v>143</v>
      </c>
      <c r="B119" s="1"/>
      <c r="C119" s="3">
        <v>91297530</v>
      </c>
      <c r="D119" s="3"/>
      <c r="E119" s="3"/>
      <c r="F119" s="3">
        <f t="shared" si="3"/>
        <v>91297530</v>
      </c>
    </row>
    <row r="120" spans="1:6" ht="12.75">
      <c r="A120" s="37" t="s">
        <v>144</v>
      </c>
      <c r="B120" s="1"/>
      <c r="C120" s="3">
        <v>101455219</v>
      </c>
      <c r="D120" s="3">
        <v>100387544</v>
      </c>
      <c r="E120" s="3"/>
      <c r="F120" s="3">
        <f t="shared" si="3"/>
        <v>201842763</v>
      </c>
    </row>
    <row r="121" spans="1:6" ht="12.75">
      <c r="A121" s="37" t="s">
        <v>145</v>
      </c>
      <c r="B121" s="1"/>
      <c r="C121" s="3">
        <v>1200000</v>
      </c>
      <c r="D121" s="3"/>
      <c r="E121" s="3"/>
      <c r="F121" s="3">
        <f t="shared" si="3"/>
        <v>1200000</v>
      </c>
    </row>
    <row r="122" spans="1:6" ht="12.75">
      <c r="A122" s="37" t="s">
        <v>146</v>
      </c>
      <c r="B122" s="1"/>
      <c r="C122" s="3">
        <v>8676164</v>
      </c>
      <c r="D122" s="3"/>
      <c r="E122" s="3"/>
      <c r="F122" s="3">
        <f t="shared" si="3"/>
        <v>8676164</v>
      </c>
    </row>
    <row r="123" spans="1:6" ht="12.75">
      <c r="A123" s="37" t="s">
        <v>147</v>
      </c>
      <c r="B123" s="1"/>
      <c r="C123" s="3">
        <v>7000000</v>
      </c>
      <c r="D123" s="3"/>
      <c r="E123" s="3"/>
      <c r="F123" s="3">
        <f t="shared" si="3"/>
        <v>7000000</v>
      </c>
    </row>
    <row r="124" spans="1:6" ht="12.75">
      <c r="A124" s="37" t="s">
        <v>148</v>
      </c>
      <c r="B124" s="1"/>
      <c r="C124" s="3">
        <v>4445000</v>
      </c>
      <c r="D124" s="3"/>
      <c r="E124" s="3"/>
      <c r="F124" s="3">
        <f t="shared" si="3"/>
        <v>4445000</v>
      </c>
    </row>
    <row r="125" spans="1:6" ht="12.75">
      <c r="A125" s="37" t="s">
        <v>160</v>
      </c>
      <c r="B125" s="1"/>
      <c r="C125" s="3"/>
      <c r="D125" s="3"/>
      <c r="E125" s="3">
        <v>2349500</v>
      </c>
      <c r="F125" s="3">
        <f t="shared" si="3"/>
        <v>2349500</v>
      </c>
    </row>
    <row r="126" spans="1:6" ht="12.75">
      <c r="A126" s="37" t="s">
        <v>161</v>
      </c>
      <c r="B126" s="1"/>
      <c r="C126" s="3"/>
      <c r="D126" s="3"/>
      <c r="E126" s="3">
        <v>1675130</v>
      </c>
      <c r="F126" s="3">
        <f t="shared" si="3"/>
        <v>1675130</v>
      </c>
    </row>
    <row r="127" spans="1:6" ht="12.75">
      <c r="A127" s="37" t="s">
        <v>162</v>
      </c>
      <c r="B127" s="1"/>
      <c r="C127" s="3"/>
      <c r="D127" s="3"/>
      <c r="E127" s="3">
        <v>2207490</v>
      </c>
      <c r="F127" s="3">
        <f t="shared" si="3"/>
        <v>2207490</v>
      </c>
    </row>
    <row r="128" spans="1:6" ht="12.75">
      <c r="A128" s="37" t="s">
        <v>163</v>
      </c>
      <c r="B128" s="1"/>
      <c r="C128" s="3"/>
      <c r="D128" s="3"/>
      <c r="E128" s="3">
        <v>849329</v>
      </c>
      <c r="F128" s="3">
        <f t="shared" si="3"/>
        <v>849329</v>
      </c>
    </row>
    <row r="129" spans="1:6" ht="12.75">
      <c r="A129" s="37" t="s">
        <v>164</v>
      </c>
      <c r="B129" s="1"/>
      <c r="C129" s="3"/>
      <c r="D129" s="3"/>
      <c r="E129" s="3">
        <v>5000880</v>
      </c>
      <c r="F129" s="3">
        <f t="shared" si="3"/>
        <v>5000880</v>
      </c>
    </row>
    <row r="130" spans="1:9" ht="12.75">
      <c r="A130" s="10" t="s">
        <v>120</v>
      </c>
      <c r="B130" s="1"/>
      <c r="C130" s="3">
        <v>166411</v>
      </c>
      <c r="D130" s="3">
        <v>30870000</v>
      </c>
      <c r="E130" s="3">
        <v>-29761491</v>
      </c>
      <c r="F130" s="3">
        <f t="shared" si="3"/>
        <v>1274920</v>
      </c>
      <c r="H130" s="12"/>
      <c r="I130" s="12"/>
    </row>
    <row r="131" spans="1:6" ht="12.75">
      <c r="A131" s="10"/>
      <c r="B131" s="1"/>
      <c r="C131" s="3"/>
      <c r="D131" s="3"/>
      <c r="E131" s="3"/>
      <c r="F131" s="3">
        <f>C131+D131</f>
        <v>0</v>
      </c>
    </row>
    <row r="132" spans="1:6" ht="12.75">
      <c r="A132" s="9" t="s">
        <v>21</v>
      </c>
      <c r="B132" s="1"/>
      <c r="C132" s="11">
        <f>SUM(C113:C131)</f>
        <v>778894032</v>
      </c>
      <c r="D132" s="11">
        <f>SUM(D113:D131)</f>
        <v>154175093</v>
      </c>
      <c r="E132" s="11">
        <f>SUM(E113:E131)</f>
        <v>-16599162</v>
      </c>
      <c r="F132" s="11">
        <f>SUM(F113:F131)</f>
        <v>916469963</v>
      </c>
    </row>
    <row r="133" spans="1:6" ht="12.75">
      <c r="A133" s="10" t="s">
        <v>51</v>
      </c>
      <c r="B133" s="1"/>
      <c r="C133" s="3"/>
      <c r="D133" s="3"/>
      <c r="E133" s="3"/>
      <c r="F133" s="3"/>
    </row>
    <row r="134" spans="1:6" ht="12.75">
      <c r="A134" s="10" t="s">
        <v>118</v>
      </c>
      <c r="B134" s="1"/>
      <c r="C134" s="3">
        <v>21766949</v>
      </c>
      <c r="D134" s="3"/>
      <c r="E134" s="3"/>
      <c r="F134" s="3">
        <f>C134+D134</f>
        <v>21766949</v>
      </c>
    </row>
    <row r="135" spans="1:6" ht="12.75">
      <c r="A135" s="37" t="s">
        <v>149</v>
      </c>
      <c r="B135" s="1"/>
      <c r="C135" s="3"/>
      <c r="D135" s="3">
        <v>128402500</v>
      </c>
      <c r="E135" s="3"/>
      <c r="F135" s="3">
        <f>C135+D135</f>
        <v>128402500</v>
      </c>
    </row>
    <row r="136" spans="1:6" ht="12.75">
      <c r="A136" s="37" t="s">
        <v>139</v>
      </c>
      <c r="B136" s="1"/>
      <c r="C136" s="3">
        <v>116920049</v>
      </c>
      <c r="D136" s="3">
        <v>-116920049</v>
      </c>
      <c r="E136" s="3"/>
      <c r="F136" s="3">
        <f>C136+D136</f>
        <v>0</v>
      </c>
    </row>
    <row r="137" spans="1:6" ht="12.75">
      <c r="A137" s="10" t="s">
        <v>123</v>
      </c>
      <c r="B137" s="1"/>
      <c r="C137" s="3">
        <v>52942</v>
      </c>
      <c r="D137" s="3">
        <v>1130000</v>
      </c>
      <c r="E137" s="3"/>
      <c r="F137" s="3">
        <f>C137+D137</f>
        <v>1182942</v>
      </c>
    </row>
    <row r="138" spans="1:6" ht="12.75">
      <c r="A138" s="13" t="s">
        <v>119</v>
      </c>
      <c r="B138" s="1"/>
      <c r="C138" s="3">
        <v>1500000</v>
      </c>
      <c r="D138" s="3"/>
      <c r="E138" s="3"/>
      <c r="F138" s="3">
        <f>C138+D138</f>
        <v>1500000</v>
      </c>
    </row>
    <row r="139" spans="1:6" ht="12.75">
      <c r="A139" s="10" t="s">
        <v>125</v>
      </c>
      <c r="B139" s="1"/>
      <c r="C139" s="17">
        <f>SUM(C134:C138)</f>
        <v>140239940</v>
      </c>
      <c r="D139" s="17">
        <f>SUM(D134:D138)</f>
        <v>12612451</v>
      </c>
      <c r="E139" s="17">
        <f>SUM(E134:E138)</f>
        <v>0</v>
      </c>
      <c r="F139" s="17">
        <f>SUM(F134:F138)</f>
        <v>152852391</v>
      </c>
    </row>
    <row r="140" spans="1:6" ht="12.75">
      <c r="A140" s="10" t="s">
        <v>30</v>
      </c>
      <c r="B140" s="1"/>
      <c r="C140" s="3">
        <v>0</v>
      </c>
      <c r="D140" s="3"/>
      <c r="E140" s="3"/>
      <c r="F140" s="3">
        <f>C140+D140</f>
        <v>0</v>
      </c>
    </row>
    <row r="141" spans="1:6" ht="12.75">
      <c r="A141" s="10" t="s">
        <v>126</v>
      </c>
      <c r="B141" s="1"/>
      <c r="C141" s="11">
        <f>SUM(C140)</f>
        <v>0</v>
      </c>
      <c r="D141" s="11">
        <f>SUM(D140)</f>
        <v>0</v>
      </c>
      <c r="E141" s="11"/>
      <c r="F141" s="11">
        <f>SUM(F140)</f>
        <v>0</v>
      </c>
    </row>
    <row r="142" spans="1:6" ht="12.75">
      <c r="A142" s="10"/>
      <c r="B142" s="1"/>
      <c r="C142" s="11"/>
      <c r="D142" s="11"/>
      <c r="E142" s="11"/>
      <c r="F142" s="11"/>
    </row>
    <row r="143" spans="1:6" ht="12.75">
      <c r="A143" s="10"/>
      <c r="B143" s="1"/>
      <c r="C143" s="11"/>
      <c r="D143" s="11"/>
      <c r="E143" s="11"/>
      <c r="F143" s="11"/>
    </row>
    <row r="144" spans="1:6" ht="12.75">
      <c r="A144" s="10"/>
      <c r="B144" s="1"/>
      <c r="C144" s="11"/>
      <c r="D144" s="11"/>
      <c r="E144" s="11"/>
      <c r="F144" s="11"/>
    </row>
    <row r="145" spans="1:6" ht="12.75">
      <c r="A145" s="10"/>
      <c r="B145" s="1"/>
      <c r="C145" s="11"/>
      <c r="D145" s="11"/>
      <c r="E145" s="11"/>
      <c r="F145" s="11"/>
    </row>
    <row r="146" spans="1:6" ht="12.75">
      <c r="A146" s="10"/>
      <c r="B146" s="1"/>
      <c r="C146" s="11"/>
      <c r="D146" s="11"/>
      <c r="E146" s="11"/>
      <c r="F146" s="11"/>
    </row>
    <row r="147" spans="1:6" ht="12.75">
      <c r="A147" s="10"/>
      <c r="B147" s="1"/>
      <c r="C147" s="11"/>
      <c r="D147" s="11"/>
      <c r="E147" s="11"/>
      <c r="F147" s="11"/>
    </row>
    <row r="148" spans="1:6" ht="12.75">
      <c r="A148" s="9" t="s">
        <v>10</v>
      </c>
      <c r="B148" s="19"/>
      <c r="C148" s="35" t="s">
        <v>128</v>
      </c>
      <c r="D148" s="35" t="s">
        <v>128</v>
      </c>
      <c r="E148" s="35" t="s">
        <v>128</v>
      </c>
      <c r="F148" s="35" t="s">
        <v>128</v>
      </c>
    </row>
    <row r="149" spans="1:6" ht="12.75">
      <c r="A149" s="10"/>
      <c r="B149" s="1"/>
      <c r="C149" s="5" t="s">
        <v>71</v>
      </c>
      <c r="D149" s="35" t="s">
        <v>158</v>
      </c>
      <c r="E149" s="35" t="s">
        <v>159</v>
      </c>
      <c r="F149" s="5" t="s">
        <v>79</v>
      </c>
    </row>
    <row r="150" spans="1:6" ht="12.75">
      <c r="A150" s="10"/>
      <c r="B150" s="1"/>
      <c r="C150" s="3"/>
      <c r="D150" s="8"/>
      <c r="E150" s="8"/>
      <c r="F150" s="1"/>
    </row>
    <row r="151" spans="1:6" ht="12.75">
      <c r="A151" s="10"/>
      <c r="B151" s="1"/>
      <c r="C151" s="5"/>
      <c r="D151" s="8"/>
      <c r="E151" s="8"/>
      <c r="F151" s="5"/>
    </row>
    <row r="152" spans="1:6" ht="12.75">
      <c r="A152" s="10" t="s">
        <v>81</v>
      </c>
      <c r="B152" s="1"/>
      <c r="C152" s="3">
        <v>104483200</v>
      </c>
      <c r="D152" s="3">
        <v>2084231</v>
      </c>
      <c r="E152" s="3"/>
      <c r="F152" s="3">
        <f aca="true" t="shared" si="4" ref="F152:F157">C152+D152</f>
        <v>106567431</v>
      </c>
    </row>
    <row r="153" spans="1:6" ht="12.75">
      <c r="A153" s="10" t="s">
        <v>82</v>
      </c>
      <c r="B153" s="1"/>
      <c r="C153" s="3">
        <v>11000000</v>
      </c>
      <c r="D153" s="3">
        <v>-550000</v>
      </c>
      <c r="E153" s="3"/>
      <c r="F153" s="3">
        <f t="shared" si="4"/>
        <v>10450000</v>
      </c>
    </row>
    <row r="154" spans="1:6" ht="12.75">
      <c r="A154" s="10" t="s">
        <v>83</v>
      </c>
      <c r="B154" s="1"/>
      <c r="C154" s="3"/>
      <c r="D154" s="3">
        <v>50000000</v>
      </c>
      <c r="E154" s="3"/>
      <c r="F154" s="3">
        <f t="shared" si="4"/>
        <v>50000000</v>
      </c>
    </row>
    <row r="155" spans="1:6" ht="12.75">
      <c r="A155" s="10" t="s">
        <v>84</v>
      </c>
      <c r="B155" s="1"/>
      <c r="C155" s="3"/>
      <c r="D155" s="3"/>
      <c r="E155" s="3"/>
      <c r="F155" s="3">
        <f t="shared" si="4"/>
        <v>0</v>
      </c>
    </row>
    <row r="156" spans="1:6" ht="12.75">
      <c r="A156" s="13" t="s">
        <v>85</v>
      </c>
      <c r="B156" s="1"/>
      <c r="C156" s="3"/>
      <c r="D156" s="3"/>
      <c r="E156" s="3"/>
      <c r="F156" s="3">
        <f t="shared" si="4"/>
        <v>0</v>
      </c>
    </row>
    <row r="157" spans="1:6" ht="12.75">
      <c r="A157" s="10" t="s">
        <v>86</v>
      </c>
      <c r="B157" s="1"/>
      <c r="C157" s="3">
        <v>8601631</v>
      </c>
      <c r="D157" s="3"/>
      <c r="E157" s="3"/>
      <c r="F157" s="3">
        <f t="shared" si="4"/>
        <v>8601631</v>
      </c>
    </row>
    <row r="158" spans="1:6" ht="12.75">
      <c r="A158" s="9" t="s">
        <v>58</v>
      </c>
      <c r="B158" s="7"/>
      <c r="C158" s="11">
        <f>C111+C132+C139+C141+C152+C153+C154+C156+C157</f>
        <v>1431708076</v>
      </c>
      <c r="D158" s="11">
        <f>D111+D132+D139+D141+D152+D153+D154+D156+D157</f>
        <v>261833687</v>
      </c>
      <c r="E158" s="11">
        <f>E111+E132+E139+E141+E152+E153+E154+E156+E157</f>
        <v>9167056</v>
      </c>
      <c r="F158" s="11">
        <f>F111+F132+F139+F141+F152+F153+F154+F156+F157</f>
        <v>1702708819</v>
      </c>
    </row>
    <row r="159" spans="1:6" ht="12.75">
      <c r="A159" s="9"/>
      <c r="B159" s="7"/>
      <c r="C159" s="11"/>
      <c r="D159" s="11"/>
      <c r="E159" s="11"/>
      <c r="F159" s="11"/>
    </row>
    <row r="160" spans="1:6" ht="12.75">
      <c r="A160" s="9"/>
      <c r="B160" s="7"/>
      <c r="C160" s="3"/>
      <c r="D160" s="3"/>
      <c r="E160" s="3"/>
      <c r="F160" s="3"/>
    </row>
    <row r="161" spans="1:6" ht="12.75">
      <c r="A161" s="38" t="s">
        <v>154</v>
      </c>
      <c r="B161" s="1"/>
      <c r="C161" s="3"/>
      <c r="D161" s="3"/>
      <c r="E161" s="3"/>
      <c r="F161" s="3"/>
    </row>
    <row r="162" spans="1:6" ht="7.5" customHeight="1">
      <c r="A162" s="1"/>
      <c r="B162" s="1"/>
      <c r="C162" s="3"/>
      <c r="D162" s="3"/>
      <c r="E162" s="3"/>
      <c r="F162" s="3"/>
    </row>
    <row r="163" spans="1:6" ht="12.75">
      <c r="A163" s="10" t="s">
        <v>111</v>
      </c>
      <c r="B163" s="1"/>
      <c r="C163" s="3"/>
      <c r="D163" s="3"/>
      <c r="E163" s="3"/>
      <c r="F163" s="3"/>
    </row>
    <row r="164" spans="1:6" ht="12.75">
      <c r="A164" s="10" t="s">
        <v>16</v>
      </c>
      <c r="B164" s="1"/>
      <c r="C164" s="3">
        <v>4483000</v>
      </c>
      <c r="D164" s="3">
        <v>150700</v>
      </c>
      <c r="E164" s="3"/>
      <c r="F164" s="3">
        <f>C164+D164</f>
        <v>4633700</v>
      </c>
    </row>
    <row r="165" spans="1:6" ht="12.75">
      <c r="A165" s="10" t="s">
        <v>17</v>
      </c>
      <c r="B165" s="1"/>
      <c r="C165" s="3">
        <v>987000</v>
      </c>
      <c r="D165" s="3"/>
      <c r="E165" s="3"/>
      <c r="F165" s="3">
        <f>C165+D165</f>
        <v>987000</v>
      </c>
    </row>
    <row r="166" spans="1:6" ht="12.75">
      <c r="A166" s="10" t="s">
        <v>18</v>
      </c>
      <c r="B166" s="1"/>
      <c r="C166" s="3">
        <v>7300000</v>
      </c>
      <c r="D166" s="3">
        <v>331038</v>
      </c>
      <c r="E166" s="3"/>
      <c r="F166" s="3">
        <f>C166+D166</f>
        <v>7631038</v>
      </c>
    </row>
    <row r="167" spans="1:6" ht="12.75">
      <c r="A167" s="10" t="s">
        <v>59</v>
      </c>
      <c r="B167" s="1"/>
      <c r="C167" s="3"/>
      <c r="D167" s="3"/>
      <c r="E167" s="3"/>
      <c r="F167" s="3"/>
    </row>
    <row r="168" spans="1:6" ht="6.75" customHeight="1">
      <c r="A168" s="10" t="s">
        <v>20</v>
      </c>
      <c r="B168" s="1"/>
      <c r="C168" s="3"/>
      <c r="D168" s="3"/>
      <c r="E168" s="3"/>
      <c r="F168" s="3"/>
    </row>
    <row r="169" spans="1:6" ht="12.75">
      <c r="A169" s="10" t="s">
        <v>75</v>
      </c>
      <c r="B169" s="1"/>
      <c r="C169" s="3"/>
      <c r="D169" s="3"/>
      <c r="E169" s="3"/>
      <c r="F169" s="3"/>
    </row>
    <row r="170" spans="1:6" ht="12.75">
      <c r="A170" s="10" t="s">
        <v>16</v>
      </c>
      <c r="B170" s="1"/>
      <c r="C170" s="3">
        <v>5900000</v>
      </c>
      <c r="D170" s="3">
        <v>622103</v>
      </c>
      <c r="E170" s="3"/>
      <c r="F170" s="3">
        <f>C170+D170</f>
        <v>6522103</v>
      </c>
    </row>
    <row r="171" spans="1:6" ht="12.75">
      <c r="A171" s="10" t="s">
        <v>17</v>
      </c>
      <c r="B171" s="1"/>
      <c r="C171" s="3">
        <v>1200000</v>
      </c>
      <c r="D171" s="3">
        <v>121310</v>
      </c>
      <c r="E171" s="3"/>
      <c r="F171" s="3">
        <f>C171+D171</f>
        <v>1321310</v>
      </c>
    </row>
    <row r="172" spans="1:6" ht="12.75">
      <c r="A172" s="10" t="s">
        <v>18</v>
      </c>
      <c r="B172" s="1"/>
      <c r="C172" s="3">
        <v>525000</v>
      </c>
      <c r="D172" s="3"/>
      <c r="E172" s="3"/>
      <c r="F172" s="3">
        <f>C172+D172</f>
        <v>525000</v>
      </c>
    </row>
    <row r="173" spans="1:6" ht="13.5" customHeight="1">
      <c r="A173" s="10" t="s">
        <v>59</v>
      </c>
      <c r="B173" s="1"/>
      <c r="C173" s="3">
        <v>410000</v>
      </c>
      <c r="D173" s="3">
        <v>253418</v>
      </c>
      <c r="E173" s="3"/>
      <c r="F173" s="3">
        <f>C173+D173</f>
        <v>663418</v>
      </c>
    </row>
    <row r="174" spans="1:6" ht="12.75">
      <c r="A174" s="6" t="s">
        <v>66</v>
      </c>
      <c r="B174" s="7"/>
      <c r="C174" s="11">
        <f>SUM(C164:C173)</f>
        <v>20805000</v>
      </c>
      <c r="D174" s="11">
        <f>SUM(D164:D173)</f>
        <v>1478569</v>
      </c>
      <c r="E174" s="11">
        <f>SUM(E164:E173)</f>
        <v>0</v>
      </c>
      <c r="F174" s="11">
        <f>SUM(F164:F173)</f>
        <v>22283569</v>
      </c>
    </row>
    <row r="175" spans="1:6" ht="12.75">
      <c r="A175" s="10"/>
      <c r="B175" s="1"/>
      <c r="C175" s="3"/>
      <c r="D175" s="3"/>
      <c r="E175" s="3"/>
      <c r="F175" s="3"/>
    </row>
    <row r="176" spans="1:6" ht="12.75">
      <c r="A176" s="39" t="s">
        <v>152</v>
      </c>
      <c r="B176" s="1"/>
      <c r="C176" s="3"/>
      <c r="D176" s="3"/>
      <c r="E176" s="3"/>
      <c r="F176" s="3"/>
    </row>
    <row r="177" spans="1:6" ht="7.5" customHeight="1">
      <c r="A177" s="1"/>
      <c r="B177" s="1"/>
      <c r="C177" s="3"/>
      <c r="D177" s="3"/>
      <c r="E177" s="3"/>
      <c r="F177" s="3"/>
    </row>
    <row r="178" spans="1:6" ht="12.75">
      <c r="A178" s="36" t="s">
        <v>150</v>
      </c>
      <c r="B178" s="1"/>
      <c r="C178" s="3"/>
      <c r="D178" s="3"/>
      <c r="E178" s="3"/>
      <c r="F178" s="3"/>
    </row>
    <row r="179" spans="1:6" ht="12.75">
      <c r="A179" s="10" t="s">
        <v>38</v>
      </c>
      <c r="B179" s="1"/>
      <c r="C179" s="3">
        <v>60695000</v>
      </c>
      <c r="D179" s="3">
        <v>4311817</v>
      </c>
      <c r="E179" s="3"/>
      <c r="F179" s="3">
        <f>C179+D179</f>
        <v>65006817</v>
      </c>
    </row>
    <row r="180" spans="1:6" ht="12.75">
      <c r="A180" s="10" t="s">
        <v>11</v>
      </c>
      <c r="B180" s="1"/>
      <c r="C180" s="3">
        <v>12432000</v>
      </c>
      <c r="D180" s="3">
        <v>741369</v>
      </c>
      <c r="E180" s="3"/>
      <c r="F180" s="3">
        <f>C180+D180</f>
        <v>13173369</v>
      </c>
    </row>
    <row r="181" spans="1:6" ht="12.75">
      <c r="A181" s="10" t="s">
        <v>12</v>
      </c>
      <c r="B181" s="1"/>
      <c r="C181" s="3">
        <v>8760000</v>
      </c>
      <c r="D181" s="3">
        <v>27057</v>
      </c>
      <c r="E181" s="3"/>
      <c r="F181" s="3">
        <f>C181+D181</f>
        <v>8787057</v>
      </c>
    </row>
    <row r="182" spans="1:6" ht="12.75">
      <c r="A182" s="10"/>
      <c r="B182" s="1"/>
      <c r="C182" s="3"/>
      <c r="D182" s="3">
        <v>46920</v>
      </c>
      <c r="E182" s="3"/>
      <c r="F182" s="3">
        <f>C182+D182</f>
        <v>46920</v>
      </c>
    </row>
    <row r="183" spans="1:6" ht="12.75">
      <c r="A183" s="6" t="s">
        <v>53</v>
      </c>
      <c r="B183" s="7"/>
      <c r="C183" s="11">
        <f>SUM(C179:C182)</f>
        <v>81887000</v>
      </c>
      <c r="D183" s="11">
        <f>SUM(D179:D182)</f>
        <v>5127163</v>
      </c>
      <c r="E183" s="11">
        <f>SUM(E179:E182)</f>
        <v>0</v>
      </c>
      <c r="F183" s="11">
        <f>SUM(F179:F182)</f>
        <v>87014163</v>
      </c>
    </row>
    <row r="184" spans="1:6" ht="6" customHeight="1">
      <c r="A184" s="6"/>
      <c r="B184" s="7"/>
      <c r="C184" s="3"/>
      <c r="D184" s="3"/>
      <c r="E184" s="3"/>
      <c r="F184" s="3"/>
    </row>
    <row r="185" spans="1:6" ht="12.75">
      <c r="A185" s="37" t="s">
        <v>151</v>
      </c>
      <c r="B185" s="1"/>
      <c r="C185" s="3"/>
      <c r="D185" s="3"/>
      <c r="E185" s="3"/>
      <c r="F185" s="3"/>
    </row>
    <row r="186" spans="1:6" ht="12.75">
      <c r="A186" s="10" t="s">
        <v>38</v>
      </c>
      <c r="B186" s="1"/>
      <c r="C186" s="3">
        <v>13733100</v>
      </c>
      <c r="D186" s="3">
        <v>252669</v>
      </c>
      <c r="E186" s="3"/>
      <c r="F186" s="3">
        <f>C186+D186</f>
        <v>13985769</v>
      </c>
    </row>
    <row r="187" spans="1:6" ht="12.75">
      <c r="A187" s="10" t="s">
        <v>11</v>
      </c>
      <c r="B187" s="1"/>
      <c r="C187" s="3">
        <v>2529055</v>
      </c>
      <c r="D187" s="3">
        <v>244838</v>
      </c>
      <c r="E187" s="3"/>
      <c r="F187" s="3">
        <f>C187+D187</f>
        <v>2773893</v>
      </c>
    </row>
    <row r="188" spans="1:6" ht="12.75">
      <c r="A188" s="10" t="s">
        <v>12</v>
      </c>
      <c r="B188" s="1"/>
      <c r="C188" s="3">
        <v>1897000</v>
      </c>
      <c r="D188" s="3">
        <v>13239</v>
      </c>
      <c r="E188" s="3"/>
      <c r="F188" s="3">
        <f>C188+D188</f>
        <v>1910239</v>
      </c>
    </row>
    <row r="189" spans="1:6" ht="12.75">
      <c r="A189" s="10"/>
      <c r="B189" s="1"/>
      <c r="C189" s="3"/>
      <c r="D189" s="3"/>
      <c r="E189" s="3"/>
      <c r="F189" s="3"/>
    </row>
    <row r="190" spans="1:6" ht="12.75">
      <c r="A190" s="6" t="s">
        <v>54</v>
      </c>
      <c r="B190" s="7"/>
      <c r="C190" s="11">
        <f>SUM(C186:C189)</f>
        <v>18159155</v>
      </c>
      <c r="D190" s="11">
        <f>SUM(D186:D189)</f>
        <v>510746</v>
      </c>
      <c r="E190" s="11">
        <f>SUM(E186:E189)</f>
        <v>0</v>
      </c>
      <c r="F190" s="11">
        <f>SUM(F186:F189)</f>
        <v>18669901</v>
      </c>
    </row>
    <row r="191" spans="1:6" ht="9" customHeight="1">
      <c r="A191" s="6"/>
      <c r="B191" s="7"/>
      <c r="C191" s="3"/>
      <c r="D191" s="3"/>
      <c r="E191" s="3"/>
      <c r="F191" s="3"/>
    </row>
    <row r="192" spans="1:6" ht="12.75">
      <c r="A192" s="6" t="s">
        <v>44</v>
      </c>
      <c r="B192" s="1"/>
      <c r="C192" s="11">
        <f>SUM(C183+C190)</f>
        <v>100046155</v>
      </c>
      <c r="D192" s="11">
        <f>SUM(D183+D190)</f>
        <v>5637909</v>
      </c>
      <c r="E192" s="11">
        <f>SUM(E183+E190)</f>
        <v>0</v>
      </c>
      <c r="F192" s="11">
        <f>SUM(F183+F190)</f>
        <v>105684064</v>
      </c>
    </row>
    <row r="193" spans="1:6" ht="12.75">
      <c r="A193" s="9"/>
      <c r="B193" s="7"/>
      <c r="C193" s="3"/>
      <c r="D193" s="3"/>
      <c r="E193" s="3"/>
      <c r="F193" s="3"/>
    </row>
    <row r="194" spans="1:6" ht="12.75">
      <c r="A194" s="38" t="s">
        <v>153</v>
      </c>
      <c r="B194" s="1"/>
      <c r="C194" s="11">
        <f>SUM(C174+C158+C192)</f>
        <v>1552559231</v>
      </c>
      <c r="D194" s="11">
        <f>SUM(D174+D158+D192)</f>
        <v>268950165</v>
      </c>
      <c r="E194" s="11">
        <f>SUM(E174+E158+E192)</f>
        <v>9167056</v>
      </c>
      <c r="F194" s="11">
        <f>SUM(F174+F158+F192)</f>
        <v>1830676452</v>
      </c>
    </row>
    <row r="195" spans="1:6" ht="12.75">
      <c r="A195" s="1"/>
      <c r="B195" s="1" t="s">
        <v>55</v>
      </c>
      <c r="C195" s="3">
        <f>C152</f>
        <v>104483200</v>
      </c>
      <c r="D195" s="3">
        <f>D152</f>
        <v>2084231</v>
      </c>
      <c r="E195" s="3">
        <f>E152</f>
        <v>0</v>
      </c>
      <c r="F195" s="3">
        <f>F152</f>
        <v>106567431</v>
      </c>
    </row>
    <row r="196" spans="1:6" ht="12.75">
      <c r="A196" s="1"/>
      <c r="B196" s="1"/>
      <c r="C196" s="3"/>
      <c r="D196" s="3"/>
      <c r="E196" s="3"/>
      <c r="F196" s="3"/>
    </row>
    <row r="197" spans="1:6" ht="12.75">
      <c r="A197" s="19" t="s">
        <v>124</v>
      </c>
      <c r="B197" s="1"/>
      <c r="C197" s="16">
        <f>C194-C195-C196</f>
        <v>1448076031</v>
      </c>
      <c r="D197" s="16">
        <f>D194-D195-D196</f>
        <v>266865934</v>
      </c>
      <c r="E197" s="16">
        <f>E194-E195-E196</f>
        <v>9167056</v>
      </c>
      <c r="F197" s="16">
        <f>F194-F195-F196</f>
        <v>1724109021</v>
      </c>
    </row>
    <row r="198" spans="3:5" ht="12.75">
      <c r="C198" s="4"/>
      <c r="D198" s="4"/>
      <c r="E198" s="4"/>
    </row>
    <row r="199" spans="3:5" ht="12.75">
      <c r="C199" s="4"/>
      <c r="D199" s="4"/>
      <c r="E199" s="4"/>
    </row>
    <row r="200" spans="3:5" ht="12.75">
      <c r="C200" s="4"/>
      <c r="D200" s="4"/>
      <c r="E200" s="4"/>
    </row>
    <row r="201" spans="3:5" ht="12.75">
      <c r="C201" s="4"/>
      <c r="D201" s="4"/>
      <c r="E201" s="4"/>
    </row>
    <row r="202" spans="3:5" ht="12.75">
      <c r="C202" s="4"/>
      <c r="D202" s="4"/>
      <c r="E202" s="4"/>
    </row>
    <row r="203" spans="3:5" ht="12.75">
      <c r="C203" s="4"/>
      <c r="D203" s="4"/>
      <c r="E203" s="4"/>
    </row>
    <row r="204" spans="3:5" ht="12.75">
      <c r="C204" s="4"/>
      <c r="D204" s="4"/>
      <c r="E204" s="4"/>
    </row>
    <row r="205" spans="3:5" ht="12.75">
      <c r="C205" s="4"/>
      <c r="D205" s="4"/>
      <c r="E205" s="4"/>
    </row>
    <row r="206" spans="3:5" ht="12.75">
      <c r="C206" s="4"/>
      <c r="D206" s="4"/>
      <c r="E206" s="4"/>
    </row>
    <row r="207" spans="3:5" ht="12.75">
      <c r="C207" s="4"/>
      <c r="D207" s="4"/>
      <c r="E207" s="4"/>
    </row>
    <row r="208" spans="3:5" ht="12.75">
      <c r="C208" s="4"/>
      <c r="D208" s="4"/>
      <c r="E208" s="4"/>
    </row>
    <row r="209" spans="3:5" ht="12.75">
      <c r="C209" s="4"/>
      <c r="D209" s="4"/>
      <c r="E209" s="4"/>
    </row>
    <row r="210" spans="3:5" ht="12.75">
      <c r="C210" s="4"/>
      <c r="D210" s="4"/>
      <c r="E210" s="4"/>
    </row>
    <row r="211" spans="3:5" ht="12.75">
      <c r="C211" s="4"/>
      <c r="D211" s="4"/>
      <c r="E211" s="4"/>
    </row>
    <row r="212" spans="3:5" ht="12.75">
      <c r="C212" s="4"/>
      <c r="D212" s="4"/>
      <c r="E212" s="4"/>
    </row>
    <row r="213" spans="3:5" ht="12.75">
      <c r="C213" s="4"/>
      <c r="D213" s="4"/>
      <c r="E213" s="4"/>
    </row>
    <row r="214" spans="3:5" ht="12.75">
      <c r="C214" s="4"/>
      <c r="D214" s="4"/>
      <c r="E214" s="4"/>
    </row>
    <row r="215" spans="3:5" ht="12.75">
      <c r="C215" s="4"/>
      <c r="D215" s="4"/>
      <c r="E215" s="4"/>
    </row>
    <row r="216" spans="3:5" ht="12.75">
      <c r="C216" s="4"/>
      <c r="D216" s="4"/>
      <c r="E216" s="4"/>
    </row>
    <row r="217" spans="3:5" ht="12.75">
      <c r="C217" s="4"/>
      <c r="D217" s="4"/>
      <c r="E217" s="4"/>
    </row>
    <row r="218" spans="3:5" ht="12.75">
      <c r="C218" s="4"/>
      <c r="D218" s="4"/>
      <c r="E218" s="4"/>
    </row>
    <row r="219" spans="3:5" ht="12.75">
      <c r="C219" s="4"/>
      <c r="D219" s="4"/>
      <c r="E219" s="4"/>
    </row>
    <row r="220" spans="1:6" ht="12.75">
      <c r="A220" s="25" t="s">
        <v>0</v>
      </c>
      <c r="B220" s="26"/>
      <c r="C220" s="27"/>
      <c r="D220" s="27"/>
      <c r="E220" s="27"/>
      <c r="F220" s="25"/>
    </row>
    <row r="221" spans="1:6" ht="12.75">
      <c r="A221" s="10"/>
      <c r="B221" s="1"/>
      <c r="C221" s="28"/>
      <c r="D221" s="28"/>
      <c r="E221" s="28"/>
      <c r="F221" s="10"/>
    </row>
    <row r="222" spans="1:6" ht="12.75">
      <c r="A222" s="10"/>
      <c r="B222" s="1"/>
      <c r="C222" s="28"/>
      <c r="D222" s="28"/>
      <c r="E222" s="28"/>
      <c r="F222" s="9" t="s">
        <v>110</v>
      </c>
    </row>
    <row r="223" spans="1:6" ht="12.75">
      <c r="A223" s="10"/>
      <c r="B223" s="1"/>
      <c r="C223" s="28"/>
      <c r="D223" s="28"/>
      <c r="E223" s="28"/>
      <c r="F223" s="10"/>
    </row>
    <row r="224" spans="1:6" ht="12.75">
      <c r="A224" s="1"/>
      <c r="B224" s="40" t="s">
        <v>155</v>
      </c>
      <c r="C224" s="15"/>
      <c r="D224" s="15"/>
      <c r="E224" s="15"/>
      <c r="F224" s="10"/>
    </row>
    <row r="225" spans="1:6" ht="12.75">
      <c r="A225" s="1"/>
      <c r="B225" s="28" t="s">
        <v>88</v>
      </c>
      <c r="C225" s="1"/>
      <c r="D225" s="1"/>
      <c r="E225" s="1"/>
      <c r="F225" s="10"/>
    </row>
    <row r="226" spans="1:6" ht="12.75">
      <c r="A226" s="1"/>
      <c r="B226" s="1"/>
      <c r="C226" s="29"/>
      <c r="D226" s="29"/>
      <c r="E226" s="29"/>
      <c r="F226" s="3"/>
    </row>
    <row r="227" spans="1:6" ht="12.75">
      <c r="A227" s="1"/>
      <c r="B227" s="1"/>
      <c r="C227" s="29"/>
      <c r="D227" s="29"/>
      <c r="E227" s="29"/>
      <c r="F227" s="29"/>
    </row>
    <row r="228" spans="1:6" ht="12.75">
      <c r="A228" s="6" t="s">
        <v>1</v>
      </c>
      <c r="B228" s="7"/>
      <c r="C228" s="35" t="s">
        <v>128</v>
      </c>
      <c r="D228" s="35" t="s">
        <v>128</v>
      </c>
      <c r="E228" s="35" t="s">
        <v>128</v>
      </c>
      <c r="F228" s="35" t="s">
        <v>128</v>
      </c>
    </row>
    <row r="229" spans="1:6" ht="12.75">
      <c r="A229" s="30"/>
      <c r="B229" s="1"/>
      <c r="C229" s="5" t="s">
        <v>71</v>
      </c>
      <c r="D229" s="35" t="s">
        <v>158</v>
      </c>
      <c r="E229" s="35" t="s">
        <v>159</v>
      </c>
      <c r="F229" s="5" t="s">
        <v>79</v>
      </c>
    </row>
    <row r="230" spans="1:6" ht="12.75">
      <c r="A230" s="6" t="s">
        <v>89</v>
      </c>
      <c r="B230" s="1"/>
      <c r="C230" s="3"/>
      <c r="D230" s="8"/>
      <c r="E230" s="8"/>
      <c r="F230" s="1"/>
    </row>
    <row r="231" spans="1:6" ht="12.75">
      <c r="A231" s="6"/>
      <c r="B231" s="1"/>
      <c r="C231" s="29"/>
      <c r="D231" s="29"/>
      <c r="E231" s="29"/>
      <c r="F231" s="3"/>
    </row>
    <row r="232" spans="1:6" ht="12.75">
      <c r="A232" s="6" t="s">
        <v>90</v>
      </c>
      <c r="B232" s="1"/>
      <c r="C232" s="29"/>
      <c r="D232" s="29"/>
      <c r="E232" s="29"/>
      <c r="F232" s="3"/>
    </row>
    <row r="233" spans="1:6" ht="12.75">
      <c r="A233" s="10" t="s">
        <v>91</v>
      </c>
      <c r="B233" s="1"/>
      <c r="C233" s="29">
        <v>1056000</v>
      </c>
      <c r="D233" s="29">
        <v>770000</v>
      </c>
      <c r="E233" s="29"/>
      <c r="F233" s="3">
        <f>C233+D233+E233</f>
        <v>1826000</v>
      </c>
    </row>
    <row r="234" spans="1:8" ht="12.75">
      <c r="A234" s="10" t="s">
        <v>92</v>
      </c>
      <c r="B234" s="1"/>
      <c r="C234" s="29">
        <v>60218020</v>
      </c>
      <c r="D234" s="29">
        <v>237600</v>
      </c>
      <c r="E234" s="3">
        <v>4460250</v>
      </c>
      <c r="F234" s="3">
        <f>C234+D234+E234</f>
        <v>64915870</v>
      </c>
      <c r="H234" s="12"/>
    </row>
    <row r="235" spans="1:6" ht="12.75">
      <c r="A235" s="13" t="s">
        <v>93</v>
      </c>
      <c r="B235" s="1"/>
      <c r="C235" s="29"/>
      <c r="D235" s="29">
        <v>2168188</v>
      </c>
      <c r="E235" s="29"/>
      <c r="F235" s="3">
        <f>C235+D235+E235</f>
        <v>2168188</v>
      </c>
    </row>
    <row r="236" spans="1:6" ht="12.75">
      <c r="A236" s="10" t="s">
        <v>94</v>
      </c>
      <c r="B236" s="1"/>
      <c r="C236" s="29">
        <v>3022000</v>
      </c>
      <c r="D236" s="29"/>
      <c r="E236" s="29">
        <v>-2667740</v>
      </c>
      <c r="F236" s="3">
        <f>C236+D236+E236</f>
        <v>354260</v>
      </c>
    </row>
    <row r="237" spans="1:6" ht="12.75">
      <c r="A237" s="6"/>
      <c r="B237" s="31" t="s">
        <v>95</v>
      </c>
      <c r="C237" s="17">
        <f>SUM(C233:C236)</f>
        <v>64296020</v>
      </c>
      <c r="D237" s="17">
        <f>SUM(D233:D236)</f>
        <v>3175788</v>
      </c>
      <c r="E237" s="17">
        <f>SUM(E233:E236)</f>
        <v>1792510</v>
      </c>
      <c r="F237" s="17">
        <f>SUM(F233:F236)</f>
        <v>69264318</v>
      </c>
    </row>
    <row r="238" spans="1:6" ht="12.75">
      <c r="A238" s="6" t="s">
        <v>96</v>
      </c>
      <c r="B238" s="1"/>
      <c r="C238" s="29"/>
      <c r="D238" s="29"/>
      <c r="E238" s="29"/>
      <c r="F238" s="32"/>
    </row>
    <row r="239" spans="1:6" ht="12.75">
      <c r="A239" s="10" t="s">
        <v>97</v>
      </c>
      <c r="B239" s="18"/>
      <c r="C239" s="29">
        <v>508200</v>
      </c>
      <c r="D239" s="29"/>
      <c r="E239" s="29"/>
      <c r="F239" s="33">
        <f>SUM(C239:D239)</f>
        <v>508200</v>
      </c>
    </row>
    <row r="240" spans="1:6" ht="12.75">
      <c r="A240" s="13" t="s">
        <v>69</v>
      </c>
      <c r="B240" s="18"/>
      <c r="C240" s="29"/>
      <c r="D240" s="29"/>
      <c r="E240" s="29"/>
      <c r="F240" s="33">
        <f>SUM(C240:D240)</f>
        <v>0</v>
      </c>
    </row>
    <row r="241" spans="1:6" ht="12.75">
      <c r="A241" s="10" t="s">
        <v>98</v>
      </c>
      <c r="B241" s="18"/>
      <c r="C241" s="29">
        <v>6859289</v>
      </c>
      <c r="D241" s="29"/>
      <c r="E241" s="29"/>
      <c r="F241" s="33">
        <f>SUM(C241:D241)</f>
        <v>6859289</v>
      </c>
    </row>
    <row r="242" spans="1:6" ht="12.75">
      <c r="A242" s="10" t="s">
        <v>25</v>
      </c>
      <c r="B242" s="18"/>
      <c r="C242" s="29">
        <v>19578000</v>
      </c>
      <c r="D242" s="29">
        <v>479400</v>
      </c>
      <c r="E242" s="29"/>
      <c r="F242" s="33">
        <f>SUM(C242:D242)</f>
        <v>20057400</v>
      </c>
    </row>
    <row r="243" spans="1:6" ht="12.75">
      <c r="A243" s="6"/>
      <c r="B243" s="7" t="s">
        <v>95</v>
      </c>
      <c r="C243" s="34">
        <f>SUM(C239:C242)</f>
        <v>26945489</v>
      </c>
      <c r="D243" s="34">
        <f>SUM(D239:D242)</f>
        <v>479400</v>
      </c>
      <c r="E243" s="34">
        <f>SUM(E239:E242)</f>
        <v>0</v>
      </c>
      <c r="F243" s="34">
        <f>SUM(F239:F242)</f>
        <v>27424889</v>
      </c>
    </row>
    <row r="244" spans="1:6" ht="12.75">
      <c r="A244" s="6"/>
      <c r="B244" s="7"/>
      <c r="C244" s="34"/>
      <c r="D244" s="34"/>
      <c r="E244" s="34"/>
      <c r="F244" s="32"/>
    </row>
    <row r="245" spans="1:6" ht="12.75">
      <c r="A245" s="6" t="s">
        <v>99</v>
      </c>
      <c r="B245" s="7"/>
      <c r="C245" s="34">
        <f>SUM(+C237+C243)</f>
        <v>91241509</v>
      </c>
      <c r="D245" s="34">
        <f>SUM(+D237+D243)</f>
        <v>3655188</v>
      </c>
      <c r="E245" s="34">
        <f>SUM(+E237+E243)</f>
        <v>1792510</v>
      </c>
      <c r="F245" s="34">
        <f>SUM(+F237+F243)</f>
        <v>96689207</v>
      </c>
    </row>
    <row r="246" spans="1:6" ht="12.75">
      <c r="A246" s="6"/>
      <c r="B246" s="7"/>
      <c r="C246" s="34"/>
      <c r="D246" s="34"/>
      <c r="E246" s="34"/>
      <c r="F246" s="34"/>
    </row>
    <row r="247" spans="1:6" ht="12.75">
      <c r="A247" s="1"/>
      <c r="B247" s="1"/>
      <c r="C247" s="29"/>
      <c r="D247" s="29"/>
      <c r="E247" s="29"/>
      <c r="F247" s="3"/>
    </row>
    <row r="248" spans="1:6" ht="12.75">
      <c r="A248" s="6"/>
      <c r="B248" s="7"/>
      <c r="C248" s="34"/>
      <c r="D248" s="34"/>
      <c r="E248" s="34"/>
      <c r="F248" s="32"/>
    </row>
    <row r="249" spans="1:6" ht="12.75">
      <c r="A249" s="6" t="s">
        <v>100</v>
      </c>
      <c r="B249" s="1"/>
      <c r="C249" s="29"/>
      <c r="D249" s="29"/>
      <c r="E249" s="29"/>
      <c r="F249" s="3"/>
    </row>
    <row r="250" spans="1:6" ht="12.75">
      <c r="A250" s="10"/>
      <c r="B250" s="1"/>
      <c r="C250" s="29"/>
      <c r="D250" s="29"/>
      <c r="E250" s="29"/>
      <c r="F250" s="3"/>
    </row>
    <row r="251" spans="1:6" ht="12.75">
      <c r="A251" s="6" t="s">
        <v>101</v>
      </c>
      <c r="B251" s="1"/>
      <c r="C251" s="29"/>
      <c r="D251" s="29"/>
      <c r="E251" s="29"/>
      <c r="F251" s="3"/>
    </row>
    <row r="252" spans="1:6" ht="12.75">
      <c r="A252" s="10" t="s">
        <v>102</v>
      </c>
      <c r="B252" s="1"/>
      <c r="C252" s="29">
        <v>40200000</v>
      </c>
      <c r="D252" s="29">
        <v>237600</v>
      </c>
      <c r="E252" s="29"/>
      <c r="F252" s="3">
        <f aca="true" t="shared" si="5" ref="F252:F257">C252+D252+E252</f>
        <v>40437600</v>
      </c>
    </row>
    <row r="253" spans="1:6" ht="12.75">
      <c r="A253" s="10" t="s">
        <v>103</v>
      </c>
      <c r="B253" s="1"/>
      <c r="C253" s="29">
        <v>8300000</v>
      </c>
      <c r="D253" s="29"/>
      <c r="E253" s="29"/>
      <c r="F253" s="3">
        <f t="shared" si="5"/>
        <v>8300000</v>
      </c>
    </row>
    <row r="254" spans="1:6" ht="12.75">
      <c r="A254" s="10" t="s">
        <v>104</v>
      </c>
      <c r="B254" s="1"/>
      <c r="C254" s="29">
        <v>7080500</v>
      </c>
      <c r="D254" s="29">
        <v>2784188</v>
      </c>
      <c r="E254" s="29">
        <v>-1469622</v>
      </c>
      <c r="F254" s="3">
        <f t="shared" si="5"/>
        <v>8395066</v>
      </c>
    </row>
    <row r="255" spans="1:6" ht="12.75">
      <c r="A255" s="10" t="s">
        <v>105</v>
      </c>
      <c r="B255" s="1"/>
      <c r="C255" s="29">
        <v>8715520</v>
      </c>
      <c r="D255" s="29"/>
      <c r="E255" s="29">
        <v>1459257</v>
      </c>
      <c r="F255" s="3">
        <f t="shared" si="5"/>
        <v>10174777</v>
      </c>
    </row>
    <row r="256" spans="1:6" ht="12.75">
      <c r="A256" s="37" t="s">
        <v>156</v>
      </c>
      <c r="B256" s="1"/>
      <c r="C256" s="29"/>
      <c r="D256" s="29">
        <v>1000</v>
      </c>
      <c r="E256" s="29"/>
      <c r="F256" s="3">
        <f t="shared" si="5"/>
        <v>1000</v>
      </c>
    </row>
    <row r="257" spans="1:6" ht="12.75">
      <c r="A257" s="10" t="s">
        <v>106</v>
      </c>
      <c r="B257" s="1"/>
      <c r="C257" s="29"/>
      <c r="D257" s="29">
        <v>153000</v>
      </c>
      <c r="E257" s="29">
        <v>1802875</v>
      </c>
      <c r="F257" s="3">
        <f t="shared" si="5"/>
        <v>1955875</v>
      </c>
    </row>
    <row r="258" spans="1:6" ht="12.75">
      <c r="A258" s="10"/>
      <c r="B258" s="1"/>
      <c r="C258" s="29"/>
      <c r="D258" s="29"/>
      <c r="E258" s="29"/>
      <c r="F258" s="3"/>
    </row>
    <row r="259" spans="1:6" ht="12.75">
      <c r="A259" s="6" t="s">
        <v>107</v>
      </c>
      <c r="B259" s="7"/>
      <c r="C259" s="34">
        <f>SUM(C252:C258)</f>
        <v>64296020</v>
      </c>
      <c r="D259" s="34">
        <f>SUM(D252:D258)</f>
        <v>3175788</v>
      </c>
      <c r="E259" s="34">
        <f>SUM(E252:E258)</f>
        <v>1792510</v>
      </c>
      <c r="F259" s="34">
        <f>SUM(F252:F258)</f>
        <v>69264318</v>
      </c>
    </row>
    <row r="260" spans="1:6" ht="12.75">
      <c r="A260" s="6"/>
      <c r="B260" s="7"/>
      <c r="C260" s="34"/>
      <c r="D260" s="34"/>
      <c r="E260" s="34"/>
      <c r="F260" s="32"/>
    </row>
    <row r="261" spans="1:6" ht="12.75">
      <c r="A261" s="6"/>
      <c r="B261" s="7"/>
      <c r="C261" s="34"/>
      <c r="D261" s="34"/>
      <c r="E261" s="34"/>
      <c r="F261" s="34"/>
    </row>
    <row r="262" spans="1:6" ht="12.75">
      <c r="A262" s="6" t="s">
        <v>108</v>
      </c>
      <c r="B262" s="1"/>
      <c r="C262" s="29"/>
      <c r="D262" s="29"/>
      <c r="E262" s="29"/>
      <c r="F262" s="34"/>
    </row>
    <row r="263" spans="1:6" ht="12.75">
      <c r="A263" s="10" t="s">
        <v>102</v>
      </c>
      <c r="B263" s="1"/>
      <c r="C263" s="29">
        <v>18211480</v>
      </c>
      <c r="D263" s="33">
        <v>479400</v>
      </c>
      <c r="E263" s="33"/>
      <c r="F263" s="29">
        <f>SUM(C263:D263)</f>
        <v>18690880</v>
      </c>
    </row>
    <row r="264" spans="1:6" ht="12.75">
      <c r="A264" s="10" t="s">
        <v>103</v>
      </c>
      <c r="B264" s="1"/>
      <c r="C264" s="29">
        <v>3663409</v>
      </c>
      <c r="D264" s="29"/>
      <c r="E264" s="29"/>
      <c r="F264" s="29">
        <f>SUM(C264:D264)</f>
        <v>3663409</v>
      </c>
    </row>
    <row r="265" spans="1:6" ht="12.75">
      <c r="A265" s="10" t="s">
        <v>104</v>
      </c>
      <c r="B265" s="1"/>
      <c r="C265" s="29">
        <v>2287600</v>
      </c>
      <c r="D265" s="29"/>
      <c r="E265" s="29"/>
      <c r="F265" s="29">
        <f>SUM(C265:D265)</f>
        <v>2287600</v>
      </c>
    </row>
    <row r="266" spans="1:6" ht="12.75">
      <c r="A266" s="10" t="s">
        <v>105</v>
      </c>
      <c r="B266" s="1"/>
      <c r="C266" s="29">
        <v>2783000</v>
      </c>
      <c r="D266" s="29"/>
      <c r="E266" s="29"/>
      <c r="F266" s="29">
        <f>SUM(C266:D266)</f>
        <v>2783000</v>
      </c>
    </row>
    <row r="267" spans="1:6" ht="12.75">
      <c r="A267" s="13" t="s">
        <v>106</v>
      </c>
      <c r="B267" s="1"/>
      <c r="C267" s="29"/>
      <c r="D267" s="29"/>
      <c r="E267" s="29"/>
      <c r="F267" s="29">
        <f>SUM(C267:D267)</f>
        <v>0</v>
      </c>
    </row>
    <row r="268" spans="1:6" ht="12.75">
      <c r="A268" s="10"/>
      <c r="B268" s="1"/>
      <c r="C268" s="29"/>
      <c r="D268" s="29"/>
      <c r="E268" s="29"/>
      <c r="F268" s="29"/>
    </row>
    <row r="269" spans="1:6" ht="12.75">
      <c r="A269" s="6" t="s">
        <v>109</v>
      </c>
      <c r="B269" s="7"/>
      <c r="C269" s="34">
        <f>SUM(C263:C268)</f>
        <v>26945489</v>
      </c>
      <c r="D269" s="34">
        <f>SUM(D263:D268)</f>
        <v>479400</v>
      </c>
      <c r="E269" s="34">
        <f>SUM(E263:E268)</f>
        <v>0</v>
      </c>
      <c r="F269" s="34">
        <f>SUM(F263:F268)</f>
        <v>27424889</v>
      </c>
    </row>
    <row r="270" spans="1:6" ht="12.75">
      <c r="A270" s="6"/>
      <c r="B270" s="7"/>
      <c r="C270" s="34"/>
      <c r="D270" s="34"/>
      <c r="E270" s="34"/>
      <c r="F270" s="32"/>
    </row>
    <row r="271" spans="1:6" ht="12.75">
      <c r="A271" s="6" t="s">
        <v>99</v>
      </c>
      <c r="C271" s="34">
        <f>SUM(C259+C269)</f>
        <v>91241509</v>
      </c>
      <c r="D271" s="34">
        <f>SUM(D259+D269)</f>
        <v>3655188</v>
      </c>
      <c r="E271" s="34">
        <f>SUM(E259+E269)</f>
        <v>1792510</v>
      </c>
      <c r="F271" s="34">
        <f>SUM(F259+F269)</f>
        <v>96689207</v>
      </c>
    </row>
    <row r="272" spans="1:6" ht="12.75">
      <c r="A272" s="6"/>
      <c r="B272" s="7"/>
      <c r="C272" s="34"/>
      <c r="D272" s="34"/>
      <c r="E272" s="34"/>
      <c r="F272" s="32"/>
    </row>
    <row r="273" spans="1:6" ht="12.75">
      <c r="A273" s="1"/>
      <c r="B273" s="1"/>
      <c r="C273" s="29"/>
      <c r="D273" s="29"/>
      <c r="E273" s="29"/>
      <c r="F273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8"/>
  <sheetViews>
    <sheetView zoomScale="98" zoomScaleNormal="98" zoomScalePageLayoutView="0" workbookViewId="0" topLeftCell="A214">
      <selection activeCell="J33" sqref="J33"/>
    </sheetView>
  </sheetViews>
  <sheetFormatPr defaultColWidth="9.140625" defaultRowHeight="12.75"/>
  <cols>
    <col min="1" max="1" width="8.00390625" style="4" customWidth="1"/>
    <col min="2" max="2" width="35.28125" style="4" customWidth="1"/>
    <col min="3" max="3" width="13.00390625" style="12" customWidth="1"/>
    <col min="4" max="4" width="12.421875" style="12" customWidth="1"/>
    <col min="5" max="5" width="12.8515625" style="4" customWidth="1"/>
    <col min="6" max="6" width="10.28125" style="12" bestFit="1" customWidth="1"/>
    <col min="7" max="7" width="9.140625" style="4" customWidth="1"/>
    <col min="8" max="8" width="10.140625" style="12" bestFit="1" customWidth="1"/>
    <col min="9" max="9" width="11.140625" style="4" bestFit="1" customWidth="1"/>
    <col min="10" max="16384" width="9.140625" style="4" customWidth="1"/>
  </cols>
  <sheetData>
    <row r="1" spans="1:5" ht="12.75">
      <c r="A1" s="1"/>
      <c r="B1" s="2"/>
      <c r="C1" s="3"/>
      <c r="D1" s="3"/>
      <c r="E1" s="1"/>
    </row>
    <row r="2" spans="1:5" ht="12.75">
      <c r="A2" s="1"/>
      <c r="B2" s="2" t="s">
        <v>127</v>
      </c>
      <c r="C2" s="3"/>
      <c r="D2" s="3"/>
      <c r="E2" s="1"/>
    </row>
    <row r="3" spans="1:5" ht="12.75">
      <c r="A3" s="1"/>
      <c r="B3" s="2" t="s">
        <v>73</v>
      </c>
      <c r="C3" s="3"/>
      <c r="D3" s="3"/>
      <c r="E3" s="1"/>
    </row>
    <row r="4" spans="1:5" ht="12.75">
      <c r="A4" s="1"/>
      <c r="B4" s="1"/>
      <c r="C4" s="35" t="s">
        <v>128</v>
      </c>
      <c r="D4" s="35" t="s">
        <v>128</v>
      </c>
      <c r="E4" s="35" t="s">
        <v>128</v>
      </c>
    </row>
    <row r="5" spans="1:5" ht="12.75">
      <c r="A5" s="6" t="s">
        <v>1</v>
      </c>
      <c r="B5" s="7"/>
      <c r="C5" s="5" t="s">
        <v>71</v>
      </c>
      <c r="D5" s="5" t="s">
        <v>87</v>
      </c>
      <c r="E5" s="5" t="s">
        <v>79</v>
      </c>
    </row>
    <row r="6" spans="1:5" ht="12.75">
      <c r="A6" s="1"/>
      <c r="B6" s="1"/>
      <c r="C6" s="3"/>
      <c r="D6" s="8"/>
      <c r="E6" s="1"/>
    </row>
    <row r="7" spans="1:5" ht="12.75">
      <c r="A7" s="9" t="s">
        <v>56</v>
      </c>
      <c r="B7" s="1"/>
      <c r="C7" s="3"/>
      <c r="D7" s="3"/>
      <c r="E7" s="1"/>
    </row>
    <row r="8" spans="1:5" ht="5.25" customHeight="1">
      <c r="A8" s="10"/>
      <c r="B8" s="1"/>
      <c r="C8" s="3"/>
      <c r="D8" s="3"/>
      <c r="E8" s="1"/>
    </row>
    <row r="9" spans="1:5" ht="12.75">
      <c r="A9" s="9" t="s">
        <v>40</v>
      </c>
      <c r="B9" s="1"/>
      <c r="C9" s="3">
        <v>30246705</v>
      </c>
      <c r="D9" s="3"/>
      <c r="E9" s="3">
        <f>C9+D9</f>
        <v>30246705</v>
      </c>
    </row>
    <row r="10" spans="1:5" ht="12.75">
      <c r="A10" s="9" t="s">
        <v>43</v>
      </c>
      <c r="B10" s="1"/>
      <c r="C10" s="3"/>
      <c r="D10" s="3"/>
      <c r="E10" s="3"/>
    </row>
    <row r="11" spans="1:5" ht="12.75">
      <c r="A11" s="10" t="s">
        <v>2</v>
      </c>
      <c r="B11" s="1"/>
      <c r="C11" s="3">
        <v>67000000</v>
      </c>
      <c r="D11" s="3"/>
      <c r="E11" s="3">
        <f>C11+D11</f>
        <v>67000000</v>
      </c>
    </row>
    <row r="12" spans="1:5" ht="12.75">
      <c r="A12" s="10" t="s">
        <v>3</v>
      </c>
      <c r="B12" s="1"/>
      <c r="C12" s="3">
        <v>7500000</v>
      </c>
      <c r="D12" s="3"/>
      <c r="E12" s="3">
        <f>C12+D12</f>
        <v>7500000</v>
      </c>
    </row>
    <row r="13" spans="1:5" ht="12.75">
      <c r="A13" s="10" t="s">
        <v>45</v>
      </c>
      <c r="B13" s="1"/>
      <c r="C13" s="3">
        <v>800000</v>
      </c>
      <c r="D13" s="3"/>
      <c r="E13" s="3">
        <f>C13+D13</f>
        <v>800000</v>
      </c>
    </row>
    <row r="14" spans="1:5" ht="12.75">
      <c r="A14" s="9" t="s">
        <v>4</v>
      </c>
      <c r="B14" s="1"/>
      <c r="C14" s="11">
        <f>SUM(C11:C13)</f>
        <v>75300000</v>
      </c>
      <c r="D14" s="11"/>
      <c r="E14" s="11">
        <f>SUM(E11:E13)</f>
        <v>75300000</v>
      </c>
    </row>
    <row r="15" spans="1:5" ht="12.75">
      <c r="A15" s="9" t="s">
        <v>5</v>
      </c>
      <c r="B15" s="1"/>
      <c r="C15" s="3"/>
      <c r="D15" s="3"/>
      <c r="E15" s="1"/>
    </row>
    <row r="16" spans="1:6" ht="12.75">
      <c r="A16" s="10" t="s">
        <v>41</v>
      </c>
      <c r="B16" s="1"/>
      <c r="C16" s="3">
        <v>114904910</v>
      </c>
      <c r="D16" s="3">
        <v>168482</v>
      </c>
      <c r="E16" s="3">
        <f aca="true" t="shared" si="0" ref="E16:E21">C16+D16</f>
        <v>115073392</v>
      </c>
      <c r="F16" s="12">
        <v>168482</v>
      </c>
    </row>
    <row r="17" spans="1:5" ht="12.75">
      <c r="A17" s="10" t="s">
        <v>122</v>
      </c>
      <c r="B17" s="1"/>
      <c r="C17" s="3">
        <v>73083700</v>
      </c>
      <c r="D17" s="3"/>
      <c r="E17" s="3">
        <f t="shared" si="0"/>
        <v>73083700</v>
      </c>
    </row>
    <row r="18" spans="1:7" ht="12.75">
      <c r="A18" s="10" t="s">
        <v>121</v>
      </c>
      <c r="B18" s="1"/>
      <c r="C18" s="3">
        <v>47860698</v>
      </c>
      <c r="D18" s="3">
        <v>-1045950</v>
      </c>
      <c r="E18" s="3">
        <f t="shared" si="0"/>
        <v>46814748</v>
      </c>
      <c r="F18" s="12">
        <v>-1045950</v>
      </c>
      <c r="G18" s="12"/>
    </row>
    <row r="19" spans="1:6" ht="12.75">
      <c r="A19" s="10" t="s">
        <v>42</v>
      </c>
      <c r="B19" s="1"/>
      <c r="C19" s="3">
        <v>4087380</v>
      </c>
      <c r="D19" s="3">
        <v>996831</v>
      </c>
      <c r="E19" s="3">
        <f t="shared" si="0"/>
        <v>5084211</v>
      </c>
      <c r="F19" s="41">
        <v>996831</v>
      </c>
    </row>
    <row r="20" spans="1:6" ht="12.75">
      <c r="A20" s="36" t="s">
        <v>130</v>
      </c>
      <c r="B20" s="1"/>
      <c r="C20" s="3"/>
      <c r="D20" s="3">
        <v>6934703</v>
      </c>
      <c r="E20" s="3">
        <f t="shared" si="0"/>
        <v>6934703</v>
      </c>
      <c r="F20" s="12">
        <v>2456479</v>
      </c>
    </row>
    <row r="21" spans="1:6" ht="12.75">
      <c r="A21" s="36" t="s">
        <v>129</v>
      </c>
      <c r="B21" s="1"/>
      <c r="C21" s="3">
        <v>15000000</v>
      </c>
      <c r="D21" s="3">
        <v>32000000</v>
      </c>
      <c r="E21" s="3">
        <f t="shared" si="0"/>
        <v>47000000</v>
      </c>
      <c r="F21" s="41">
        <v>2000000</v>
      </c>
    </row>
    <row r="22" spans="1:7" ht="12.75">
      <c r="A22" s="9" t="s">
        <v>6</v>
      </c>
      <c r="B22" s="1"/>
      <c r="C22" s="11">
        <f>SUM(C16:C21)</f>
        <v>254936688</v>
      </c>
      <c r="D22" s="11">
        <f>SUM(D16:D21)</f>
        <v>39054066</v>
      </c>
      <c r="E22" s="11">
        <f>SUM(E16:E21)</f>
        <v>293990754</v>
      </c>
      <c r="F22" s="11">
        <f>SUM(F16:F21)</f>
        <v>4575842</v>
      </c>
      <c r="G22" s="11"/>
    </row>
    <row r="23" spans="1:5" ht="12.75">
      <c r="A23" s="9" t="s">
        <v>7</v>
      </c>
      <c r="B23" s="1"/>
      <c r="C23" s="3"/>
      <c r="D23" s="3"/>
      <c r="E23" s="1"/>
    </row>
    <row r="24" spans="1:6" ht="12.75">
      <c r="A24" s="10" t="s">
        <v>32</v>
      </c>
      <c r="B24" s="1"/>
      <c r="C24" s="3">
        <v>7236000</v>
      </c>
      <c r="D24" s="3">
        <v>4976000</v>
      </c>
      <c r="E24" s="3">
        <f>C24+D24</f>
        <v>12212000</v>
      </c>
      <c r="F24" s="12">
        <v>4976000</v>
      </c>
    </row>
    <row r="25" spans="1:5" ht="12.75">
      <c r="A25" s="10" t="s">
        <v>64</v>
      </c>
      <c r="B25" s="1"/>
      <c r="C25" s="3">
        <v>53810000</v>
      </c>
      <c r="D25" s="3"/>
      <c r="E25" s="3">
        <f>C25+D25</f>
        <v>53810000</v>
      </c>
    </row>
    <row r="26" spans="1:5" ht="12.75">
      <c r="A26" s="10" t="s">
        <v>112</v>
      </c>
      <c r="B26" s="1"/>
      <c r="C26" s="3"/>
      <c r="D26" s="3">
        <v>118668194</v>
      </c>
      <c r="E26" s="3">
        <f>C26+D26</f>
        <v>118668194</v>
      </c>
    </row>
    <row r="27" spans="1:9" ht="12.75">
      <c r="A27" s="37" t="s">
        <v>132</v>
      </c>
      <c r="B27" s="1"/>
      <c r="C27" s="3"/>
      <c r="D27" s="3">
        <v>4192684</v>
      </c>
      <c r="E27" s="3">
        <f>C27+D27</f>
        <v>4192684</v>
      </c>
      <c r="I27" s="12"/>
    </row>
    <row r="28" spans="1:5" ht="12.75">
      <c r="A28" s="37" t="s">
        <v>131</v>
      </c>
      <c r="B28" s="1"/>
      <c r="C28" s="3">
        <v>13500000</v>
      </c>
      <c r="D28" s="3"/>
      <c r="E28" s="3">
        <f>C28+D28</f>
        <v>13500000</v>
      </c>
    </row>
    <row r="29" spans="1:5" ht="12.75">
      <c r="A29" s="9" t="s">
        <v>8</v>
      </c>
      <c r="B29" s="14"/>
      <c r="C29" s="11">
        <f>SUM(C24:C28)</f>
        <v>74546000</v>
      </c>
      <c r="D29" s="11">
        <f>SUM(D24:D28)</f>
        <v>127836878</v>
      </c>
      <c r="E29" s="11">
        <f>SUM(E24:E28)</f>
        <v>202382878</v>
      </c>
    </row>
    <row r="30" spans="1:5" ht="12.75">
      <c r="A30" s="9" t="s">
        <v>23</v>
      </c>
      <c r="B30" s="1"/>
      <c r="C30" s="3"/>
      <c r="D30" s="3"/>
      <c r="E30" s="1"/>
    </row>
    <row r="31" spans="1:5" ht="12.75">
      <c r="A31" s="10" t="s">
        <v>74</v>
      </c>
      <c r="B31" s="1"/>
      <c r="C31" s="3"/>
      <c r="D31" s="3"/>
      <c r="E31" s="3"/>
    </row>
    <row r="32" spans="1:5" ht="12.75">
      <c r="A32" s="10" t="s">
        <v>113</v>
      </c>
      <c r="B32" s="1"/>
      <c r="C32" s="3"/>
      <c r="D32" s="3">
        <v>50000000</v>
      </c>
      <c r="E32" s="3">
        <f>C32+D32</f>
        <v>50000000</v>
      </c>
    </row>
    <row r="33" spans="1:5" ht="12.75">
      <c r="A33" s="10" t="s">
        <v>80</v>
      </c>
      <c r="B33" s="1"/>
      <c r="C33" s="3">
        <v>1600000</v>
      </c>
      <c r="D33" s="3"/>
      <c r="E33" s="3">
        <f>C33+D33</f>
        <v>1600000</v>
      </c>
    </row>
    <row r="34" spans="1:5" ht="12.75">
      <c r="A34" s="9" t="s">
        <v>24</v>
      </c>
      <c r="B34" s="14"/>
      <c r="C34" s="11">
        <f>SUM(C31:C33)</f>
        <v>1600000</v>
      </c>
      <c r="D34" s="11">
        <f>SUM(D31:D33)</f>
        <v>50000000</v>
      </c>
      <c r="E34" s="11">
        <f>SUM(E31:E33)</f>
        <v>51600000</v>
      </c>
    </row>
    <row r="35" spans="1:5" ht="12.75">
      <c r="A35" s="9" t="s">
        <v>22</v>
      </c>
      <c r="B35" s="14"/>
      <c r="C35" s="3">
        <v>992078683</v>
      </c>
      <c r="D35" s="3">
        <v>10542743</v>
      </c>
      <c r="E35" s="3">
        <f>C35+D35</f>
        <v>1002621426</v>
      </c>
    </row>
    <row r="36" spans="1:5" ht="12.75">
      <c r="A36" s="9" t="s">
        <v>68</v>
      </c>
      <c r="B36" s="14"/>
      <c r="C36" s="3"/>
      <c r="D36" s="3"/>
      <c r="E36" s="3">
        <f>C36+D36</f>
        <v>0</v>
      </c>
    </row>
    <row r="37" spans="1:5" ht="12.75">
      <c r="A37" s="9" t="s">
        <v>67</v>
      </c>
      <c r="B37" s="14"/>
      <c r="C37" s="3">
        <v>3000000</v>
      </c>
      <c r="D37" s="3">
        <v>34400000</v>
      </c>
      <c r="E37" s="3">
        <f>C37+D37</f>
        <v>37400000</v>
      </c>
    </row>
    <row r="38" spans="1:5" ht="12.75">
      <c r="A38" s="6" t="s">
        <v>72</v>
      </c>
      <c r="B38" s="14"/>
      <c r="C38" s="11">
        <f>C34+C29+C22+C14+C9+C35+C36+C37</f>
        <v>1431708076</v>
      </c>
      <c r="D38" s="11">
        <f>D34+D29+D22+D14+D9+D35+D36+D37</f>
        <v>261833687</v>
      </c>
      <c r="E38" s="43">
        <f>C38+D38</f>
        <v>1693541763</v>
      </c>
    </row>
    <row r="39" spans="1:5" ht="12.75">
      <c r="A39" s="9"/>
      <c r="B39" s="14"/>
      <c r="C39" s="3"/>
      <c r="D39" s="3"/>
      <c r="E39" s="1"/>
    </row>
    <row r="40" spans="1:5" ht="12.75">
      <c r="A40" s="1"/>
      <c r="B40" s="1"/>
      <c r="C40" s="3"/>
      <c r="D40" s="3"/>
      <c r="E40" s="1"/>
    </row>
    <row r="41" spans="1:5" ht="12.75">
      <c r="A41" s="38" t="s">
        <v>133</v>
      </c>
      <c r="B41" s="1"/>
      <c r="C41" s="3"/>
      <c r="D41" s="3"/>
      <c r="E41" s="1"/>
    </row>
    <row r="42" spans="1:5" ht="12.75">
      <c r="A42" s="10" t="s">
        <v>39</v>
      </c>
      <c r="B42" s="1"/>
      <c r="C42" s="3">
        <v>1500000</v>
      </c>
      <c r="D42" s="3"/>
      <c r="E42" s="3">
        <f>C42+D42</f>
        <v>1500000</v>
      </c>
    </row>
    <row r="43" spans="1:6" ht="12.75">
      <c r="A43" s="10" t="s">
        <v>26</v>
      </c>
      <c r="B43" s="1"/>
      <c r="C43" s="3">
        <v>17805000</v>
      </c>
      <c r="D43" s="3">
        <v>1147531</v>
      </c>
      <c r="E43" s="3">
        <f>C43+D43</f>
        <v>18952531</v>
      </c>
      <c r="F43" s="12">
        <v>996831</v>
      </c>
    </row>
    <row r="44" spans="1:5" ht="12.75">
      <c r="A44" s="10" t="s">
        <v>27</v>
      </c>
      <c r="B44" s="1"/>
      <c r="C44" s="3">
        <v>1500000</v>
      </c>
      <c r="D44" s="3"/>
      <c r="E44" s="3">
        <f>C44+D44</f>
        <v>1500000</v>
      </c>
    </row>
    <row r="45" spans="1:5" ht="12.75">
      <c r="A45" s="10" t="s">
        <v>69</v>
      </c>
      <c r="B45" s="1"/>
      <c r="C45" s="3"/>
      <c r="D45" s="3">
        <v>331038</v>
      </c>
      <c r="E45" s="3">
        <f>C45+D45</f>
        <v>331038</v>
      </c>
    </row>
    <row r="46" spans="1:5" ht="12.75">
      <c r="A46" s="9" t="s">
        <v>9</v>
      </c>
      <c r="B46" s="1"/>
      <c r="C46" s="17">
        <f>SUM(C42:C45)</f>
        <v>20805000</v>
      </c>
      <c r="D46" s="17">
        <f>SUM(D42:D45)</f>
        <v>1478569</v>
      </c>
      <c r="E46" s="17">
        <f>SUM(E42:E45)</f>
        <v>22283569</v>
      </c>
    </row>
    <row r="47" spans="1:5" ht="12.75">
      <c r="A47" s="9"/>
      <c r="B47" s="1"/>
      <c r="C47" s="17"/>
      <c r="D47" s="17"/>
      <c r="E47" s="17"/>
    </row>
    <row r="48" spans="1:5" ht="11.25" customHeight="1">
      <c r="A48" s="10"/>
      <c r="B48" s="1"/>
      <c r="C48" s="3"/>
      <c r="D48" s="3"/>
      <c r="E48" s="1"/>
    </row>
    <row r="49" spans="1:5" ht="12.75">
      <c r="A49" s="39" t="s">
        <v>134</v>
      </c>
      <c r="B49" s="1"/>
      <c r="C49" s="3"/>
      <c r="D49" s="3"/>
      <c r="E49" s="1"/>
    </row>
    <row r="50" spans="1:5" ht="12.75">
      <c r="A50" s="6"/>
      <c r="B50" s="1"/>
      <c r="C50" s="3"/>
      <c r="D50" s="3"/>
      <c r="E50" s="1"/>
    </row>
    <row r="51" spans="1:5" ht="12.75">
      <c r="A51" s="10" t="s">
        <v>34</v>
      </c>
      <c r="B51" s="1"/>
      <c r="C51" s="3"/>
      <c r="D51" s="3"/>
      <c r="E51" s="1"/>
    </row>
    <row r="52" spans="1:5" ht="12.75">
      <c r="A52" s="10" t="s">
        <v>52</v>
      </c>
      <c r="B52" s="1"/>
      <c r="C52" s="3"/>
      <c r="D52" s="3"/>
      <c r="E52" s="3"/>
    </row>
    <row r="53" spans="1:5" ht="12.75">
      <c r="A53" s="10" t="s">
        <v>25</v>
      </c>
      <c r="B53" s="1"/>
      <c r="C53" s="3">
        <v>73900000</v>
      </c>
      <c r="D53" s="3">
        <v>713400</v>
      </c>
      <c r="E53" s="3">
        <f>C53+D53</f>
        <v>74613400</v>
      </c>
    </row>
    <row r="54" spans="1:5" ht="12.75">
      <c r="A54" s="10" t="s">
        <v>69</v>
      </c>
      <c r="B54" s="1"/>
      <c r="C54" s="3"/>
      <c r="D54" s="3">
        <v>3397450</v>
      </c>
      <c r="E54" s="3">
        <f>C54+D54</f>
        <v>3397450</v>
      </c>
    </row>
    <row r="55" spans="1:5" ht="12.75">
      <c r="A55" s="10" t="s">
        <v>31</v>
      </c>
      <c r="B55" s="1"/>
      <c r="C55" s="3">
        <v>7987000</v>
      </c>
      <c r="D55" s="3">
        <v>1016313</v>
      </c>
      <c r="E55" s="3">
        <f>C55+D55</f>
        <v>9003313</v>
      </c>
    </row>
    <row r="56" spans="1:5" ht="12.75">
      <c r="A56" s="6" t="s">
        <v>35</v>
      </c>
      <c r="B56" s="1"/>
      <c r="C56" s="17">
        <f>SUM(C52:C55)</f>
        <v>81887000</v>
      </c>
      <c r="D56" s="17">
        <f>SUM(D52:D55)</f>
        <v>5127163</v>
      </c>
      <c r="E56" s="17">
        <f>SUM(E52:E55)</f>
        <v>87014163</v>
      </c>
    </row>
    <row r="57" spans="1:5" ht="8.25" customHeight="1">
      <c r="A57" s="1"/>
      <c r="B57" s="1"/>
      <c r="C57" s="3"/>
      <c r="D57" s="3"/>
      <c r="E57" s="3"/>
    </row>
    <row r="58" spans="1:5" ht="12.75">
      <c r="A58" s="10" t="s">
        <v>36</v>
      </c>
      <c r="B58" s="1"/>
      <c r="C58" s="3"/>
      <c r="D58" s="3"/>
      <c r="E58" s="3"/>
    </row>
    <row r="59" spans="1:5" ht="12.75">
      <c r="A59" s="10" t="s">
        <v>25</v>
      </c>
      <c r="B59" s="1"/>
      <c r="C59" s="3">
        <v>12778200</v>
      </c>
      <c r="D59" s="3">
        <v>223300</v>
      </c>
      <c r="E59" s="3">
        <f>C59+D59</f>
        <v>13001500</v>
      </c>
    </row>
    <row r="60" spans="1:5" ht="12.75">
      <c r="A60" s="10" t="s">
        <v>69</v>
      </c>
      <c r="B60" s="1"/>
      <c r="C60" s="3"/>
      <c r="D60" s="3">
        <v>726000</v>
      </c>
      <c r="E60" s="3">
        <f>C60+D60</f>
        <v>726000</v>
      </c>
    </row>
    <row r="61" spans="1:5" ht="12.75">
      <c r="A61" s="10" t="s">
        <v>31</v>
      </c>
      <c r="B61" s="1"/>
      <c r="C61" s="3">
        <v>5380955</v>
      </c>
      <c r="D61" s="3">
        <v>-438554</v>
      </c>
      <c r="E61" s="3">
        <f>C61+D61</f>
        <v>4942401</v>
      </c>
    </row>
    <row r="62" spans="1:5" ht="12.75">
      <c r="A62" s="6" t="s">
        <v>37</v>
      </c>
      <c r="B62" s="1"/>
      <c r="C62" s="17">
        <f>SUM(C59:C61)</f>
        <v>18159155</v>
      </c>
      <c r="D62" s="17">
        <f>SUM(D59:D61)</f>
        <v>510746</v>
      </c>
      <c r="E62" s="17">
        <f>SUM(E59:E61)</f>
        <v>18669901</v>
      </c>
    </row>
    <row r="63" spans="1:5" ht="8.25" customHeight="1">
      <c r="A63" s="1"/>
      <c r="B63" s="1"/>
      <c r="C63" s="3"/>
      <c r="D63" s="3"/>
      <c r="E63" s="3"/>
    </row>
    <row r="64" spans="1:5" ht="12.75">
      <c r="A64" s="39" t="s">
        <v>135</v>
      </c>
      <c r="B64" s="1"/>
      <c r="C64" s="17">
        <f>SUM(C56+C62)</f>
        <v>100046155</v>
      </c>
      <c r="D64" s="17">
        <f>SUM(D56+D62)</f>
        <v>5637909</v>
      </c>
      <c r="E64" s="17">
        <f>SUM(E56+E62)</f>
        <v>105684064</v>
      </c>
    </row>
    <row r="65" spans="1:5" ht="12.75">
      <c r="A65" s="1"/>
      <c r="B65" s="1"/>
      <c r="C65" s="3"/>
      <c r="D65" s="3"/>
      <c r="E65" s="1"/>
    </row>
    <row r="66" spans="1:5" ht="12.75">
      <c r="A66" s="1"/>
      <c r="B66" s="1"/>
      <c r="C66" s="3"/>
      <c r="D66" s="3"/>
      <c r="E66" s="1"/>
    </row>
    <row r="67" spans="1:5" ht="12.75">
      <c r="A67" s="38" t="s">
        <v>136</v>
      </c>
      <c r="B67" s="1"/>
      <c r="C67" s="17">
        <f>SUM(C46+C38+C64)</f>
        <v>1552559231</v>
      </c>
      <c r="D67" s="17">
        <f>SUM(D46+D38+D64)</f>
        <v>268950165</v>
      </c>
      <c r="E67" s="17">
        <f>SUM(E46+E38+E64)</f>
        <v>1821509396</v>
      </c>
    </row>
    <row r="68" spans="1:5" ht="12.75">
      <c r="A68" s="1"/>
      <c r="B68" s="1" t="s">
        <v>55</v>
      </c>
      <c r="C68" s="3">
        <f>C59+C53+C43</f>
        <v>104483200</v>
      </c>
      <c r="D68" s="3">
        <f>D59+D53+D43</f>
        <v>2084231</v>
      </c>
      <c r="E68" s="3">
        <f>E59+E53+E43</f>
        <v>106567431</v>
      </c>
    </row>
    <row r="69" spans="1:5" ht="12.75">
      <c r="A69" s="1"/>
      <c r="B69" s="18"/>
      <c r="C69" s="3"/>
      <c r="D69" s="3"/>
      <c r="E69" s="3"/>
    </row>
    <row r="70" spans="1:5" ht="12.75">
      <c r="A70" s="19" t="s">
        <v>124</v>
      </c>
      <c r="B70" s="1"/>
      <c r="C70" s="16">
        <f>C67-C68-C69</f>
        <v>1448076031</v>
      </c>
      <c r="D70" s="16">
        <f>D67-D68-D69</f>
        <v>266865934</v>
      </c>
      <c r="E70" s="16">
        <f>E67-E68-E69</f>
        <v>1714941965</v>
      </c>
    </row>
    <row r="71" spans="1:5" ht="13.5" customHeight="1">
      <c r="A71" s="19"/>
      <c r="B71" s="1"/>
      <c r="C71" s="3"/>
      <c r="D71" s="3"/>
      <c r="E71" s="1"/>
    </row>
    <row r="72" spans="1:5" ht="13.5" customHeight="1">
      <c r="A72" s="19"/>
      <c r="B72" s="1"/>
      <c r="C72" s="3"/>
      <c r="D72" s="3"/>
      <c r="E72" s="1"/>
    </row>
    <row r="73" spans="1:5" ht="13.5" customHeight="1">
      <c r="A73" s="19"/>
      <c r="B73" s="1"/>
      <c r="C73" s="3"/>
      <c r="D73" s="3"/>
      <c r="E73" s="1"/>
    </row>
    <row r="74" spans="1:5" ht="12.75">
      <c r="A74" s="1"/>
      <c r="B74" s="38" t="s">
        <v>157</v>
      </c>
      <c r="C74" s="3"/>
      <c r="D74" s="3"/>
      <c r="E74" s="1"/>
    </row>
    <row r="75" spans="1:5" ht="12.75">
      <c r="A75" s="1"/>
      <c r="B75" s="2" t="s">
        <v>33</v>
      </c>
      <c r="C75" s="3"/>
      <c r="D75" s="3"/>
      <c r="E75" s="1"/>
    </row>
    <row r="76" spans="1:5" ht="12.75">
      <c r="A76" s="1"/>
      <c r="B76" s="1"/>
      <c r="C76" s="35" t="s">
        <v>128</v>
      </c>
      <c r="D76" s="35" t="s">
        <v>128</v>
      </c>
      <c r="E76" s="35" t="s">
        <v>128</v>
      </c>
    </row>
    <row r="77" spans="1:5" ht="12.75">
      <c r="A77" s="9" t="s">
        <v>10</v>
      </c>
      <c r="B77" s="1"/>
      <c r="C77" s="5" t="s">
        <v>71</v>
      </c>
      <c r="D77" s="5" t="s">
        <v>87</v>
      </c>
      <c r="E77" s="5" t="s">
        <v>79</v>
      </c>
    </row>
    <row r="78" spans="1:5" ht="12.75">
      <c r="A78" s="9" t="s">
        <v>57</v>
      </c>
      <c r="B78" s="1"/>
      <c r="C78" s="3"/>
      <c r="D78" s="8"/>
      <c r="E78" s="1"/>
    </row>
    <row r="79" spans="1:5" ht="12.75">
      <c r="A79" s="15" t="s">
        <v>137</v>
      </c>
      <c r="B79" s="1"/>
      <c r="C79" s="3"/>
      <c r="D79" s="3"/>
      <c r="E79" s="3"/>
    </row>
    <row r="80" spans="1:7" ht="12.75">
      <c r="A80" s="15" t="s">
        <v>19</v>
      </c>
      <c r="B80" s="1"/>
      <c r="C80" s="3">
        <v>45608000</v>
      </c>
      <c r="D80" s="3">
        <v>15681900</v>
      </c>
      <c r="E80" s="3">
        <f>C80+D80</f>
        <v>61289900</v>
      </c>
      <c r="F80" s="42"/>
      <c r="G80" s="20"/>
    </row>
    <row r="81" spans="1:14" ht="12.75">
      <c r="A81" s="15" t="s">
        <v>17</v>
      </c>
      <c r="B81" s="1"/>
      <c r="C81" s="3">
        <v>9538000</v>
      </c>
      <c r="D81" s="3">
        <v>2929350</v>
      </c>
      <c r="E81" s="3">
        <f aca="true" t="shared" si="1" ref="E81:E110">C81+D81</f>
        <v>12467350</v>
      </c>
      <c r="F81" s="42"/>
      <c r="G81" s="20"/>
      <c r="K81" s="20"/>
      <c r="L81" s="20"/>
      <c r="M81" s="20"/>
      <c r="N81" s="21"/>
    </row>
    <row r="82" spans="1:14" ht="12.75">
      <c r="A82" s="15" t="s">
        <v>18</v>
      </c>
      <c r="B82" s="1"/>
      <c r="C82" s="3">
        <v>110733028</v>
      </c>
      <c r="D82" s="3">
        <v>7471784</v>
      </c>
      <c r="E82" s="3">
        <f t="shared" si="1"/>
        <v>118204812</v>
      </c>
      <c r="K82" s="20"/>
      <c r="L82" s="20"/>
      <c r="M82" s="20"/>
      <c r="N82" s="21"/>
    </row>
    <row r="83" spans="1:14" ht="12.75">
      <c r="A83" s="15" t="s">
        <v>47</v>
      </c>
      <c r="B83" s="1"/>
      <c r="C83" s="3"/>
      <c r="D83" s="3"/>
      <c r="E83" s="3">
        <f t="shared" si="1"/>
        <v>0</v>
      </c>
      <c r="N83" s="21"/>
    </row>
    <row r="84" spans="1:5" ht="12.75">
      <c r="A84" s="15"/>
      <c r="B84" s="1" t="s">
        <v>60</v>
      </c>
      <c r="C84" s="3">
        <v>79796020</v>
      </c>
      <c r="D84" s="3">
        <v>717000</v>
      </c>
      <c r="E84" s="3">
        <f t="shared" si="1"/>
        <v>80513020</v>
      </c>
    </row>
    <row r="85" spans="1:5" ht="12.75">
      <c r="A85" s="15"/>
      <c r="B85" s="1" t="s">
        <v>62</v>
      </c>
      <c r="C85" s="3">
        <v>13500000</v>
      </c>
      <c r="D85" s="3"/>
      <c r="E85" s="3">
        <f t="shared" si="1"/>
        <v>13500000</v>
      </c>
    </row>
    <row r="86" spans="1:5" ht="12.75">
      <c r="A86" s="15"/>
      <c r="B86" s="1" t="s">
        <v>65</v>
      </c>
      <c r="C86" s="3"/>
      <c r="D86" s="3"/>
      <c r="E86" s="3">
        <f t="shared" si="1"/>
        <v>0</v>
      </c>
    </row>
    <row r="87" spans="1:5" ht="12.75">
      <c r="A87" s="15" t="s">
        <v>48</v>
      </c>
      <c r="B87" s="1"/>
      <c r="C87" s="3"/>
      <c r="D87" s="3"/>
      <c r="E87" s="3">
        <f t="shared" si="1"/>
        <v>0</v>
      </c>
    </row>
    <row r="88" spans="1:7" ht="12.75">
      <c r="A88" s="15"/>
      <c r="B88" s="1" t="s">
        <v>61</v>
      </c>
      <c r="C88" s="3">
        <v>4210000</v>
      </c>
      <c r="D88" s="3">
        <v>1000000</v>
      </c>
      <c r="E88" s="3">
        <f t="shared" si="1"/>
        <v>5210000</v>
      </c>
      <c r="G88" s="12"/>
    </row>
    <row r="89" spans="1:7" ht="12.75">
      <c r="A89" s="15"/>
      <c r="B89" s="1" t="s">
        <v>65</v>
      </c>
      <c r="C89" s="3">
        <v>9500000</v>
      </c>
      <c r="D89" s="3"/>
      <c r="E89" s="3">
        <f t="shared" si="1"/>
        <v>9500000</v>
      </c>
      <c r="F89" s="22"/>
      <c r="G89" s="23"/>
    </row>
    <row r="90" spans="1:5" ht="12.75">
      <c r="A90" s="15" t="s">
        <v>77</v>
      </c>
      <c r="B90" s="1"/>
      <c r="C90" s="3">
        <v>3867000</v>
      </c>
      <c r="D90" s="3"/>
      <c r="E90" s="3">
        <f t="shared" si="1"/>
        <v>3867000</v>
      </c>
    </row>
    <row r="91" spans="1:5" ht="12.75">
      <c r="A91" s="15" t="s">
        <v>76</v>
      </c>
      <c r="B91" s="1"/>
      <c r="C91" s="3">
        <v>1473000</v>
      </c>
      <c r="D91" s="3"/>
      <c r="E91" s="3">
        <f t="shared" si="1"/>
        <v>1473000</v>
      </c>
    </row>
    <row r="92" spans="1:5" ht="12.75">
      <c r="A92" s="15" t="s">
        <v>114</v>
      </c>
      <c r="B92" s="1"/>
      <c r="C92" s="3">
        <v>2670000</v>
      </c>
      <c r="D92" s="3"/>
      <c r="E92" s="3">
        <f t="shared" si="1"/>
        <v>2670000</v>
      </c>
    </row>
    <row r="93" spans="1:5" ht="12.75">
      <c r="A93" s="15" t="s">
        <v>117</v>
      </c>
      <c r="B93" s="1"/>
      <c r="C93" s="3"/>
      <c r="D93" s="3"/>
      <c r="E93" s="3">
        <f t="shared" si="1"/>
        <v>0</v>
      </c>
    </row>
    <row r="94" spans="1:5" ht="12.75">
      <c r="A94" s="10" t="s">
        <v>46</v>
      </c>
      <c r="B94" s="1"/>
      <c r="C94" s="3">
        <v>12068319</v>
      </c>
      <c r="D94" s="3"/>
      <c r="E94" s="3">
        <f t="shared" si="1"/>
        <v>12068319</v>
      </c>
    </row>
    <row r="95" spans="1:5" ht="12.75">
      <c r="A95" s="10" t="s">
        <v>115</v>
      </c>
      <c r="B95" s="1"/>
      <c r="C95" s="3">
        <v>2403120</v>
      </c>
      <c r="D95" s="3">
        <v>-1045950</v>
      </c>
      <c r="E95" s="3">
        <f t="shared" si="1"/>
        <v>1357170</v>
      </c>
    </row>
    <row r="96" spans="1:5" ht="12.75">
      <c r="A96" s="10" t="s">
        <v>116</v>
      </c>
      <c r="B96" s="1"/>
      <c r="C96" s="3">
        <v>17897786</v>
      </c>
      <c r="D96" s="3"/>
      <c r="E96" s="3">
        <f t="shared" si="1"/>
        <v>17897786</v>
      </c>
    </row>
    <row r="97" spans="1:5" ht="12.75">
      <c r="A97" s="10" t="s">
        <v>49</v>
      </c>
      <c r="B97" s="1"/>
      <c r="C97" s="3">
        <v>7620000</v>
      </c>
      <c r="D97" s="3"/>
      <c r="E97" s="3">
        <f t="shared" si="1"/>
        <v>7620000</v>
      </c>
    </row>
    <row r="98" spans="1:5" ht="12.75">
      <c r="A98" s="10" t="s">
        <v>78</v>
      </c>
      <c r="B98" s="1"/>
      <c r="C98" s="3"/>
      <c r="D98" s="3"/>
      <c r="E98" s="3">
        <f t="shared" si="1"/>
        <v>0</v>
      </c>
    </row>
    <row r="99" spans="1:5" ht="12.75">
      <c r="A99" s="10" t="s">
        <v>13</v>
      </c>
      <c r="B99" s="1"/>
      <c r="C99" s="3">
        <v>48918000</v>
      </c>
      <c r="D99" s="3"/>
      <c r="E99" s="3">
        <f t="shared" si="1"/>
        <v>48918000</v>
      </c>
    </row>
    <row r="100" spans="1:5" ht="12.75">
      <c r="A100" s="10" t="s">
        <v>14</v>
      </c>
      <c r="B100" s="1"/>
      <c r="C100" s="3">
        <v>4892000</v>
      </c>
      <c r="D100" s="3"/>
      <c r="E100" s="3">
        <f t="shared" si="1"/>
        <v>4892000</v>
      </c>
    </row>
    <row r="101" spans="1:5" ht="12.75">
      <c r="A101" s="15" t="s">
        <v>18</v>
      </c>
      <c r="B101" s="1"/>
      <c r="C101" s="3">
        <v>60000</v>
      </c>
      <c r="D101" s="3">
        <v>100000</v>
      </c>
      <c r="E101" s="3">
        <f t="shared" si="1"/>
        <v>160000</v>
      </c>
    </row>
    <row r="102" spans="1:5" ht="12.75">
      <c r="A102" s="15" t="s">
        <v>70</v>
      </c>
      <c r="B102" s="1"/>
      <c r="C102" s="3"/>
      <c r="D102" s="3"/>
      <c r="E102" s="3"/>
    </row>
    <row r="103" spans="1:5" ht="12.75">
      <c r="A103" s="10" t="s">
        <v>13</v>
      </c>
      <c r="B103" s="1"/>
      <c r="C103" s="3"/>
      <c r="D103" s="3">
        <v>1000000</v>
      </c>
      <c r="E103" s="3">
        <f t="shared" si="1"/>
        <v>1000000</v>
      </c>
    </row>
    <row r="104" spans="1:5" ht="12.75">
      <c r="A104" s="10" t="s">
        <v>14</v>
      </c>
      <c r="B104" s="1"/>
      <c r="C104" s="3"/>
      <c r="D104" s="3">
        <v>100000</v>
      </c>
      <c r="E104" s="3">
        <f t="shared" si="1"/>
        <v>100000</v>
      </c>
    </row>
    <row r="105" spans="1:5" ht="12.75">
      <c r="A105" s="15" t="s">
        <v>18</v>
      </c>
      <c r="B105" s="1"/>
      <c r="C105" s="3">
        <v>2550000</v>
      </c>
      <c r="D105" s="3">
        <v>3876000</v>
      </c>
      <c r="E105" s="3">
        <f t="shared" si="1"/>
        <v>6426000</v>
      </c>
    </row>
    <row r="106" spans="1:5" ht="12.75">
      <c r="A106" s="15" t="s">
        <v>50</v>
      </c>
      <c r="B106" s="1"/>
      <c r="C106" s="3"/>
      <c r="D106" s="3"/>
      <c r="E106" s="3">
        <f t="shared" si="1"/>
        <v>0</v>
      </c>
    </row>
    <row r="107" spans="1:5" ht="12.75">
      <c r="A107" s="15" t="s">
        <v>19</v>
      </c>
      <c r="B107" s="1"/>
      <c r="C107" s="3">
        <v>8775000</v>
      </c>
      <c r="D107" s="3">
        <v>323982</v>
      </c>
      <c r="E107" s="3">
        <f t="shared" si="1"/>
        <v>9098982</v>
      </c>
    </row>
    <row r="108" spans="1:5" ht="12.75">
      <c r="A108" s="15" t="s">
        <v>17</v>
      </c>
      <c r="B108" s="1"/>
      <c r="C108" s="3">
        <v>1733000</v>
      </c>
      <c r="D108" s="3">
        <v>100000</v>
      </c>
      <c r="E108" s="3">
        <f t="shared" si="1"/>
        <v>1833000</v>
      </c>
    </row>
    <row r="109" spans="1:5" ht="12.75">
      <c r="A109" s="15" t="s">
        <v>18</v>
      </c>
      <c r="B109" s="1"/>
      <c r="C109" s="3">
        <v>677000</v>
      </c>
      <c r="D109" s="3"/>
      <c r="E109" s="3">
        <f t="shared" si="1"/>
        <v>677000</v>
      </c>
    </row>
    <row r="110" spans="1:5" ht="12.75">
      <c r="A110" s="10" t="s">
        <v>29</v>
      </c>
      <c r="B110" s="24"/>
      <c r="C110" s="3">
        <v>0</v>
      </c>
      <c r="D110" s="3">
        <v>11257846</v>
      </c>
      <c r="E110" s="3">
        <f t="shared" si="1"/>
        <v>11257846</v>
      </c>
    </row>
    <row r="111" spans="1:7" ht="12.75">
      <c r="A111" s="9" t="s">
        <v>15</v>
      </c>
      <c r="B111" s="7"/>
      <c r="C111" s="11">
        <f>SUM(C80:C110)</f>
        <v>388489273</v>
      </c>
      <c r="D111" s="11">
        <f>SUM(D80:D110)</f>
        <v>43511912</v>
      </c>
      <c r="E111" s="11">
        <f>SUM(E80:E110)</f>
        <v>432001185</v>
      </c>
      <c r="G111" s="12"/>
    </row>
    <row r="112" spans="1:5" ht="12.75">
      <c r="A112" s="10" t="s">
        <v>28</v>
      </c>
      <c r="B112" s="1"/>
      <c r="C112" s="3"/>
      <c r="D112" s="3"/>
      <c r="E112" s="3"/>
    </row>
    <row r="113" spans="1:5" ht="12.75">
      <c r="A113" s="10" t="s">
        <v>63</v>
      </c>
      <c r="B113" s="1"/>
      <c r="C113" s="3">
        <v>5250000</v>
      </c>
      <c r="D113" s="3">
        <v>34400000</v>
      </c>
      <c r="E113" s="3">
        <f>C113+D113</f>
        <v>39650000</v>
      </c>
    </row>
    <row r="114" spans="1:5" ht="12.75">
      <c r="A114" s="37" t="s">
        <v>138</v>
      </c>
      <c r="B114" s="1"/>
      <c r="C114" s="3">
        <v>183589222</v>
      </c>
      <c r="D114" s="3"/>
      <c r="E114" s="3">
        <f aca="true" t="shared" si="2" ref="E114:E126">C114+D114</f>
        <v>183589222</v>
      </c>
    </row>
    <row r="115" spans="1:5" ht="12.75">
      <c r="A115" s="37" t="s">
        <v>139</v>
      </c>
      <c r="B115" s="1"/>
      <c r="C115" s="3"/>
      <c r="D115" s="3">
        <v>116920049</v>
      </c>
      <c r="E115" s="3">
        <f t="shared" si="2"/>
        <v>116920049</v>
      </c>
    </row>
    <row r="116" spans="1:5" ht="12.75">
      <c r="A116" s="37" t="s">
        <v>140</v>
      </c>
      <c r="B116" s="1"/>
      <c r="C116" s="3">
        <v>128402500</v>
      </c>
      <c r="D116" s="3">
        <v>-128402500</v>
      </c>
      <c r="E116" s="3">
        <f t="shared" si="2"/>
        <v>0</v>
      </c>
    </row>
    <row r="117" spans="1:5" ht="12.75">
      <c r="A117" s="37" t="s">
        <v>141</v>
      </c>
      <c r="B117" s="1"/>
      <c r="C117" s="3">
        <v>167781367</v>
      </c>
      <c r="D117" s="3"/>
      <c r="E117" s="3">
        <f t="shared" si="2"/>
        <v>167781367</v>
      </c>
    </row>
    <row r="118" spans="1:5" ht="12.75">
      <c r="A118" s="37" t="s">
        <v>142</v>
      </c>
      <c r="B118" s="1"/>
      <c r="C118" s="3">
        <v>79630619</v>
      </c>
      <c r="D118" s="3"/>
      <c r="E118" s="3">
        <f t="shared" si="2"/>
        <v>79630619</v>
      </c>
    </row>
    <row r="119" spans="1:5" ht="12.75">
      <c r="A119" s="37" t="s">
        <v>143</v>
      </c>
      <c r="B119" s="1"/>
      <c r="C119" s="3">
        <v>91297530</v>
      </c>
      <c r="D119" s="3"/>
      <c r="E119" s="3">
        <f t="shared" si="2"/>
        <v>91297530</v>
      </c>
    </row>
    <row r="120" spans="1:5" ht="12.75">
      <c r="A120" s="37" t="s">
        <v>144</v>
      </c>
      <c r="B120" s="1"/>
      <c r="C120" s="3">
        <v>101455219</v>
      </c>
      <c r="D120" s="3">
        <v>100387544</v>
      </c>
      <c r="E120" s="3">
        <f t="shared" si="2"/>
        <v>201842763</v>
      </c>
    </row>
    <row r="121" spans="1:5" ht="12.75">
      <c r="A121" s="37" t="s">
        <v>145</v>
      </c>
      <c r="B121" s="1"/>
      <c r="C121" s="3">
        <v>1200000</v>
      </c>
      <c r="D121" s="3"/>
      <c r="E121" s="3">
        <f t="shared" si="2"/>
        <v>1200000</v>
      </c>
    </row>
    <row r="122" spans="1:5" ht="12.75">
      <c r="A122" s="37" t="s">
        <v>146</v>
      </c>
      <c r="B122" s="1"/>
      <c r="C122" s="3">
        <v>8676164</v>
      </c>
      <c r="D122" s="3"/>
      <c r="E122" s="3">
        <f t="shared" si="2"/>
        <v>8676164</v>
      </c>
    </row>
    <row r="123" spans="1:5" ht="12.75">
      <c r="A123" s="37" t="s">
        <v>147</v>
      </c>
      <c r="B123" s="1"/>
      <c r="C123" s="3">
        <v>7000000</v>
      </c>
      <c r="D123" s="3"/>
      <c r="E123" s="3">
        <f t="shared" si="2"/>
        <v>7000000</v>
      </c>
    </row>
    <row r="124" spans="1:5" ht="12.75">
      <c r="A124" s="37" t="s">
        <v>148</v>
      </c>
      <c r="B124" s="1"/>
      <c r="C124" s="3">
        <v>4445000</v>
      </c>
      <c r="D124" s="3"/>
      <c r="E124" s="3">
        <f t="shared" si="2"/>
        <v>4445000</v>
      </c>
    </row>
    <row r="125" spans="1:10" ht="12.75">
      <c r="A125" s="10" t="s">
        <v>120</v>
      </c>
      <c r="B125" s="1"/>
      <c r="C125" s="3">
        <v>166411</v>
      </c>
      <c r="D125" s="3">
        <v>30870000</v>
      </c>
      <c r="E125" s="3">
        <f t="shared" si="2"/>
        <v>31036411</v>
      </c>
      <c r="I125" s="12"/>
      <c r="J125" s="12"/>
    </row>
    <row r="126" spans="1:5" ht="12.75">
      <c r="A126" s="10"/>
      <c r="B126" s="1"/>
      <c r="C126" s="3"/>
      <c r="D126" s="3"/>
      <c r="E126" s="3">
        <f t="shared" si="2"/>
        <v>0</v>
      </c>
    </row>
    <row r="127" spans="1:5" ht="12.75">
      <c r="A127" s="9" t="s">
        <v>21</v>
      </c>
      <c r="B127" s="1"/>
      <c r="C127" s="11">
        <f>SUM(C113:C126)</f>
        <v>778894032</v>
      </c>
      <c r="D127" s="11">
        <f>SUM(D113:D126)</f>
        <v>154175093</v>
      </c>
      <c r="E127" s="11">
        <f>SUM(E113:E126)</f>
        <v>933069125</v>
      </c>
    </row>
    <row r="128" spans="1:5" ht="12.75">
      <c r="A128" s="10" t="s">
        <v>51</v>
      </c>
      <c r="B128" s="1"/>
      <c r="C128" s="3"/>
      <c r="D128" s="3"/>
      <c r="E128" s="3"/>
    </row>
    <row r="129" spans="1:5" ht="12.75">
      <c r="A129" s="10" t="s">
        <v>118</v>
      </c>
      <c r="B129" s="1"/>
      <c r="C129" s="3">
        <v>21766949</v>
      </c>
      <c r="D129" s="3"/>
      <c r="E129" s="3">
        <f>C129+D129</f>
        <v>21766949</v>
      </c>
    </row>
    <row r="130" spans="1:5" ht="12.75">
      <c r="A130" s="37" t="s">
        <v>149</v>
      </c>
      <c r="B130" s="1"/>
      <c r="C130" s="3"/>
      <c r="D130" s="3">
        <v>128402500</v>
      </c>
      <c r="E130" s="3">
        <f>C130+D130</f>
        <v>128402500</v>
      </c>
    </row>
    <row r="131" spans="1:5" ht="12.75">
      <c r="A131" s="37" t="s">
        <v>139</v>
      </c>
      <c r="B131" s="1"/>
      <c r="C131" s="3">
        <v>116920049</v>
      </c>
      <c r="D131" s="3">
        <v>-116920049</v>
      </c>
      <c r="E131" s="3">
        <f>C131+D131</f>
        <v>0</v>
      </c>
    </row>
    <row r="132" spans="1:5" ht="12.75">
      <c r="A132" s="10" t="s">
        <v>123</v>
      </c>
      <c r="B132" s="1"/>
      <c r="C132" s="3">
        <v>52942</v>
      </c>
      <c r="D132" s="3">
        <v>1130000</v>
      </c>
      <c r="E132" s="3">
        <f>C132+D132</f>
        <v>1182942</v>
      </c>
    </row>
    <row r="133" spans="1:5" ht="12.75">
      <c r="A133" s="13" t="s">
        <v>119</v>
      </c>
      <c r="B133" s="1"/>
      <c r="C133" s="3">
        <v>1500000</v>
      </c>
      <c r="D133" s="3"/>
      <c r="E133" s="3">
        <f>C133+D133</f>
        <v>1500000</v>
      </c>
    </row>
    <row r="134" spans="1:5" ht="12.75">
      <c r="A134" s="10" t="s">
        <v>125</v>
      </c>
      <c r="B134" s="1"/>
      <c r="C134" s="17">
        <f>SUM(C129:C133)</f>
        <v>140239940</v>
      </c>
      <c r="D134" s="17">
        <f>SUM(D129:D133)</f>
        <v>12612451</v>
      </c>
      <c r="E134" s="17">
        <f>SUM(E129:E133)</f>
        <v>152852391</v>
      </c>
    </row>
    <row r="135" spans="1:5" ht="12.75">
      <c r="A135" s="10" t="s">
        <v>30</v>
      </c>
      <c r="B135" s="1"/>
      <c r="C135" s="3">
        <v>0</v>
      </c>
      <c r="D135" s="3"/>
      <c r="E135" s="3">
        <f>C135+D135</f>
        <v>0</v>
      </c>
    </row>
    <row r="136" spans="1:5" ht="12.75">
      <c r="A136" s="10" t="s">
        <v>126</v>
      </c>
      <c r="B136" s="1"/>
      <c r="C136" s="11">
        <f>SUM(C135)</f>
        <v>0</v>
      </c>
      <c r="D136" s="11">
        <f>SUM(D135)</f>
        <v>0</v>
      </c>
      <c r="E136" s="11">
        <f>SUM(E135)</f>
        <v>0</v>
      </c>
    </row>
    <row r="137" spans="1:5" ht="12.75">
      <c r="A137" s="10"/>
      <c r="B137" s="1"/>
      <c r="C137" s="11"/>
      <c r="D137" s="11"/>
      <c r="E137" s="11"/>
    </row>
    <row r="138" spans="1:5" ht="12.75">
      <c r="A138" s="10"/>
      <c r="B138" s="1"/>
      <c r="C138" s="11"/>
      <c r="D138" s="11"/>
      <c r="E138" s="11"/>
    </row>
    <row r="139" spans="1:5" ht="12.75">
      <c r="A139" s="10"/>
      <c r="B139" s="1"/>
      <c r="C139" s="11"/>
      <c r="D139" s="11"/>
      <c r="E139" s="11"/>
    </row>
    <row r="140" spans="1:5" ht="12.75">
      <c r="A140" s="10"/>
      <c r="B140" s="1"/>
      <c r="C140" s="11"/>
      <c r="D140" s="11"/>
      <c r="E140" s="11"/>
    </row>
    <row r="141" spans="1:5" ht="12.75">
      <c r="A141" s="10"/>
      <c r="B141" s="1"/>
      <c r="C141" s="11"/>
      <c r="D141" s="11"/>
      <c r="E141" s="11"/>
    </row>
    <row r="142" spans="1:5" ht="12.75">
      <c r="A142" s="10"/>
      <c r="B142" s="1"/>
      <c r="C142" s="11"/>
      <c r="D142" s="11"/>
      <c r="E142" s="11"/>
    </row>
    <row r="143" spans="1:5" ht="12.75">
      <c r="A143" s="9" t="s">
        <v>10</v>
      </c>
      <c r="B143" s="19"/>
      <c r="C143" s="35" t="s">
        <v>128</v>
      </c>
      <c r="D143" s="35" t="s">
        <v>128</v>
      </c>
      <c r="E143" s="35" t="s">
        <v>128</v>
      </c>
    </row>
    <row r="144" spans="1:5" ht="12.75">
      <c r="A144" s="10"/>
      <c r="B144" s="1"/>
      <c r="C144" s="5" t="s">
        <v>71</v>
      </c>
      <c r="D144" s="5" t="s">
        <v>87</v>
      </c>
      <c r="E144" s="5" t="s">
        <v>79</v>
      </c>
    </row>
    <row r="145" spans="1:5" ht="12.75">
      <c r="A145" s="10"/>
      <c r="B145" s="1"/>
      <c r="C145" s="3"/>
      <c r="D145" s="8"/>
      <c r="E145" s="1"/>
    </row>
    <row r="146" spans="1:5" ht="12.75">
      <c r="A146" s="10"/>
      <c r="B146" s="1"/>
      <c r="C146" s="5"/>
      <c r="D146" s="8"/>
      <c r="E146" s="5"/>
    </row>
    <row r="147" spans="1:5" ht="12.75">
      <c r="A147" s="10" t="s">
        <v>81</v>
      </c>
      <c r="B147" s="1"/>
      <c r="C147" s="3">
        <v>104483200</v>
      </c>
      <c r="D147" s="3">
        <v>2084231</v>
      </c>
      <c r="E147" s="3">
        <f aca="true" t="shared" si="3" ref="E147:E152">C147+D147</f>
        <v>106567431</v>
      </c>
    </row>
    <row r="148" spans="1:5" ht="12.75">
      <c r="A148" s="10" t="s">
        <v>82</v>
      </c>
      <c r="B148" s="1"/>
      <c r="C148" s="3">
        <v>11000000</v>
      </c>
      <c r="D148" s="3">
        <v>-550000</v>
      </c>
      <c r="E148" s="3">
        <f t="shared" si="3"/>
        <v>10450000</v>
      </c>
    </row>
    <row r="149" spans="1:5" ht="12.75">
      <c r="A149" s="10" t="s">
        <v>83</v>
      </c>
      <c r="B149" s="1"/>
      <c r="C149" s="3"/>
      <c r="D149" s="3">
        <v>50000000</v>
      </c>
      <c r="E149" s="3">
        <f t="shared" si="3"/>
        <v>50000000</v>
      </c>
    </row>
    <row r="150" spans="1:5" ht="12.75">
      <c r="A150" s="10" t="s">
        <v>84</v>
      </c>
      <c r="B150" s="1"/>
      <c r="C150" s="3"/>
      <c r="D150" s="3"/>
      <c r="E150" s="3">
        <f t="shared" si="3"/>
        <v>0</v>
      </c>
    </row>
    <row r="151" spans="1:5" ht="12.75">
      <c r="A151" s="13" t="s">
        <v>85</v>
      </c>
      <c r="B151" s="1"/>
      <c r="C151" s="3"/>
      <c r="D151" s="3"/>
      <c r="E151" s="3">
        <f t="shared" si="3"/>
        <v>0</v>
      </c>
    </row>
    <row r="152" spans="1:5" ht="12.75">
      <c r="A152" s="10" t="s">
        <v>86</v>
      </c>
      <c r="B152" s="1"/>
      <c r="C152" s="3">
        <v>8601631</v>
      </c>
      <c r="D152" s="3"/>
      <c r="E152" s="3">
        <f t="shared" si="3"/>
        <v>8601631</v>
      </c>
    </row>
    <row r="153" spans="1:5" ht="12.75">
      <c r="A153" s="9" t="s">
        <v>58</v>
      </c>
      <c r="B153" s="7"/>
      <c r="C153" s="11">
        <f>C111+C127+C134+C136+C147+C148+C149+C151+C152</f>
        <v>1431708076</v>
      </c>
      <c r="D153" s="11">
        <f>D111+D127+D134+D136+D147+D148+D149+D151+D152</f>
        <v>261833687</v>
      </c>
      <c r="E153" s="11">
        <f>E111+E127+E134+E136+E147+E148+E149+E151+E152</f>
        <v>1693541763</v>
      </c>
    </row>
    <row r="154" spans="1:5" ht="12.75">
      <c r="A154" s="9"/>
      <c r="B154" s="7"/>
      <c r="C154" s="11"/>
      <c r="D154" s="11"/>
      <c r="E154" s="11"/>
    </row>
    <row r="155" spans="1:5" ht="12.75">
      <c r="A155" s="9"/>
      <c r="B155" s="7"/>
      <c r="C155" s="3"/>
      <c r="D155" s="3"/>
      <c r="E155" s="3"/>
    </row>
    <row r="156" spans="1:5" ht="12.75">
      <c r="A156" s="38" t="s">
        <v>154</v>
      </c>
      <c r="B156" s="1"/>
      <c r="C156" s="3"/>
      <c r="D156" s="3"/>
      <c r="E156" s="3"/>
    </row>
    <row r="157" spans="1:5" ht="7.5" customHeight="1">
      <c r="A157" s="1"/>
      <c r="B157" s="1"/>
      <c r="C157" s="3"/>
      <c r="D157" s="3"/>
      <c r="E157" s="3"/>
    </row>
    <row r="158" spans="1:5" ht="12.75">
      <c r="A158" s="10" t="s">
        <v>111</v>
      </c>
      <c r="B158" s="1"/>
      <c r="C158" s="3"/>
      <c r="D158" s="3"/>
      <c r="E158" s="3"/>
    </row>
    <row r="159" spans="1:7" ht="12.75">
      <c r="A159" s="10" t="s">
        <v>16</v>
      </c>
      <c r="B159" s="1"/>
      <c r="C159" s="3">
        <v>4483000</v>
      </c>
      <c r="D159" s="3">
        <v>150700</v>
      </c>
      <c r="E159" s="3">
        <f>C159+D159</f>
        <v>4633700</v>
      </c>
      <c r="G159" s="21"/>
    </row>
    <row r="160" spans="1:5" ht="12.75">
      <c r="A160" s="10" t="s">
        <v>17</v>
      </c>
      <c r="B160" s="1"/>
      <c r="C160" s="3">
        <v>987000</v>
      </c>
      <c r="D160" s="3"/>
      <c r="E160" s="3">
        <f>C160+D160</f>
        <v>987000</v>
      </c>
    </row>
    <row r="161" spans="1:5" ht="12.75">
      <c r="A161" s="10" t="s">
        <v>18</v>
      </c>
      <c r="B161" s="1"/>
      <c r="C161" s="3">
        <v>7300000</v>
      </c>
      <c r="D161" s="3">
        <v>331038</v>
      </c>
      <c r="E161" s="3">
        <f>C161+D161</f>
        <v>7631038</v>
      </c>
    </row>
    <row r="162" spans="1:5" ht="12.75">
      <c r="A162" s="10" t="s">
        <v>59</v>
      </c>
      <c r="B162" s="1"/>
      <c r="C162" s="3"/>
      <c r="D162" s="3"/>
      <c r="E162" s="3"/>
    </row>
    <row r="163" spans="1:5" ht="6.75" customHeight="1">
      <c r="A163" s="10" t="s">
        <v>20</v>
      </c>
      <c r="B163" s="1"/>
      <c r="C163" s="3"/>
      <c r="D163" s="3"/>
      <c r="E163" s="3"/>
    </row>
    <row r="164" spans="1:5" ht="12.75">
      <c r="A164" s="10" t="s">
        <v>75</v>
      </c>
      <c r="B164" s="1"/>
      <c r="C164" s="3"/>
      <c r="D164" s="3"/>
      <c r="E164" s="3"/>
    </row>
    <row r="165" spans="1:6" ht="12.75">
      <c r="A165" s="10" t="s">
        <v>16</v>
      </c>
      <c r="B165" s="1"/>
      <c r="C165" s="3">
        <v>5900000</v>
      </c>
      <c r="D165" s="3">
        <v>622103</v>
      </c>
      <c r="E165" s="3">
        <f>C165+D165</f>
        <v>6522103</v>
      </c>
      <c r="F165" s="12">
        <v>622103</v>
      </c>
    </row>
    <row r="166" spans="1:6" ht="12.75">
      <c r="A166" s="10" t="s">
        <v>17</v>
      </c>
      <c r="B166" s="1"/>
      <c r="C166" s="3">
        <v>1200000</v>
      </c>
      <c r="D166" s="3">
        <v>121310</v>
      </c>
      <c r="E166" s="3">
        <f>C166+D166</f>
        <v>1321310</v>
      </c>
      <c r="F166" s="12">
        <v>121310</v>
      </c>
    </row>
    <row r="167" spans="1:5" ht="12.75">
      <c r="A167" s="10" t="s">
        <v>18</v>
      </c>
      <c r="B167" s="1"/>
      <c r="C167" s="3">
        <v>525000</v>
      </c>
      <c r="D167" s="3"/>
      <c r="E167" s="3">
        <f>C167+D167</f>
        <v>525000</v>
      </c>
    </row>
    <row r="168" spans="1:6" ht="13.5" customHeight="1">
      <c r="A168" s="10" t="s">
        <v>59</v>
      </c>
      <c r="B168" s="1"/>
      <c r="C168" s="3">
        <v>410000</v>
      </c>
      <c r="D168" s="3">
        <v>253418</v>
      </c>
      <c r="E168" s="3">
        <f>C168+D168</f>
        <v>663418</v>
      </c>
      <c r="F168" s="12">
        <v>253418</v>
      </c>
    </row>
    <row r="169" spans="1:6" ht="12.75">
      <c r="A169" s="6" t="s">
        <v>66</v>
      </c>
      <c r="B169" s="7"/>
      <c r="C169" s="11">
        <f>SUM(C159:C168)</f>
        <v>20805000</v>
      </c>
      <c r="D169" s="11">
        <f>SUM(D159:D168)</f>
        <v>1478569</v>
      </c>
      <c r="E169" s="11">
        <f>SUM(E159:E168)</f>
        <v>22283569</v>
      </c>
      <c r="F169" s="11">
        <f>SUM(F159:F168)</f>
        <v>996831</v>
      </c>
    </row>
    <row r="170" spans="1:5" ht="12.75">
      <c r="A170" s="10"/>
      <c r="B170" s="1"/>
      <c r="C170" s="3"/>
      <c r="D170" s="3"/>
      <c r="E170" s="3"/>
    </row>
    <row r="171" spans="1:5" ht="12.75">
      <c r="A171" s="39" t="s">
        <v>152</v>
      </c>
      <c r="B171" s="1"/>
      <c r="C171" s="3"/>
      <c r="D171" s="3"/>
      <c r="E171" s="3"/>
    </row>
    <row r="172" spans="1:5" ht="7.5" customHeight="1">
      <c r="A172" s="1"/>
      <c r="B172" s="1"/>
      <c r="C172" s="3"/>
      <c r="D172" s="3"/>
      <c r="E172" s="3"/>
    </row>
    <row r="173" spans="1:5" ht="12.75">
      <c r="A173" s="36" t="s">
        <v>150</v>
      </c>
      <c r="B173" s="1"/>
      <c r="C173" s="3"/>
      <c r="D173" s="3"/>
      <c r="E173" s="3"/>
    </row>
    <row r="174" spans="1:5" ht="12.75">
      <c r="A174" s="10" t="s">
        <v>38</v>
      </c>
      <c r="B174" s="1"/>
      <c r="C174" s="3">
        <v>60695000</v>
      </c>
      <c r="D174" s="3">
        <v>4311817</v>
      </c>
      <c r="E174" s="3">
        <f>C174+D174</f>
        <v>65006817</v>
      </c>
    </row>
    <row r="175" spans="1:5" ht="12.75">
      <c r="A175" s="10" t="s">
        <v>11</v>
      </c>
      <c r="B175" s="1"/>
      <c r="C175" s="3">
        <v>12432000</v>
      </c>
      <c r="D175" s="3">
        <v>741369</v>
      </c>
      <c r="E175" s="3">
        <f>C175+D175</f>
        <v>13173369</v>
      </c>
    </row>
    <row r="176" spans="1:5" ht="12.75">
      <c r="A176" s="10" t="s">
        <v>12</v>
      </c>
      <c r="B176" s="1"/>
      <c r="C176" s="3">
        <v>8760000</v>
      </c>
      <c r="D176" s="3">
        <v>27057</v>
      </c>
      <c r="E176" s="3">
        <f>C176+D176</f>
        <v>8787057</v>
      </c>
    </row>
    <row r="177" spans="1:5" ht="12.75">
      <c r="A177" s="10"/>
      <c r="B177" s="1"/>
      <c r="C177" s="3"/>
      <c r="D177" s="3">
        <v>46920</v>
      </c>
      <c r="E177" s="3">
        <f>C177+D177</f>
        <v>46920</v>
      </c>
    </row>
    <row r="178" spans="1:5" ht="12.75">
      <c r="A178" s="6" t="s">
        <v>53</v>
      </c>
      <c r="B178" s="7"/>
      <c r="C178" s="11">
        <f>SUM(C174:C177)</f>
        <v>81887000</v>
      </c>
      <c r="D178" s="11">
        <f>SUM(D174:D177)</f>
        <v>5127163</v>
      </c>
      <c r="E178" s="11">
        <f>SUM(E174:E177)</f>
        <v>87014163</v>
      </c>
    </row>
    <row r="179" spans="1:5" ht="6" customHeight="1">
      <c r="A179" s="6"/>
      <c r="B179" s="7"/>
      <c r="C179" s="3"/>
      <c r="D179" s="3"/>
      <c r="E179" s="3"/>
    </row>
    <row r="180" spans="1:5" ht="12.75">
      <c r="A180" s="37" t="s">
        <v>151</v>
      </c>
      <c r="B180" s="1"/>
      <c r="C180" s="3"/>
      <c r="D180" s="3"/>
      <c r="E180" s="3"/>
    </row>
    <row r="181" spans="1:5" ht="12.75">
      <c r="A181" s="10" t="s">
        <v>38</v>
      </c>
      <c r="B181" s="1"/>
      <c r="C181" s="3">
        <v>13733100</v>
      </c>
      <c r="D181" s="3">
        <v>252669</v>
      </c>
      <c r="E181" s="3">
        <f>C181+D181</f>
        <v>13985769</v>
      </c>
    </row>
    <row r="182" spans="1:5" ht="12.75">
      <c r="A182" s="10" t="s">
        <v>11</v>
      </c>
      <c r="B182" s="1"/>
      <c r="C182" s="3">
        <v>2529055</v>
      </c>
      <c r="D182" s="3">
        <v>244838</v>
      </c>
      <c r="E182" s="3">
        <f>C182+D182</f>
        <v>2773893</v>
      </c>
    </row>
    <row r="183" spans="1:5" ht="12.75">
      <c r="A183" s="10" t="s">
        <v>12</v>
      </c>
      <c r="B183" s="1"/>
      <c r="C183" s="3">
        <v>1897000</v>
      </c>
      <c r="D183" s="3">
        <v>13239</v>
      </c>
      <c r="E183" s="3">
        <f>C183+D183</f>
        <v>1910239</v>
      </c>
    </row>
    <row r="184" spans="1:5" ht="12.75">
      <c r="A184" s="10"/>
      <c r="B184" s="1"/>
      <c r="C184" s="3"/>
      <c r="D184" s="3"/>
      <c r="E184" s="3"/>
    </row>
    <row r="185" spans="1:5" ht="12.75">
      <c r="A185" s="6" t="s">
        <v>54</v>
      </c>
      <c r="B185" s="7"/>
      <c r="C185" s="11">
        <f>SUM(C181:C184)</f>
        <v>18159155</v>
      </c>
      <c r="D185" s="11">
        <f>SUM(D181:D184)</f>
        <v>510746</v>
      </c>
      <c r="E185" s="11">
        <f>SUM(E181:E184)</f>
        <v>18669901</v>
      </c>
    </row>
    <row r="186" spans="1:5" ht="9" customHeight="1">
      <c r="A186" s="6"/>
      <c r="B186" s="7"/>
      <c r="C186" s="3"/>
      <c r="D186" s="3"/>
      <c r="E186" s="3"/>
    </row>
    <row r="187" spans="1:5" ht="12.75">
      <c r="A187" s="6" t="s">
        <v>44</v>
      </c>
      <c r="B187" s="1"/>
      <c r="C187" s="11">
        <f>SUM(C178+C185)</f>
        <v>100046155</v>
      </c>
      <c r="D187" s="11">
        <f>SUM(D178+D185)</f>
        <v>5637909</v>
      </c>
      <c r="E187" s="11">
        <f>SUM(E178+E185)</f>
        <v>105684064</v>
      </c>
    </row>
    <row r="188" spans="1:5" ht="12.75">
      <c r="A188" s="9"/>
      <c r="B188" s="7"/>
      <c r="C188" s="3"/>
      <c r="D188" s="3"/>
      <c r="E188" s="3"/>
    </row>
    <row r="189" spans="1:5" ht="12.75">
      <c r="A189" s="38" t="s">
        <v>153</v>
      </c>
      <c r="B189" s="1"/>
      <c r="C189" s="11">
        <f>SUM(C169+C153+C187)</f>
        <v>1552559231</v>
      </c>
      <c r="D189" s="11">
        <f>SUM(D169+D153+D187)</f>
        <v>268950165</v>
      </c>
      <c r="E189" s="11">
        <f>SUM(E169+E153+E187)</f>
        <v>1821509396</v>
      </c>
    </row>
    <row r="190" spans="1:5" ht="12.75">
      <c r="A190" s="1"/>
      <c r="B190" s="1" t="s">
        <v>55</v>
      </c>
      <c r="C190" s="3">
        <f>C147</f>
        <v>104483200</v>
      </c>
      <c r="D190" s="3">
        <f>D147</f>
        <v>2084231</v>
      </c>
      <c r="E190" s="3">
        <f>E147</f>
        <v>106567431</v>
      </c>
    </row>
    <row r="191" spans="1:5" ht="12.75">
      <c r="A191" s="1"/>
      <c r="B191" s="1"/>
      <c r="C191" s="3"/>
      <c r="D191" s="3"/>
      <c r="E191" s="3"/>
    </row>
    <row r="192" spans="1:5" ht="12.75">
      <c r="A192" s="19" t="s">
        <v>124</v>
      </c>
      <c r="B192" s="1"/>
      <c r="C192" s="16">
        <f>C189-C190-C191</f>
        <v>1448076031</v>
      </c>
      <c r="D192" s="16">
        <f>D189-D190-D191</f>
        <v>266865934</v>
      </c>
      <c r="E192" s="16">
        <f>E189-E190-E191</f>
        <v>1714941965</v>
      </c>
    </row>
    <row r="193" spans="3:4" ht="12.75">
      <c r="C193" s="4"/>
      <c r="D193" s="4"/>
    </row>
    <row r="194" spans="3:4" ht="12.75">
      <c r="C194" s="4"/>
      <c r="D194" s="4"/>
    </row>
    <row r="195" spans="3:4" ht="12.75">
      <c r="C195" s="4"/>
      <c r="D195" s="4"/>
    </row>
    <row r="196" spans="3:4" ht="12.75">
      <c r="C196" s="4"/>
      <c r="D196" s="4"/>
    </row>
    <row r="197" spans="3:4" ht="12.75">
      <c r="C197" s="4"/>
      <c r="D197" s="4"/>
    </row>
    <row r="198" spans="3:4" ht="12.75">
      <c r="C198" s="4"/>
      <c r="D198" s="4"/>
    </row>
    <row r="199" spans="3:4" ht="12.75">
      <c r="C199" s="4"/>
      <c r="D199" s="4"/>
    </row>
    <row r="200" spans="3:4" ht="12.75">
      <c r="C200" s="4"/>
      <c r="D200" s="4"/>
    </row>
    <row r="201" spans="3:4" ht="12.75">
      <c r="C201" s="4"/>
      <c r="D201" s="4"/>
    </row>
    <row r="202" spans="3:4" ht="12.75">
      <c r="C202" s="4"/>
      <c r="D202" s="4"/>
    </row>
    <row r="203" spans="3:4" ht="12.75">
      <c r="C203" s="4"/>
      <c r="D203" s="4"/>
    </row>
    <row r="204" spans="3:4" ht="12.75">
      <c r="C204" s="4"/>
      <c r="D204" s="4"/>
    </row>
    <row r="205" spans="3:4" ht="12.75">
      <c r="C205" s="4"/>
      <c r="D205" s="4"/>
    </row>
    <row r="206" spans="3:4" ht="12.75">
      <c r="C206" s="4"/>
      <c r="D206" s="4"/>
    </row>
    <row r="207" spans="3:4" ht="12.75">
      <c r="C207" s="4"/>
      <c r="D207" s="4"/>
    </row>
    <row r="208" spans="3:4" ht="12.75">
      <c r="C208" s="4"/>
      <c r="D208" s="4"/>
    </row>
    <row r="209" spans="3:4" ht="12.75">
      <c r="C209" s="4"/>
      <c r="D209" s="4"/>
    </row>
    <row r="210" spans="3:4" ht="12.75">
      <c r="C210" s="4"/>
      <c r="D210" s="4"/>
    </row>
    <row r="211" spans="3:4" ht="12.75">
      <c r="C211" s="4"/>
      <c r="D211" s="4"/>
    </row>
    <row r="212" spans="3:4" ht="12.75">
      <c r="C212" s="4"/>
      <c r="D212" s="4"/>
    </row>
    <row r="213" spans="3:4" ht="12.75">
      <c r="C213" s="4"/>
      <c r="D213" s="4"/>
    </row>
    <row r="214" spans="3:4" ht="12.75">
      <c r="C214" s="4"/>
      <c r="D214" s="4"/>
    </row>
    <row r="215" spans="1:5" ht="12.75">
      <c r="A215" s="25" t="s">
        <v>0</v>
      </c>
      <c r="B215" s="26"/>
      <c r="C215" s="27"/>
      <c r="D215" s="27"/>
      <c r="E215" s="25"/>
    </row>
    <row r="216" spans="1:5" ht="12.75">
      <c r="A216" s="10"/>
      <c r="B216" s="1"/>
      <c r="C216" s="28"/>
      <c r="D216" s="28"/>
      <c r="E216" s="10"/>
    </row>
    <row r="217" spans="1:5" ht="12.75">
      <c r="A217" s="10"/>
      <c r="B217" s="1"/>
      <c r="C217" s="28"/>
      <c r="D217" s="28"/>
      <c r="E217" s="9" t="s">
        <v>110</v>
      </c>
    </row>
    <row r="218" spans="1:5" ht="12.75">
      <c r="A218" s="10"/>
      <c r="B218" s="1"/>
      <c r="C218" s="28"/>
      <c r="D218" s="28"/>
      <c r="E218" s="10"/>
    </row>
    <row r="219" spans="1:5" ht="12.75">
      <c r="A219" s="1"/>
      <c r="B219" s="40" t="s">
        <v>155</v>
      </c>
      <c r="C219" s="15"/>
      <c r="D219" s="15"/>
      <c r="E219" s="10"/>
    </row>
    <row r="220" spans="1:5" ht="12.75">
      <c r="A220" s="1"/>
      <c r="B220" s="28" t="s">
        <v>88</v>
      </c>
      <c r="C220" s="1"/>
      <c r="D220" s="1"/>
      <c r="E220" s="10"/>
    </row>
    <row r="221" spans="1:5" ht="12.75">
      <c r="A221" s="1"/>
      <c r="B221" s="1"/>
      <c r="C221" s="29"/>
      <c r="D221" s="29"/>
      <c r="E221" s="3"/>
    </row>
    <row r="222" spans="1:5" ht="12.75">
      <c r="A222" s="1"/>
      <c r="B222" s="1"/>
      <c r="C222" s="29"/>
      <c r="D222" s="29"/>
      <c r="E222" s="29"/>
    </row>
    <row r="223" spans="1:5" ht="12.75">
      <c r="A223" s="6" t="s">
        <v>1</v>
      </c>
      <c r="B223" s="7"/>
      <c r="C223" s="35" t="s">
        <v>128</v>
      </c>
      <c r="D223" s="35" t="s">
        <v>128</v>
      </c>
      <c r="E223" s="35" t="s">
        <v>128</v>
      </c>
    </row>
    <row r="224" spans="1:5" ht="12.75">
      <c r="A224" s="30"/>
      <c r="B224" s="1"/>
      <c r="C224" s="5" t="s">
        <v>71</v>
      </c>
      <c r="D224" s="5" t="s">
        <v>87</v>
      </c>
      <c r="E224" s="5" t="s">
        <v>79</v>
      </c>
    </row>
    <row r="225" spans="1:5" ht="12.75">
      <c r="A225" s="6" t="s">
        <v>89</v>
      </c>
      <c r="B225" s="1"/>
      <c r="C225" s="3"/>
      <c r="D225" s="8"/>
      <c r="E225" s="1"/>
    </row>
    <row r="226" spans="1:5" ht="12.75">
      <c r="A226" s="6"/>
      <c r="B226" s="1"/>
      <c r="C226" s="29"/>
      <c r="D226" s="29"/>
      <c r="E226" s="3"/>
    </row>
    <row r="227" spans="1:5" ht="12.75">
      <c r="A227" s="6" t="s">
        <v>90</v>
      </c>
      <c r="B227" s="1"/>
      <c r="C227" s="29"/>
      <c r="D227" s="29"/>
      <c r="E227" s="3"/>
    </row>
    <row r="228" spans="1:5" ht="12.75">
      <c r="A228" s="10" t="s">
        <v>91</v>
      </c>
      <c r="B228" s="1"/>
      <c r="C228" s="29">
        <v>1056000</v>
      </c>
      <c r="D228" s="29">
        <v>770000</v>
      </c>
      <c r="E228" s="3">
        <f>C228+D228</f>
        <v>1826000</v>
      </c>
    </row>
    <row r="229" spans="1:9" ht="12.75">
      <c r="A229" s="10" t="s">
        <v>92</v>
      </c>
      <c r="B229" s="1"/>
      <c r="C229" s="29">
        <v>60218020</v>
      </c>
      <c r="D229" s="29">
        <v>237600</v>
      </c>
      <c r="E229" s="3">
        <f>C229+D229</f>
        <v>60455620</v>
      </c>
      <c r="I229" s="12"/>
    </row>
    <row r="230" spans="1:5" ht="12.75">
      <c r="A230" s="13" t="s">
        <v>93</v>
      </c>
      <c r="B230" s="1"/>
      <c r="C230" s="29"/>
      <c r="D230" s="29">
        <v>2168188</v>
      </c>
      <c r="E230" s="3">
        <f>C230+D230</f>
        <v>2168188</v>
      </c>
    </row>
    <row r="231" spans="1:5" ht="12.75">
      <c r="A231" s="10" t="s">
        <v>94</v>
      </c>
      <c r="B231" s="1"/>
      <c r="C231" s="29">
        <v>3022000</v>
      </c>
      <c r="D231" s="29"/>
      <c r="E231" s="3">
        <f>C231+D231</f>
        <v>3022000</v>
      </c>
    </row>
    <row r="232" spans="1:5" ht="12.75">
      <c r="A232" s="6"/>
      <c r="B232" s="31" t="s">
        <v>95</v>
      </c>
      <c r="C232" s="17">
        <f>SUM(C228:C231)</f>
        <v>64296020</v>
      </c>
      <c r="D232" s="17">
        <f>SUM(D228:D231)</f>
        <v>3175788</v>
      </c>
      <c r="E232" s="17">
        <f>SUM(E228:E231)</f>
        <v>67471808</v>
      </c>
    </row>
    <row r="233" spans="1:5" ht="12.75">
      <c r="A233" s="6" t="s">
        <v>96</v>
      </c>
      <c r="B233" s="1"/>
      <c r="C233" s="29"/>
      <c r="D233" s="29"/>
      <c r="E233" s="32"/>
    </row>
    <row r="234" spans="1:5" ht="12.75">
      <c r="A234" s="10" t="s">
        <v>97</v>
      </c>
      <c r="B234" s="18"/>
      <c r="C234" s="29">
        <v>508200</v>
      </c>
      <c r="D234" s="29"/>
      <c r="E234" s="33">
        <f>SUM(C234:D234)</f>
        <v>508200</v>
      </c>
    </row>
    <row r="235" spans="1:5" ht="12.75">
      <c r="A235" s="13" t="s">
        <v>69</v>
      </c>
      <c r="B235" s="18"/>
      <c r="C235" s="29"/>
      <c r="D235" s="29"/>
      <c r="E235" s="33">
        <f>SUM(C235:D235)</f>
        <v>0</v>
      </c>
    </row>
    <row r="236" spans="1:5" ht="12.75">
      <c r="A236" s="10" t="s">
        <v>98</v>
      </c>
      <c r="B236" s="18"/>
      <c r="C236" s="29">
        <v>6859289</v>
      </c>
      <c r="D236" s="29"/>
      <c r="E236" s="33">
        <f>SUM(C236:D236)</f>
        <v>6859289</v>
      </c>
    </row>
    <row r="237" spans="1:5" ht="12.75">
      <c r="A237" s="10" t="s">
        <v>25</v>
      </c>
      <c r="B237" s="18"/>
      <c r="C237" s="29">
        <v>19578000</v>
      </c>
      <c r="D237" s="29">
        <v>479400</v>
      </c>
      <c r="E237" s="33">
        <f>SUM(C237:D237)</f>
        <v>20057400</v>
      </c>
    </row>
    <row r="238" spans="1:5" ht="12.75">
      <c r="A238" s="6"/>
      <c r="B238" s="7" t="s">
        <v>95</v>
      </c>
      <c r="C238" s="34">
        <f>SUM(C234:C237)</f>
        <v>26945489</v>
      </c>
      <c r="D238" s="34">
        <f>SUM(D234:D237)</f>
        <v>479400</v>
      </c>
      <c r="E238" s="34">
        <f>SUM(E234:E237)</f>
        <v>27424889</v>
      </c>
    </row>
    <row r="239" spans="1:5" ht="12.75">
      <c r="A239" s="6"/>
      <c r="B239" s="7"/>
      <c r="C239" s="34"/>
      <c r="D239" s="34"/>
      <c r="E239" s="32"/>
    </row>
    <row r="240" spans="1:5" ht="12.75">
      <c r="A240" s="6" t="s">
        <v>99</v>
      </c>
      <c r="B240" s="7"/>
      <c r="C240" s="34">
        <f>SUM(+C232+C238)</f>
        <v>91241509</v>
      </c>
      <c r="D240" s="34">
        <f>SUM(+D232+D238)</f>
        <v>3655188</v>
      </c>
      <c r="E240" s="34">
        <f>SUM(+E232+E238)</f>
        <v>94896697</v>
      </c>
    </row>
    <row r="241" spans="1:5" ht="12.75">
      <c r="A241" s="6"/>
      <c r="B241" s="7"/>
      <c r="C241" s="34"/>
      <c r="D241" s="34"/>
      <c r="E241" s="34"/>
    </row>
    <row r="242" spans="1:5" ht="12.75">
      <c r="A242" s="1"/>
      <c r="B242" s="1"/>
      <c r="C242" s="29"/>
      <c r="D242" s="29"/>
      <c r="E242" s="3"/>
    </row>
    <row r="243" spans="1:5" ht="12.75">
      <c r="A243" s="6"/>
      <c r="B243" s="7"/>
      <c r="C243" s="34"/>
      <c r="D243" s="34"/>
      <c r="E243" s="32"/>
    </row>
    <row r="244" spans="1:5" ht="12.75">
      <c r="A244" s="6" t="s">
        <v>100</v>
      </c>
      <c r="B244" s="1"/>
      <c r="C244" s="29"/>
      <c r="D244" s="29"/>
      <c r="E244" s="3"/>
    </row>
    <row r="245" spans="1:5" ht="12.75">
      <c r="A245" s="10"/>
      <c r="B245" s="1"/>
      <c r="C245" s="29"/>
      <c r="D245" s="29"/>
      <c r="E245" s="3"/>
    </row>
    <row r="246" spans="1:5" ht="12.75">
      <c r="A246" s="6" t="s">
        <v>101</v>
      </c>
      <c r="B246" s="1"/>
      <c r="C246" s="29"/>
      <c r="D246" s="29"/>
      <c r="E246" s="3"/>
    </row>
    <row r="247" spans="1:5" ht="12.75">
      <c r="A247" s="10" t="s">
        <v>102</v>
      </c>
      <c r="B247" s="1"/>
      <c r="C247" s="29">
        <v>40200000</v>
      </c>
      <c r="D247" s="29">
        <v>237600</v>
      </c>
      <c r="E247" s="3">
        <f aca="true" t="shared" si="4" ref="E247:E252">SUM(C247:D247)</f>
        <v>40437600</v>
      </c>
    </row>
    <row r="248" spans="1:5" ht="12.75">
      <c r="A248" s="10" t="s">
        <v>103</v>
      </c>
      <c r="B248" s="1"/>
      <c r="C248" s="29">
        <v>8300000</v>
      </c>
      <c r="D248" s="29"/>
      <c r="E248" s="3">
        <f t="shared" si="4"/>
        <v>8300000</v>
      </c>
    </row>
    <row r="249" spans="1:5" ht="12.75">
      <c r="A249" s="10" t="s">
        <v>104</v>
      </c>
      <c r="B249" s="1"/>
      <c r="C249" s="29">
        <v>7080500</v>
      </c>
      <c r="D249" s="29">
        <v>2784188</v>
      </c>
      <c r="E249" s="3">
        <f t="shared" si="4"/>
        <v>9864688</v>
      </c>
    </row>
    <row r="250" spans="1:5" ht="12.75">
      <c r="A250" s="10" t="s">
        <v>105</v>
      </c>
      <c r="B250" s="1"/>
      <c r="C250" s="29">
        <v>8715520</v>
      </c>
      <c r="D250" s="29"/>
      <c r="E250" s="3">
        <f t="shared" si="4"/>
        <v>8715520</v>
      </c>
    </row>
    <row r="251" spans="1:5" ht="12.75">
      <c r="A251" s="37" t="s">
        <v>156</v>
      </c>
      <c r="B251" s="1"/>
      <c r="C251" s="29"/>
      <c r="D251" s="29">
        <v>1000</v>
      </c>
      <c r="E251" s="3">
        <f t="shared" si="4"/>
        <v>1000</v>
      </c>
    </row>
    <row r="252" spans="1:5" ht="12.75">
      <c r="A252" s="10" t="s">
        <v>106</v>
      </c>
      <c r="B252" s="1"/>
      <c r="C252" s="29"/>
      <c r="D252" s="29">
        <v>153000</v>
      </c>
      <c r="E252" s="3">
        <f t="shared" si="4"/>
        <v>153000</v>
      </c>
    </row>
    <row r="253" spans="1:5" ht="12.75">
      <c r="A253" s="10"/>
      <c r="B253" s="1"/>
      <c r="C253" s="29"/>
      <c r="D253" s="29"/>
      <c r="E253" s="3"/>
    </row>
    <row r="254" spans="1:5" ht="12.75">
      <c r="A254" s="6" t="s">
        <v>107</v>
      </c>
      <c r="B254" s="7"/>
      <c r="C254" s="34">
        <f>SUM(C247:C253)</f>
        <v>64296020</v>
      </c>
      <c r="D254" s="34">
        <f>SUM(D247:D253)</f>
        <v>3175788</v>
      </c>
      <c r="E254" s="34">
        <f>SUM(E247:E253)</f>
        <v>67471808</v>
      </c>
    </row>
    <row r="255" spans="1:5" ht="12.75">
      <c r="A255" s="6"/>
      <c r="B255" s="7"/>
      <c r="C255" s="34"/>
      <c r="D255" s="34"/>
      <c r="E255" s="32"/>
    </row>
    <row r="256" spans="1:5" ht="12.75">
      <c r="A256" s="6"/>
      <c r="B256" s="7"/>
      <c r="C256" s="34"/>
      <c r="D256" s="34"/>
      <c r="E256" s="34"/>
    </row>
    <row r="257" spans="1:5" ht="12.75">
      <c r="A257" s="6" t="s">
        <v>108</v>
      </c>
      <c r="B257" s="1"/>
      <c r="C257" s="29"/>
      <c r="D257" s="29"/>
      <c r="E257" s="34"/>
    </row>
    <row r="258" spans="1:5" ht="12.75">
      <c r="A258" s="10" t="s">
        <v>102</v>
      </c>
      <c r="B258" s="1"/>
      <c r="C258" s="29">
        <v>18211480</v>
      </c>
      <c r="D258" s="33">
        <v>479400</v>
      </c>
      <c r="E258" s="29">
        <f>SUM(C258:D258)</f>
        <v>18690880</v>
      </c>
    </row>
    <row r="259" spans="1:5" ht="12.75">
      <c r="A259" s="10" t="s">
        <v>103</v>
      </c>
      <c r="B259" s="1"/>
      <c r="C259" s="29">
        <v>3663409</v>
      </c>
      <c r="D259" s="29"/>
      <c r="E259" s="29">
        <f>SUM(C259:D259)</f>
        <v>3663409</v>
      </c>
    </row>
    <row r="260" spans="1:5" ht="12.75">
      <c r="A260" s="10" t="s">
        <v>104</v>
      </c>
      <c r="B260" s="1"/>
      <c r="C260" s="29">
        <v>2287600</v>
      </c>
      <c r="D260" s="29"/>
      <c r="E260" s="29">
        <f>SUM(C260:D260)</f>
        <v>2287600</v>
      </c>
    </row>
    <row r="261" spans="1:5" ht="12.75">
      <c r="A261" s="10" t="s">
        <v>105</v>
      </c>
      <c r="B261" s="1"/>
      <c r="C261" s="29">
        <v>2783000</v>
      </c>
      <c r="D261" s="29"/>
      <c r="E261" s="29">
        <f>SUM(C261:D261)</f>
        <v>2783000</v>
      </c>
    </row>
    <row r="262" spans="1:5" ht="12.75">
      <c r="A262" s="13" t="s">
        <v>106</v>
      </c>
      <c r="B262" s="1"/>
      <c r="C262" s="29"/>
      <c r="D262" s="29"/>
      <c r="E262" s="29">
        <f>SUM(C262:D262)</f>
        <v>0</v>
      </c>
    </row>
    <row r="263" spans="1:5" ht="12.75">
      <c r="A263" s="10"/>
      <c r="B263" s="1"/>
      <c r="C263" s="29"/>
      <c r="D263" s="29"/>
      <c r="E263" s="29"/>
    </row>
    <row r="264" spans="1:5" ht="12.75">
      <c r="A264" s="6" t="s">
        <v>109</v>
      </c>
      <c r="B264" s="7"/>
      <c r="C264" s="34">
        <f>SUM(C258:C263)</f>
        <v>26945489</v>
      </c>
      <c r="D264" s="34">
        <f>SUM(D258:D263)</f>
        <v>479400</v>
      </c>
      <c r="E264" s="34">
        <f>SUM(E258:E263)</f>
        <v>27424889</v>
      </c>
    </row>
    <row r="265" spans="1:5" ht="12.75">
      <c r="A265" s="6"/>
      <c r="B265" s="7"/>
      <c r="C265" s="34"/>
      <c r="D265" s="34"/>
      <c r="E265" s="32"/>
    </row>
    <row r="266" spans="1:5" ht="12.75">
      <c r="A266" s="6" t="s">
        <v>99</v>
      </c>
      <c r="C266" s="34">
        <f>SUM(C254+C264)</f>
        <v>91241509</v>
      </c>
      <c r="D266" s="34">
        <f>SUM(D254+D264)</f>
        <v>3655188</v>
      </c>
      <c r="E266" s="34">
        <f>SUM(E254+E264)</f>
        <v>94896697</v>
      </c>
    </row>
    <row r="267" spans="1:5" ht="12.75">
      <c r="A267" s="6"/>
      <c r="B267" s="7"/>
      <c r="C267" s="34"/>
      <c r="D267" s="34"/>
      <c r="E267" s="32"/>
    </row>
    <row r="268" spans="1:5" ht="12.75">
      <c r="A268" s="1"/>
      <c r="B268" s="1"/>
      <c r="C268" s="29"/>
      <c r="D268" s="29"/>
      <c r="E268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PENZUGY03</dc:creator>
  <cp:keywords/>
  <dc:description/>
  <cp:lastModifiedBy>PENZUGY03</cp:lastModifiedBy>
  <cp:lastPrinted>2019-05-08T11:06:02Z</cp:lastPrinted>
  <dcterms:created xsi:type="dcterms:W3CDTF">2006-03-02T07:20:25Z</dcterms:created>
  <dcterms:modified xsi:type="dcterms:W3CDTF">2019-05-22T15:24:13Z</dcterms:modified>
  <cp:category/>
  <cp:version/>
  <cp:contentType/>
  <cp:contentStatus/>
</cp:coreProperties>
</file>