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tabRatio="537" firstSheet="4" activeTab="17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</sheets>
  <externalReferences>
    <externalReference r:id="rId21"/>
  </externalReferences>
  <definedNames>
    <definedName name="_xlnm.Print_Area" localSheetId="4">'1'!$A$1:$D$235</definedName>
    <definedName name="_xlnm.Print_Area" localSheetId="15">'12'!$A$1:$BF$30</definedName>
    <definedName name="_xlnm.Print_Area" localSheetId="17">'14'!$A$1:$G$32</definedName>
    <definedName name="_xlnm.Print_Area" localSheetId="5">'2'!$A$2:$G$32</definedName>
    <definedName name="_xlnm.Print_Area" localSheetId="7">'4'!$A$1:$D$262</definedName>
    <definedName name="_xlnm.Print_Area" localSheetId="8">'5'!$A$1:$B$9</definedName>
    <definedName name="_xlnm.Print_Area" localSheetId="10">'7'!$A$1:$BE$13</definedName>
    <definedName name="_xlnm.Print_Area" localSheetId="11">'8'!$A$1:$C$8</definedName>
  </definedNames>
  <calcPr fullCalcOnLoad="1"/>
</workbook>
</file>

<file path=xl/comments8.xml><?xml version="1.0" encoding="utf-8"?>
<comments xmlns="http://schemas.openxmlformats.org/spreadsheetml/2006/main">
  <authors>
    <author>Zomba ?nkorm?nyzat</author>
    <author>Zomba-PC2</author>
    <author>Felhaszn?l?</author>
  </authors>
  <commentList>
    <comment ref="D157" authorId="0">
      <text>
        <r>
          <rPr>
            <b/>
            <sz val="9"/>
            <rFont val="Segoe UI"/>
            <family val="2"/>
          </rPr>
          <t>Zomba Önkormányzat:</t>
        </r>
        <r>
          <rPr>
            <sz val="9"/>
            <rFont val="Segoe UI"/>
            <family val="2"/>
          </rPr>
          <t xml:space="preserve">
közüzemi díjak a közös hivataltól átvállalt kötelezettségekkel együtt</t>
        </r>
      </text>
    </comment>
    <comment ref="D18" authorId="0">
      <text>
        <r>
          <rPr>
            <b/>
            <sz val="9"/>
            <rFont val="Segoe UI"/>
            <family val="2"/>
          </rPr>
          <t>Zomba Önkormányzat:</t>
        </r>
        <r>
          <rPr>
            <sz val="9"/>
            <rFont val="Segoe UI"/>
            <family val="2"/>
          </rPr>
          <t xml:space="preserve">
bérkompenzáció</t>
        </r>
      </text>
    </comment>
    <comment ref="D136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bérkompenzáció</t>
        </r>
      </text>
    </comment>
    <comment ref="D140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könyvtár megbízási</t>
        </r>
      </text>
    </comment>
    <comment ref="D211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közművelődési pályázat 2016 évi 2017. évi december 31. felhasználható. (250e + 286 e foirnt)Egyéb eszközök beszerzése </t>
        </r>
      </text>
    </comment>
    <comment ref="D27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Közfoglalkoztatás finanszírozás 2 fő 85 %</t>
        </r>
      </text>
    </comment>
    <comment ref="D2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Zombai Körzeti Intézményi Társulás elszámolásából várható bevétel</t>
        </r>
      </text>
    </comment>
    <comment ref="D14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irodaszer,tisztítószer, hajtó és kenőanyagok, munkaruha, falunapi, rendezvényi anyagok elsz., stb</t>
        </r>
      </text>
    </comment>
    <comment ref="D166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foglalkoztatás egészségügyi szolgáltatás, postaköltség, bizt díjak,
kertészeti munkák, falunapi, rendezvényi szolgáltatások igénybevétele. stb</t>
        </r>
      </text>
    </comment>
    <comment ref="D216" authorId="2">
      <text>
        <r>
          <rPr>
            <b/>
            <sz val="9"/>
            <rFont val="Tahoma"/>
            <family val="2"/>
          </rPr>
          <t>Felhasználó:</t>
        </r>
        <r>
          <rPr>
            <sz val="9"/>
            <rFont val="Tahoma"/>
            <family val="2"/>
          </rPr>
          <t xml:space="preserve">
Temetőbe vezető út felújítása</t>
        </r>
      </text>
    </comment>
    <comment ref="D13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alkalmi munka</t>
        </r>
      </text>
    </comment>
    <comment ref="D161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tervezett szünidei étkeztatés 150.000 forint 161465 forint decemberi vásárolt étkeztetsé díja</t>
        </r>
      </text>
    </comment>
    <comment ref="D163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Elmaradt javítási munkák költsége Utak, járdák épületek egyéb jav.</t>
        </r>
      </text>
    </comment>
    <comment ref="D164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Továbbszámlázott szolgáltatások </t>
        </r>
      </text>
    </comment>
    <comment ref="D175" authorId="1">
      <text>
        <r>
          <rPr>
            <sz val="9"/>
            <rFont val="Tahoma"/>
            <family val="2"/>
          </rPr>
          <t>1-2 Ft-os ker különbözetek, Települési önkormányzatok Országos Szövetségének tagdíja, NEFELA stb.</t>
        </r>
      </text>
    </comment>
    <comment ref="D185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egyéb önkormányzati segélyek</t>
        </r>
      </text>
    </comment>
    <comment ref="D196" authorId="1">
      <text>
        <r>
          <rPr>
            <b/>
            <sz val="9"/>
            <rFont val="Tahoma"/>
            <family val="2"/>
          </rPr>
          <t>Zomba-PC2:</t>
        </r>
      </text>
    </comment>
    <comment ref="D49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Késedelmi pótlék 2016. évben be nem fizetett 62.068 Ft </t>
        </r>
      </text>
    </comment>
    <comment ref="D55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Iskolai gyermekétkeztetésből még fennmaradó számlák,</t>
        </r>
      </text>
    </comment>
    <comment ref="D82" authorId="1">
      <text>
        <r>
          <rPr>
            <sz val="9"/>
            <rFont val="Tahoma"/>
            <family val="2"/>
          </rPr>
          <t>Köztemetésre adott hitel</t>
        </r>
      </text>
    </comment>
    <comment ref="D7" authorId="1">
      <text>
        <r>
          <rPr>
            <b/>
            <sz val="9"/>
            <rFont val="Tahoma"/>
            <family val="2"/>
          </rPr>
          <t>Zomba-PC2:</t>
        </r>
        <r>
          <rPr>
            <sz val="9"/>
            <rFont val="Tahoma"/>
            <family val="2"/>
          </rPr>
          <t xml:space="preserve">
Zöldterület-gazdálkodással kapcs feladatok, Közvilágítás, Köztemető, Közutak fenntartása</t>
        </r>
      </text>
    </comment>
  </commentList>
</comments>
</file>

<file path=xl/sharedStrings.xml><?xml version="1.0" encoding="utf-8"?>
<sst xmlns="http://schemas.openxmlformats.org/spreadsheetml/2006/main" count="2963" uniqueCount="1594">
  <si>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</si>
  <si>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</si>
  <si>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</si>
  <si>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</si>
  <si>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</si>
  <si>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</si>
  <si>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</si>
  <si>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</si>
  <si>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</si>
  <si>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</si>
  <si>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</si>
  <si>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</si>
  <si>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</si>
  <si>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</si>
  <si>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</si>
  <si>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</si>
  <si>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</si>
  <si>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</si>
  <si>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</si>
  <si>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</si>
  <si>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</si>
  <si>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</si>
  <si>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</si>
  <si>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</si>
  <si>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</si>
  <si>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</si>
  <si>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</si>
  <si>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Tárgyévi bevételek összesen</t>
  </si>
  <si>
    <t xml:space="preserve">Finanszírozási kiadások </t>
  </si>
  <si>
    <t>Tárgyévi kiadások összesen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</si>
  <si>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</si>
  <si>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</si>
  <si>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</si>
  <si>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</si>
  <si>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</si>
  <si>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</si>
  <si>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</si>
  <si>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</si>
  <si>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</t>
  </si>
  <si>
    <t>Az államháztartásról szóló 2011. évi CXCIV. törvény 23.§ (2) bekezdése g) pontja szerinti</t>
  </si>
  <si>
    <t>adósságot keletkeztető ügylet felső határa</t>
  </si>
  <si>
    <t>adatok: ezer Forintban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</si>
  <si>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</si>
  <si>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</si>
  <si>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</si>
  <si>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</si>
  <si>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Tárgy évi saját bevétel 50%- a</t>
  </si>
  <si>
    <t>Ezer forintban</t>
  </si>
  <si>
    <t>Sor-
 szám</t>
  </si>
  <si>
    <t>Saját bevétel és adósságot keletkeztető ügyletből eredő fizetési kötelezettség összegei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</si>
  <si>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</si>
  <si>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</si>
  <si>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</si>
  <si>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</si>
  <si>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</si>
  <si>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</si>
  <si>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</si>
  <si>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</si>
  <si>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</si>
  <si>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</si>
  <si>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</si>
  <si>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</si>
  <si>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</si>
  <si>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</si>
  <si>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</si>
  <si>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</si>
  <si>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</si>
  <si>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Összes kiadás</t>
  </si>
  <si>
    <t>K1-K9</t>
  </si>
  <si>
    <t>ebből: foglalkoztatottak bére</t>
  </si>
  <si>
    <t>ebből: közfoglaloztatottak bére</t>
  </si>
  <si>
    <t>ebből:foglalkoztatottak járuléka</t>
  </si>
  <si>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</si>
  <si>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</si>
  <si>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</si>
  <si>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</si>
  <si>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</si>
  <si>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</si>
  <si>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</si>
  <si>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</si>
  <si>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</si>
  <si>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</si>
  <si>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</si>
  <si>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</si>
  <si>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</si>
  <si>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</si>
  <si>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</si>
  <si>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</si>
  <si>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</si>
  <si>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</si>
  <si>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</si>
  <si>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</si>
  <si>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</si>
  <si>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</si>
  <si>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</si>
  <si>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</si>
  <si>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</si>
  <si>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</si>
  <si>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</si>
  <si>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</si>
  <si>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</si>
  <si>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</si>
  <si>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</si>
  <si>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</si>
  <si>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</si>
  <si>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</si>
  <si>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</si>
  <si>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</si>
  <si>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</si>
  <si>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</si>
  <si>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</si>
  <si>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</si>
  <si>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</si>
  <si>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</si>
  <si>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</si>
  <si>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</si>
  <si>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</si>
  <si>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</si>
  <si>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</si>
  <si>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</si>
  <si>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</si>
  <si>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</si>
  <si>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</si>
  <si>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</si>
  <si>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</si>
  <si>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</si>
  <si>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</si>
  <si>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</si>
  <si>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</si>
  <si>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</si>
  <si>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</si>
  <si>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</si>
  <si>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</si>
  <si>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</si>
  <si>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</si>
  <si>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</si>
  <si>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</si>
  <si>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</si>
  <si>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</si>
  <si>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</si>
  <si>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</si>
  <si>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</si>
  <si>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</si>
  <si>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</si>
  <si>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</si>
  <si>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</si>
  <si>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</si>
  <si>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</si>
  <si>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</si>
  <si>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</si>
  <si>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</si>
  <si>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</si>
  <si>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</si>
  <si>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</si>
  <si>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</si>
  <si>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</si>
  <si>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</si>
  <si>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</si>
  <si>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</si>
  <si>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</si>
  <si>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</si>
  <si>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</si>
  <si>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</si>
  <si>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</si>
  <si>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</si>
  <si>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</si>
  <si>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</si>
  <si>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</si>
  <si>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</si>
  <si>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</si>
  <si>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</si>
  <si>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</si>
  <si>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</si>
  <si>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</si>
  <si>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</si>
  <si>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</si>
  <si>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</si>
  <si>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</si>
  <si>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</si>
  <si>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</si>
  <si>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</si>
  <si>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</si>
  <si>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</si>
  <si>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</si>
  <si>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</si>
  <si>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</si>
  <si>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</si>
  <si>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</si>
  <si>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</si>
  <si>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</si>
  <si>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</si>
  <si>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</si>
  <si>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</si>
  <si>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</si>
  <si>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</si>
  <si>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</si>
  <si>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</si>
  <si>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</si>
  <si>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</si>
  <si>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</si>
  <si>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</si>
  <si>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</si>
  <si>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</si>
  <si>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</si>
  <si>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</si>
  <si>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</si>
  <si>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</si>
  <si>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</si>
  <si>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</si>
  <si>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</si>
  <si>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</si>
  <si>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</si>
  <si>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</si>
  <si>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</si>
  <si>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</si>
  <si>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>Települési önkormányzatok kulturális feladatainak támogatása</t>
  </si>
  <si>
    <t>Eredeti</t>
  </si>
  <si>
    <t>Rovat megnevezése</t>
  </si>
  <si>
    <t>Bevétel</t>
  </si>
  <si>
    <t>Rov sz.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</si>
  <si>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</si>
  <si>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</si>
  <si>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</si>
  <si>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</si>
  <si>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</si>
  <si>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</si>
  <si>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</si>
  <si>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</si>
  <si>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</si>
  <si>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</si>
  <si>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</si>
  <si>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</si>
  <si>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</si>
  <si>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</si>
  <si>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</si>
  <si>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</si>
  <si>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</si>
  <si>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</si>
  <si>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</si>
  <si>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</si>
  <si>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</si>
  <si>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</si>
  <si>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</si>
  <si>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</si>
  <si>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</si>
  <si>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</si>
  <si>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</si>
  <si>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</si>
  <si>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</si>
  <si>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Szolgáltatások ellenértéke</t>
  </si>
  <si>
    <t>Közvetített szolgáltatások ellenértéke</t>
  </si>
  <si>
    <t>Tulajdonosi bevételek</t>
  </si>
  <si>
    <t>Egyéb működési bevételek</t>
  </si>
  <si>
    <t>B55</t>
  </si>
  <si>
    <t>Részesedések értékesítése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</si>
  <si>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</si>
  <si>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</si>
  <si>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</si>
  <si>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</si>
  <si>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</si>
  <si>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</si>
  <si>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</si>
  <si>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</si>
  <si>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</si>
  <si>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</si>
  <si>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</si>
  <si>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</si>
  <si>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</si>
  <si>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</si>
  <si>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</si>
  <si>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</si>
  <si>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</si>
  <si>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</si>
  <si>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</si>
  <si>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</si>
  <si>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</si>
  <si>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</si>
  <si>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</si>
  <si>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</si>
  <si>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</si>
  <si>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</si>
  <si>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</si>
  <si>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</si>
  <si>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</si>
  <si>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</si>
  <si>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</si>
  <si>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</si>
  <si>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</si>
  <si>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</si>
  <si>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</si>
  <si>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</si>
  <si>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</si>
  <si>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</si>
  <si>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</si>
  <si>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</si>
  <si>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</si>
  <si>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</si>
  <si>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</si>
  <si>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</si>
  <si>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</si>
  <si>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</si>
  <si>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</si>
  <si>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</si>
  <si>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</si>
  <si>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</si>
  <si>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</si>
  <si>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</si>
  <si>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</si>
  <si>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</si>
  <si>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</si>
  <si>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</si>
  <si>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</si>
  <si>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</si>
  <si>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</si>
  <si>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</si>
  <si>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</si>
  <si>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</si>
  <si>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</si>
  <si>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</si>
  <si>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</si>
  <si>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</si>
  <si>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</si>
  <si>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</si>
  <si>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</si>
  <si>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</si>
  <si>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</si>
  <si>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</si>
  <si>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</si>
  <si>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</si>
  <si>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</si>
  <si>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</si>
  <si>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</si>
  <si>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</si>
  <si>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</si>
  <si>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</si>
  <si>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</si>
  <si>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</si>
  <si>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</si>
  <si>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</si>
  <si>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</si>
  <si>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</si>
  <si>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</si>
  <si>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</si>
  <si>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</si>
  <si>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</si>
  <si>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</si>
  <si>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</si>
  <si>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</si>
  <si>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</si>
  <si>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</si>
  <si>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</si>
  <si>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</si>
  <si>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</si>
  <si>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</si>
  <si>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</si>
  <si>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</si>
  <si>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</si>
  <si>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</si>
  <si>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</si>
  <si>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</si>
  <si>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</si>
  <si>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</si>
  <si>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</si>
  <si>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</si>
  <si>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</si>
  <si>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</si>
  <si>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</si>
  <si>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</si>
  <si>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</si>
  <si>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</si>
  <si>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</si>
  <si>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</si>
  <si>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</si>
  <si>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</si>
  <si>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>Informatikai eszközök felújítása</t>
  </si>
  <si>
    <t>Felújítási célú előzetesen felszámított általános forgalmi adó</t>
  </si>
  <si>
    <t>Ingatlanok felújítása</t>
  </si>
  <si>
    <t>Részesedések beszerzése</t>
  </si>
  <si>
    <t>Egyéb tárgyi eszközök beszerzése, létesítése</t>
  </si>
  <si>
    <t>Informatikai eszközök beszerzése, létesítése</t>
  </si>
  <si>
    <t>Immateriális javak beszerzése, létesítése</t>
  </si>
  <si>
    <t>Tartalékok</t>
  </si>
  <si>
    <t>Egyéb működési célú támogatások államháztartáson kívülre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</si>
  <si>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</si>
  <si>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</si>
  <si>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</si>
  <si>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</si>
  <si>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</si>
  <si>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</si>
  <si>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</si>
  <si>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</si>
  <si>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</si>
  <si>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</si>
  <si>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</si>
  <si>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</si>
  <si>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</si>
  <si>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</si>
  <si>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</si>
  <si>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</si>
  <si>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</si>
  <si>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</si>
  <si>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</si>
  <si>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</si>
  <si>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</si>
  <si>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>Kiküldetések kiadásai</t>
  </si>
  <si>
    <t>Egyéb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</si>
  <si>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</si>
  <si>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</si>
  <si>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</si>
  <si>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</si>
  <si>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</si>
  <si>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</si>
  <si>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</si>
  <si>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>Üzemeltetési anyagok beszerzése</t>
  </si>
  <si>
    <t>Szakmai anyagok beszerzése</t>
  </si>
  <si>
    <t>Munkavégzésre irányuló egyéb jogviszonyban nem saját foglalkoztatottnak fizetett juttatások</t>
  </si>
  <si>
    <t>Választott tisztségviselők juttatásai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</si>
  <si>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</si>
  <si>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</si>
  <si>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</si>
  <si>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</si>
  <si>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</si>
  <si>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</si>
  <si>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Béren kívüli juttatások</t>
  </si>
  <si>
    <t>Működési célú támogatások államháztartáson belülről</t>
  </si>
  <si>
    <t>Felhalmozási célú támogatások államháztartáson belülről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</si>
  <si>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</si>
  <si>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</si>
  <si>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</si>
  <si>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</si>
  <si>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</si>
  <si>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</si>
  <si>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</si>
  <si>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</si>
  <si>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</si>
  <si>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</si>
  <si>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</si>
  <si>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</si>
  <si>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</si>
  <si>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</si>
  <si>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</si>
  <si>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</si>
  <si>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</si>
  <si>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</si>
  <si>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</si>
  <si>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</si>
  <si>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</si>
  <si>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</si>
  <si>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</si>
  <si>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</si>
  <si>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</si>
  <si>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</si>
  <si>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</si>
  <si>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</si>
  <si>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</si>
  <si>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Bevételek összesen (=08+09)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</si>
  <si>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</si>
  <si>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</si>
  <si>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</si>
  <si>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</si>
  <si>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</si>
  <si>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</si>
  <si>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</si>
  <si>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</si>
  <si>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</si>
  <si>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</si>
  <si>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</si>
  <si>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</si>
  <si>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Bruttó ö.</t>
  </si>
  <si>
    <t>Ig. tám.</t>
  </si>
  <si>
    <t>Önrész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</si>
  <si>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</si>
  <si>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</si>
  <si>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</si>
  <si>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</si>
  <si>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</si>
  <si>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</si>
  <si>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</si>
  <si>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>Bevételek összesen</t>
  </si>
  <si>
    <t>Kiadás összesen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</si>
  <si>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</si>
  <si>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</si>
  <si>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</si>
  <si>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</si>
  <si>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</si>
  <si>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</si>
  <si>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</si>
  <si>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</si>
  <si>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</si>
  <si>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</si>
  <si>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</si>
  <si>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</si>
  <si>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</si>
  <si>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</si>
  <si>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</si>
  <si>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</si>
  <si>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</si>
  <si>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</si>
  <si>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</si>
  <si>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</si>
  <si>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</si>
  <si>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</si>
  <si>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</si>
  <si>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</si>
  <si>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</si>
  <si>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</si>
  <si>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</si>
  <si>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</si>
  <si>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</si>
  <si>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</si>
  <si>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</si>
  <si>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</si>
  <si>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</si>
  <si>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</si>
  <si>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</si>
  <si>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</si>
  <si>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</si>
  <si>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</si>
  <si>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</si>
  <si>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</si>
  <si>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</si>
  <si>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</si>
  <si>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</si>
  <si>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</si>
  <si>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</si>
  <si>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</si>
  <si>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</si>
  <si>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</si>
  <si>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</si>
  <si>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</si>
  <si>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</si>
  <si>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</si>
  <si>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</si>
  <si>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</si>
  <si>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</si>
  <si>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</si>
  <si>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</si>
  <si>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</si>
  <si>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</si>
  <si>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</si>
  <si>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</si>
  <si>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</si>
  <si>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</si>
  <si>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</si>
  <si>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</si>
  <si>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</si>
  <si>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</si>
  <si>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</si>
  <si>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</si>
  <si>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</si>
  <si>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</si>
  <si>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</si>
  <si>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</si>
  <si>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</si>
  <si>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</si>
  <si>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</si>
  <si>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</si>
  <si>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</si>
  <si>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</si>
  <si>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</si>
  <si>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</si>
  <si>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</si>
  <si>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</si>
  <si>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</si>
  <si>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</si>
  <si>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</si>
  <si>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</si>
  <si>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</si>
  <si>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</si>
  <si>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</si>
  <si>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</si>
  <si>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</si>
  <si>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</si>
  <si>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</si>
  <si>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</si>
  <si>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</si>
  <si>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</si>
  <si>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</si>
  <si>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</si>
  <si>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</si>
  <si>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</si>
  <si>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</si>
  <si>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</si>
  <si>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</si>
  <si>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</si>
  <si>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</si>
  <si>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</si>
  <si>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</si>
  <si>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</si>
  <si>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</si>
  <si>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</si>
  <si>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</si>
  <si>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</si>
  <si>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</si>
  <si>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</si>
  <si>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</si>
  <si>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</si>
  <si>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</si>
  <si>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</si>
  <si>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</si>
  <si>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</si>
  <si>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</si>
  <si>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</si>
  <si>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</si>
  <si>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</si>
  <si>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</si>
  <si>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</si>
  <si>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</si>
  <si>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</si>
  <si>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</si>
  <si>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</si>
  <si>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</si>
  <si>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</si>
  <si>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</si>
  <si>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</si>
  <si>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</si>
  <si>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</si>
  <si>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</si>
  <si>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</si>
  <si>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</si>
  <si>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</si>
  <si>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</si>
  <si>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</si>
  <si>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</si>
  <si>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</si>
  <si>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</si>
  <si>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</si>
  <si>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</si>
  <si>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</si>
  <si>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</si>
  <si>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</si>
  <si>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</si>
  <si>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</si>
  <si>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</si>
  <si>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</si>
  <si>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</si>
  <si>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</si>
  <si>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</si>
  <si>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</si>
  <si>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</si>
  <si>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</si>
  <si>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</si>
  <si>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</si>
  <si>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</si>
  <si>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</si>
  <si>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</si>
  <si>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</si>
  <si>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</si>
  <si>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</si>
  <si>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</si>
  <si>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</si>
  <si>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</si>
  <si>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</si>
  <si>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</si>
  <si>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</si>
  <si>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</si>
  <si>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</si>
  <si>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</si>
  <si>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</si>
  <si>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</si>
  <si>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</si>
  <si>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</si>
  <si>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</si>
  <si>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</si>
  <si>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</si>
  <si>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</si>
  <si>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</si>
  <si>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</si>
  <si>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</si>
  <si>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</si>
  <si>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</si>
  <si>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</si>
  <si>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</si>
  <si>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</si>
  <si>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</si>
  <si>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</si>
  <si>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</si>
  <si>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</si>
  <si>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</si>
  <si>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</si>
  <si>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</si>
  <si>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</si>
  <si>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</si>
  <si>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</si>
  <si>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</si>
  <si>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</si>
  <si>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</si>
  <si>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</si>
  <si>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</si>
  <si>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</si>
  <si>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</si>
  <si>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</si>
  <si>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</si>
  <si>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</si>
  <si>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</si>
  <si>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</si>
  <si>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</si>
  <si>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</si>
  <si>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</si>
  <si>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</si>
  <si>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</si>
  <si>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</si>
  <si>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</si>
  <si>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</si>
  <si>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</si>
  <si>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</si>
  <si>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</si>
  <si>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</si>
  <si>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</si>
  <si>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</si>
  <si>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</si>
  <si>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</si>
  <si>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</si>
  <si>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</si>
  <si>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</si>
  <si>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</si>
  <si>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</si>
  <si>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</si>
  <si>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</si>
  <si>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</si>
  <si>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</si>
  <si>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</si>
  <si>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</si>
  <si>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</si>
  <si>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</si>
  <si>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</si>
  <si>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</si>
  <si>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</si>
  <si>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</si>
  <si>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</si>
  <si>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</si>
  <si>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</si>
  <si>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</si>
  <si>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</si>
  <si>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</si>
  <si>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</si>
  <si>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</si>
  <si>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</si>
  <si>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</si>
  <si>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</si>
  <si>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</si>
  <si>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</si>
  <si>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</si>
  <si>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</si>
  <si>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</si>
  <si>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</si>
  <si>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</si>
  <si>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</si>
  <si>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</si>
  <si>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</si>
  <si>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</si>
  <si>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</si>
  <si>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</si>
  <si>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</si>
  <si>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</si>
  <si>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</si>
  <si>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</si>
  <si>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</si>
  <si>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</si>
  <si>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</si>
  <si>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</si>
  <si>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</si>
  <si>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</si>
  <si>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</si>
  <si>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</si>
  <si>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</si>
  <si>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</si>
  <si>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</si>
  <si>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</si>
  <si>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</si>
  <si>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</si>
  <si>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</si>
  <si>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</si>
  <si>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</si>
  <si>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</si>
  <si>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</si>
  <si>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</si>
  <si>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</si>
  <si>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</si>
  <si>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</si>
  <si>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</si>
  <si>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</si>
  <si>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</si>
  <si>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</si>
  <si>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</si>
  <si>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</si>
  <si>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</si>
  <si>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</si>
  <si>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</si>
  <si>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</si>
  <si>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</si>
  <si>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</si>
  <si>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</si>
  <si>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</si>
  <si>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</si>
  <si>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</si>
  <si>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</si>
  <si>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</si>
  <si>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</si>
  <si>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</si>
  <si>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</si>
  <si>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</si>
  <si>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</si>
  <si>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</si>
  <si>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</si>
  <si>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</si>
  <si>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</si>
  <si>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</si>
  <si>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</si>
  <si>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</si>
  <si>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</si>
  <si>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</si>
  <si>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</si>
  <si>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</si>
  <si>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</si>
  <si>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</si>
  <si>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</si>
  <si>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</si>
  <si>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</si>
  <si>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</si>
  <si>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</si>
  <si>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</si>
  <si>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</si>
  <si>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</si>
  <si>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</si>
  <si>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</si>
  <si>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</si>
  <si>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</si>
  <si>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</si>
  <si>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</si>
  <si>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</si>
  <si>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</si>
  <si>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</si>
  <si>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</si>
  <si>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</si>
  <si>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</si>
  <si>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</si>
  <si>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</si>
  <si>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</si>
  <si>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</si>
  <si>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</si>
  <si>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</si>
  <si>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</si>
  <si>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</si>
  <si>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</si>
  <si>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</si>
  <si>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</si>
  <si>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</si>
  <si>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</si>
  <si>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</si>
  <si>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</si>
  <si>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</si>
  <si>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</si>
  <si>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</si>
  <si>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</si>
  <si>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</si>
  <si>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</si>
  <si>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</si>
  <si>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</si>
  <si>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</si>
  <si>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</si>
  <si>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</si>
  <si>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</si>
  <si>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</si>
  <si>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</si>
  <si>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</si>
  <si>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</si>
  <si>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</si>
  <si>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</si>
  <si>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</si>
  <si>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</si>
  <si>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</si>
  <si>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</si>
  <si>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</si>
  <si>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</si>
  <si>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</si>
  <si>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</si>
  <si>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</si>
  <si>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</si>
  <si>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</si>
  <si>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</si>
  <si>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</si>
  <si>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</si>
  <si>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</si>
  <si>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</si>
  <si>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</si>
  <si>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</si>
  <si>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</si>
  <si>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</si>
  <si>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</si>
  <si>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</si>
  <si>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</si>
  <si>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</si>
  <si>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</si>
  <si>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</si>
  <si>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</si>
  <si>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</si>
  <si>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</si>
  <si>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</si>
  <si>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</si>
  <si>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</si>
  <si>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</si>
  <si>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</si>
  <si>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</si>
  <si>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</si>
  <si>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</si>
  <si>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</si>
  <si>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</si>
  <si>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</si>
  <si>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</si>
  <si>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</si>
  <si>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</si>
  <si>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</si>
  <si>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</si>
  <si>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</si>
  <si>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</si>
  <si>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</si>
  <si>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</si>
  <si>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</si>
  <si>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</si>
  <si>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</si>
  <si>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</si>
  <si>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</si>
  <si>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</si>
  <si>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</si>
  <si>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</si>
  <si>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</si>
  <si>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</si>
  <si>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</si>
  <si>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</si>
  <si>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</si>
  <si>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</si>
  <si>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</si>
  <si>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</si>
  <si>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</si>
  <si>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</si>
  <si>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</si>
  <si>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</si>
  <si>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</si>
  <si>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</si>
  <si>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</si>
  <si>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</si>
  <si>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</si>
  <si>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</si>
  <si>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</si>
  <si>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</si>
  <si>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</si>
  <si>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</si>
  <si>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</si>
  <si>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</si>
  <si>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</si>
  <si>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</si>
  <si>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közfoglaloztatottak járuléka</t>
  </si>
  <si>
    <t>ebből: caffetéria</t>
  </si>
  <si>
    <t xml:space="preserve"> Forintban</t>
  </si>
  <si>
    <t>forintban</t>
  </si>
  <si>
    <t>2020. évre</t>
  </si>
  <si>
    <t>Költségvetési hiány, többlet (bevételek-kiadások)</t>
  </si>
  <si>
    <t>Finanszírozási hiány, többlet (bevételek-kiadások)</t>
  </si>
  <si>
    <t>ebből: A rászoruló gyermekek szünidei étkeztetésének támogatás</t>
  </si>
  <si>
    <t>összevont bevételek és kiadások kötelező, önként vállalt és államigazgatási feladatok szerinti megoszlásban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</si>
  <si>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</si>
  <si>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</si>
  <si>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</si>
  <si>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</si>
  <si>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</si>
  <si>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</si>
  <si>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</si>
  <si>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</si>
  <si>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</si>
  <si>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</si>
  <si>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</si>
  <si>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</si>
  <si>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</si>
  <si>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</si>
  <si>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</si>
  <si>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</si>
  <si>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</si>
  <si>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</si>
  <si>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</si>
  <si>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</si>
  <si>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</si>
  <si>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</si>
  <si>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</si>
  <si>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</si>
  <si>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</si>
  <si>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</si>
  <si>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</si>
  <si>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</si>
  <si>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</si>
  <si>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</si>
  <si>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</si>
  <si>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</si>
  <si>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</si>
  <si>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</si>
  <si>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</si>
  <si>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</si>
  <si>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</si>
  <si>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</si>
  <si>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</si>
  <si>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</si>
  <si>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</si>
  <si>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</si>
  <si>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</si>
  <si>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</si>
  <si>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</si>
  <si>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</si>
  <si>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</si>
  <si>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</si>
  <si>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</si>
  <si>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</si>
  <si>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</si>
  <si>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</si>
  <si>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</si>
  <si>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</si>
  <si>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</si>
  <si>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</si>
  <si>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</si>
  <si>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</si>
  <si>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</si>
  <si>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</si>
  <si>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</si>
  <si>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</si>
  <si>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</si>
  <si>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</si>
  <si>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</si>
  <si>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</si>
  <si>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</si>
  <si>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</si>
  <si>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</si>
  <si>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</si>
  <si>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</si>
  <si>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</si>
  <si>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</si>
  <si>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</si>
  <si>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</si>
  <si>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</si>
  <si>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</si>
  <si>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</si>
  <si>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</si>
  <si>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</si>
  <si>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</si>
  <si>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</si>
  <si>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</si>
  <si>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</si>
  <si>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</si>
  <si>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</si>
  <si>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</si>
  <si>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</si>
  <si>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</si>
  <si>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</si>
  <si>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</si>
  <si>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</si>
  <si>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</si>
  <si>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</si>
  <si>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</si>
  <si>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</si>
  <si>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</si>
  <si>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</si>
  <si>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</si>
  <si>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</si>
  <si>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</si>
  <si>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</si>
  <si>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</si>
  <si>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</si>
  <si>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</si>
  <si>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</si>
  <si>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</si>
  <si>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</si>
  <si>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</si>
  <si>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</si>
  <si>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</si>
  <si>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</si>
  <si>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</si>
  <si>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</si>
  <si>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</si>
  <si>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</si>
  <si>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</si>
  <si>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</si>
  <si>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</si>
  <si>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</si>
  <si>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</si>
  <si>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</si>
  <si>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</si>
  <si>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</si>
  <si>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</si>
  <si>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</si>
  <si>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</si>
  <si>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</si>
  <si>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</si>
  <si>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</si>
  <si>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</si>
  <si>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</si>
  <si>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</si>
  <si>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</si>
  <si>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</si>
  <si>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</si>
  <si>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</si>
  <si>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</si>
  <si>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</si>
  <si>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</si>
  <si>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</si>
  <si>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</si>
  <si>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</si>
  <si>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</si>
  <si>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</si>
  <si>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</si>
  <si>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</si>
  <si>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</si>
  <si>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</si>
  <si>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</si>
  <si>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</si>
  <si>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</si>
  <si>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</si>
  <si>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</si>
  <si>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</si>
  <si>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</si>
  <si>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</si>
  <si>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</si>
  <si>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</si>
  <si>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</si>
  <si>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</si>
  <si>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</si>
  <si>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</si>
  <si>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</si>
  <si>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</si>
  <si>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</si>
  <si>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</si>
  <si>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</si>
  <si>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</si>
  <si>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</si>
  <si>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</si>
  <si>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</si>
  <si>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</si>
  <si>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</si>
  <si>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</si>
  <si>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</si>
  <si>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</si>
  <si>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</si>
  <si>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</si>
  <si>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</si>
  <si>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</si>
  <si>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</si>
  <si>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</si>
  <si>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</si>
  <si>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</si>
  <si>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</si>
  <si>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</si>
  <si>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</si>
  <si>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</si>
  <si>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</si>
  <si>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</si>
  <si>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</si>
  <si>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</si>
  <si>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</si>
  <si>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</si>
  <si>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</si>
  <si>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</si>
  <si>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</si>
  <si>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</si>
  <si>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</si>
  <si>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</si>
  <si>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</si>
  <si>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</si>
  <si>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</si>
  <si>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</si>
  <si>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</si>
  <si>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</si>
  <si>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</si>
  <si>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</si>
  <si>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</si>
  <si>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</si>
  <si>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</si>
  <si>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</si>
  <si>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</si>
  <si>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</si>
  <si>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</si>
  <si>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</si>
  <si>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</si>
  <si>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</si>
  <si>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</si>
  <si>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</si>
  <si>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</si>
  <si>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</si>
  <si>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</si>
  <si>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</si>
  <si>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</si>
  <si>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</si>
  <si>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</si>
  <si>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</si>
  <si>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</si>
  <si>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</si>
  <si>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</si>
  <si>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</si>
  <si>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</si>
  <si>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</si>
  <si>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</si>
  <si>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</si>
  <si>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</si>
  <si>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</si>
  <si>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</si>
  <si>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</si>
  <si>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</si>
  <si>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</si>
  <si>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</si>
  <si>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</si>
  <si>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</si>
  <si>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</si>
  <si>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</si>
  <si>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</si>
  <si>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</si>
  <si>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</si>
  <si>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</si>
  <si>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</si>
  <si>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</si>
  <si>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</si>
  <si>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</si>
  <si>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</si>
  <si>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</si>
  <si>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</si>
  <si>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</si>
  <si>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</si>
  <si>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</si>
  <si>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</si>
  <si>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</si>
  <si>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</si>
  <si>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</si>
  <si>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</si>
  <si>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</si>
  <si>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</si>
  <si>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</si>
  <si>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</si>
  <si>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</si>
  <si>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</si>
  <si>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</si>
  <si>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</si>
  <si>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</si>
  <si>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</si>
  <si>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</si>
  <si>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</si>
  <si>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</si>
  <si>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</si>
  <si>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</si>
  <si>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</si>
  <si>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</si>
  <si>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</si>
  <si>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</si>
  <si>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</si>
  <si>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</si>
  <si>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</si>
  <si>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</si>
  <si>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</si>
  <si>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</si>
  <si>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</si>
  <si>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</si>
  <si>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</si>
  <si>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</si>
  <si>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</si>
  <si>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</si>
  <si>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</si>
  <si>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</si>
  <si>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</si>
  <si>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</si>
  <si>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</si>
  <si>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</si>
  <si>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</si>
  <si>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</si>
  <si>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</si>
  <si>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</si>
  <si>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</si>
  <si>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</si>
  <si>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</si>
  <si>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</si>
  <si>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</si>
  <si>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</si>
  <si>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</si>
  <si>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</si>
  <si>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</si>
  <si>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</si>
  <si>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</si>
  <si>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</si>
  <si>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</si>
  <si>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</si>
  <si>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</si>
  <si>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</si>
  <si>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</si>
  <si>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</si>
  <si>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</si>
  <si>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</si>
  <si>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</si>
  <si>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</si>
  <si>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</si>
  <si>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Összesen:</t>
  </si>
  <si>
    <t>B411</t>
  </si>
  <si>
    <t>B815</t>
  </si>
  <si>
    <t>B819</t>
  </si>
  <si>
    <t>B825</t>
  </si>
  <si>
    <t>B84</t>
  </si>
  <si>
    <t>K513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</si>
  <si>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</si>
  <si>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</si>
  <si>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</si>
  <si>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</si>
  <si>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</si>
  <si>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</si>
  <si>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</si>
  <si>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</si>
  <si>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</si>
  <si>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</si>
  <si>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</si>
  <si>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</si>
  <si>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</si>
  <si>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</si>
  <si>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</si>
  <si>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</si>
  <si>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</si>
  <si>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</si>
  <si>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Teljes munkaidőben foglalkoztatott (napi 8 órában foglalkoztatott)</t>
  </si>
  <si>
    <t>Települési önkormányzatok egyes köznevelési feladatainak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</si>
  <si>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</si>
  <si>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</si>
  <si>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</si>
  <si>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</si>
  <si>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</si>
  <si>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</si>
  <si>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</si>
  <si>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</si>
  <si>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</si>
  <si>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</si>
  <si>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</si>
  <si>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</si>
  <si>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</si>
  <si>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</si>
  <si>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</si>
  <si>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</si>
  <si>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</si>
  <si>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</si>
  <si>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</si>
  <si>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</si>
  <si>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</si>
  <si>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>Bérhez és foglalkoztatáshoz kapcsolódó adók</t>
  </si>
  <si>
    <t>Egyéb tárgyi eszközök értékesítése</t>
  </si>
  <si>
    <t>Részesedések megszűnéséhez kapcsolódó bevételek</t>
  </si>
  <si>
    <t xml:space="preserve">Egyéb áruhasználati és szolgáltatási adók </t>
  </si>
  <si>
    <t xml:space="preserve">Fogyasztási adók </t>
  </si>
  <si>
    <t xml:space="preserve">Egyéb közhatalmi bevételek 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</si>
  <si>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</si>
  <si>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</si>
  <si>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</si>
  <si>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</si>
  <si>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</si>
  <si>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</si>
  <si>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</si>
  <si>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</si>
  <si>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</si>
  <si>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</si>
  <si>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</si>
  <si>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</si>
  <si>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</si>
  <si>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</si>
  <si>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</si>
  <si>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</si>
  <si>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</si>
  <si>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>Központi, irányító szervi támogatások folyósítása</t>
  </si>
  <si>
    <t xml:space="preserve">Egyéb felhalmozási célú támogatások államháztartáson kívülre </t>
  </si>
  <si>
    <t>Biztosító által fizetett kártérítés</t>
  </si>
  <si>
    <t>Működési célú visszatérítendő támogatások, kölcsönök visszatérülése kormányoktól és más nemzetközi szervezetektől</t>
  </si>
  <si>
    <t>Ingatlanok beszerzése, létesítése</t>
  </si>
  <si>
    <t>Végkielégítés</t>
  </si>
  <si>
    <t>Jubileumi jutalom</t>
  </si>
  <si>
    <t>Ruházati költségtérítés</t>
  </si>
  <si>
    <t>Közlekedési költségtérítés</t>
  </si>
  <si>
    <t>Egyéb költségtérítések</t>
  </si>
  <si>
    <t>Szociális támogatások</t>
  </si>
  <si>
    <t>Foglalkoztatottak személyi juttatásai (=01+…+13)</t>
  </si>
  <si>
    <t>Egyéb külső személyi juttatások</t>
  </si>
  <si>
    <t>Külső személyi juttatások (=15+16+17)</t>
  </si>
  <si>
    <t>Személyi juttatások (=14+18)</t>
  </si>
  <si>
    <t>Árubeszerzés</t>
  </si>
  <si>
    <t>Készletbeszerzés (=21+22+23)</t>
  </si>
  <si>
    <t>Kommunikációs szolgáltatások (=25+26)</t>
  </si>
  <si>
    <t xml:space="preserve">Szakmai tevékenységet segítő szolgáltatások </t>
  </si>
  <si>
    <t>Szolgáltatási kiadások (=28+…+34)</t>
  </si>
  <si>
    <t>Reklám- és propagandakiadások</t>
  </si>
  <si>
    <t>Kiküldetések, reklám- és propagandakiadások (=36+37)</t>
  </si>
  <si>
    <t>Különféle befizetések és egyéb dologi kiadások (=39+…+43)</t>
  </si>
  <si>
    <t>Dologi kiadások (=24+27+35+38+44)</t>
  </si>
  <si>
    <t>Ellátottak pénzbeli juttatásai (=46+...+53)</t>
  </si>
  <si>
    <t>A helyi önkormányzatok előző évi elszámolásából származó kiadások</t>
  </si>
  <si>
    <t>A helyi önkormányzatok törvényi előíráson alapuló befizetései</t>
  </si>
  <si>
    <t>Egyéb elvonások, befizetések</t>
  </si>
  <si>
    <t>Elvonások és befizetések (=56+57+58)</t>
  </si>
  <si>
    <t>Kamattámogatások</t>
  </si>
  <si>
    <t>Működési célú támogatások az Európai Uniónak</t>
  </si>
  <si>
    <t>Egyéb működési célú kiadások (=55+59+…+70)</t>
  </si>
  <si>
    <t>Meglévő részesedések növeléséhez kapcsolódó kiadások</t>
  </si>
  <si>
    <t>Beruházási célú előzetesen felszámított általános forgalmi adó</t>
  </si>
  <si>
    <t>Beruházások (=72+…+78)</t>
  </si>
  <si>
    <t xml:space="preserve">Egyéb tárgyi eszközök felújítása </t>
  </si>
  <si>
    <t>Felújítások (=80+...+83)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</si>
  <si>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</si>
  <si>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</si>
  <si>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</si>
  <si>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</si>
  <si>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</si>
  <si>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</si>
  <si>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Lakástámogatás</t>
  </si>
  <si>
    <t>Felhalmozási célú támogatások az Európai Uniónak</t>
  </si>
  <si>
    <t>Egyéb felhalmozási célú kiadások (=85+…+93)</t>
  </si>
  <si>
    <t>Költségvetési kiadások (=19+20+45+54+71+79+84+94)</t>
  </si>
  <si>
    <t>Helyi önkormányzatok működésének általános támogatása</t>
  </si>
  <si>
    <t>Települési önkormányzatok szociális gyermekjóléti és gyermekétkeztetési feladatainak támogatása</t>
  </si>
  <si>
    <t>Működési célú költségvetési támogatások és kiegészítő támogatások</t>
  </si>
  <si>
    <t>Elszámolásból származó bevételek</t>
  </si>
  <si>
    <t>Önkormányzatok működési támogatásai (=01+…+06)</t>
  </si>
  <si>
    <t>Elvonások és befizetések bevételei</t>
  </si>
  <si>
    <t>Működési célú garancia- és kezességvállalásból származó megtérülések államháztartáson belülről</t>
  </si>
  <si>
    <t>Működési célú támogatások államháztartáson belülről (=07+…+12)</t>
  </si>
  <si>
    <t>Felhalmozási célú önkormányzati támogatások</t>
  </si>
  <si>
    <t>Felhalmozási célú támogatások államháztartáson belülről (=14+…+18)</t>
  </si>
  <si>
    <t>Magánszemélyek jövedelemadói</t>
  </si>
  <si>
    <t xml:space="preserve">Társaságok jövedelemadói </t>
  </si>
  <si>
    <t>Jövedelemadók (=20+21)</t>
  </si>
  <si>
    <t>Szociális hozzájárulási adó és járulékok</t>
  </si>
  <si>
    <t xml:space="preserve">Vagyoni tipusú adók </t>
  </si>
  <si>
    <t xml:space="preserve">Értékesítési és forgalmi adók </t>
  </si>
  <si>
    <t xml:space="preserve">Pénzügyi monopóliumok nyereségét terhelő adók </t>
  </si>
  <si>
    <t>Gépjárműadók</t>
  </si>
  <si>
    <t xml:space="preserve">Termékek és szolgáltatások adói (=26+…+30) </t>
  </si>
  <si>
    <t>Közhatalmi bevételek (=22+...+25+31+32)</t>
  </si>
  <si>
    <t>Készletértékesítés ellenértéke</t>
  </si>
  <si>
    <t>Ellátási díjak</t>
  </si>
  <si>
    <t>Kiszámlázott általános forgalmi adó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</si>
  <si>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</si>
  <si>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</si>
  <si>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</si>
  <si>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</si>
  <si>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</si>
  <si>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</si>
  <si>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</si>
  <si>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</si>
  <si>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</si>
  <si>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</si>
  <si>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>Működési bevételek (=34+…+40+43+46+...+48)</t>
  </si>
  <si>
    <t>Felhalmozási bevételek (=50+…+54)</t>
  </si>
  <si>
    <t>Működési célú visszatérítendő támogatások, kölcsönök visszatérülése az Európai Uniótól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</si>
  <si>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</si>
  <si>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</si>
  <si>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(=56+…+60)</t>
  </si>
  <si>
    <t>Felhalmozási célú garancia- és kezességvállalásból származó megtérülések államháztartáson kívülről</t>
  </si>
  <si>
    <t>Felhalmozási célú visszatérítendő támogatások, kölcsönök visszatérülése az Európai Uniótól</t>
  </si>
  <si>
    <t>Felhalmozási célú visszatérítendő támogatások, kölcsönök visszatérülése kormányoktól és más nemzetközi szervezetektől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</si>
  <si>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</si>
  <si>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</si>
  <si>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(=62+…+66)</t>
  </si>
  <si>
    <t>Költségvetési bevételek (=13+19+33+49+55+61+67)</t>
  </si>
  <si>
    <t>Hosszú lejáratú hitelek, kölcsönök felvétele pénzügyi vállalkozástól</t>
  </si>
  <si>
    <t>Likviditási célú hitelek, kölcsönök felvétele pénzügyi vállalkozástól</t>
  </si>
  <si>
    <t>Rövid lejáratú hitelek, kölcsönök felvétele pénzügyi vállalkozástól</t>
  </si>
  <si>
    <t>Hitel-, kölcsönfelvétel pénzügyi vállalkozástól (=01+02+03)</t>
  </si>
  <si>
    <t>Forgatási célú belföldi értékpapírok beváltása, értékesítése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</si>
  <si>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</si>
  <si>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</si>
  <si>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</si>
  <si>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</si>
  <si>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</si>
  <si>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</si>
  <si>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</si>
  <si>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</si>
  <si>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</si>
  <si>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</si>
  <si>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Lekötött bankbetétek megszüntetése</t>
  </si>
  <si>
    <t>Központi költségvetés sajátos finanszírozási bevételei</t>
  </si>
  <si>
    <t>Hosszú lejáratú tulajdonosi kölcsönök bevételei</t>
  </si>
  <si>
    <t>Rövid lejáratú tulajdonosi kölcsönök bevételei</t>
  </si>
  <si>
    <t>Tulajdonosi kölcsönök bevételei (=18+19)</t>
  </si>
  <si>
    <t>Belföldi finanszírozás bevételei (=04+09+12+…+17+20)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</si>
  <si>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</si>
  <si>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</si>
  <si>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</si>
  <si>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Hitelek, kölcsönök felvétele külföldi kormányoktól és nemzetközi szervezetektől</t>
  </si>
  <si>
    <t>Hitelek, kölcsönök felvétele külföldi pénzintézetektől</t>
  </si>
  <si>
    <t>Külföldi finanszírozás bevételei (=22+…+26)</t>
  </si>
  <si>
    <t>Adóssághoz nem kapcsolódó származékos ügyletek bevételei</t>
  </si>
  <si>
    <t>Váltóbevételek</t>
  </si>
  <si>
    <t>Finanszírozási bevételek (=21+27+28+29)</t>
  </si>
  <si>
    <t>Kiadások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</si>
  <si>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</si>
  <si>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</si>
  <si>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</si>
  <si>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Hitel-, kölcsöntörlesztés államháztartáson kívülre (=01+02+03)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</si>
  <si>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</si>
  <si>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</si>
  <si>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</si>
  <si>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</si>
  <si>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</si>
  <si>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</si>
  <si>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értékpapírok kiadásai (=05+…+10)</t>
  </si>
  <si>
    <t>Államháztartáson belüli megelőlegezések folyósítása</t>
  </si>
  <si>
    <t>Államháztartáson belüli megelőlegezések visszafizetése</t>
  </si>
  <si>
    <t>Pénzeszközök lekötött bankbetétként elhelyezése</t>
  </si>
  <si>
    <t>Pénzügyi lízing kiadásai</t>
  </si>
  <si>
    <t>Központi költségvetés sajátos finanszírozási kiadásai</t>
  </si>
  <si>
    <t>Hosszú lejáratú tulajdonosi kölcsönök kiadásai</t>
  </si>
  <si>
    <t>Rövid lejáratú tulajdonosi kölcsönök kiadásai</t>
  </si>
  <si>
    <t>Tulajdonosi kölcsönök kiadásai (=18+19)</t>
  </si>
  <si>
    <t>Belföldi finanszírozás kiadásai (=04+11+…+17+20)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</si>
  <si>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</si>
  <si>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</si>
  <si>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</si>
  <si>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pénzintézeteknek</t>
  </si>
  <si>
    <t>Külföldi finanszírozás kiadásai (=22+…+26)</t>
  </si>
  <si>
    <t>Finanszírozási kiadások (=21+27+28+29)</t>
  </si>
  <si>
    <t>ebből: Település-üzemeltetéshez kapcsolódó feladatellátás támogatása</t>
  </si>
  <si>
    <t xml:space="preserve">ebből: Egyéb önkormányzati feladatok támogatása </t>
  </si>
  <si>
    <t>ebből: A települési önkormányzatok szociális feladatainak egyéb támogatása</t>
  </si>
  <si>
    <t>ebből: Internet díj</t>
  </si>
  <si>
    <t>ebből: Telefon, telefax, telex, mobíl díj</t>
  </si>
  <si>
    <t>ebből: Villamos energia</t>
  </si>
  <si>
    <t>ebből: Gázdíj</t>
  </si>
  <si>
    <t>ebből: Víz- és csatornadíj</t>
  </si>
  <si>
    <t>ebből: Egyéb működési célú támogatások bevételei államháztartáson belülről-elkülönített állami pénzalapok</t>
  </si>
  <si>
    <t>ebből: Egyéb működési célú támogatások bevételei államháztartáson belülről-társulások és költségvetési szerveik</t>
  </si>
  <si>
    <t>Összes bevétel</t>
  </si>
  <si>
    <t>B1-B8</t>
  </si>
  <si>
    <t>Bevételek-kiadások</t>
  </si>
  <si>
    <t xml:space="preserve">Eredeti előirányzat </t>
  </si>
  <si>
    <t>Költségvetési bevételek   (=01+…+07)</t>
  </si>
  <si>
    <t>Személyi juttatások összesen</t>
  </si>
  <si>
    <t>Munkaadókat terhelő járulékok és szociális hozzájárulási adó</t>
  </si>
  <si>
    <t xml:space="preserve">Egyéb működési célú kiadások </t>
  </si>
  <si>
    <t>Költségvetési kiadások</t>
  </si>
  <si>
    <t>Kötelező feladatellátás</t>
  </si>
  <si>
    <t>Önként vállalt feladat</t>
  </si>
  <si>
    <t>Államigazgatási feladat</t>
  </si>
  <si>
    <t>Költségvetési kiadások (=13+…+20)</t>
  </si>
  <si>
    <t>Európai Uniós forrásból finanszírozott támogatással megvalósoló programok, projektek bevételei, kiadásai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</si>
  <si>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</si>
  <si>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</si>
  <si>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</si>
  <si>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</si>
  <si>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</si>
  <si>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</si>
  <si>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</si>
  <si>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</si>
  <si>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</si>
  <si>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</si>
  <si>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I. Működési bevételek és kiadások</t>
  </si>
  <si>
    <t>2019. évre</t>
  </si>
  <si>
    <t>Költségvetési bevételek</t>
  </si>
  <si>
    <t xml:space="preserve">Finanszírozási bevételek </t>
  </si>
  <si>
    <t>ebből: polgármesteri illetmény támogatása</t>
  </si>
  <si>
    <t>Értékadat:  Ft</t>
  </si>
  <si>
    <t>ebből: polgármesteri</t>
  </si>
  <si>
    <t>Részmunkaidőben foglalkoztatott (napi 4 órában)</t>
  </si>
  <si>
    <t xml:space="preserve"> Ft-ban</t>
  </si>
  <si>
    <t>EFOP -1.5.2-16-2017-00030</t>
  </si>
  <si>
    <t>2021. évre</t>
  </si>
  <si>
    <t xml:space="preserve">Murga Község Önkormányzata </t>
  </si>
  <si>
    <t>ebből: 2017. évről áthúzodó bérkompenzáció</t>
  </si>
  <si>
    <t>ebből: szociális étkezés</t>
  </si>
  <si>
    <t>ebből: falugondnoki szolgálat</t>
  </si>
  <si>
    <t xml:space="preserve">ebből: Egyéb működési célú támogatások bevételei </t>
  </si>
  <si>
    <t xml:space="preserve">ebből: egyéb fejezeti kezelésű előirányzatok      </t>
  </si>
  <si>
    <t>ebből: központi ügyelet</t>
  </si>
  <si>
    <t>ebből:szociális alapellátási társulás 2017. évi elszámolása</t>
  </si>
  <si>
    <t>ebből: VÖT tagdíj</t>
  </si>
  <si>
    <t>Murga Község Önkormányzata</t>
  </si>
  <si>
    <t>Murga Község Önkormányzata  engedélyezett létszámkerete</t>
  </si>
  <si>
    <t>Murga Község Önkormányzata közfoglalkoztatási engedélyezett létszámkerete</t>
  </si>
  <si>
    <t>Murga Község Önkormányzat  középtávú terve (Áht. 29/A.§)</t>
  </si>
  <si>
    <t>Murga Község  Önkormányzat adósságot keletkeztető ügyleteiből eredő fizetési kötelezettségének bemutatása</t>
  </si>
  <si>
    <t>2019. év</t>
  </si>
  <si>
    <t>2019.év</t>
  </si>
  <si>
    <t>4 fő 3 hónapi bére= 12 hó = 1 fő</t>
  </si>
  <si>
    <t>Nyomtató könyvtárba</t>
  </si>
  <si>
    <t>Gáz grill műv.ház</t>
  </si>
  <si>
    <t>sörpad műv.ház</t>
  </si>
  <si>
    <t>szerszámok, gépek brigád</t>
  </si>
  <si>
    <t>2022. évre</t>
  </si>
  <si>
    <t>trambulin műv.ház</t>
  </si>
  <si>
    <t>előirányzat-felhasználási és likviditási ütemterv</t>
  </si>
  <si>
    <t>2. melléklet az 1/2019.(II.7.) önkormányzati rendelethez</t>
  </si>
  <si>
    <t>3. melléklet az 1/2019.(II.7.) önkormányzati rendelethez</t>
  </si>
  <si>
    <t>5. melléklet az 1/2019.(II.7.) önkormányzati rendelethez</t>
  </si>
  <si>
    <t>6. melléklet az 1/2019.(II.7.) önkormányzati rendelethez</t>
  </si>
  <si>
    <t>7. melléklet az 1/2019.(II.7.) önkormányzati rendelethez</t>
  </si>
  <si>
    <t xml:space="preserve">                                                          8. melléklet az 1/2019.(II.7.) önkormányzati rendelethez</t>
  </si>
  <si>
    <t xml:space="preserve">                                                            9. melléklet az 1/2019.(II.7.) önkormányzati rendelethez</t>
  </si>
  <si>
    <t>10. melléklet az 1/2019.(II.7.) önkormányzati rendelethez</t>
  </si>
  <si>
    <t>11. melléklet az 1/2019.(II.7.) önkormányzati rendelethez</t>
  </si>
  <si>
    <t>12. melléklet az 1/2019.(II.7.) önkormányzati rendelethez</t>
  </si>
  <si>
    <t>13. melléklet az 1/2019.(II.7.) önkormányzati rendelethez</t>
  </si>
  <si>
    <t>14. melléklet az 1/2019.(II.7.)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</si>
</sst>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E"/>
      <family val="0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" applyNumberFormat="0" applyAlignment="0" applyProtection="0"/>
    <xf numFmtId="0" fontId="5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6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0" borderId="7" applyNumberFormat="0" applyFont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8" applyNumberFormat="0" applyAlignment="0" applyProtection="0"/>
    <xf numFmtId="0" fontId="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7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27" borderId="0" applyNumberFormat="0" applyBorder="0" applyAlignment="0" applyProtection="0"/>
    <xf numFmtId="0" fontId="72" fillId="28" borderId="0" applyNumberFormat="0" applyBorder="0" applyAlignment="0" applyProtection="0"/>
    <xf numFmtId="0" fontId="73" fillId="26" borderId="1" applyNumberFormat="0" applyAlignment="0" applyProtection="0"/>
    <xf numFmtId="9" fontId="1" fillId="0" borderId="0" applyFont="0" applyFill="0" applyBorder="0" applyAlignment="0" applyProtection="0"/>
  </cellStyleXfs>
  <cellXfs count="472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/>
    </xf>
    <xf numFmtId="0" fontId="16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29" borderId="10" xfId="0" applyNumberFormat="1" applyFont="1" applyFill="1" applyBorder="1" applyAlignment="1">
      <alignment vertical="center"/>
    </xf>
    <xf numFmtId="0" fontId="13" fillId="29" borderId="0" xfId="0" applyFont="1" applyFill="1" applyAlignment="1">
      <alignment/>
    </xf>
    <xf numFmtId="0" fontId="7" fillId="26" borderId="11" xfId="0" applyFont="1" applyFill="1" applyBorder="1" applyAlignment="1">
      <alignment horizontal="left" vertical="center"/>
    </xf>
    <xf numFmtId="0" fontId="7" fillId="26" borderId="12" xfId="0" applyFont="1" applyFill="1" applyBorder="1" applyAlignment="1">
      <alignment horizontal="left" vertical="center"/>
    </xf>
    <xf numFmtId="0" fontId="7" fillId="26" borderId="13" xfId="0" applyFont="1" applyFill="1" applyBorder="1" applyAlignment="1">
      <alignment horizontal="left" vertical="center"/>
    </xf>
    <xf numFmtId="0" fontId="20" fillId="26" borderId="11" xfId="0" applyFont="1" applyFill="1" applyBorder="1" applyAlignment="1">
      <alignment horizontal="left" vertical="center" wrapText="1"/>
    </xf>
    <xf numFmtId="0" fontId="20" fillId="26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9" fillId="0" borderId="11" xfId="0" applyFont="1" applyBorder="1" applyAlignment="1">
      <alignment horizontal="center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177" fontId="7" fillId="26" borderId="10" xfId="0" applyNumberFormat="1" applyFont="1" applyFill="1" applyBorder="1" applyAlignment="1">
      <alignment horizontal="center" vertical="center"/>
    </xf>
    <xf numFmtId="0" fontId="12" fillId="0" borderId="0" xfId="56" applyFont="1" applyFill="1">
      <alignment/>
      <protection/>
    </xf>
    <xf numFmtId="0" fontId="12" fillId="0" borderId="0" xfId="56" applyFont="1" applyFill="1" applyBorder="1">
      <alignment/>
      <protection/>
    </xf>
    <xf numFmtId="0" fontId="13" fillId="0" borderId="0" xfId="56" applyFont="1" applyFill="1">
      <alignment/>
      <protection/>
    </xf>
    <xf numFmtId="173" fontId="12" fillId="0" borderId="10" xfId="56" applyNumberFormat="1" applyFont="1" applyFill="1" applyBorder="1" applyAlignment="1" quotePrefix="1">
      <alignment horizontal="center" vertical="center"/>
      <protection/>
    </xf>
    <xf numFmtId="0" fontId="12" fillId="0" borderId="10" xfId="56" applyFont="1" applyFill="1" applyBorder="1" applyAlignment="1">
      <alignment vertical="center"/>
      <protection/>
    </xf>
    <xf numFmtId="0" fontId="12" fillId="0" borderId="10" xfId="56" applyNumberFormat="1" applyFont="1" applyFill="1" applyBorder="1" applyAlignment="1">
      <alignment vertical="center"/>
      <protection/>
    </xf>
    <xf numFmtId="3" fontId="12" fillId="0" borderId="10" xfId="56" applyNumberFormat="1" applyFont="1" applyFill="1" applyBorder="1" applyAlignment="1">
      <alignment horizontal="right" vertical="center"/>
      <protection/>
    </xf>
    <xf numFmtId="174" fontId="12" fillId="0" borderId="10" xfId="56" applyNumberFormat="1" applyFont="1" applyFill="1" applyBorder="1" applyAlignment="1">
      <alignment vertical="center"/>
      <protection/>
    </xf>
    <xf numFmtId="0" fontId="12" fillId="0" borderId="10" xfId="56" applyFont="1" applyFill="1" applyBorder="1" applyAlignment="1">
      <alignment vertical="center" wrapText="1"/>
      <protection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left" vertical="center"/>
      <protection/>
    </xf>
    <xf numFmtId="173" fontId="13" fillId="0" borderId="10" xfId="56" applyNumberFormat="1" applyFont="1" applyFill="1" applyBorder="1" applyAlignment="1" quotePrefix="1">
      <alignment horizontal="center" vertical="center"/>
      <protection/>
    </xf>
    <xf numFmtId="0" fontId="13" fillId="0" borderId="10" xfId="56" applyFont="1" applyFill="1" applyBorder="1" applyAlignment="1">
      <alignment vertical="center" wrapText="1"/>
      <protection/>
    </xf>
    <xf numFmtId="174" fontId="13" fillId="0" borderId="10" xfId="56" applyNumberFormat="1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12" fillId="29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29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vertical="center"/>
      <protection/>
    </xf>
    <xf numFmtId="175" fontId="12" fillId="0" borderId="10" xfId="56" applyNumberFormat="1" applyFont="1" applyFill="1" applyBorder="1" applyAlignment="1">
      <alignment horizontal="left" vertical="center"/>
      <protection/>
    </xf>
    <xf numFmtId="0" fontId="13" fillId="0" borderId="1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 quotePrefix="1">
      <alignment horizontal="center" vertical="center"/>
      <protection/>
    </xf>
    <xf numFmtId="0" fontId="13" fillId="0" borderId="10" xfId="56" applyFont="1" applyFill="1" applyBorder="1" applyAlignment="1" quotePrefix="1">
      <alignment horizontal="center" vertical="center"/>
      <protection/>
    </xf>
    <xf numFmtId="0" fontId="12" fillId="0" borderId="0" xfId="56" applyFont="1" applyFill="1" applyAlignment="1">
      <alignment horizontal="left"/>
      <protection/>
    </xf>
    <xf numFmtId="0" fontId="13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0" fontId="7" fillId="0" borderId="10" xfId="56" applyFont="1" applyFill="1" applyBorder="1" applyAlignment="1">
      <alignment horizontal="left" vertical="center"/>
      <protection/>
    </xf>
    <xf numFmtId="0" fontId="12" fillId="0" borderId="14" xfId="56" applyFont="1" applyFill="1" applyBorder="1" applyAlignment="1" quotePrefix="1">
      <alignment horizontal="center" vertical="center"/>
      <protection/>
    </xf>
    <xf numFmtId="0" fontId="6" fillId="0" borderId="14" xfId="56" applyFont="1" applyFill="1" applyBorder="1" applyAlignment="1">
      <alignment horizontal="left" vertical="center"/>
      <protection/>
    </xf>
    <xf numFmtId="0" fontId="12" fillId="0" borderId="14" xfId="56" applyFont="1" applyFill="1" applyBorder="1" applyAlignment="1">
      <alignment horizontal="left" vertical="center" wrapText="1"/>
      <protection/>
    </xf>
    <xf numFmtId="0" fontId="13" fillId="0" borderId="15" xfId="56" applyFont="1" applyFill="1" applyBorder="1" applyAlignment="1" quotePrefix="1">
      <alignment horizontal="center" vertical="center"/>
      <protection/>
    </xf>
    <xf numFmtId="0" fontId="7" fillId="0" borderId="15" xfId="56" applyFont="1" applyFill="1" applyBorder="1" applyAlignment="1">
      <alignment horizontal="left" vertical="center" wrapText="1"/>
      <protection/>
    </xf>
    <xf numFmtId="0" fontId="13" fillId="0" borderId="15" xfId="56" applyFont="1" applyFill="1" applyBorder="1" applyAlignment="1">
      <alignment horizontal="left" vertical="center"/>
      <protection/>
    </xf>
    <xf numFmtId="0" fontId="6" fillId="0" borderId="14" xfId="56" applyFont="1" applyFill="1" applyBorder="1" applyAlignment="1">
      <alignment horizontal="left" vertical="center" wrapText="1"/>
      <protection/>
    </xf>
    <xf numFmtId="173" fontId="13" fillId="0" borderId="15" xfId="56" applyNumberFormat="1" applyFont="1" applyFill="1" applyBorder="1" applyAlignment="1" quotePrefix="1">
      <alignment horizontal="center" vertical="center"/>
      <protection/>
    </xf>
    <xf numFmtId="174" fontId="13" fillId="0" borderId="15" xfId="56" applyNumberFormat="1" applyFont="1" applyFill="1" applyBorder="1" applyAlignment="1">
      <alignment vertical="center"/>
      <protection/>
    </xf>
    <xf numFmtId="3" fontId="6" fillId="4" borderId="10" xfId="58" applyNumberFormat="1" applyFont="1" applyFill="1" applyBorder="1" applyAlignment="1">
      <alignment horizontal="right" vertical="center" wrapText="1"/>
      <protection/>
    </xf>
    <xf numFmtId="3" fontId="6" fillId="4" borderId="15" xfId="58" applyNumberFormat="1" applyFont="1" applyFill="1" applyBorder="1" applyAlignment="1">
      <alignment horizontal="right" vertical="center" wrapText="1"/>
      <protection/>
    </xf>
    <xf numFmtId="3" fontId="12" fillId="0" borderId="10" xfId="56" applyNumberFormat="1" applyFont="1" applyFill="1" applyBorder="1" applyAlignment="1">
      <alignment vertical="center"/>
      <protection/>
    </xf>
    <xf numFmtId="0" fontId="12" fillId="0" borderId="10" xfId="56" applyFont="1" applyFill="1" applyBorder="1" applyAlignment="1" quotePrefix="1">
      <alignment vertical="center"/>
      <protection/>
    </xf>
    <xf numFmtId="3" fontId="6" fillId="4" borderId="10" xfId="58" applyNumberFormat="1" applyFont="1" applyFill="1" applyBorder="1" applyAlignment="1">
      <alignment vertical="center" wrapText="1"/>
      <protection/>
    </xf>
    <xf numFmtId="3" fontId="6" fillId="4" borderId="15" xfId="58" applyNumberFormat="1" applyFont="1" applyFill="1" applyBorder="1" applyAlignment="1">
      <alignment vertical="center" wrapText="1"/>
      <protection/>
    </xf>
    <xf numFmtId="0" fontId="12" fillId="0" borderId="14" xfId="56" applyFont="1" applyFill="1" applyBorder="1" applyAlignment="1">
      <alignment vertical="center"/>
      <protection/>
    </xf>
    <xf numFmtId="3" fontId="13" fillId="0" borderId="11" xfId="56" applyNumberFormat="1" applyFont="1" applyFill="1" applyBorder="1" applyAlignment="1">
      <alignment vertical="center"/>
      <protection/>
    </xf>
    <xf numFmtId="0" fontId="13" fillId="0" borderId="14" xfId="56" applyFont="1" applyFill="1" applyBorder="1" applyAlignment="1">
      <alignment vertical="center"/>
      <protection/>
    </xf>
    <xf numFmtId="0" fontId="13" fillId="0" borderId="10" xfId="56" applyFont="1" applyFill="1" applyBorder="1" applyAlignment="1">
      <alignment vertical="center"/>
      <protection/>
    </xf>
    <xf numFmtId="0" fontId="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3" fontId="13" fillId="0" borderId="10" xfId="56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12" fillId="0" borderId="10" xfId="56" applyNumberFormat="1" applyFont="1" applyFill="1" applyBorder="1" applyAlignment="1" quotePrefix="1">
      <alignment vertical="center"/>
      <protection/>
    </xf>
    <xf numFmtId="0" fontId="0" fillId="0" borderId="0" xfId="0" applyAlignment="1">
      <alignment/>
    </xf>
    <xf numFmtId="3" fontId="6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6" fillId="0" borderId="10" xfId="0" applyFont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top" wrapText="1"/>
    </xf>
    <xf numFmtId="0" fontId="9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 vertical="top" wrapText="1"/>
    </xf>
    <xf numFmtId="3" fontId="9" fillId="26" borderId="10" xfId="0" applyNumberFormat="1" applyFont="1" applyFill="1" applyBorder="1" applyAlignment="1">
      <alignment/>
    </xf>
    <xf numFmtId="3" fontId="6" fillId="29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7" fillId="0" borderId="0" xfId="60" applyFont="1" applyAlignment="1">
      <alignment/>
      <protection/>
    </xf>
    <xf numFmtId="0" fontId="27" fillId="29" borderId="16" xfId="60" applyFont="1" applyFill="1" applyBorder="1" applyAlignment="1">
      <alignment/>
      <protection/>
    </xf>
    <xf numFmtId="0" fontId="29" fillId="29" borderId="0" xfId="60" applyFont="1" applyFill="1" applyBorder="1" applyAlignment="1">
      <alignment/>
      <protection/>
    </xf>
    <xf numFmtId="3" fontId="30" fillId="29" borderId="0" xfId="60" applyNumberFormat="1" applyFont="1" applyFill="1" applyBorder="1" applyAlignment="1">
      <alignment/>
      <protection/>
    </xf>
    <xf numFmtId="3" fontId="31" fillId="29" borderId="0" xfId="60" applyNumberFormat="1" applyFont="1" applyFill="1" applyBorder="1" applyAlignment="1">
      <alignment/>
      <protection/>
    </xf>
    <xf numFmtId="3" fontId="29" fillId="29" borderId="17" xfId="59" applyNumberFormat="1" applyFont="1" applyFill="1" applyBorder="1" applyAlignment="1">
      <alignment horizontal="center" vertical="center" wrapText="1"/>
      <protection/>
    </xf>
    <xf numFmtId="3" fontId="29" fillId="29" borderId="18" xfId="59" applyNumberFormat="1" applyFont="1" applyFill="1" applyBorder="1" applyAlignment="1">
      <alignment horizontal="center" vertical="center" wrapText="1"/>
      <protection/>
    </xf>
    <xf numFmtId="3" fontId="29" fillId="29" borderId="19" xfId="59" applyNumberFormat="1" applyFont="1" applyFill="1" applyBorder="1" applyAlignment="1">
      <alignment horizontal="center" vertical="center" wrapText="1"/>
      <protection/>
    </xf>
    <xf numFmtId="0" fontId="32" fillId="0" borderId="0" xfId="60" applyFont="1" applyAlignment="1">
      <alignment horizontal="center" vertical="center"/>
      <protection/>
    </xf>
    <xf numFmtId="0" fontId="33" fillId="0" borderId="20" xfId="57" applyFont="1" applyFill="1" applyBorder="1" applyAlignment="1">
      <alignment vertical="center"/>
      <protection/>
    </xf>
    <xf numFmtId="0" fontId="27" fillId="0" borderId="21" xfId="59" applyFont="1" applyBorder="1" applyAlignment="1">
      <alignment horizontal="left" vertical="center" wrapText="1"/>
      <protection/>
    </xf>
    <xf numFmtId="3" fontId="31" fillId="0" borderId="22" xfId="62" applyNumberFormat="1" applyFont="1" applyBorder="1" applyAlignment="1">
      <alignment vertical="center"/>
    </xf>
    <xf numFmtId="3" fontId="31" fillId="0" borderId="23" xfId="62" applyNumberFormat="1" applyFont="1" applyBorder="1" applyAlignment="1">
      <alignment vertical="center"/>
    </xf>
    <xf numFmtId="3" fontId="31" fillId="0" borderId="24" xfId="62" applyNumberFormat="1" applyFont="1" applyBorder="1" applyAlignment="1">
      <alignment vertical="center"/>
    </xf>
    <xf numFmtId="3" fontId="31" fillId="0" borderId="25" xfId="62" applyNumberFormat="1" applyFont="1" applyBorder="1" applyAlignment="1">
      <alignment vertical="center"/>
    </xf>
    <xf numFmtId="3" fontId="31" fillId="0" borderId="26" xfId="62" applyNumberFormat="1" applyFont="1" applyBorder="1" applyAlignment="1">
      <alignment vertical="center"/>
    </xf>
    <xf numFmtId="0" fontId="29" fillId="29" borderId="27" xfId="59" applyFont="1" applyFill="1" applyBorder="1" applyAlignment="1">
      <alignment horizontal="left" vertical="center"/>
      <protection/>
    </xf>
    <xf numFmtId="0" fontId="29" fillId="29" borderId="28" xfId="59" applyFont="1" applyFill="1" applyBorder="1" applyAlignment="1">
      <alignment horizontal="left" vertical="center"/>
      <protection/>
    </xf>
    <xf numFmtId="3" fontId="29" fillId="29" borderId="17" xfId="62" applyNumberFormat="1" applyFont="1" applyFill="1" applyBorder="1" applyAlignment="1">
      <alignment vertical="center"/>
    </xf>
    <xf numFmtId="3" fontId="29" fillId="29" borderId="18" xfId="62" applyNumberFormat="1" applyFont="1" applyFill="1" applyBorder="1" applyAlignment="1">
      <alignment vertical="center"/>
    </xf>
    <xf numFmtId="3" fontId="29" fillId="29" borderId="19" xfId="62" applyNumberFormat="1" applyFont="1" applyFill="1" applyBorder="1" applyAlignment="1">
      <alignment vertical="center"/>
    </xf>
    <xf numFmtId="0" fontId="31" fillId="0" borderId="0" xfId="60" applyFont="1" applyAlignment="1">
      <alignment/>
      <protection/>
    </xf>
    <xf numFmtId="3" fontId="31" fillId="0" borderId="29" xfId="62" applyNumberFormat="1" applyFont="1" applyBorder="1" applyAlignment="1">
      <alignment vertical="center"/>
    </xf>
    <xf numFmtId="0" fontId="27" fillId="0" borderId="0" xfId="60" applyFont="1" applyAlignment="1">
      <alignment/>
      <protection/>
    </xf>
    <xf numFmtId="3" fontId="31" fillId="0" borderId="30" xfId="62" applyNumberFormat="1" applyFont="1" applyBorder="1" applyAlignment="1">
      <alignment vertical="center"/>
    </xf>
    <xf numFmtId="0" fontId="27" fillId="0" borderId="0" xfId="59" applyFont="1" applyFill="1" applyBorder="1" applyAlignment="1">
      <alignment horizontal="left" vertical="center" wrapText="1"/>
      <protection/>
    </xf>
    <xf numFmtId="3" fontId="34" fillId="0" borderId="0" xfId="59" applyNumberFormat="1" applyFont="1" applyAlignment="1">
      <alignment/>
      <protection/>
    </xf>
    <xf numFmtId="3" fontId="30" fillId="0" borderId="0" xfId="67" applyNumberFormat="1" applyFont="1" applyAlignment="1">
      <alignment/>
    </xf>
    <xf numFmtId="179" fontId="31" fillId="0" borderId="0" xfId="67" applyNumberFormat="1" applyFont="1" applyAlignment="1">
      <alignment/>
    </xf>
    <xf numFmtId="3" fontId="31" fillId="0" borderId="0" xfId="60" applyNumberFormat="1" applyFont="1" applyAlignment="1">
      <alignment/>
      <protection/>
    </xf>
    <xf numFmtId="3" fontId="30" fillId="0" borderId="0" xfId="60" applyNumberFormat="1" applyFont="1" applyAlignment="1">
      <alignment/>
      <protection/>
    </xf>
    <xf numFmtId="0" fontId="9" fillId="26" borderId="10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vertical="center"/>
    </xf>
    <xf numFmtId="0" fontId="9" fillId="29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35" fillId="0" borderId="3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32" xfId="0" applyFont="1" applyBorder="1" applyAlignment="1">
      <alignment/>
    </xf>
    <xf numFmtId="0" fontId="36" fillId="29" borderId="33" xfId="0" applyFont="1" applyFill="1" applyBorder="1" applyAlignment="1">
      <alignment horizontal="center"/>
    </xf>
    <xf numFmtId="0" fontId="36" fillId="29" borderId="33" xfId="0" applyFont="1" applyFill="1" applyBorder="1" applyAlignment="1">
      <alignment/>
    </xf>
    <xf numFmtId="0" fontId="35" fillId="29" borderId="33" xfId="0" applyFont="1" applyFill="1" applyBorder="1" applyAlignment="1">
      <alignment/>
    </xf>
    <xf numFmtId="0" fontId="35" fillId="29" borderId="0" xfId="0" applyFont="1" applyFill="1" applyBorder="1" applyAlignment="1">
      <alignment/>
    </xf>
    <xf numFmtId="0" fontId="36" fillId="29" borderId="34" xfId="0" applyFont="1" applyFill="1" applyBorder="1" applyAlignment="1">
      <alignment/>
    </xf>
    <xf numFmtId="0" fontId="36" fillId="29" borderId="35" xfId="0" applyFont="1" applyFill="1" applyBorder="1" applyAlignment="1">
      <alignment horizontal="center"/>
    </xf>
    <xf numFmtId="0" fontId="35" fillId="0" borderId="36" xfId="0" applyFont="1" applyBorder="1" applyAlignment="1">
      <alignment/>
    </xf>
    <xf numFmtId="0" fontId="35" fillId="0" borderId="37" xfId="0" applyFont="1" applyBorder="1" applyAlignment="1">
      <alignment/>
    </xf>
    <xf numFmtId="3" fontId="35" fillId="0" borderId="38" xfId="0" applyNumberFormat="1" applyFont="1" applyBorder="1" applyAlignment="1">
      <alignment/>
    </xf>
    <xf numFmtId="0" fontId="35" fillId="0" borderId="39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12" xfId="0" applyFont="1" applyBorder="1" applyAlignment="1">
      <alignment/>
    </xf>
    <xf numFmtId="0" fontId="35" fillId="0" borderId="40" xfId="0" applyFont="1" applyBorder="1" applyAlignment="1">
      <alignment/>
    </xf>
    <xf numFmtId="3" fontId="35" fillId="0" borderId="41" xfId="0" applyNumberFormat="1" applyFont="1" applyBorder="1" applyAlignment="1">
      <alignment/>
    </xf>
    <xf numFmtId="0" fontId="35" fillId="0" borderId="42" xfId="0" applyFont="1" applyBorder="1" applyAlignment="1">
      <alignment/>
    </xf>
    <xf numFmtId="0" fontId="35" fillId="0" borderId="43" xfId="0" applyFont="1" applyBorder="1" applyAlignment="1">
      <alignment/>
    </xf>
    <xf numFmtId="3" fontId="35" fillId="0" borderId="44" xfId="0" applyNumberFormat="1" applyFont="1" applyBorder="1" applyAlignment="1">
      <alignment/>
    </xf>
    <xf numFmtId="0" fontId="36" fillId="29" borderId="45" xfId="0" applyFont="1" applyFill="1" applyBorder="1" applyAlignment="1">
      <alignment/>
    </xf>
    <xf numFmtId="0" fontId="36" fillId="29" borderId="46" xfId="0" applyFont="1" applyFill="1" applyBorder="1" applyAlignment="1">
      <alignment/>
    </xf>
    <xf numFmtId="3" fontId="36" fillId="29" borderId="47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2" fillId="26" borderId="27" xfId="0" applyFont="1" applyFill="1" applyBorder="1" applyAlignment="1">
      <alignment horizontal="center"/>
    </xf>
    <xf numFmtId="0" fontId="42" fillId="26" borderId="48" xfId="0" applyFont="1" applyFill="1" applyBorder="1" applyAlignment="1">
      <alignment horizontal="center"/>
    </xf>
    <xf numFmtId="0" fontId="42" fillId="26" borderId="17" xfId="0" applyFont="1" applyFill="1" applyBorder="1" applyAlignment="1">
      <alignment horizontal="center"/>
    </xf>
    <xf numFmtId="0" fontId="42" fillId="26" borderId="18" xfId="0" applyFont="1" applyFill="1" applyBorder="1" applyAlignment="1">
      <alignment horizontal="center"/>
    </xf>
    <xf numFmtId="0" fontId="42" fillId="26" borderId="19" xfId="0" applyFont="1" applyFill="1" applyBorder="1" applyAlignment="1">
      <alignment horizontal="center"/>
    </xf>
    <xf numFmtId="0" fontId="42" fillId="26" borderId="49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1" fillId="0" borderId="50" xfId="0" applyNumberFormat="1" applyFont="1" applyBorder="1" applyAlignment="1">
      <alignment vertical="center" wrapText="1"/>
    </xf>
    <xf numFmtId="49" fontId="41" fillId="0" borderId="51" xfId="0" applyNumberFormat="1" applyFont="1" applyBorder="1" applyAlignment="1">
      <alignment horizontal="center" vertical="center"/>
    </xf>
    <xf numFmtId="3" fontId="40" fillId="0" borderId="29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3" fontId="40" fillId="0" borderId="52" xfId="0" applyNumberFormat="1" applyFont="1" applyBorder="1" applyAlignment="1">
      <alignment vertical="center"/>
    </xf>
    <xf numFmtId="3" fontId="40" fillId="0" borderId="53" xfId="0" applyNumberFormat="1" applyFont="1" applyBorder="1" applyAlignment="1">
      <alignment vertical="center"/>
    </xf>
    <xf numFmtId="3" fontId="40" fillId="0" borderId="5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1" fillId="0" borderId="20" xfId="0" applyNumberFormat="1" applyFont="1" applyBorder="1" applyAlignment="1">
      <alignment vertical="center" wrapText="1"/>
    </xf>
    <xf numFmtId="49" fontId="41" fillId="0" borderId="54" xfId="0" applyNumberFormat="1" applyFont="1" applyBorder="1" applyAlignment="1">
      <alignment horizontal="center" vertical="center"/>
    </xf>
    <xf numFmtId="3" fontId="40" fillId="0" borderId="54" xfId="0" applyNumberFormat="1" applyFont="1" applyBorder="1" applyAlignment="1">
      <alignment vertical="center"/>
    </xf>
    <xf numFmtId="0" fontId="39" fillId="30" borderId="27" xfId="0" applyNumberFormat="1" applyFont="1" applyFill="1" applyBorder="1" applyAlignment="1">
      <alignment vertical="center" wrapText="1"/>
    </xf>
    <xf numFmtId="49" fontId="39" fillId="30" borderId="48" xfId="0" applyNumberFormat="1" applyFont="1" applyFill="1" applyBorder="1" applyAlignment="1">
      <alignment horizontal="center" vertical="center"/>
    </xf>
    <xf numFmtId="3" fontId="44" fillId="30" borderId="17" xfId="0" applyNumberFormat="1" applyFont="1" applyFill="1" applyBorder="1" applyAlignment="1">
      <alignment vertical="center"/>
    </xf>
    <xf numFmtId="3" fontId="44" fillId="30" borderId="18" xfId="0" applyNumberFormat="1" applyFont="1" applyFill="1" applyBorder="1" applyAlignment="1">
      <alignment vertical="center"/>
    </xf>
    <xf numFmtId="3" fontId="44" fillId="30" borderId="19" xfId="0" applyNumberFormat="1" applyFont="1" applyFill="1" applyBorder="1" applyAlignment="1">
      <alignment vertical="center"/>
    </xf>
    <xf numFmtId="3" fontId="44" fillId="30" borderId="49" xfId="0" applyNumberFormat="1" applyFont="1" applyFill="1" applyBorder="1" applyAlignment="1">
      <alignment vertical="center"/>
    </xf>
    <xf numFmtId="3" fontId="44" fillId="30" borderId="4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9" fillId="31" borderId="27" xfId="0" applyNumberFormat="1" applyFont="1" applyFill="1" applyBorder="1" applyAlignment="1">
      <alignment vertical="center" wrapText="1"/>
    </xf>
    <xf numFmtId="49" fontId="39" fillId="31" borderId="48" xfId="0" applyNumberFormat="1" applyFont="1" applyFill="1" applyBorder="1" applyAlignment="1">
      <alignment horizontal="center" vertical="center"/>
    </xf>
    <xf numFmtId="3" fontId="44" fillId="31" borderId="17" xfId="0" applyNumberFormat="1" applyFont="1" applyFill="1" applyBorder="1" applyAlignment="1">
      <alignment vertical="center"/>
    </xf>
    <xf numFmtId="3" fontId="44" fillId="31" borderId="18" xfId="0" applyNumberFormat="1" applyFont="1" applyFill="1" applyBorder="1" applyAlignment="1">
      <alignment vertical="center"/>
    </xf>
    <xf numFmtId="3" fontId="44" fillId="31" borderId="19" xfId="0" applyNumberFormat="1" applyFont="1" applyFill="1" applyBorder="1" applyAlignment="1">
      <alignment vertical="center"/>
    </xf>
    <xf numFmtId="3" fontId="44" fillId="31" borderId="49" xfId="0" applyNumberFormat="1" applyFont="1" applyFill="1" applyBorder="1" applyAlignment="1">
      <alignment vertical="center"/>
    </xf>
    <xf numFmtId="3" fontId="44" fillId="31" borderId="48" xfId="0" applyNumberFormat="1" applyFont="1" applyFill="1" applyBorder="1" applyAlignment="1">
      <alignment vertical="center"/>
    </xf>
    <xf numFmtId="0" fontId="45" fillId="0" borderId="50" xfId="0" applyNumberFormat="1" applyFont="1" applyBorder="1" applyAlignment="1">
      <alignment vertical="center" wrapText="1"/>
    </xf>
    <xf numFmtId="0" fontId="45" fillId="0" borderId="20" xfId="0" applyNumberFormat="1" applyFont="1" applyBorder="1" applyAlignment="1">
      <alignment vertical="center" wrapText="1"/>
    </xf>
    <xf numFmtId="3" fontId="40" fillId="0" borderId="30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3" fontId="40" fillId="0" borderId="55" xfId="0" applyNumberFormat="1" applyFont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45" fillId="0" borderId="56" xfId="0" applyNumberFormat="1" applyFont="1" applyBorder="1" applyAlignment="1">
      <alignment vertical="center" wrapText="1"/>
    </xf>
    <xf numFmtId="3" fontId="40" fillId="0" borderId="25" xfId="0" applyNumberFormat="1" applyFont="1" applyBorder="1" applyAlignment="1">
      <alignment vertical="center"/>
    </xf>
    <xf numFmtId="3" fontId="40" fillId="0" borderId="57" xfId="0" applyNumberFormat="1" applyFont="1" applyBorder="1" applyAlignment="1">
      <alignment vertical="center"/>
    </xf>
    <xf numFmtId="3" fontId="40" fillId="0" borderId="58" xfId="0" applyNumberFormat="1" applyFont="1" applyBorder="1" applyAlignment="1">
      <alignment vertical="center"/>
    </xf>
    <xf numFmtId="3" fontId="40" fillId="0" borderId="59" xfId="0" applyNumberFormat="1" applyFont="1" applyBorder="1" applyAlignment="1">
      <alignment vertical="center"/>
    </xf>
    <xf numFmtId="3" fontId="40" fillId="0" borderId="6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32" borderId="27" xfId="0" applyNumberFormat="1" applyFont="1" applyFill="1" applyBorder="1" applyAlignment="1">
      <alignment vertical="center" wrapText="1"/>
    </xf>
    <xf numFmtId="49" fontId="39" fillId="32" borderId="48" xfId="0" applyNumberFormat="1" applyFont="1" applyFill="1" applyBorder="1" applyAlignment="1">
      <alignment horizontal="center" vertical="center"/>
    </xf>
    <xf numFmtId="3" fontId="44" fillId="32" borderId="17" xfId="0" applyNumberFormat="1" applyFont="1" applyFill="1" applyBorder="1" applyAlignment="1">
      <alignment vertical="center"/>
    </xf>
    <xf numFmtId="3" fontId="44" fillId="32" borderId="18" xfId="0" applyNumberFormat="1" applyFont="1" applyFill="1" applyBorder="1" applyAlignment="1">
      <alignment vertical="center"/>
    </xf>
    <xf numFmtId="3" fontId="44" fillId="32" borderId="19" xfId="0" applyNumberFormat="1" applyFont="1" applyFill="1" applyBorder="1" applyAlignment="1">
      <alignment vertical="center"/>
    </xf>
    <xf numFmtId="3" fontId="44" fillId="32" borderId="49" xfId="0" applyNumberFormat="1" applyFont="1" applyFill="1" applyBorder="1" applyAlignment="1">
      <alignment vertical="center"/>
    </xf>
    <xf numFmtId="3" fontId="44" fillId="32" borderId="48" xfId="0" applyNumberFormat="1" applyFont="1" applyFill="1" applyBorder="1" applyAlignment="1">
      <alignment vertical="center"/>
    </xf>
    <xf numFmtId="0" fontId="39" fillId="31" borderId="61" xfId="0" applyNumberFormat="1" applyFont="1" applyFill="1" applyBorder="1" applyAlignment="1">
      <alignment vertical="center" wrapText="1"/>
    </xf>
    <xf numFmtId="49" fontId="39" fillId="31" borderId="62" xfId="0" applyNumberFormat="1" applyFont="1" applyFill="1" applyBorder="1" applyAlignment="1">
      <alignment horizontal="center" vertical="center"/>
    </xf>
    <xf numFmtId="3" fontId="44" fillId="31" borderId="63" xfId="0" applyNumberFormat="1" applyFont="1" applyFill="1" applyBorder="1" applyAlignment="1">
      <alignment vertical="center"/>
    </xf>
    <xf numFmtId="3" fontId="44" fillId="31" borderId="64" xfId="0" applyNumberFormat="1" applyFont="1" applyFill="1" applyBorder="1" applyAlignment="1">
      <alignment vertical="center"/>
    </xf>
    <xf numFmtId="3" fontId="44" fillId="31" borderId="65" xfId="0" applyNumberFormat="1" applyFont="1" applyFill="1" applyBorder="1" applyAlignment="1">
      <alignment vertical="center"/>
    </xf>
    <xf numFmtId="3" fontId="44" fillId="31" borderId="66" xfId="0" applyNumberFormat="1" applyFont="1" applyFill="1" applyBorder="1" applyAlignment="1">
      <alignment vertical="center"/>
    </xf>
    <xf numFmtId="3" fontId="44" fillId="31" borderId="62" xfId="0" applyNumberFormat="1" applyFont="1" applyFill="1" applyBorder="1" applyAlignment="1">
      <alignment vertical="center"/>
    </xf>
    <xf numFmtId="3" fontId="12" fillId="0" borderId="11" xfId="56" applyNumberFormat="1" applyFont="1" applyFill="1" applyBorder="1" applyAlignment="1">
      <alignment vertical="center"/>
      <protection/>
    </xf>
    <xf numFmtId="3" fontId="0" fillId="0" borderId="10" xfId="0" applyNumberFormat="1" applyBorder="1" applyAlignment="1">
      <alignment horizontal="right"/>
    </xf>
    <xf numFmtId="3" fontId="13" fillId="0" borderId="0" xfId="56" applyNumberFormat="1" applyFont="1" applyFill="1">
      <alignment/>
      <protection/>
    </xf>
    <xf numFmtId="3" fontId="0" fillId="0" borderId="10" xfId="0" applyNumberFormat="1" applyFont="1" applyBorder="1" applyAlignment="1">
      <alignment horizontal="right" vertical="center"/>
    </xf>
    <xf numFmtId="3" fontId="9" fillId="26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33" borderId="10" xfId="0" applyFont="1" applyFill="1" applyBorder="1" applyAlignment="1">
      <alignment horizontal="justify" vertical="center"/>
    </xf>
    <xf numFmtId="0" fontId="16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0" borderId="67" xfId="0" applyBorder="1" applyAlignment="1">
      <alignment horizontal="right"/>
    </xf>
    <xf numFmtId="0" fontId="9" fillId="0" borderId="5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right" vertical="top"/>
    </xf>
    <xf numFmtId="173" fontId="21" fillId="0" borderId="69" xfId="0" applyNumberFormat="1" applyFont="1" applyFill="1" applyBorder="1" applyAlignment="1">
      <alignment horizontal="center" vertical="center"/>
    </xf>
    <xf numFmtId="173" fontId="21" fillId="0" borderId="21" xfId="0" applyNumberFormat="1" applyFont="1" applyFill="1" applyBorder="1" applyAlignment="1">
      <alignment horizontal="center" vertical="center"/>
    </xf>
    <xf numFmtId="173" fontId="12" fillId="0" borderId="7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/>
    </xf>
    <xf numFmtId="0" fontId="13" fillId="0" borderId="21" xfId="0" applyFont="1" applyFill="1" applyBorder="1" applyAlignment="1">
      <alignment horizontal="right"/>
    </xf>
    <xf numFmtId="0" fontId="12" fillId="0" borderId="67" xfId="0" applyFont="1" applyFill="1" applyBorder="1" applyAlignment="1">
      <alignment horizontal="right" vertical="top"/>
    </xf>
    <xf numFmtId="0" fontId="10" fillId="0" borderId="67" xfId="0" applyFont="1" applyFill="1" applyBorder="1" applyAlignment="1">
      <alignment horizontal="right" vertical="top"/>
    </xf>
    <xf numFmtId="173" fontId="11" fillId="0" borderId="69" xfId="0" applyNumberFormat="1" applyFont="1" applyFill="1" applyBorder="1" applyAlignment="1">
      <alignment horizontal="center" vertical="center"/>
    </xf>
    <xf numFmtId="173" fontId="11" fillId="0" borderId="21" xfId="0" applyNumberFormat="1" applyFont="1" applyFill="1" applyBorder="1" applyAlignment="1">
      <alignment horizontal="center" vertical="center"/>
    </xf>
    <xf numFmtId="173" fontId="11" fillId="0" borderId="59" xfId="0" applyNumberFormat="1" applyFont="1" applyFill="1" applyBorder="1" applyAlignment="1">
      <alignment horizontal="center" vertical="center"/>
    </xf>
    <xf numFmtId="173" fontId="12" fillId="0" borderId="67" xfId="0" applyNumberFormat="1" applyFont="1" applyFill="1" applyBorder="1" applyAlignment="1">
      <alignment horizontal="center" vertical="center"/>
    </xf>
    <xf numFmtId="173" fontId="12" fillId="0" borderId="5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173" fontId="13" fillId="0" borderId="69" xfId="0" applyNumberFormat="1" applyFont="1" applyFill="1" applyBorder="1" applyAlignment="1">
      <alignment horizontal="center" vertical="center" wrapText="1"/>
    </xf>
    <xf numFmtId="173" fontId="13" fillId="0" borderId="59" xfId="0" applyNumberFormat="1" applyFont="1" applyFill="1" applyBorder="1" applyAlignment="1">
      <alignment horizontal="center" vertical="center" wrapText="1"/>
    </xf>
    <xf numFmtId="173" fontId="13" fillId="0" borderId="70" xfId="0" applyNumberFormat="1" applyFont="1" applyFill="1" applyBorder="1" applyAlignment="1">
      <alignment horizontal="center" vertical="center" wrapText="1"/>
    </xf>
    <xf numFmtId="173" fontId="13" fillId="0" borderId="53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3" fillId="26" borderId="11" xfId="0" applyNumberFormat="1" applyFont="1" applyFill="1" applyBorder="1" applyAlignment="1">
      <alignment horizontal="right" vertical="center" wrapText="1"/>
    </xf>
    <xf numFmtId="3" fontId="13" fillId="26" borderId="12" xfId="0" applyNumberFormat="1" applyFont="1" applyFill="1" applyBorder="1" applyAlignment="1">
      <alignment horizontal="right" vertical="center" wrapText="1"/>
    </xf>
    <xf numFmtId="3" fontId="13" fillId="26" borderId="13" xfId="0" applyNumberFormat="1" applyFont="1" applyFill="1" applyBorder="1" applyAlignment="1">
      <alignment horizontal="right" vertical="center" wrapText="1"/>
    </xf>
    <xf numFmtId="0" fontId="13" fillId="26" borderId="11" xfId="0" applyFont="1" applyFill="1" applyBorder="1" applyAlignment="1">
      <alignment horizontal="left" vertical="center" wrapText="1"/>
    </xf>
    <xf numFmtId="0" fontId="13" fillId="26" borderId="12" xfId="0" applyFont="1" applyFill="1" applyBorder="1" applyAlignment="1">
      <alignment horizontal="left" vertical="center" wrapText="1"/>
    </xf>
    <xf numFmtId="0" fontId="13" fillId="26" borderId="13" xfId="0" applyFont="1" applyFill="1" applyBorder="1" applyAlignment="1">
      <alignment horizontal="left" vertical="center" wrapText="1"/>
    </xf>
    <xf numFmtId="3" fontId="13" fillId="26" borderId="11" xfId="0" applyNumberFormat="1" applyFont="1" applyFill="1" applyBorder="1" applyAlignment="1">
      <alignment horizontal="right" vertical="center"/>
    </xf>
    <xf numFmtId="3" fontId="13" fillId="26" borderId="12" xfId="0" applyNumberFormat="1" applyFont="1" applyFill="1" applyBorder="1" applyAlignment="1">
      <alignment horizontal="right" vertical="center"/>
    </xf>
    <xf numFmtId="3" fontId="13" fillId="26" borderId="13" xfId="0" applyNumberFormat="1" applyFont="1" applyFill="1" applyBorder="1" applyAlignment="1">
      <alignment horizontal="right" vertical="center"/>
    </xf>
    <xf numFmtId="49" fontId="15" fillId="26" borderId="11" xfId="0" applyNumberFormat="1" applyFont="1" applyFill="1" applyBorder="1" applyAlignment="1">
      <alignment horizontal="center" vertical="center"/>
    </xf>
    <xf numFmtId="49" fontId="15" fillId="26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4" fillId="0" borderId="21" xfId="0" applyFont="1" applyFill="1" applyBorder="1" applyAlignment="1" quotePrefix="1">
      <alignment horizontal="center" vertical="center"/>
    </xf>
    <xf numFmtId="0" fontId="12" fillId="0" borderId="21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0" borderId="50" xfId="0" applyFont="1" applyBorder="1" applyAlignment="1">
      <alignment horizontal="left" vertical="top" wrapText="1"/>
    </xf>
    <xf numFmtId="0" fontId="0" fillId="0" borderId="71" xfId="0" applyBorder="1" applyAlignment="1">
      <alignment horizontal="left"/>
    </xf>
    <xf numFmtId="0" fontId="33" fillId="0" borderId="72" xfId="0" applyFont="1" applyBorder="1" applyAlignment="1">
      <alignment horizontal="left" vertical="top" wrapText="1"/>
    </xf>
    <xf numFmtId="0" fontId="0" fillId="0" borderId="73" xfId="0" applyBorder="1" applyAlignment="1">
      <alignment horizontal="left" vertical="top" wrapText="1"/>
    </xf>
    <xf numFmtId="0" fontId="28" fillId="29" borderId="74" xfId="60" applyFont="1" applyFill="1" applyBorder="1" applyAlignment="1">
      <alignment horizontal="center"/>
      <protection/>
    </xf>
    <xf numFmtId="0" fontId="28" fillId="29" borderId="75" xfId="60" applyFont="1" applyFill="1" applyBorder="1" applyAlignment="1">
      <alignment horizontal="center"/>
      <protection/>
    </xf>
    <xf numFmtId="0" fontId="28" fillId="29" borderId="76" xfId="60" applyFont="1" applyFill="1" applyBorder="1" applyAlignment="1">
      <alignment horizontal="center"/>
      <protection/>
    </xf>
    <xf numFmtId="3" fontId="31" fillId="29" borderId="0" xfId="59" applyNumberFormat="1" applyFont="1" applyFill="1" applyBorder="1" applyAlignment="1">
      <alignment horizontal="right"/>
      <protection/>
    </xf>
    <xf numFmtId="3" fontId="31" fillId="29" borderId="77" xfId="59" applyNumberFormat="1" applyFont="1" applyFill="1" applyBorder="1" applyAlignment="1">
      <alignment horizontal="right"/>
      <protection/>
    </xf>
    <xf numFmtId="0" fontId="29" fillId="29" borderId="27" xfId="59" applyFont="1" applyFill="1" applyBorder="1" applyAlignment="1">
      <alignment horizontal="left"/>
      <protection/>
    </xf>
    <xf numFmtId="0" fontId="29" fillId="29" borderId="78" xfId="59" applyFont="1" applyFill="1" applyBorder="1" applyAlignment="1">
      <alignment horizontal="left"/>
      <protection/>
    </xf>
    <xf numFmtId="0" fontId="33" fillId="0" borderId="72" xfId="57" applyFont="1" applyFill="1" applyBorder="1" applyAlignment="1">
      <alignment horizontal="left" vertical="top" wrapText="1"/>
      <protection/>
    </xf>
    <xf numFmtId="0" fontId="0" fillId="0" borderId="73" xfId="0" applyBorder="1" applyAlignment="1">
      <alignment horizontal="left" wrapText="1"/>
    </xf>
    <xf numFmtId="173" fontId="21" fillId="0" borderId="11" xfId="0" applyNumberFormat="1" applyFont="1" applyFill="1" applyBorder="1" applyAlignment="1">
      <alignment horizontal="center" vertical="center" wrapText="1"/>
    </xf>
    <xf numFmtId="173" fontId="21" fillId="0" borderId="12" xfId="0" applyNumberFormat="1" applyFont="1" applyFill="1" applyBorder="1" applyAlignment="1">
      <alignment horizontal="center" vertical="center" wrapText="1"/>
    </xf>
    <xf numFmtId="173" fontId="21" fillId="0" borderId="13" xfId="0" applyNumberFormat="1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9" fillId="26" borderId="57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59" xfId="0" applyFont="1" applyBorder="1" applyAlignment="1">
      <alignment/>
    </xf>
    <xf numFmtId="0" fontId="0" fillId="0" borderId="53" xfId="0" applyFont="1" applyBorder="1" applyAlignment="1">
      <alignment/>
    </xf>
    <xf numFmtId="0" fontId="6" fillId="0" borderId="12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3" fontId="12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0" fontId="7" fillId="29" borderId="11" xfId="0" applyFont="1" applyFill="1" applyBorder="1" applyAlignment="1">
      <alignment horizontal="left" vertical="center" wrapText="1"/>
    </xf>
    <xf numFmtId="0" fontId="7" fillId="29" borderId="12" xfId="0" applyFont="1" applyFill="1" applyBorder="1" applyAlignment="1">
      <alignment horizontal="left" vertical="center" wrapText="1"/>
    </xf>
    <xf numFmtId="0" fontId="7" fillId="29" borderId="13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left" vertical="center"/>
    </xf>
    <xf numFmtId="0" fontId="15" fillId="29" borderId="12" xfId="0" applyFont="1" applyFill="1" applyBorder="1" applyAlignment="1">
      <alignment horizontal="left"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26" borderId="11" xfId="0" applyFont="1" applyFill="1" applyBorder="1" applyAlignment="1">
      <alignment horizontal="center" vertical="center"/>
    </xf>
    <xf numFmtId="0" fontId="15" fillId="26" borderId="13" xfId="0" applyFont="1" applyFill="1" applyBorder="1" applyAlignment="1">
      <alignment horizontal="center" vertical="center"/>
    </xf>
    <xf numFmtId="3" fontId="13" fillId="26" borderId="11" xfId="0" applyNumberFormat="1" applyFont="1" applyFill="1" applyBorder="1" applyAlignment="1">
      <alignment vertical="center"/>
    </xf>
    <xf numFmtId="3" fontId="13" fillId="26" borderId="12" xfId="0" applyNumberFormat="1" applyFont="1" applyFill="1" applyBorder="1" applyAlignment="1">
      <alignment vertical="center"/>
    </xf>
    <xf numFmtId="3" fontId="7" fillId="26" borderId="11" xfId="0" applyNumberFormat="1" applyFont="1" applyFill="1" applyBorder="1" applyAlignment="1">
      <alignment vertical="center"/>
    </xf>
    <xf numFmtId="3" fontId="7" fillId="26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3" fontId="13" fillId="26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174" fontId="15" fillId="29" borderId="11" xfId="0" applyNumberFormat="1" applyFont="1" applyFill="1" applyBorder="1" applyAlignment="1">
      <alignment vertical="center"/>
    </xf>
    <xf numFmtId="174" fontId="15" fillId="29" borderId="12" xfId="0" applyNumberFormat="1" applyFont="1" applyFill="1" applyBorder="1" applyAlignment="1">
      <alignment vertical="center"/>
    </xf>
    <xf numFmtId="0" fontId="15" fillId="29" borderId="11" xfId="0" applyFont="1" applyFill="1" applyBorder="1" applyAlignment="1" quotePrefix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0" fontId="13" fillId="29" borderId="11" xfId="0" applyFont="1" applyFill="1" applyBorder="1" applyAlignment="1">
      <alignment horizontal="left" vertical="center"/>
    </xf>
    <xf numFmtId="0" fontId="13" fillId="29" borderId="12" xfId="0" applyFont="1" applyFill="1" applyBorder="1" applyAlignment="1">
      <alignment horizontal="left" vertical="center"/>
    </xf>
    <xf numFmtId="0" fontId="13" fillId="29" borderId="13" xfId="0" applyFont="1" applyFill="1" applyBorder="1" applyAlignment="1">
      <alignment horizontal="left" vertical="center"/>
    </xf>
    <xf numFmtId="0" fontId="7" fillId="26" borderId="11" xfId="0" applyFont="1" applyFill="1" applyBorder="1" applyAlignment="1">
      <alignment horizontal="left" vertical="center"/>
    </xf>
    <xf numFmtId="0" fontId="7" fillId="26" borderId="12" xfId="0" applyFont="1" applyFill="1" applyBorder="1" applyAlignment="1">
      <alignment horizontal="left" vertical="center"/>
    </xf>
    <xf numFmtId="0" fontId="7" fillId="26" borderId="13" xfId="0" applyFont="1" applyFill="1" applyBorder="1" applyAlignment="1">
      <alignment horizontal="left" vertical="center"/>
    </xf>
    <xf numFmtId="0" fontId="15" fillId="26" borderId="11" xfId="0" applyFont="1" applyFill="1" applyBorder="1" applyAlignment="1">
      <alignment horizontal="left" vertical="center" wrapText="1"/>
    </xf>
    <xf numFmtId="0" fontId="15" fillId="26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36" fillId="29" borderId="79" xfId="0" applyFont="1" applyFill="1" applyBorder="1" applyAlignment="1">
      <alignment horizontal="left"/>
    </xf>
    <xf numFmtId="0" fontId="36" fillId="29" borderId="45" xfId="0" applyFont="1" applyFill="1" applyBorder="1" applyAlignment="1">
      <alignment horizontal="left"/>
    </xf>
    <xf numFmtId="0" fontId="35" fillId="0" borderId="0" xfId="0" applyFont="1" applyBorder="1" applyAlignment="1">
      <alignment horizontal="right"/>
    </xf>
    <xf numFmtId="0" fontId="35" fillId="0" borderId="32" xfId="0" applyFont="1" applyBorder="1" applyAlignment="1">
      <alignment horizontal="right"/>
    </xf>
    <xf numFmtId="0" fontId="36" fillId="29" borderId="80" xfId="0" applyFont="1" applyFill="1" applyBorder="1" applyAlignment="1">
      <alignment horizontal="left"/>
    </xf>
    <xf numFmtId="0" fontId="36" fillId="29" borderId="33" xfId="0" applyFont="1" applyFill="1" applyBorder="1" applyAlignment="1">
      <alignment horizontal="left"/>
    </xf>
    <xf numFmtId="0" fontId="35" fillId="0" borderId="81" xfId="0" applyFont="1" applyBorder="1" applyAlignment="1">
      <alignment horizontal="left"/>
    </xf>
    <xf numFmtId="0" fontId="35" fillId="0" borderId="36" xfId="0" applyFont="1" applyBorder="1" applyAlignment="1">
      <alignment horizontal="left"/>
    </xf>
    <xf numFmtId="0" fontId="0" fillId="0" borderId="32" xfId="0" applyBorder="1" applyAlignment="1">
      <alignment horizontal="right"/>
    </xf>
    <xf numFmtId="0" fontId="36" fillId="29" borderId="82" xfId="0" applyNumberFormat="1" applyFont="1" applyFill="1" applyBorder="1" applyAlignment="1" applyProtection="1">
      <alignment horizontal="center"/>
      <protection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36" fillId="29" borderId="31" xfId="0" applyFont="1" applyFill="1" applyBorder="1" applyAlignment="1">
      <alignment horizontal="center"/>
    </xf>
    <xf numFmtId="0" fontId="36" fillId="29" borderId="0" xfId="0" applyFont="1" applyFill="1" applyBorder="1" applyAlignment="1">
      <alignment horizontal="center"/>
    </xf>
    <xf numFmtId="0" fontId="36" fillId="29" borderId="34" xfId="0" applyFont="1" applyFill="1" applyBorder="1" applyAlignment="1">
      <alignment horizontal="center"/>
    </xf>
    <xf numFmtId="0" fontId="36" fillId="29" borderId="85" xfId="0" applyFont="1" applyFill="1" applyBorder="1" applyAlignment="1">
      <alignment horizontal="center"/>
    </xf>
    <xf numFmtId="0" fontId="36" fillId="29" borderId="32" xfId="0" applyFont="1" applyFill="1" applyBorder="1" applyAlignment="1">
      <alignment horizontal="center"/>
    </xf>
    <xf numFmtId="0" fontId="36" fillId="29" borderId="86" xfId="0" applyFont="1" applyFill="1" applyBorder="1" applyAlignment="1">
      <alignment horizontal="center"/>
    </xf>
    <xf numFmtId="0" fontId="35" fillId="0" borderId="39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87" xfId="0" applyFont="1" applyBorder="1" applyAlignment="1">
      <alignment horizontal="left"/>
    </xf>
    <xf numFmtId="0" fontId="35" fillId="0" borderId="42" xfId="0" applyFont="1" applyBorder="1" applyAlignment="1">
      <alignment horizontal="left"/>
    </xf>
    <xf numFmtId="0" fontId="39" fillId="0" borderId="0" xfId="0" applyFont="1" applyAlignment="1">
      <alignment horizontal="center" wrapText="1"/>
    </xf>
    <xf numFmtId="0" fontId="40" fillId="0" borderId="88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 wrapText="1"/>
    </xf>
    <xf numFmtId="0" fontId="40" fillId="0" borderId="90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78" xfId="0" applyFont="1" applyBorder="1" applyAlignment="1">
      <alignment horizontal="center" wrapText="1"/>
    </xf>
    <xf numFmtId="0" fontId="40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12dmelléklet" xfId="58"/>
    <cellStyle name="Normál_IV.mérleg" xfId="59"/>
    <cellStyle name="Normál_költségvetés2003végleges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59" t="s">
        <v>480</v>
      </c>
      <c r="B1" s="260"/>
      <c r="C1" s="260"/>
      <c r="D1" s="260"/>
      <c r="E1" s="260"/>
      <c r="F1" s="260"/>
      <c r="G1" s="260"/>
      <c r="H1" s="260"/>
      <c r="I1" s="260"/>
    </row>
    <row r="2" spans="1:9" ht="105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484</v>
      </c>
      <c r="F2" s="21" t="s">
        <v>485</v>
      </c>
      <c r="G2" s="21" t="s">
        <v>486</v>
      </c>
      <c r="H2" s="21" t="s">
        <v>487</v>
      </c>
      <c r="I2" s="21" t="s">
        <v>78</v>
      </c>
    </row>
    <row r="3" spans="1:9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  <c r="H3" s="21">
        <v>9</v>
      </c>
      <c r="I3" s="21">
        <v>10</v>
      </c>
    </row>
    <row r="4" spans="1:9" ht="12.75">
      <c r="A4" s="22" t="s">
        <v>73</v>
      </c>
      <c r="B4" s="23" t="s">
        <v>488</v>
      </c>
      <c r="C4" s="24">
        <v>10703</v>
      </c>
      <c r="D4" s="24">
        <v>10703</v>
      </c>
      <c r="E4" s="24">
        <v>0</v>
      </c>
      <c r="F4" s="24">
        <v>6595</v>
      </c>
      <c r="G4" s="24">
        <v>0</v>
      </c>
      <c r="H4" s="24">
        <v>0</v>
      </c>
      <c r="I4" s="24">
        <v>6595</v>
      </c>
    </row>
    <row r="5" spans="1:9" ht="12.75">
      <c r="A5" s="22" t="s">
        <v>74</v>
      </c>
      <c r="B5" s="23" t="s">
        <v>489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22" t="s">
        <v>75</v>
      </c>
      <c r="B6" s="23" t="s">
        <v>490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22" t="s">
        <v>76</v>
      </c>
      <c r="B7" s="23" t="s">
        <v>491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2.75">
      <c r="A8" s="22" t="s">
        <v>79</v>
      </c>
      <c r="B8" s="23" t="s">
        <v>492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12.75">
      <c r="A9" s="22" t="s">
        <v>80</v>
      </c>
      <c r="B9" s="23" t="s">
        <v>493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12.75">
      <c r="A10" s="22" t="s">
        <v>81</v>
      </c>
      <c r="B10" s="23" t="s">
        <v>494</v>
      </c>
      <c r="C10" s="24">
        <v>0</v>
      </c>
      <c r="D10" s="24">
        <v>20</v>
      </c>
      <c r="E10" s="24">
        <v>0</v>
      </c>
      <c r="F10" s="24">
        <v>20</v>
      </c>
      <c r="G10" s="24">
        <v>0</v>
      </c>
      <c r="H10" s="24">
        <v>0</v>
      </c>
      <c r="I10" s="24">
        <v>20</v>
      </c>
    </row>
    <row r="11" spans="1:9" ht="12.75">
      <c r="A11" s="22" t="s">
        <v>82</v>
      </c>
      <c r="B11" s="23" t="s">
        <v>495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2.75">
      <c r="A12" s="22" t="s">
        <v>83</v>
      </c>
      <c r="B12" s="23" t="s">
        <v>496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>
      <c r="A13" s="22" t="s">
        <v>84</v>
      </c>
      <c r="B13" s="23" t="s">
        <v>497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2.75">
      <c r="A14" s="22" t="s">
        <v>85</v>
      </c>
      <c r="B14" s="23" t="s">
        <v>498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2.75">
      <c r="A15" s="22" t="s">
        <v>86</v>
      </c>
      <c r="B15" s="23" t="s">
        <v>499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2.75">
      <c r="A16" s="22" t="s">
        <v>87</v>
      </c>
      <c r="B16" s="23" t="s">
        <v>500</v>
      </c>
      <c r="C16" s="24">
        <v>0</v>
      </c>
      <c r="D16" s="24">
        <v>298</v>
      </c>
      <c r="E16" s="24">
        <v>0</v>
      </c>
      <c r="F16" s="24">
        <v>298</v>
      </c>
      <c r="G16" s="24">
        <v>0</v>
      </c>
      <c r="H16" s="24">
        <v>0</v>
      </c>
      <c r="I16" s="24">
        <v>298</v>
      </c>
    </row>
    <row r="17" spans="1:9" ht="12.75">
      <c r="A17" s="22" t="s">
        <v>88</v>
      </c>
      <c r="B17" s="23" t="s">
        <v>501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12.75">
      <c r="A18" s="25" t="s">
        <v>89</v>
      </c>
      <c r="B18" s="26" t="s">
        <v>502</v>
      </c>
      <c r="C18" s="27">
        <v>10703</v>
      </c>
      <c r="D18" s="27">
        <v>11021</v>
      </c>
      <c r="E18" s="27">
        <v>0</v>
      </c>
      <c r="F18" s="27">
        <v>6913</v>
      </c>
      <c r="G18" s="27">
        <v>0</v>
      </c>
      <c r="H18" s="27">
        <v>0</v>
      </c>
      <c r="I18" s="27">
        <v>6913</v>
      </c>
    </row>
    <row r="19" spans="1:9" ht="12.75">
      <c r="A19" s="22" t="s">
        <v>90</v>
      </c>
      <c r="B19" s="23" t="s">
        <v>503</v>
      </c>
      <c r="C19" s="24">
        <v>4329</v>
      </c>
      <c r="D19" s="24">
        <v>4329</v>
      </c>
      <c r="E19" s="24">
        <v>0</v>
      </c>
      <c r="F19" s="24">
        <v>2528</v>
      </c>
      <c r="G19" s="24">
        <v>0</v>
      </c>
      <c r="H19" s="24">
        <v>0</v>
      </c>
      <c r="I19" s="24">
        <v>2528</v>
      </c>
    </row>
    <row r="20" spans="1:9" ht="26.25">
      <c r="A20" s="22" t="s">
        <v>72</v>
      </c>
      <c r="B20" s="23" t="s">
        <v>504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2.75">
      <c r="A21" s="22" t="s">
        <v>91</v>
      </c>
      <c r="B21" s="23" t="s">
        <v>505</v>
      </c>
      <c r="C21" s="24">
        <v>360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2.75">
      <c r="A22" s="25" t="s">
        <v>92</v>
      </c>
      <c r="B22" s="26" t="s">
        <v>506</v>
      </c>
      <c r="C22" s="27">
        <v>4689</v>
      </c>
      <c r="D22" s="27">
        <v>4329</v>
      </c>
      <c r="E22" s="27">
        <v>0</v>
      </c>
      <c r="F22" s="27">
        <v>2528</v>
      </c>
      <c r="G22" s="27">
        <v>0</v>
      </c>
      <c r="H22" s="27">
        <v>0</v>
      </c>
      <c r="I22" s="27">
        <v>2528</v>
      </c>
    </row>
    <row r="23" spans="1:9" ht="12.75">
      <c r="A23" s="25" t="s">
        <v>93</v>
      </c>
      <c r="B23" s="26" t="s">
        <v>507</v>
      </c>
      <c r="C23" s="27">
        <v>15392</v>
      </c>
      <c r="D23" s="27">
        <v>15350</v>
      </c>
      <c r="E23" s="27">
        <v>0</v>
      </c>
      <c r="F23" s="27">
        <v>9441</v>
      </c>
      <c r="G23" s="27">
        <v>0</v>
      </c>
      <c r="H23" s="27">
        <v>0</v>
      </c>
      <c r="I23" s="27">
        <v>9441</v>
      </c>
    </row>
    <row r="24" spans="1:9" ht="26.25">
      <c r="A24" s="25" t="s">
        <v>94</v>
      </c>
      <c r="B24" s="26" t="s">
        <v>508</v>
      </c>
      <c r="C24" s="27">
        <v>2945</v>
      </c>
      <c r="D24" s="27">
        <v>2945</v>
      </c>
      <c r="E24" s="27">
        <v>0</v>
      </c>
      <c r="F24" s="27">
        <v>1704</v>
      </c>
      <c r="G24" s="27">
        <v>0</v>
      </c>
      <c r="H24" s="27">
        <v>0</v>
      </c>
      <c r="I24" s="27">
        <v>1704</v>
      </c>
    </row>
    <row r="25" spans="1:9" ht="12.75">
      <c r="A25" s="22" t="s">
        <v>95</v>
      </c>
      <c r="B25" s="23" t="s">
        <v>509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1171</v>
      </c>
    </row>
    <row r="26" spans="1:9" ht="12.75">
      <c r="A26" s="22" t="s">
        <v>96</v>
      </c>
      <c r="B26" s="23" t="s">
        <v>510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2.75">
      <c r="A27" s="22" t="s">
        <v>97</v>
      </c>
      <c r="B27" s="23" t="s">
        <v>511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495</v>
      </c>
    </row>
    <row r="28" spans="1:9" ht="12.75">
      <c r="A28" s="22" t="s">
        <v>98</v>
      </c>
      <c r="B28" s="23" t="s">
        <v>512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38</v>
      </c>
    </row>
    <row r="29" spans="1:9" ht="12.75">
      <c r="A29" s="22" t="s">
        <v>99</v>
      </c>
      <c r="B29" s="23" t="s">
        <v>513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26.25">
      <c r="A30" s="22" t="s">
        <v>100</v>
      </c>
      <c r="B30" s="23" t="s">
        <v>514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2.75">
      <c r="A31" s="22" t="s">
        <v>101</v>
      </c>
      <c r="B31" s="23" t="s">
        <v>515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2.75">
      <c r="A32" s="22" t="s">
        <v>102</v>
      </c>
      <c r="B32" s="23" t="s">
        <v>516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</row>
    <row r="33" spans="1:9" ht="12.75">
      <c r="A33" s="22" t="s">
        <v>103</v>
      </c>
      <c r="B33" s="23" t="s">
        <v>517</v>
      </c>
      <c r="C33" s="24">
        <v>1164</v>
      </c>
      <c r="D33" s="24">
        <v>1715</v>
      </c>
      <c r="E33" s="24">
        <v>0</v>
      </c>
      <c r="F33" s="24">
        <v>1715</v>
      </c>
      <c r="G33" s="24">
        <v>0</v>
      </c>
      <c r="H33" s="24">
        <v>0</v>
      </c>
      <c r="I33" s="24">
        <v>1715</v>
      </c>
    </row>
    <row r="34" spans="1:9" ht="12.75">
      <c r="A34" s="22" t="s">
        <v>104</v>
      </c>
      <c r="B34" s="23" t="s">
        <v>518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2.75">
      <c r="A35" s="25" t="s">
        <v>105</v>
      </c>
      <c r="B35" s="26" t="s">
        <v>519</v>
      </c>
      <c r="C35" s="27">
        <v>1164</v>
      </c>
      <c r="D35" s="27">
        <v>1715</v>
      </c>
      <c r="E35" s="27">
        <v>0</v>
      </c>
      <c r="F35" s="27">
        <v>1715</v>
      </c>
      <c r="G35" s="27">
        <v>0</v>
      </c>
      <c r="H35" s="27">
        <v>0</v>
      </c>
      <c r="I35" s="27">
        <v>1715</v>
      </c>
    </row>
    <row r="36" spans="1:9" ht="12.75">
      <c r="A36" s="22" t="s">
        <v>106</v>
      </c>
      <c r="B36" s="23" t="s">
        <v>520</v>
      </c>
      <c r="C36" s="24">
        <v>44</v>
      </c>
      <c r="D36" s="24">
        <v>44</v>
      </c>
      <c r="E36" s="24">
        <v>0</v>
      </c>
      <c r="F36" s="24">
        <v>12</v>
      </c>
      <c r="G36" s="24">
        <v>0</v>
      </c>
      <c r="H36" s="24">
        <v>0</v>
      </c>
      <c r="I36" s="24">
        <v>12</v>
      </c>
    </row>
    <row r="37" spans="1:9" ht="12.75">
      <c r="A37" s="22" t="s">
        <v>107</v>
      </c>
      <c r="B37" s="23" t="s">
        <v>521</v>
      </c>
      <c r="C37" s="24">
        <v>0</v>
      </c>
      <c r="D37" s="24">
        <v>33</v>
      </c>
      <c r="E37" s="24">
        <v>0</v>
      </c>
      <c r="F37" s="24">
        <v>33</v>
      </c>
      <c r="G37" s="24">
        <v>0</v>
      </c>
      <c r="H37" s="24">
        <v>0</v>
      </c>
      <c r="I37" s="24">
        <v>33</v>
      </c>
    </row>
    <row r="38" spans="1:9" ht="12.75">
      <c r="A38" s="25" t="s">
        <v>108</v>
      </c>
      <c r="B38" s="26" t="s">
        <v>522</v>
      </c>
      <c r="C38" s="27">
        <v>44</v>
      </c>
      <c r="D38" s="27">
        <v>77</v>
      </c>
      <c r="E38" s="27">
        <v>0</v>
      </c>
      <c r="F38" s="27">
        <v>45</v>
      </c>
      <c r="G38" s="27">
        <v>0</v>
      </c>
      <c r="H38" s="27">
        <v>0</v>
      </c>
      <c r="I38" s="27">
        <v>45</v>
      </c>
    </row>
    <row r="39" spans="1:9" ht="12.75">
      <c r="A39" s="22" t="s">
        <v>109</v>
      </c>
      <c r="B39" s="23" t="s">
        <v>523</v>
      </c>
      <c r="C39" s="24">
        <v>1945</v>
      </c>
      <c r="D39" s="24">
        <v>1945</v>
      </c>
      <c r="E39" s="24">
        <v>0</v>
      </c>
      <c r="F39" s="24">
        <v>971</v>
      </c>
      <c r="G39" s="24">
        <v>0</v>
      </c>
      <c r="H39" s="24">
        <v>0</v>
      </c>
      <c r="I39" s="24">
        <v>971</v>
      </c>
    </row>
    <row r="40" spans="1:9" ht="12.75">
      <c r="A40" s="22" t="s">
        <v>110</v>
      </c>
      <c r="B40" s="23" t="s">
        <v>524</v>
      </c>
      <c r="C40" s="24">
        <v>3230</v>
      </c>
      <c r="D40" s="24">
        <v>3230</v>
      </c>
      <c r="E40" s="24">
        <v>0</v>
      </c>
      <c r="F40" s="24">
        <v>2291</v>
      </c>
      <c r="G40" s="24">
        <v>0</v>
      </c>
      <c r="H40" s="24">
        <v>0</v>
      </c>
      <c r="I40" s="24">
        <v>2291</v>
      </c>
    </row>
    <row r="41" spans="1:9" ht="12.75">
      <c r="A41" s="22" t="s">
        <v>111</v>
      </c>
      <c r="B41" s="23" t="s">
        <v>525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26.25">
      <c r="A42" s="22" t="s">
        <v>112</v>
      </c>
      <c r="B42" s="23" t="s">
        <v>526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2.75">
      <c r="A43" s="22" t="s">
        <v>113</v>
      </c>
      <c r="B43" s="23" t="s">
        <v>527</v>
      </c>
      <c r="C43" s="24">
        <v>800</v>
      </c>
      <c r="D43" s="24">
        <v>800</v>
      </c>
      <c r="E43" s="24">
        <v>0</v>
      </c>
      <c r="F43" s="24">
        <v>219</v>
      </c>
      <c r="G43" s="24">
        <v>0</v>
      </c>
      <c r="H43" s="24">
        <v>0</v>
      </c>
      <c r="I43" s="24">
        <v>219</v>
      </c>
    </row>
    <row r="44" spans="1:9" ht="12.75">
      <c r="A44" s="22" t="s">
        <v>114</v>
      </c>
      <c r="B44" s="23" t="s">
        <v>528</v>
      </c>
      <c r="C44" s="24">
        <v>1534</v>
      </c>
      <c r="D44" s="24">
        <v>1534</v>
      </c>
      <c r="E44" s="24">
        <v>0</v>
      </c>
      <c r="F44" s="24">
        <v>909</v>
      </c>
      <c r="G44" s="24">
        <v>0</v>
      </c>
      <c r="H44" s="24">
        <v>0</v>
      </c>
      <c r="I44" s="24">
        <v>909</v>
      </c>
    </row>
    <row r="45" spans="1:9" ht="12.75">
      <c r="A45" s="22" t="s">
        <v>115</v>
      </c>
      <c r="B45" s="23" t="s">
        <v>529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909</v>
      </c>
    </row>
    <row r="46" spans="1:9" ht="12.75">
      <c r="A46" s="22" t="s">
        <v>116</v>
      </c>
      <c r="B46" s="23" t="s">
        <v>530</v>
      </c>
      <c r="C46" s="24">
        <v>324</v>
      </c>
      <c r="D46" s="24">
        <v>324</v>
      </c>
      <c r="E46" s="24">
        <v>0</v>
      </c>
      <c r="F46" s="24">
        <v>17</v>
      </c>
      <c r="G46" s="24">
        <v>0</v>
      </c>
      <c r="H46" s="24">
        <v>0</v>
      </c>
      <c r="I46" s="24">
        <v>17</v>
      </c>
    </row>
    <row r="47" spans="1:9" ht="12.75">
      <c r="A47" s="22" t="s">
        <v>117</v>
      </c>
      <c r="B47" s="23" t="s">
        <v>531</v>
      </c>
      <c r="C47" s="24">
        <v>1500</v>
      </c>
      <c r="D47" s="24">
        <v>1500</v>
      </c>
      <c r="E47" s="24">
        <v>0</v>
      </c>
      <c r="F47" s="24">
        <v>574</v>
      </c>
      <c r="G47" s="24">
        <v>0</v>
      </c>
      <c r="H47" s="24">
        <v>0</v>
      </c>
      <c r="I47" s="24">
        <v>562</v>
      </c>
    </row>
    <row r="48" spans="1:9" ht="12.75">
      <c r="A48" s="25" t="s">
        <v>118</v>
      </c>
      <c r="B48" s="26" t="s">
        <v>532</v>
      </c>
      <c r="C48" s="27">
        <v>9333</v>
      </c>
      <c r="D48" s="27">
        <v>9333</v>
      </c>
      <c r="E48" s="27">
        <v>0</v>
      </c>
      <c r="F48" s="27">
        <v>4981</v>
      </c>
      <c r="G48" s="27">
        <v>0</v>
      </c>
      <c r="H48" s="27">
        <v>0</v>
      </c>
      <c r="I48" s="27">
        <v>4969</v>
      </c>
    </row>
    <row r="49" spans="1:9" ht="12.75">
      <c r="A49" s="22" t="s">
        <v>119</v>
      </c>
      <c r="B49" s="23" t="s">
        <v>533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ht="12.75">
      <c r="A50" s="22" t="s">
        <v>120</v>
      </c>
      <c r="B50" s="23" t="s">
        <v>534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12.75">
      <c r="A51" s="25" t="s">
        <v>121</v>
      </c>
      <c r="B51" s="26" t="s">
        <v>535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.75">
      <c r="A52" s="22" t="s">
        <v>122</v>
      </c>
      <c r="B52" s="23" t="s">
        <v>536</v>
      </c>
      <c r="C52" s="24">
        <v>3251</v>
      </c>
      <c r="D52" s="24">
        <v>1670</v>
      </c>
      <c r="E52" s="24">
        <v>0</v>
      </c>
      <c r="F52" s="24">
        <v>1670</v>
      </c>
      <c r="G52" s="24">
        <v>0</v>
      </c>
      <c r="H52" s="24">
        <v>0</v>
      </c>
      <c r="I52" s="24">
        <v>1666</v>
      </c>
    </row>
    <row r="53" spans="1:9" ht="12.75">
      <c r="A53" s="22" t="s">
        <v>123</v>
      </c>
      <c r="B53" s="23" t="s">
        <v>537</v>
      </c>
      <c r="C53" s="24">
        <v>0</v>
      </c>
      <c r="D53" s="24">
        <v>102</v>
      </c>
      <c r="E53" s="24">
        <v>0</v>
      </c>
      <c r="F53" s="24">
        <v>102</v>
      </c>
      <c r="G53" s="24">
        <v>0</v>
      </c>
      <c r="H53" s="24">
        <v>0</v>
      </c>
      <c r="I53" s="24">
        <v>0</v>
      </c>
    </row>
    <row r="54" spans="1:9" ht="12.75">
      <c r="A54" s="22" t="s">
        <v>124</v>
      </c>
      <c r="B54" s="23" t="s">
        <v>538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2.75">
      <c r="A55" s="22" t="s">
        <v>125</v>
      </c>
      <c r="B55" s="23" t="s">
        <v>539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2.75">
      <c r="A56" s="22" t="s">
        <v>126</v>
      </c>
      <c r="B56" s="23" t="s">
        <v>540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</row>
    <row r="57" spans="1:9" ht="12.75">
      <c r="A57" s="22" t="s">
        <v>127</v>
      </c>
      <c r="B57" s="23" t="s">
        <v>541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</row>
    <row r="58" spans="1:9" ht="12.75">
      <c r="A58" s="22" t="s">
        <v>128</v>
      </c>
      <c r="B58" s="23" t="s">
        <v>542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</row>
    <row r="59" spans="1:9" ht="12.75">
      <c r="A59" s="22" t="s">
        <v>129</v>
      </c>
      <c r="B59" s="23" t="s">
        <v>543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</row>
    <row r="60" spans="1:9" ht="12.75">
      <c r="A60" s="22" t="s">
        <v>130</v>
      </c>
      <c r="B60" s="23" t="s">
        <v>544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</row>
    <row r="61" spans="1:9" ht="12.75">
      <c r="A61" s="22" t="s">
        <v>131</v>
      </c>
      <c r="B61" s="23" t="s">
        <v>545</v>
      </c>
      <c r="C61" s="24">
        <v>1562</v>
      </c>
      <c r="D61" s="24">
        <v>1562</v>
      </c>
      <c r="E61" s="24">
        <v>0</v>
      </c>
      <c r="F61" s="24">
        <v>83</v>
      </c>
      <c r="G61" s="24">
        <v>0</v>
      </c>
      <c r="H61" s="24">
        <v>0</v>
      </c>
      <c r="I61" s="24">
        <v>83</v>
      </c>
    </row>
    <row r="62" spans="1:9" ht="12.75">
      <c r="A62" s="25" t="s">
        <v>132</v>
      </c>
      <c r="B62" s="26" t="s">
        <v>546</v>
      </c>
      <c r="C62" s="27">
        <v>4813</v>
      </c>
      <c r="D62" s="27">
        <v>3334</v>
      </c>
      <c r="E62" s="27">
        <v>0</v>
      </c>
      <c r="F62" s="27">
        <v>1855</v>
      </c>
      <c r="G62" s="27">
        <v>0</v>
      </c>
      <c r="H62" s="27">
        <v>0</v>
      </c>
      <c r="I62" s="27">
        <v>1749</v>
      </c>
    </row>
    <row r="63" spans="1:9" ht="12.75">
      <c r="A63" s="25" t="s">
        <v>133</v>
      </c>
      <c r="B63" s="26" t="s">
        <v>547</v>
      </c>
      <c r="C63" s="27">
        <v>15354</v>
      </c>
      <c r="D63" s="27">
        <v>14459</v>
      </c>
      <c r="E63" s="27">
        <v>0</v>
      </c>
      <c r="F63" s="27">
        <v>8596</v>
      </c>
      <c r="G63" s="27">
        <v>0</v>
      </c>
      <c r="H63" s="27">
        <v>0</v>
      </c>
      <c r="I63" s="27">
        <v>8478</v>
      </c>
    </row>
    <row r="64" spans="1:9" ht="12.75">
      <c r="A64" s="22" t="s">
        <v>134</v>
      </c>
      <c r="B64" s="23" t="s">
        <v>548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</row>
    <row r="65" spans="1:9" ht="12.75">
      <c r="A65" s="22" t="s">
        <v>135</v>
      </c>
      <c r="B65" s="23" t="s">
        <v>549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</row>
    <row r="66" spans="1:9" ht="12.75">
      <c r="A66" s="22" t="s">
        <v>136</v>
      </c>
      <c r="B66" s="23" t="s">
        <v>550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</row>
    <row r="67" spans="1:9" ht="12.75">
      <c r="A67" s="22" t="s">
        <v>137</v>
      </c>
      <c r="B67" s="23" t="s">
        <v>551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</row>
    <row r="68" spans="1:9" ht="12.75">
      <c r="A68" s="22" t="s">
        <v>138</v>
      </c>
      <c r="B68" s="23" t="s">
        <v>552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</row>
    <row r="69" spans="1:9" ht="12.75">
      <c r="A69" s="22" t="s">
        <v>139</v>
      </c>
      <c r="B69" s="23" t="s">
        <v>553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</row>
    <row r="70" spans="1:9" ht="12.75">
      <c r="A70" s="22" t="s">
        <v>140</v>
      </c>
      <c r="B70" s="23" t="s">
        <v>554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</row>
    <row r="71" spans="1:9" ht="12.75">
      <c r="A71" s="22" t="s">
        <v>141</v>
      </c>
      <c r="B71" s="23" t="s">
        <v>555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</row>
    <row r="72" spans="1:9" ht="12.75">
      <c r="A72" s="22" t="s">
        <v>142</v>
      </c>
      <c r="B72" s="23" t="s">
        <v>556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</row>
    <row r="73" spans="1:9" ht="12.75">
      <c r="A73" s="22" t="s">
        <v>143</v>
      </c>
      <c r="B73" s="23" t="s">
        <v>557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</row>
    <row r="74" spans="1:9" ht="26.25">
      <c r="A74" s="22" t="s">
        <v>144</v>
      </c>
      <c r="B74" s="23" t="s">
        <v>558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</row>
    <row r="75" spans="1:9" ht="12.75">
      <c r="A75" s="22" t="s">
        <v>145</v>
      </c>
      <c r="B75" s="23" t="s">
        <v>559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</row>
    <row r="76" spans="1:9" ht="12.75">
      <c r="A76" s="22" t="s">
        <v>146</v>
      </c>
      <c r="B76" s="23" t="s">
        <v>560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</row>
    <row r="77" spans="1:9" ht="12.75">
      <c r="A77" s="22" t="s">
        <v>147</v>
      </c>
      <c r="B77" s="23" t="s">
        <v>561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</row>
    <row r="78" spans="1:9" ht="12.75">
      <c r="A78" s="22" t="s">
        <v>148</v>
      </c>
      <c r="B78" s="23" t="s">
        <v>562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</row>
    <row r="79" spans="1:9" ht="12.75">
      <c r="A79" s="22" t="s">
        <v>149</v>
      </c>
      <c r="B79" s="23" t="s">
        <v>563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</row>
    <row r="80" spans="1:9" ht="12.75">
      <c r="A80" s="22" t="s">
        <v>150</v>
      </c>
      <c r="B80" s="23" t="s">
        <v>564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</row>
    <row r="81" spans="1:9" ht="12.75">
      <c r="A81" s="22" t="s">
        <v>151</v>
      </c>
      <c r="B81" s="23" t="s">
        <v>565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</row>
    <row r="82" spans="1:9" ht="12.75">
      <c r="A82" s="22" t="s">
        <v>152</v>
      </c>
      <c r="B82" s="23" t="s">
        <v>566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</row>
    <row r="83" spans="1:9" ht="26.25">
      <c r="A83" s="22" t="s">
        <v>153</v>
      </c>
      <c r="B83" s="23" t="s">
        <v>567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</row>
    <row r="84" spans="1:9" ht="12.75">
      <c r="A84" s="22" t="s">
        <v>154</v>
      </c>
      <c r="B84" s="23" t="s">
        <v>568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</row>
    <row r="85" spans="1:9" ht="12.75">
      <c r="A85" s="22" t="s">
        <v>155</v>
      </c>
      <c r="B85" s="23" t="s">
        <v>569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</row>
    <row r="86" spans="1:9" ht="12.75">
      <c r="A86" s="22" t="s">
        <v>156</v>
      </c>
      <c r="B86" s="23" t="s">
        <v>570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</row>
    <row r="87" spans="1:9" ht="26.25">
      <c r="A87" s="22" t="s">
        <v>157</v>
      </c>
      <c r="B87" s="23" t="s">
        <v>571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</row>
    <row r="88" spans="1:9" ht="12.75">
      <c r="A88" s="22" t="s">
        <v>158</v>
      </c>
      <c r="B88" s="23" t="s">
        <v>572</v>
      </c>
      <c r="C88" s="24">
        <v>143</v>
      </c>
      <c r="D88" s="24">
        <v>533</v>
      </c>
      <c r="E88" s="24">
        <v>0</v>
      </c>
      <c r="F88" s="24">
        <v>533</v>
      </c>
      <c r="G88" s="24">
        <v>0</v>
      </c>
      <c r="H88" s="24">
        <v>0</v>
      </c>
      <c r="I88" s="24">
        <v>533</v>
      </c>
    </row>
    <row r="89" spans="1:9" ht="39">
      <c r="A89" s="22" t="s">
        <v>159</v>
      </c>
      <c r="B89" s="23" t="s">
        <v>573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</row>
    <row r="90" spans="1:9" ht="12.75">
      <c r="A90" s="22" t="s">
        <v>160</v>
      </c>
      <c r="B90" s="23" t="s">
        <v>574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</row>
    <row r="91" spans="1:9" ht="12.75">
      <c r="A91" s="22" t="s">
        <v>161</v>
      </c>
      <c r="B91" s="23" t="s">
        <v>575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</row>
    <row r="92" spans="1:9" ht="12.75">
      <c r="A92" s="22" t="s">
        <v>162</v>
      </c>
      <c r="B92" s="23" t="s">
        <v>576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</row>
    <row r="93" spans="1:9" ht="12.75">
      <c r="A93" s="22" t="s">
        <v>163</v>
      </c>
      <c r="B93" s="23" t="s">
        <v>577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</row>
    <row r="94" spans="1:9" ht="12.75">
      <c r="A94" s="22" t="s">
        <v>164</v>
      </c>
      <c r="B94" s="23" t="s">
        <v>578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</row>
    <row r="95" spans="1:9" ht="12.75">
      <c r="A95" s="22" t="s">
        <v>165</v>
      </c>
      <c r="B95" s="23" t="s">
        <v>579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</row>
    <row r="96" spans="1:9" ht="12.75">
      <c r="A96" s="22" t="s">
        <v>166</v>
      </c>
      <c r="B96" s="23" t="s">
        <v>580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533</v>
      </c>
    </row>
    <row r="97" spans="1:9" ht="12.75">
      <c r="A97" s="22" t="s">
        <v>167</v>
      </c>
      <c r="B97" s="23" t="s">
        <v>581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</row>
    <row r="98" spans="1:9" ht="12.75">
      <c r="A98" s="22" t="s">
        <v>168</v>
      </c>
      <c r="B98" s="23" t="s">
        <v>582</v>
      </c>
      <c r="C98" s="24">
        <v>1417</v>
      </c>
      <c r="D98" s="24">
        <v>1417</v>
      </c>
      <c r="E98" s="24">
        <v>0</v>
      </c>
      <c r="F98" s="24">
        <v>1414</v>
      </c>
      <c r="G98" s="24">
        <v>0</v>
      </c>
      <c r="H98" s="24">
        <v>0</v>
      </c>
      <c r="I98" s="24">
        <v>1414</v>
      </c>
    </row>
    <row r="99" spans="1:9" ht="12.75">
      <c r="A99" s="22" t="s">
        <v>169</v>
      </c>
      <c r="B99" s="23" t="s">
        <v>583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</row>
    <row r="100" spans="1:9" ht="12.75">
      <c r="A100" s="22" t="s">
        <v>170</v>
      </c>
      <c r="B100" s="23" t="s">
        <v>584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</row>
    <row r="101" spans="1:9" ht="12.75">
      <c r="A101" s="22" t="s">
        <v>171</v>
      </c>
      <c r="B101" s="23" t="s">
        <v>585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333</v>
      </c>
    </row>
    <row r="102" spans="1:9" ht="12.75">
      <c r="A102" s="22" t="s">
        <v>172</v>
      </c>
      <c r="B102" s="23" t="s">
        <v>586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</row>
    <row r="103" spans="1:9" ht="12.75">
      <c r="A103" s="22" t="s">
        <v>173</v>
      </c>
      <c r="B103" s="23" t="s">
        <v>587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1081</v>
      </c>
    </row>
    <row r="104" spans="1:9" ht="26.25">
      <c r="A104" s="22" t="s">
        <v>174</v>
      </c>
      <c r="B104" s="23" t="s">
        <v>588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</row>
    <row r="105" spans="1:9" ht="12.75">
      <c r="A105" s="22" t="s">
        <v>175</v>
      </c>
      <c r="B105" s="23" t="s">
        <v>589</v>
      </c>
      <c r="C105" s="24">
        <v>150</v>
      </c>
      <c r="D105" s="24">
        <v>150</v>
      </c>
      <c r="E105" s="24">
        <v>0</v>
      </c>
      <c r="F105" s="24">
        <v>60</v>
      </c>
      <c r="G105" s="24">
        <v>0</v>
      </c>
      <c r="H105" s="24">
        <v>0</v>
      </c>
      <c r="I105" s="24">
        <v>60</v>
      </c>
    </row>
    <row r="106" spans="1:9" ht="12.75">
      <c r="A106" s="22" t="s">
        <v>176</v>
      </c>
      <c r="B106" s="23" t="s">
        <v>590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</row>
    <row r="107" spans="1:9" ht="12.75">
      <c r="A107" s="22" t="s">
        <v>177</v>
      </c>
      <c r="B107" s="23" t="s">
        <v>591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60</v>
      </c>
    </row>
    <row r="108" spans="1:9" ht="12.75">
      <c r="A108" s="22" t="s">
        <v>178</v>
      </c>
      <c r="B108" s="23" t="s">
        <v>592</v>
      </c>
      <c r="C108" s="24">
        <v>1281</v>
      </c>
      <c r="D108" s="24">
        <v>1281</v>
      </c>
      <c r="E108" s="24">
        <v>0</v>
      </c>
      <c r="F108" s="24">
        <v>96</v>
      </c>
      <c r="G108" s="24">
        <v>0</v>
      </c>
      <c r="H108" s="24">
        <v>0</v>
      </c>
      <c r="I108" s="24">
        <v>96</v>
      </c>
    </row>
    <row r="109" spans="1:9" ht="12.75">
      <c r="A109" s="22" t="s">
        <v>179</v>
      </c>
      <c r="B109" s="23" t="s">
        <v>593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</row>
    <row r="110" spans="1:9" ht="12.75">
      <c r="A110" s="22" t="s">
        <v>180</v>
      </c>
      <c r="B110" s="23" t="s">
        <v>594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</row>
    <row r="111" spans="1:9" ht="12.75">
      <c r="A111" s="22" t="s">
        <v>181</v>
      </c>
      <c r="B111" s="23" t="s">
        <v>595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</row>
    <row r="112" spans="1:9" ht="12.75">
      <c r="A112" s="22" t="s">
        <v>182</v>
      </c>
      <c r="B112" s="23" t="s">
        <v>596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</row>
    <row r="113" spans="1:9" ht="12.75">
      <c r="A113" s="22" t="s">
        <v>183</v>
      </c>
      <c r="B113" s="23" t="s">
        <v>597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</row>
    <row r="114" spans="1:9" ht="26.25">
      <c r="A114" s="22" t="s">
        <v>184</v>
      </c>
      <c r="B114" s="23" t="s">
        <v>598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</row>
    <row r="115" spans="1:9" ht="12.75">
      <c r="A115" s="22" t="s">
        <v>185</v>
      </c>
      <c r="B115" s="23" t="s">
        <v>599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</row>
    <row r="116" spans="1:9" ht="26.25">
      <c r="A116" s="22" t="s">
        <v>186</v>
      </c>
      <c r="B116" s="23" t="s">
        <v>600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</row>
    <row r="117" spans="1:9" ht="12.75">
      <c r="A117" s="22" t="s">
        <v>187</v>
      </c>
      <c r="B117" s="23" t="s">
        <v>601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</row>
    <row r="118" spans="1:9" ht="26.25">
      <c r="A118" s="22" t="s">
        <v>188</v>
      </c>
      <c r="B118" s="23" t="s">
        <v>602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</row>
    <row r="119" spans="1:9" ht="12.75">
      <c r="A119" s="22" t="s">
        <v>189</v>
      </c>
      <c r="B119" s="23" t="s">
        <v>603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</row>
    <row r="120" spans="1:9" ht="12.75">
      <c r="A120" s="22" t="s">
        <v>190</v>
      </c>
      <c r="B120" s="23" t="s">
        <v>604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</row>
    <row r="121" spans="1:9" ht="12.75">
      <c r="A121" s="22" t="s">
        <v>191</v>
      </c>
      <c r="B121" s="23" t="s">
        <v>605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</row>
    <row r="122" spans="1:9" ht="12.75">
      <c r="A122" s="22" t="s">
        <v>192</v>
      </c>
      <c r="B122" s="23" t="s">
        <v>606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</row>
    <row r="123" spans="1:9" ht="12.75">
      <c r="A123" s="22" t="s">
        <v>193</v>
      </c>
      <c r="B123" s="23" t="s">
        <v>607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</row>
    <row r="124" spans="1:9" ht="12.75">
      <c r="A124" s="22" t="s">
        <v>194</v>
      </c>
      <c r="B124" s="23" t="s">
        <v>608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</row>
    <row r="125" spans="1:9" ht="12.75">
      <c r="A125" s="22" t="s">
        <v>195</v>
      </c>
      <c r="B125" s="23" t="s">
        <v>609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</row>
    <row r="126" spans="1:9" ht="26.25">
      <c r="A126" s="22" t="s">
        <v>196</v>
      </c>
      <c r="B126" s="23" t="s">
        <v>610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</row>
    <row r="127" spans="1:9" ht="12.75">
      <c r="A127" s="22" t="s">
        <v>611</v>
      </c>
      <c r="B127" s="23" t="s">
        <v>612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</row>
    <row r="128" spans="1:9" ht="12.75">
      <c r="A128" s="22" t="s">
        <v>613</v>
      </c>
      <c r="B128" s="23" t="s">
        <v>614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80</v>
      </c>
    </row>
    <row r="129" spans="1:9" ht="12.75">
      <c r="A129" s="22" t="s">
        <v>615</v>
      </c>
      <c r="B129" s="23" t="s">
        <v>616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</row>
    <row r="130" spans="1:9" ht="26.25">
      <c r="A130" s="22" t="s">
        <v>617</v>
      </c>
      <c r="B130" s="23" t="s">
        <v>618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5</v>
      </c>
    </row>
    <row r="131" spans="1:9" ht="26.25">
      <c r="A131" s="22" t="s">
        <v>619</v>
      </c>
      <c r="B131" s="23" t="s">
        <v>620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11</v>
      </c>
    </row>
    <row r="132" spans="1:9" ht="12.75">
      <c r="A132" s="22" t="s">
        <v>621</v>
      </c>
      <c r="B132" s="23" t="s">
        <v>622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</row>
    <row r="133" spans="1:9" ht="26.25">
      <c r="A133" s="22" t="s">
        <v>623</v>
      </c>
      <c r="B133" s="23" t="s">
        <v>624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</row>
    <row r="134" spans="1:9" ht="12.75">
      <c r="A134" s="25" t="s">
        <v>625</v>
      </c>
      <c r="B134" s="26" t="s">
        <v>626</v>
      </c>
      <c r="C134" s="27">
        <v>2991</v>
      </c>
      <c r="D134" s="27">
        <v>3381</v>
      </c>
      <c r="E134" s="27">
        <v>0</v>
      </c>
      <c r="F134" s="27">
        <v>2103</v>
      </c>
      <c r="G134" s="27">
        <v>0</v>
      </c>
      <c r="H134" s="27">
        <v>0</v>
      </c>
      <c r="I134" s="27">
        <v>2103</v>
      </c>
    </row>
    <row r="135" spans="1:9" ht="12.75">
      <c r="A135" s="22" t="s">
        <v>627</v>
      </c>
      <c r="B135" s="23" t="s">
        <v>628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</row>
    <row r="136" spans="1:9" ht="12.75">
      <c r="A136" s="22" t="s">
        <v>629</v>
      </c>
      <c r="B136" s="23" t="s">
        <v>630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</row>
    <row r="137" spans="1:9" ht="12.75">
      <c r="A137" s="22" t="s">
        <v>631</v>
      </c>
      <c r="B137" s="23" t="s">
        <v>632</v>
      </c>
      <c r="C137" s="24">
        <v>0</v>
      </c>
      <c r="D137" s="24">
        <v>341</v>
      </c>
      <c r="E137" s="24">
        <v>0</v>
      </c>
      <c r="F137" s="24">
        <v>341</v>
      </c>
      <c r="G137" s="24">
        <v>0</v>
      </c>
      <c r="H137" s="24">
        <v>0</v>
      </c>
      <c r="I137" s="24">
        <v>341</v>
      </c>
    </row>
    <row r="138" spans="1:9" ht="12.75">
      <c r="A138" s="22" t="s">
        <v>633</v>
      </c>
      <c r="B138" s="23" t="s">
        <v>634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</row>
    <row r="139" spans="1:9" ht="12.75">
      <c r="A139" s="22" t="s">
        <v>635</v>
      </c>
      <c r="B139" s="23" t="s">
        <v>636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  <c r="H139" s="24">
        <v>0</v>
      </c>
      <c r="I139" s="24">
        <v>0</v>
      </c>
    </row>
    <row r="140" spans="1:9" ht="12.75">
      <c r="A140" s="22" t="s">
        <v>637</v>
      </c>
      <c r="B140" s="23" t="s">
        <v>638</v>
      </c>
      <c r="C140" s="24">
        <v>0</v>
      </c>
      <c r="D140" s="24">
        <v>341</v>
      </c>
      <c r="E140" s="24">
        <v>0</v>
      </c>
      <c r="F140" s="24">
        <v>341</v>
      </c>
      <c r="G140" s="24">
        <v>0</v>
      </c>
      <c r="H140" s="24">
        <v>0</v>
      </c>
      <c r="I140" s="24">
        <v>341</v>
      </c>
    </row>
    <row r="141" spans="1:9" ht="26.25">
      <c r="A141" s="22" t="s">
        <v>639</v>
      </c>
      <c r="B141" s="23" t="s">
        <v>640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</row>
    <row r="142" spans="1:9" ht="26.25">
      <c r="A142" s="22" t="s">
        <v>641</v>
      </c>
      <c r="B142" s="23" t="s">
        <v>642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0</v>
      </c>
    </row>
    <row r="143" spans="1:9" ht="12.75">
      <c r="A143" s="22" t="s">
        <v>643</v>
      </c>
      <c r="B143" s="23" t="s">
        <v>644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</row>
    <row r="144" spans="1:9" ht="12.75">
      <c r="A144" s="22" t="s">
        <v>645</v>
      </c>
      <c r="B144" s="23" t="s">
        <v>646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</row>
    <row r="145" spans="1:9" ht="26.25">
      <c r="A145" s="22" t="s">
        <v>647</v>
      </c>
      <c r="B145" s="23" t="s">
        <v>648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24">
        <v>0</v>
      </c>
    </row>
    <row r="146" spans="1:9" ht="12.75">
      <c r="A146" s="22" t="s">
        <v>649</v>
      </c>
      <c r="B146" s="23" t="s">
        <v>650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</row>
    <row r="147" spans="1:9" ht="12.75">
      <c r="A147" s="22" t="s">
        <v>651</v>
      </c>
      <c r="B147" s="23" t="s">
        <v>652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</row>
    <row r="148" spans="1:9" ht="12.75">
      <c r="A148" s="22" t="s">
        <v>653</v>
      </c>
      <c r="B148" s="23" t="s">
        <v>654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</row>
    <row r="149" spans="1:9" ht="12.75">
      <c r="A149" s="22" t="s">
        <v>655</v>
      </c>
      <c r="B149" s="23" t="s">
        <v>656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</row>
    <row r="150" spans="1:9" ht="12.75">
      <c r="A150" s="22" t="s">
        <v>657</v>
      </c>
      <c r="B150" s="23" t="s">
        <v>658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</row>
    <row r="151" spans="1:9" ht="12.75">
      <c r="A151" s="22" t="s">
        <v>659</v>
      </c>
      <c r="B151" s="23" t="s">
        <v>660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</row>
    <row r="152" spans="1:9" ht="12.75">
      <c r="A152" s="22" t="s">
        <v>661</v>
      </c>
      <c r="B152" s="23" t="s">
        <v>662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</row>
    <row r="153" spans="1:9" ht="26.25">
      <c r="A153" s="22" t="s">
        <v>663</v>
      </c>
      <c r="B153" s="23" t="s">
        <v>664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</row>
    <row r="154" spans="1:9" ht="12.75">
      <c r="A154" s="22" t="s">
        <v>665</v>
      </c>
      <c r="B154" s="23" t="s">
        <v>666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</row>
    <row r="155" spans="1:9" ht="12.75">
      <c r="A155" s="22" t="s">
        <v>667</v>
      </c>
      <c r="B155" s="23" t="s">
        <v>668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</row>
    <row r="156" spans="1:9" ht="26.25">
      <c r="A156" s="22" t="s">
        <v>669</v>
      </c>
      <c r="B156" s="23" t="s">
        <v>670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</row>
    <row r="157" spans="1:9" ht="12.75">
      <c r="A157" s="22" t="s">
        <v>671</v>
      </c>
      <c r="B157" s="23" t="s">
        <v>672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</row>
    <row r="158" spans="1:9" ht="12.75">
      <c r="A158" s="22" t="s">
        <v>673</v>
      </c>
      <c r="B158" s="23" t="s">
        <v>674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</v>
      </c>
    </row>
    <row r="159" spans="1:9" ht="12.75">
      <c r="A159" s="22" t="s">
        <v>675</v>
      </c>
      <c r="B159" s="23" t="s">
        <v>676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</row>
    <row r="160" spans="1:9" ht="12.75">
      <c r="A160" s="22" t="s">
        <v>677</v>
      </c>
      <c r="B160" s="23" t="s">
        <v>678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</row>
    <row r="161" spans="1:9" ht="12.75">
      <c r="A161" s="22" t="s">
        <v>679</v>
      </c>
      <c r="B161" s="23" t="s">
        <v>680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</row>
    <row r="162" spans="1:9" ht="12.75">
      <c r="A162" s="22" t="s">
        <v>681</v>
      </c>
      <c r="B162" s="23" t="s">
        <v>682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</row>
    <row r="163" spans="1:9" ht="12.75">
      <c r="A163" s="22" t="s">
        <v>683</v>
      </c>
      <c r="B163" s="23" t="s">
        <v>684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0</v>
      </c>
    </row>
    <row r="164" spans="1:9" ht="12.75">
      <c r="A164" s="22" t="s">
        <v>685</v>
      </c>
      <c r="B164" s="23" t="s">
        <v>686</v>
      </c>
      <c r="C164" s="24">
        <v>5330</v>
      </c>
      <c r="D164" s="24">
        <v>5330</v>
      </c>
      <c r="E164" s="24">
        <v>0</v>
      </c>
      <c r="F164" s="24">
        <v>2811</v>
      </c>
      <c r="G164" s="24">
        <v>0</v>
      </c>
      <c r="H164" s="24">
        <v>0</v>
      </c>
      <c r="I164" s="24">
        <v>2811</v>
      </c>
    </row>
    <row r="165" spans="1:9" ht="12.75">
      <c r="A165" s="22" t="s">
        <v>687</v>
      </c>
      <c r="B165" s="23" t="s">
        <v>688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2806</v>
      </c>
    </row>
    <row r="166" spans="1:9" ht="12.75">
      <c r="A166" s="22" t="s">
        <v>689</v>
      </c>
      <c r="B166" s="23" t="s">
        <v>690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</row>
    <row r="167" spans="1:9" ht="26.25">
      <c r="A167" s="22" t="s">
        <v>691</v>
      </c>
      <c r="B167" s="23" t="s">
        <v>692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</row>
    <row r="168" spans="1:9" ht="12.75">
      <c r="A168" s="22" t="s">
        <v>693</v>
      </c>
      <c r="B168" s="23" t="s">
        <v>694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</row>
    <row r="169" spans="1:9" ht="12.75">
      <c r="A169" s="22" t="s">
        <v>695</v>
      </c>
      <c r="B169" s="23" t="s">
        <v>696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</row>
    <row r="170" spans="1:9" ht="12.75">
      <c r="A170" s="22" t="s">
        <v>697</v>
      </c>
      <c r="B170" s="23" t="s">
        <v>698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</row>
    <row r="171" spans="1:9" ht="12.75">
      <c r="A171" s="22" t="s">
        <v>699</v>
      </c>
      <c r="B171" s="23" t="s">
        <v>700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</row>
    <row r="172" spans="1:9" ht="12.75">
      <c r="A172" s="22" t="s">
        <v>701</v>
      </c>
      <c r="B172" s="23" t="s">
        <v>702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24">
        <v>5</v>
      </c>
    </row>
    <row r="173" spans="1:9" ht="12.75">
      <c r="A173" s="22" t="s">
        <v>703</v>
      </c>
      <c r="B173" s="23" t="s">
        <v>704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</row>
    <row r="174" spans="1:9" ht="12.75">
      <c r="A174" s="22" t="s">
        <v>705</v>
      </c>
      <c r="B174" s="23" t="s">
        <v>706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</row>
    <row r="175" spans="1:9" ht="26.25">
      <c r="A175" s="22" t="s">
        <v>707</v>
      </c>
      <c r="B175" s="23" t="s">
        <v>708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</row>
    <row r="176" spans="1:9" ht="26.25">
      <c r="A176" s="22" t="s">
        <v>709</v>
      </c>
      <c r="B176" s="23" t="s">
        <v>710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</row>
    <row r="177" spans="1:9" ht="26.25">
      <c r="A177" s="22" t="s">
        <v>711</v>
      </c>
      <c r="B177" s="23" t="s">
        <v>712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</row>
    <row r="178" spans="1:9" ht="12.75">
      <c r="A178" s="22" t="s">
        <v>713</v>
      </c>
      <c r="B178" s="23" t="s">
        <v>714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</row>
    <row r="179" spans="1:9" ht="12.75">
      <c r="A179" s="22" t="s">
        <v>715</v>
      </c>
      <c r="B179" s="23" t="s">
        <v>716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</row>
    <row r="180" spans="1:9" ht="12.75">
      <c r="A180" s="22" t="s">
        <v>717</v>
      </c>
      <c r="B180" s="23" t="s">
        <v>718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</row>
    <row r="181" spans="1:9" ht="12.75">
      <c r="A181" s="22" t="s">
        <v>719</v>
      </c>
      <c r="B181" s="23" t="s">
        <v>720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</row>
    <row r="182" spans="1:9" ht="12.75">
      <c r="A182" s="22" t="s">
        <v>721</v>
      </c>
      <c r="B182" s="23" t="s">
        <v>722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</row>
    <row r="183" spans="1:9" ht="12.75">
      <c r="A183" s="22" t="s">
        <v>723</v>
      </c>
      <c r="B183" s="23" t="s">
        <v>724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  <c r="H183" s="24">
        <v>0</v>
      </c>
      <c r="I183" s="24">
        <v>0</v>
      </c>
    </row>
    <row r="184" spans="1:9" ht="12.75">
      <c r="A184" s="22" t="s">
        <v>725</v>
      </c>
      <c r="B184" s="23" t="s">
        <v>726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</row>
    <row r="185" spans="1:9" ht="12.75">
      <c r="A185" s="22" t="s">
        <v>727</v>
      </c>
      <c r="B185" s="23" t="s">
        <v>728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</row>
    <row r="186" spans="1:9" ht="12.75">
      <c r="A186" s="22" t="s">
        <v>729</v>
      </c>
      <c r="B186" s="23" t="s">
        <v>730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</row>
    <row r="187" spans="1:9" ht="12.75">
      <c r="A187" s="22" t="s">
        <v>731</v>
      </c>
      <c r="B187" s="23" t="s">
        <v>732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</row>
    <row r="188" spans="1:9" ht="12.75">
      <c r="A188" s="22" t="s">
        <v>733</v>
      </c>
      <c r="B188" s="23" t="s">
        <v>734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</row>
    <row r="189" spans="1:9" ht="12.75">
      <c r="A189" s="22" t="s">
        <v>735</v>
      </c>
      <c r="B189" s="23" t="s">
        <v>736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</row>
    <row r="190" spans="1:9" ht="12.75">
      <c r="A190" s="22" t="s">
        <v>737</v>
      </c>
      <c r="B190" s="23" t="s">
        <v>738</v>
      </c>
      <c r="C190" s="24">
        <v>0</v>
      </c>
      <c r="D190" s="24">
        <v>0</v>
      </c>
      <c r="E190" s="24">
        <v>0</v>
      </c>
      <c r="F190" s="24">
        <v>0</v>
      </c>
      <c r="G190" s="24">
        <v>0</v>
      </c>
      <c r="H190" s="24">
        <v>0</v>
      </c>
      <c r="I190" s="24">
        <v>0</v>
      </c>
    </row>
    <row r="191" spans="1:9" ht="12.75">
      <c r="A191" s="22" t="s">
        <v>739</v>
      </c>
      <c r="B191" s="23" t="s">
        <v>740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</row>
    <row r="192" spans="1:9" ht="12.75">
      <c r="A192" s="22" t="s">
        <v>741</v>
      </c>
      <c r="B192" s="23" t="s">
        <v>742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</row>
    <row r="193" spans="1:9" ht="12.75">
      <c r="A193" s="22" t="s">
        <v>743</v>
      </c>
      <c r="B193" s="23" t="s">
        <v>744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</row>
    <row r="194" spans="1:9" ht="12.75">
      <c r="A194" s="22" t="s">
        <v>745</v>
      </c>
      <c r="B194" s="23" t="s">
        <v>746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</row>
    <row r="195" spans="1:9" ht="12.75">
      <c r="A195" s="22" t="s">
        <v>747</v>
      </c>
      <c r="B195" s="23" t="s">
        <v>748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</row>
    <row r="196" spans="1:9" ht="12.75">
      <c r="A196" s="22" t="s">
        <v>749</v>
      </c>
      <c r="B196" s="23" t="s">
        <v>750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</row>
    <row r="197" spans="1:9" ht="12.75">
      <c r="A197" s="22" t="s">
        <v>751</v>
      </c>
      <c r="B197" s="23" t="s">
        <v>752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</row>
    <row r="198" spans="1:9" ht="12.75">
      <c r="A198" s="22" t="s">
        <v>753</v>
      </c>
      <c r="B198" s="23" t="s">
        <v>754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</row>
    <row r="199" spans="1:9" ht="12.75">
      <c r="A199" s="22" t="s">
        <v>755</v>
      </c>
      <c r="B199" s="23" t="s">
        <v>756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</row>
    <row r="200" spans="1:9" ht="12.75">
      <c r="A200" s="22" t="s">
        <v>757</v>
      </c>
      <c r="B200" s="23" t="s">
        <v>758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</row>
    <row r="201" spans="1:9" ht="12.75">
      <c r="A201" s="22" t="s">
        <v>759</v>
      </c>
      <c r="B201" s="23" t="s">
        <v>760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</row>
    <row r="202" spans="1:9" ht="12.75">
      <c r="A202" s="22" t="s">
        <v>761</v>
      </c>
      <c r="B202" s="23" t="s">
        <v>762</v>
      </c>
      <c r="C202" s="24">
        <v>0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</row>
    <row r="203" spans="1:9" ht="12.75">
      <c r="A203" s="22" t="s">
        <v>763</v>
      </c>
      <c r="B203" s="23" t="s">
        <v>764</v>
      </c>
      <c r="C203" s="24">
        <v>3600</v>
      </c>
      <c r="D203" s="24">
        <v>6992</v>
      </c>
      <c r="E203" s="24">
        <v>0</v>
      </c>
      <c r="F203" s="24">
        <v>0</v>
      </c>
      <c r="G203" s="24">
        <v>0</v>
      </c>
      <c r="H203" s="24">
        <v>0</v>
      </c>
      <c r="I203" s="24">
        <v>0</v>
      </c>
    </row>
    <row r="204" spans="1:9" ht="26.25">
      <c r="A204" s="25" t="s">
        <v>765</v>
      </c>
      <c r="B204" s="26" t="s">
        <v>766</v>
      </c>
      <c r="C204" s="27">
        <v>8930</v>
      </c>
      <c r="D204" s="27">
        <v>12663</v>
      </c>
      <c r="E204" s="27">
        <v>0</v>
      </c>
      <c r="F204" s="27">
        <v>3152</v>
      </c>
      <c r="G204" s="27">
        <v>0</v>
      </c>
      <c r="H204" s="27">
        <v>0</v>
      </c>
      <c r="I204" s="27">
        <v>3152</v>
      </c>
    </row>
    <row r="205" spans="1:9" ht="12.75">
      <c r="A205" s="22" t="s">
        <v>767</v>
      </c>
      <c r="B205" s="23" t="s">
        <v>768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</row>
    <row r="206" spans="1:9" ht="12.75">
      <c r="A206" s="22" t="s">
        <v>769</v>
      </c>
      <c r="B206" s="23" t="s">
        <v>770</v>
      </c>
      <c r="C206" s="24">
        <v>0</v>
      </c>
      <c r="D206" s="24">
        <v>205</v>
      </c>
      <c r="E206" s="24">
        <v>0</v>
      </c>
      <c r="F206" s="24">
        <v>205</v>
      </c>
      <c r="G206" s="24">
        <v>0</v>
      </c>
      <c r="H206" s="24">
        <v>0</v>
      </c>
      <c r="I206" s="24">
        <v>161</v>
      </c>
    </row>
    <row r="207" spans="1:9" ht="12.75">
      <c r="A207" s="22" t="s">
        <v>771</v>
      </c>
      <c r="B207" s="23" t="s">
        <v>772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</row>
    <row r="208" spans="1:9" ht="12.75">
      <c r="A208" s="22" t="s">
        <v>773</v>
      </c>
      <c r="B208" s="23" t="s">
        <v>774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</row>
    <row r="209" spans="1:9" ht="12.75">
      <c r="A209" s="22" t="s">
        <v>775</v>
      </c>
      <c r="B209" s="23" t="s">
        <v>776</v>
      </c>
      <c r="C209" s="24">
        <v>485</v>
      </c>
      <c r="D209" s="24">
        <v>485</v>
      </c>
      <c r="E209" s="24">
        <v>0</v>
      </c>
      <c r="F209" s="24">
        <v>354</v>
      </c>
      <c r="G209" s="24">
        <v>0</v>
      </c>
      <c r="H209" s="24">
        <v>0</v>
      </c>
      <c r="I209" s="24">
        <v>354</v>
      </c>
    </row>
    <row r="210" spans="1:9" ht="12.75">
      <c r="A210" s="22" t="s">
        <v>777</v>
      </c>
      <c r="B210" s="23" t="s">
        <v>778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</row>
    <row r="211" spans="1:9" ht="12.75">
      <c r="A211" s="22" t="s">
        <v>779</v>
      </c>
      <c r="B211" s="23" t="s">
        <v>780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  <c r="H211" s="24">
        <v>0</v>
      </c>
      <c r="I211" s="24">
        <v>0</v>
      </c>
    </row>
    <row r="212" spans="1:9" ht="12.75">
      <c r="A212" s="22" t="s">
        <v>781</v>
      </c>
      <c r="B212" s="23" t="s">
        <v>782</v>
      </c>
      <c r="C212" s="24">
        <v>131</v>
      </c>
      <c r="D212" s="24">
        <v>144</v>
      </c>
      <c r="E212" s="24">
        <v>0</v>
      </c>
      <c r="F212" s="24">
        <v>144</v>
      </c>
      <c r="G212" s="24">
        <v>0</v>
      </c>
      <c r="H212" s="24">
        <v>0</v>
      </c>
      <c r="I212" s="24">
        <v>132</v>
      </c>
    </row>
    <row r="213" spans="1:9" ht="12.75">
      <c r="A213" s="25" t="s">
        <v>783</v>
      </c>
      <c r="B213" s="26" t="s">
        <v>784</v>
      </c>
      <c r="C213" s="27">
        <v>616</v>
      </c>
      <c r="D213" s="27">
        <v>834</v>
      </c>
      <c r="E213" s="27">
        <v>0</v>
      </c>
      <c r="F213" s="27">
        <v>703</v>
      </c>
      <c r="G213" s="27">
        <v>0</v>
      </c>
      <c r="H213" s="27">
        <v>0</v>
      </c>
      <c r="I213" s="27">
        <v>647</v>
      </c>
    </row>
    <row r="214" spans="1:9" ht="12.75">
      <c r="A214" s="22" t="s">
        <v>785</v>
      </c>
      <c r="B214" s="23" t="s">
        <v>786</v>
      </c>
      <c r="C214" s="24">
        <v>300</v>
      </c>
      <c r="D214" s="24">
        <v>300</v>
      </c>
      <c r="E214" s="24">
        <v>0</v>
      </c>
      <c r="F214" s="24">
        <v>0</v>
      </c>
      <c r="G214" s="24">
        <v>0</v>
      </c>
      <c r="H214" s="24">
        <v>0</v>
      </c>
      <c r="I214" s="24">
        <v>0</v>
      </c>
    </row>
    <row r="215" spans="1:9" ht="12.75">
      <c r="A215" s="22" t="s">
        <v>787</v>
      </c>
      <c r="B215" s="23" t="s">
        <v>788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</row>
    <row r="216" spans="1:9" ht="12.75">
      <c r="A216" s="22" t="s">
        <v>789</v>
      </c>
      <c r="B216" s="23" t="s">
        <v>790</v>
      </c>
      <c r="C216" s="24">
        <v>0</v>
      </c>
      <c r="D216" s="24">
        <v>46</v>
      </c>
      <c r="E216" s="24">
        <v>0</v>
      </c>
      <c r="F216" s="24">
        <v>46</v>
      </c>
      <c r="G216" s="24">
        <v>0</v>
      </c>
      <c r="H216" s="24">
        <v>0</v>
      </c>
      <c r="I216" s="24">
        <v>46</v>
      </c>
    </row>
    <row r="217" spans="1:9" ht="12.75">
      <c r="A217" s="22" t="s">
        <v>791</v>
      </c>
      <c r="B217" s="23" t="s">
        <v>792</v>
      </c>
      <c r="C217" s="24">
        <v>81</v>
      </c>
      <c r="D217" s="24">
        <v>81</v>
      </c>
      <c r="E217" s="24">
        <v>0</v>
      </c>
      <c r="F217" s="24">
        <v>12</v>
      </c>
      <c r="G217" s="24">
        <v>0</v>
      </c>
      <c r="H217" s="24">
        <v>0</v>
      </c>
      <c r="I217" s="24">
        <v>12</v>
      </c>
    </row>
    <row r="218" spans="1:9" ht="12.75">
      <c r="A218" s="25" t="s">
        <v>793</v>
      </c>
      <c r="B218" s="26" t="s">
        <v>794</v>
      </c>
      <c r="C218" s="27">
        <v>381</v>
      </c>
      <c r="D218" s="27">
        <v>427</v>
      </c>
      <c r="E218" s="27">
        <v>0</v>
      </c>
      <c r="F218" s="27">
        <v>58</v>
      </c>
      <c r="G218" s="27">
        <v>0</v>
      </c>
      <c r="H218" s="27">
        <v>0</v>
      </c>
      <c r="I218" s="27">
        <v>58</v>
      </c>
    </row>
    <row r="219" spans="1:9" ht="26.25">
      <c r="A219" s="22" t="s">
        <v>795</v>
      </c>
      <c r="B219" s="23" t="s">
        <v>796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  <c r="H219" s="24">
        <v>0</v>
      </c>
      <c r="I219" s="24">
        <v>0</v>
      </c>
    </row>
    <row r="220" spans="1:9" ht="26.25">
      <c r="A220" s="22" t="s">
        <v>797</v>
      </c>
      <c r="B220" s="23" t="s">
        <v>798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0</v>
      </c>
    </row>
    <row r="221" spans="1:9" ht="12.75">
      <c r="A221" s="22" t="s">
        <v>799</v>
      </c>
      <c r="B221" s="23" t="s">
        <v>800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  <c r="H221" s="24">
        <v>0</v>
      </c>
      <c r="I221" s="24">
        <v>0</v>
      </c>
    </row>
    <row r="222" spans="1:9" ht="12.75">
      <c r="A222" s="22" t="s">
        <v>801</v>
      </c>
      <c r="B222" s="23" t="s">
        <v>802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  <c r="H222" s="24">
        <v>0</v>
      </c>
      <c r="I222" s="24">
        <v>0</v>
      </c>
    </row>
    <row r="223" spans="1:9" ht="26.25">
      <c r="A223" s="22" t="s">
        <v>803</v>
      </c>
      <c r="B223" s="23" t="s">
        <v>804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  <c r="H223" s="24">
        <v>0</v>
      </c>
      <c r="I223" s="24">
        <v>0</v>
      </c>
    </row>
    <row r="224" spans="1:9" ht="12.75">
      <c r="A224" s="22" t="s">
        <v>805</v>
      </c>
      <c r="B224" s="23" t="s">
        <v>806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  <c r="H224" s="24">
        <v>0</v>
      </c>
      <c r="I224" s="24">
        <v>0</v>
      </c>
    </row>
    <row r="225" spans="1:9" ht="12.75">
      <c r="A225" s="22" t="s">
        <v>807</v>
      </c>
      <c r="B225" s="23" t="s">
        <v>808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  <c r="H225" s="24">
        <v>0</v>
      </c>
      <c r="I225" s="24">
        <v>0</v>
      </c>
    </row>
    <row r="226" spans="1:9" ht="12.75">
      <c r="A226" s="22" t="s">
        <v>809</v>
      </c>
      <c r="B226" s="23" t="s">
        <v>810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  <c r="H226" s="24">
        <v>0</v>
      </c>
      <c r="I226" s="24">
        <v>0</v>
      </c>
    </row>
    <row r="227" spans="1:9" ht="12.75">
      <c r="A227" s="22" t="s">
        <v>811</v>
      </c>
      <c r="B227" s="23" t="s">
        <v>812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</row>
    <row r="228" spans="1:9" ht="12.75">
      <c r="A228" s="22" t="s">
        <v>813</v>
      </c>
      <c r="B228" s="23" t="s">
        <v>814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</row>
    <row r="229" spans="1:9" ht="12.75">
      <c r="A229" s="22" t="s">
        <v>815</v>
      </c>
      <c r="B229" s="23" t="s">
        <v>816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</row>
    <row r="230" spans="1:9" ht="12.75">
      <c r="A230" s="22" t="s">
        <v>817</v>
      </c>
      <c r="B230" s="23" t="s">
        <v>818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</row>
    <row r="231" spans="1:9" ht="26.25">
      <c r="A231" s="22" t="s">
        <v>819</v>
      </c>
      <c r="B231" s="23" t="s">
        <v>820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</row>
    <row r="232" spans="1:9" ht="12.75">
      <c r="A232" s="22" t="s">
        <v>821</v>
      </c>
      <c r="B232" s="23" t="s">
        <v>822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  <c r="H232" s="24">
        <v>0</v>
      </c>
      <c r="I232" s="24">
        <v>0</v>
      </c>
    </row>
    <row r="233" spans="1:9" ht="12.75">
      <c r="A233" s="22" t="s">
        <v>823</v>
      </c>
      <c r="B233" s="23" t="s">
        <v>824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  <c r="H233" s="24">
        <v>0</v>
      </c>
      <c r="I233" s="24">
        <v>0</v>
      </c>
    </row>
    <row r="234" spans="1:9" ht="26.25">
      <c r="A234" s="22" t="s">
        <v>825</v>
      </c>
      <c r="B234" s="23" t="s">
        <v>826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  <c r="H234" s="24">
        <v>0</v>
      </c>
      <c r="I234" s="24">
        <v>0</v>
      </c>
    </row>
    <row r="235" spans="1:9" ht="12.75">
      <c r="A235" s="22" t="s">
        <v>827</v>
      </c>
      <c r="B235" s="23" t="s">
        <v>828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  <c r="H235" s="24">
        <v>0</v>
      </c>
      <c r="I235" s="24">
        <v>0</v>
      </c>
    </row>
    <row r="236" spans="1:9" ht="12.75">
      <c r="A236" s="22" t="s">
        <v>829</v>
      </c>
      <c r="B236" s="23" t="s">
        <v>830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  <c r="H236" s="24">
        <v>0</v>
      </c>
      <c r="I236" s="24">
        <v>0</v>
      </c>
    </row>
    <row r="237" spans="1:9" ht="12.75">
      <c r="A237" s="22" t="s">
        <v>831</v>
      </c>
      <c r="B237" s="23" t="s">
        <v>832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  <c r="H237" s="24">
        <v>0</v>
      </c>
      <c r="I237" s="24">
        <v>0</v>
      </c>
    </row>
    <row r="238" spans="1:9" ht="12.75">
      <c r="A238" s="22" t="s">
        <v>833</v>
      </c>
      <c r="B238" s="23" t="s">
        <v>834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  <c r="H238" s="24">
        <v>0</v>
      </c>
      <c r="I238" s="24">
        <v>0</v>
      </c>
    </row>
    <row r="239" spans="1:9" ht="12.75">
      <c r="A239" s="22" t="s">
        <v>835</v>
      </c>
      <c r="B239" s="23" t="s">
        <v>836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  <c r="H239" s="24">
        <v>0</v>
      </c>
      <c r="I239" s="24">
        <v>0</v>
      </c>
    </row>
    <row r="240" spans="1:9" ht="12.75">
      <c r="A240" s="22" t="s">
        <v>837</v>
      </c>
      <c r="B240" s="23" t="s">
        <v>838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  <c r="H240" s="24">
        <v>0</v>
      </c>
      <c r="I240" s="24">
        <v>0</v>
      </c>
    </row>
    <row r="241" spans="1:9" ht="12.75">
      <c r="A241" s="22" t="s">
        <v>839</v>
      </c>
      <c r="B241" s="23" t="s">
        <v>840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  <c r="H241" s="24">
        <v>0</v>
      </c>
      <c r="I241" s="24">
        <v>0</v>
      </c>
    </row>
    <row r="242" spans="1:9" ht="12.75">
      <c r="A242" s="22" t="s">
        <v>841</v>
      </c>
      <c r="B242" s="23" t="s">
        <v>842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  <c r="H242" s="24">
        <v>0</v>
      </c>
      <c r="I242" s="24">
        <v>0</v>
      </c>
    </row>
    <row r="243" spans="1:9" ht="12.75">
      <c r="A243" s="22" t="s">
        <v>843</v>
      </c>
      <c r="B243" s="23" t="s">
        <v>844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  <c r="H243" s="24">
        <v>0</v>
      </c>
      <c r="I243" s="24">
        <v>0</v>
      </c>
    </row>
    <row r="244" spans="1:9" ht="12.75">
      <c r="A244" s="22" t="s">
        <v>845</v>
      </c>
      <c r="B244" s="23" t="s">
        <v>846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  <c r="H244" s="24">
        <v>0</v>
      </c>
      <c r="I244" s="24">
        <v>0</v>
      </c>
    </row>
    <row r="245" spans="1:9" ht="26.25">
      <c r="A245" s="22" t="s">
        <v>847</v>
      </c>
      <c r="B245" s="23" t="s">
        <v>848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  <c r="H245" s="24">
        <v>0</v>
      </c>
      <c r="I245" s="24">
        <v>0</v>
      </c>
    </row>
    <row r="246" spans="1:9" ht="12.75">
      <c r="A246" s="22" t="s">
        <v>849</v>
      </c>
      <c r="B246" s="23" t="s">
        <v>850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  <c r="H246" s="24">
        <v>0</v>
      </c>
      <c r="I246" s="24">
        <v>0</v>
      </c>
    </row>
    <row r="247" spans="1:9" ht="12.75">
      <c r="A247" s="22" t="s">
        <v>851</v>
      </c>
      <c r="B247" s="23" t="s">
        <v>852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  <c r="H247" s="24">
        <v>0</v>
      </c>
      <c r="I247" s="24">
        <v>0</v>
      </c>
    </row>
    <row r="248" spans="1:9" ht="12.75">
      <c r="A248" s="22" t="s">
        <v>853</v>
      </c>
      <c r="B248" s="23" t="s">
        <v>854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</row>
    <row r="249" spans="1:9" ht="12.75">
      <c r="A249" s="22" t="s">
        <v>855</v>
      </c>
      <c r="B249" s="23" t="s">
        <v>856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  <c r="H249" s="24">
        <v>0</v>
      </c>
      <c r="I249" s="24">
        <v>0</v>
      </c>
    </row>
    <row r="250" spans="1:9" ht="12.75">
      <c r="A250" s="22" t="s">
        <v>857</v>
      </c>
      <c r="B250" s="23" t="s">
        <v>858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  <c r="H250" s="24">
        <v>0</v>
      </c>
      <c r="I250" s="24">
        <v>0</v>
      </c>
    </row>
    <row r="251" spans="1:9" ht="12.75">
      <c r="A251" s="22" t="s">
        <v>859</v>
      </c>
      <c r="B251" s="23" t="s">
        <v>860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</row>
    <row r="252" spans="1:9" ht="12.75">
      <c r="A252" s="22" t="s">
        <v>861</v>
      </c>
      <c r="B252" s="23" t="s">
        <v>862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  <c r="H252" s="24">
        <v>0</v>
      </c>
      <c r="I252" s="24">
        <v>0</v>
      </c>
    </row>
    <row r="253" spans="1:9" ht="26.25">
      <c r="A253" s="22" t="s">
        <v>863</v>
      </c>
      <c r="B253" s="23" t="s">
        <v>864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  <c r="H253" s="24">
        <v>0</v>
      </c>
      <c r="I253" s="24">
        <v>0</v>
      </c>
    </row>
    <row r="254" spans="1:9" ht="26.25">
      <c r="A254" s="22" t="s">
        <v>865</v>
      </c>
      <c r="B254" s="23" t="s">
        <v>866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  <c r="H254" s="24">
        <v>0</v>
      </c>
      <c r="I254" s="24">
        <v>0</v>
      </c>
    </row>
    <row r="255" spans="1:9" ht="26.25">
      <c r="A255" s="22" t="s">
        <v>867</v>
      </c>
      <c r="B255" s="23" t="s">
        <v>868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  <c r="H255" s="24">
        <v>0</v>
      </c>
      <c r="I255" s="24">
        <v>0</v>
      </c>
    </row>
    <row r="256" spans="1:9" ht="12.75">
      <c r="A256" s="22" t="s">
        <v>869</v>
      </c>
      <c r="B256" s="23" t="s">
        <v>870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  <c r="H256" s="24">
        <v>0</v>
      </c>
      <c r="I256" s="24">
        <v>0</v>
      </c>
    </row>
    <row r="257" spans="1:9" ht="12.75">
      <c r="A257" s="22" t="s">
        <v>871</v>
      </c>
      <c r="B257" s="23" t="s">
        <v>872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  <c r="H257" s="24">
        <v>0</v>
      </c>
      <c r="I257" s="24">
        <v>0</v>
      </c>
    </row>
    <row r="258" spans="1:9" ht="12.75">
      <c r="A258" s="22" t="s">
        <v>873</v>
      </c>
      <c r="B258" s="23" t="s">
        <v>874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  <c r="H258" s="24">
        <v>0</v>
      </c>
      <c r="I258" s="24">
        <v>0</v>
      </c>
    </row>
    <row r="259" spans="1:9" ht="12.75">
      <c r="A259" s="22" t="s">
        <v>875</v>
      </c>
      <c r="B259" s="23" t="s">
        <v>876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  <c r="H259" s="24">
        <v>0</v>
      </c>
      <c r="I259" s="24">
        <v>0</v>
      </c>
    </row>
    <row r="260" spans="1:9" ht="12.75">
      <c r="A260" s="22" t="s">
        <v>877</v>
      </c>
      <c r="B260" s="23" t="s">
        <v>878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4">
        <v>0</v>
      </c>
    </row>
    <row r="261" spans="1:9" ht="12.75">
      <c r="A261" s="22" t="s">
        <v>879</v>
      </c>
      <c r="B261" s="23" t="s">
        <v>880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</row>
    <row r="262" spans="1:9" ht="12.75">
      <c r="A262" s="22" t="s">
        <v>881</v>
      </c>
      <c r="B262" s="23" t="s">
        <v>882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  <c r="H262" s="24">
        <v>0</v>
      </c>
      <c r="I262" s="24">
        <v>0</v>
      </c>
    </row>
    <row r="263" spans="1:9" ht="12.75">
      <c r="A263" s="22" t="s">
        <v>883</v>
      </c>
      <c r="B263" s="23" t="s">
        <v>884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  <c r="H263" s="24">
        <v>0</v>
      </c>
      <c r="I263" s="24">
        <v>0</v>
      </c>
    </row>
    <row r="264" spans="1:9" ht="12.75">
      <c r="A264" s="22" t="s">
        <v>885</v>
      </c>
      <c r="B264" s="23" t="s">
        <v>886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  <c r="H264" s="24">
        <v>0</v>
      </c>
      <c r="I264" s="24">
        <v>0</v>
      </c>
    </row>
    <row r="265" spans="1:9" ht="12.75">
      <c r="A265" s="22" t="s">
        <v>887</v>
      </c>
      <c r="B265" s="23" t="s">
        <v>888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  <c r="H265" s="24">
        <v>0</v>
      </c>
      <c r="I265" s="24">
        <v>0</v>
      </c>
    </row>
    <row r="266" spans="1:9" ht="12.75">
      <c r="A266" s="22" t="s">
        <v>889</v>
      </c>
      <c r="B266" s="23" t="s">
        <v>890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</row>
    <row r="267" spans="1:9" ht="12.75">
      <c r="A267" s="22" t="s">
        <v>891</v>
      </c>
      <c r="B267" s="23" t="s">
        <v>892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</row>
    <row r="268" spans="1:9" ht="12.75">
      <c r="A268" s="22" t="s">
        <v>893</v>
      </c>
      <c r="B268" s="23" t="s">
        <v>894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  <c r="H268" s="24">
        <v>0</v>
      </c>
      <c r="I268" s="24">
        <v>0</v>
      </c>
    </row>
    <row r="269" spans="1:9" ht="12.75">
      <c r="A269" s="22" t="s">
        <v>895</v>
      </c>
      <c r="B269" s="23" t="s">
        <v>896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</row>
    <row r="270" spans="1:9" ht="12.75">
      <c r="A270" s="22" t="s">
        <v>897</v>
      </c>
      <c r="B270" s="23" t="s">
        <v>898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</row>
    <row r="271" spans="1:9" ht="12.75">
      <c r="A271" s="22" t="s">
        <v>899</v>
      </c>
      <c r="B271" s="23" t="s">
        <v>900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</row>
    <row r="272" spans="1:9" ht="12.75">
      <c r="A272" s="22" t="s">
        <v>901</v>
      </c>
      <c r="B272" s="23" t="s">
        <v>902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  <c r="H272" s="24">
        <v>0</v>
      </c>
      <c r="I272" s="24">
        <v>0</v>
      </c>
    </row>
    <row r="273" spans="1:9" ht="12.75">
      <c r="A273" s="22" t="s">
        <v>903</v>
      </c>
      <c r="B273" s="23" t="s">
        <v>904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  <c r="H273" s="24">
        <v>0</v>
      </c>
      <c r="I273" s="24">
        <v>0</v>
      </c>
    </row>
    <row r="274" spans="1:9" ht="12.75">
      <c r="A274" s="22" t="s">
        <v>905</v>
      </c>
      <c r="B274" s="23" t="s">
        <v>906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</row>
    <row r="275" spans="1:9" ht="12.75">
      <c r="A275" s="22" t="s">
        <v>907</v>
      </c>
      <c r="B275" s="23" t="s">
        <v>908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</row>
    <row r="276" spans="1:9" ht="12.75">
      <c r="A276" s="22" t="s">
        <v>909</v>
      </c>
      <c r="B276" s="23" t="s">
        <v>910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</row>
    <row r="277" spans="1:9" ht="12.75">
      <c r="A277" s="22" t="s">
        <v>911</v>
      </c>
      <c r="B277" s="23" t="s">
        <v>912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  <c r="H277" s="24">
        <v>0</v>
      </c>
      <c r="I277" s="24">
        <v>0</v>
      </c>
    </row>
    <row r="278" spans="1:9" ht="12.75">
      <c r="A278" s="22" t="s">
        <v>913</v>
      </c>
      <c r="B278" s="23" t="s">
        <v>914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4">
        <v>0</v>
      </c>
    </row>
    <row r="279" spans="1:9" ht="12.75">
      <c r="A279" s="22" t="s">
        <v>915</v>
      </c>
      <c r="B279" s="23" t="s">
        <v>916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  <c r="H279" s="24">
        <v>0</v>
      </c>
      <c r="I279" s="24">
        <v>0</v>
      </c>
    </row>
    <row r="280" spans="1:9" ht="12.75">
      <c r="A280" s="25" t="s">
        <v>917</v>
      </c>
      <c r="B280" s="26" t="s">
        <v>918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</row>
    <row r="281" spans="1:9" ht="12.75">
      <c r="A281" s="25" t="s">
        <v>919</v>
      </c>
      <c r="B281" s="26" t="s">
        <v>920</v>
      </c>
      <c r="C281" s="27">
        <v>46609</v>
      </c>
      <c r="D281" s="27">
        <v>50059</v>
      </c>
      <c r="E281" s="27">
        <v>0</v>
      </c>
      <c r="F281" s="27">
        <v>25757</v>
      </c>
      <c r="G281" s="27">
        <v>0</v>
      </c>
      <c r="H281" s="27">
        <v>0</v>
      </c>
      <c r="I281" s="27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0" customWidth="1"/>
    <col min="2" max="2" width="32.50390625" style="10" customWidth="1"/>
    <col min="3" max="16384" width="9.125" style="9" customWidth="1"/>
  </cols>
  <sheetData>
    <row r="1" spans="1:2" ht="28.5" customHeight="1">
      <c r="A1" s="278" t="s">
        <v>1585</v>
      </c>
      <c r="B1" s="278"/>
    </row>
    <row r="3" spans="1:2" ht="27.75" customHeight="1">
      <c r="A3" s="279" t="s">
        <v>1569</v>
      </c>
      <c r="B3" s="280"/>
    </row>
    <row r="4" spans="1:2" ht="14.25" customHeight="1">
      <c r="A4" s="281"/>
      <c r="B4" s="282"/>
    </row>
    <row r="5" spans="1:2" ht="12.75">
      <c r="A5" s="283"/>
      <c r="B5" s="283"/>
    </row>
    <row r="6" spans="1:2" ht="19.5" customHeight="1">
      <c r="A6" s="41"/>
      <c r="B6" s="42" t="s">
        <v>1573</v>
      </c>
    </row>
    <row r="7" spans="1:2" ht="19.5" customHeight="1">
      <c r="A7" s="43" t="s">
        <v>38</v>
      </c>
      <c r="B7" s="44">
        <v>1</v>
      </c>
    </row>
    <row r="8" spans="1:2" ht="19.5" customHeight="1">
      <c r="A8" s="41" t="s">
        <v>1292</v>
      </c>
      <c r="B8" s="46">
        <f>SUM(B7:B7)</f>
        <v>1</v>
      </c>
    </row>
    <row r="9" ht="19.5" customHeight="1"/>
    <row r="10" ht="12.75">
      <c r="A10" s="10" t="s">
        <v>1574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4"/>
  <sheetViews>
    <sheetView zoomScalePageLayoutView="0" workbookViewId="0" topLeftCell="A1">
      <selection activeCell="A1" sqref="A1:BE1"/>
    </sheetView>
  </sheetViews>
  <sheetFormatPr defaultColWidth="9.125" defaultRowHeight="12.75"/>
  <cols>
    <col min="1" max="1" width="2.50390625" style="10" customWidth="1"/>
    <col min="2" max="2" width="2.125" style="10" customWidth="1"/>
    <col min="3" max="42" width="2.625" style="9" customWidth="1"/>
    <col min="43" max="43" width="3.50390625" style="9" customWidth="1"/>
    <col min="44" max="44" width="3.375" style="9" customWidth="1"/>
    <col min="45" max="57" width="2.625" style="9" customWidth="1"/>
    <col min="58" max="16384" width="9.125" style="9" customWidth="1"/>
  </cols>
  <sheetData>
    <row r="1" spans="1:57" ht="28.5" customHeight="1">
      <c r="A1" s="284" t="s">
        <v>1586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I1" s="285"/>
      <c r="AJ1" s="285"/>
      <c r="AK1" s="285"/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</row>
    <row r="2" spans="1:57" ht="28.5" customHeight="1">
      <c r="A2" s="286" t="s">
        <v>1558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8"/>
    </row>
    <row r="3" spans="1:57" ht="15" customHeight="1">
      <c r="A3" s="281" t="s">
        <v>477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90"/>
    </row>
    <row r="4" spans="1:57" ht="15.75" customHeight="1">
      <c r="A4" s="291" t="s">
        <v>456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  <c r="BD4" s="291"/>
      <c r="BE4" s="291"/>
    </row>
    <row r="5" spans="1:57" s="11" customFormat="1" ht="19.5" customHeight="1">
      <c r="A5" s="310" t="s">
        <v>447</v>
      </c>
      <c r="B5" s="311"/>
      <c r="C5" s="292" t="s">
        <v>440</v>
      </c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4"/>
      <c r="AD5" s="292" t="s">
        <v>441</v>
      </c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3"/>
      <c r="AS5" s="293"/>
      <c r="AT5" s="293"/>
      <c r="AU5" s="293"/>
      <c r="AV5" s="293"/>
      <c r="AW5" s="293"/>
      <c r="AX5" s="293"/>
      <c r="AY5" s="293"/>
      <c r="AZ5" s="293"/>
      <c r="BA5" s="293"/>
      <c r="BB5" s="293"/>
      <c r="BC5" s="293"/>
      <c r="BD5" s="293"/>
      <c r="BE5" s="294"/>
    </row>
    <row r="6" spans="1:57" s="11" customFormat="1" ht="19.5" customHeight="1">
      <c r="A6" s="312"/>
      <c r="B6" s="313"/>
      <c r="C6" s="292" t="s">
        <v>77</v>
      </c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4"/>
      <c r="R6" s="295" t="s">
        <v>468</v>
      </c>
      <c r="S6" s="296"/>
      <c r="T6" s="296"/>
      <c r="U6" s="297"/>
      <c r="V6" s="295" t="s">
        <v>469</v>
      </c>
      <c r="W6" s="296"/>
      <c r="X6" s="296"/>
      <c r="Y6" s="297"/>
      <c r="Z6" s="295" t="s">
        <v>470</v>
      </c>
      <c r="AA6" s="296"/>
      <c r="AB6" s="296"/>
      <c r="AC6" s="297"/>
      <c r="AD6" s="298" t="s">
        <v>77</v>
      </c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300"/>
      <c r="AT6" s="295" t="s">
        <v>468</v>
      </c>
      <c r="AU6" s="296"/>
      <c r="AV6" s="296"/>
      <c r="AW6" s="297"/>
      <c r="AX6" s="295" t="s">
        <v>469</v>
      </c>
      <c r="AY6" s="296"/>
      <c r="AZ6" s="296"/>
      <c r="BA6" s="297"/>
      <c r="BB6" s="295" t="s">
        <v>470</v>
      </c>
      <c r="BC6" s="296"/>
      <c r="BD6" s="296"/>
      <c r="BE6" s="297"/>
    </row>
    <row r="7" spans="1:57" s="11" customFormat="1" ht="12.75" customHeight="1">
      <c r="A7" s="314" t="s">
        <v>457</v>
      </c>
      <c r="B7" s="315"/>
      <c r="C7" s="304" t="s">
        <v>458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6"/>
      <c r="R7" s="304" t="s">
        <v>459</v>
      </c>
      <c r="S7" s="305"/>
      <c r="T7" s="305"/>
      <c r="U7" s="306"/>
      <c r="V7" s="304" t="s">
        <v>460</v>
      </c>
      <c r="W7" s="305"/>
      <c r="X7" s="305"/>
      <c r="Y7" s="306"/>
      <c r="Z7" s="304" t="s">
        <v>461</v>
      </c>
      <c r="AA7" s="305"/>
      <c r="AB7" s="305"/>
      <c r="AC7" s="306"/>
      <c r="AD7" s="304" t="s">
        <v>462</v>
      </c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6"/>
      <c r="AT7" s="304" t="s">
        <v>463</v>
      </c>
      <c r="AU7" s="305"/>
      <c r="AV7" s="305"/>
      <c r="AW7" s="306"/>
      <c r="AX7" s="304" t="s">
        <v>464</v>
      </c>
      <c r="AY7" s="305"/>
      <c r="AZ7" s="305"/>
      <c r="BA7" s="306"/>
      <c r="BB7" s="304" t="s">
        <v>465</v>
      </c>
      <c r="BC7" s="305"/>
      <c r="BD7" s="305"/>
      <c r="BE7" s="306"/>
    </row>
    <row r="8" spans="1:57" s="11" customFormat="1" ht="19.5" customHeight="1">
      <c r="A8" s="316" t="s">
        <v>73</v>
      </c>
      <c r="B8" s="317"/>
      <c r="C8" s="318" t="s">
        <v>1575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20"/>
      <c r="R8" s="301">
        <v>63500</v>
      </c>
      <c r="S8" s="302"/>
      <c r="T8" s="302"/>
      <c r="U8" s="303"/>
      <c r="V8" s="301"/>
      <c r="W8" s="302"/>
      <c r="X8" s="302"/>
      <c r="Y8" s="303"/>
      <c r="Z8" s="301">
        <v>63500</v>
      </c>
      <c r="AA8" s="302"/>
      <c r="AB8" s="302"/>
      <c r="AC8" s="303"/>
      <c r="AD8" s="318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20"/>
      <c r="AT8" s="307"/>
      <c r="AU8" s="308"/>
      <c r="AV8" s="308"/>
      <c r="AW8" s="309"/>
      <c r="AX8" s="307"/>
      <c r="AY8" s="308"/>
      <c r="AZ8" s="308"/>
      <c r="BA8" s="309"/>
      <c r="BB8" s="307"/>
      <c r="BC8" s="308"/>
      <c r="BD8" s="308"/>
      <c r="BE8" s="309"/>
    </row>
    <row r="9" spans="1:57" s="11" customFormat="1" ht="19.5" customHeight="1">
      <c r="A9" s="316" t="s">
        <v>74</v>
      </c>
      <c r="B9" s="317"/>
      <c r="C9" s="318" t="s">
        <v>1576</v>
      </c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20"/>
      <c r="R9" s="301">
        <v>88900</v>
      </c>
      <c r="S9" s="302"/>
      <c r="T9" s="302"/>
      <c r="U9" s="303"/>
      <c r="V9" s="301"/>
      <c r="W9" s="302"/>
      <c r="X9" s="302"/>
      <c r="Y9" s="303"/>
      <c r="Z9" s="301">
        <v>88900</v>
      </c>
      <c r="AA9" s="302"/>
      <c r="AB9" s="302"/>
      <c r="AC9" s="303"/>
      <c r="AD9" s="318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20"/>
      <c r="AT9" s="307"/>
      <c r="AU9" s="308"/>
      <c r="AV9" s="308"/>
      <c r="AW9" s="309"/>
      <c r="AX9" s="307"/>
      <c r="AY9" s="308"/>
      <c r="AZ9" s="308"/>
      <c r="BA9" s="309"/>
      <c r="BB9" s="307"/>
      <c r="BC9" s="308"/>
      <c r="BD9" s="308"/>
      <c r="BE9" s="309"/>
    </row>
    <row r="10" spans="1:57" s="11" customFormat="1" ht="19.5" customHeight="1">
      <c r="A10" s="316" t="s">
        <v>75</v>
      </c>
      <c r="B10" s="317"/>
      <c r="C10" s="318" t="s">
        <v>1577</v>
      </c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20"/>
      <c r="R10" s="301">
        <v>254000</v>
      </c>
      <c r="S10" s="302"/>
      <c r="T10" s="302"/>
      <c r="U10" s="303"/>
      <c r="V10" s="301"/>
      <c r="W10" s="302"/>
      <c r="X10" s="302"/>
      <c r="Y10" s="303"/>
      <c r="Z10" s="301">
        <v>254000</v>
      </c>
      <c r="AA10" s="302"/>
      <c r="AB10" s="302"/>
      <c r="AC10" s="303"/>
      <c r="AD10" s="318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20"/>
      <c r="AT10" s="307"/>
      <c r="AU10" s="308"/>
      <c r="AV10" s="308"/>
      <c r="AW10" s="309"/>
      <c r="AX10" s="307"/>
      <c r="AY10" s="308"/>
      <c r="AZ10" s="308"/>
      <c r="BA10" s="309"/>
      <c r="BB10" s="307"/>
      <c r="BC10" s="308"/>
      <c r="BD10" s="308"/>
      <c r="BE10" s="309"/>
    </row>
    <row r="11" spans="1:57" s="11" customFormat="1" ht="19.5" customHeight="1">
      <c r="A11" s="316" t="s">
        <v>76</v>
      </c>
      <c r="B11" s="317"/>
      <c r="C11" s="318" t="s">
        <v>1580</v>
      </c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20"/>
      <c r="R11" s="301">
        <v>101600</v>
      </c>
      <c r="S11" s="302"/>
      <c r="T11" s="302"/>
      <c r="U11" s="303"/>
      <c r="V11" s="301"/>
      <c r="W11" s="302"/>
      <c r="X11" s="302"/>
      <c r="Y11" s="303"/>
      <c r="Z11" s="301">
        <v>101600</v>
      </c>
      <c r="AA11" s="302"/>
      <c r="AB11" s="302"/>
      <c r="AC11" s="303"/>
      <c r="AD11" s="318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20"/>
      <c r="AT11" s="307"/>
      <c r="AU11" s="308"/>
      <c r="AV11" s="308"/>
      <c r="AW11" s="309"/>
      <c r="AX11" s="307"/>
      <c r="AY11" s="308"/>
      <c r="AZ11" s="308"/>
      <c r="BA11" s="309"/>
      <c r="BB11" s="307"/>
      <c r="BC11" s="308"/>
      <c r="BD11" s="308"/>
      <c r="BE11" s="309"/>
    </row>
    <row r="12" spans="1:57" s="11" customFormat="1" ht="19.5" customHeight="1">
      <c r="A12" s="316" t="s">
        <v>79</v>
      </c>
      <c r="B12" s="317"/>
      <c r="C12" s="318" t="s">
        <v>1578</v>
      </c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20"/>
      <c r="R12" s="301">
        <v>190500</v>
      </c>
      <c r="S12" s="302"/>
      <c r="T12" s="302"/>
      <c r="U12" s="303"/>
      <c r="V12" s="301"/>
      <c r="W12" s="302"/>
      <c r="X12" s="302"/>
      <c r="Y12" s="303"/>
      <c r="Z12" s="301">
        <v>190500</v>
      </c>
      <c r="AA12" s="302"/>
      <c r="AB12" s="302"/>
      <c r="AC12" s="303"/>
      <c r="AD12" s="318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20"/>
      <c r="AT12" s="307"/>
      <c r="AU12" s="308"/>
      <c r="AV12" s="308"/>
      <c r="AW12" s="309"/>
      <c r="AX12" s="307"/>
      <c r="AY12" s="308"/>
      <c r="AZ12" s="308"/>
      <c r="BA12" s="309"/>
      <c r="BB12" s="307"/>
      <c r="BC12" s="308"/>
      <c r="BD12" s="308"/>
      <c r="BE12" s="309"/>
    </row>
    <row r="13" spans="1:57" s="11" customFormat="1" ht="19.5" customHeight="1">
      <c r="A13" s="330" t="s">
        <v>80</v>
      </c>
      <c r="B13" s="331"/>
      <c r="C13" s="324" t="s">
        <v>471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/>
      <c r="R13" s="321">
        <f>SUM(R8:U12)</f>
        <v>698500</v>
      </c>
      <c r="S13" s="322"/>
      <c r="T13" s="322"/>
      <c r="U13" s="323"/>
      <c r="V13" s="321">
        <f>SUM(V8:Y12)</f>
        <v>0</v>
      </c>
      <c r="W13" s="322"/>
      <c r="X13" s="322"/>
      <c r="Y13" s="323"/>
      <c r="Z13" s="321">
        <f>R13-V13</f>
        <v>698500</v>
      </c>
      <c r="AA13" s="322"/>
      <c r="AB13" s="322"/>
      <c r="AC13" s="323"/>
      <c r="AD13" s="324" t="s">
        <v>472</v>
      </c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6"/>
      <c r="AT13" s="327">
        <f>SUM(AT8:AW12)</f>
        <v>0</v>
      </c>
      <c r="AU13" s="328"/>
      <c r="AV13" s="328"/>
      <c r="AW13" s="329"/>
      <c r="AX13" s="327">
        <f>SUM(AX8:BA12)</f>
        <v>0</v>
      </c>
      <c r="AY13" s="328"/>
      <c r="AZ13" s="328"/>
      <c r="BA13" s="329"/>
      <c r="BB13" s="327">
        <f>AT13-AX13</f>
        <v>0</v>
      </c>
      <c r="BC13" s="328"/>
      <c r="BD13" s="328"/>
      <c r="BE13" s="329"/>
    </row>
    <row r="14" spans="1:57" ht="19.5" customHeight="1">
      <c r="A14" s="333"/>
      <c r="B14" s="333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5"/>
      <c r="S14" s="335"/>
      <c r="T14" s="335"/>
      <c r="U14" s="335"/>
      <c r="V14" s="335"/>
      <c r="W14" s="335"/>
      <c r="X14" s="335"/>
      <c r="Y14" s="335"/>
      <c r="Z14" s="336"/>
      <c r="AA14" s="336"/>
      <c r="AB14" s="336"/>
      <c r="AC14" s="336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12"/>
      <c r="AT14" s="332"/>
      <c r="AU14" s="332"/>
      <c r="AV14" s="332"/>
      <c r="AW14" s="332"/>
      <c r="AX14" s="332"/>
      <c r="AY14" s="332"/>
      <c r="AZ14" s="332"/>
      <c r="BA14" s="332"/>
      <c r="BB14" s="332"/>
      <c r="BC14" s="332"/>
      <c r="BD14" s="332"/>
      <c r="BE14" s="332"/>
    </row>
  </sheetData>
  <sheetProtection/>
  <mergeCells count="87">
    <mergeCell ref="BB12:BE12"/>
    <mergeCell ref="BB14:BE14"/>
    <mergeCell ref="A14:B14"/>
    <mergeCell ref="C14:Q14"/>
    <mergeCell ref="R14:U14"/>
    <mergeCell ref="V14:Y14"/>
    <mergeCell ref="Z14:AC14"/>
    <mergeCell ref="AD14:AR14"/>
    <mergeCell ref="AT14:AW14"/>
    <mergeCell ref="AX14:BA14"/>
    <mergeCell ref="A13:B13"/>
    <mergeCell ref="C13:Q13"/>
    <mergeCell ref="R13:U13"/>
    <mergeCell ref="V13:Y13"/>
    <mergeCell ref="A12:B12"/>
    <mergeCell ref="C12:Q12"/>
    <mergeCell ref="R12:U12"/>
    <mergeCell ref="V12:Y12"/>
    <mergeCell ref="BB11:BE11"/>
    <mergeCell ref="Z13:AC13"/>
    <mergeCell ref="AD13:AS13"/>
    <mergeCell ref="AT13:AW13"/>
    <mergeCell ref="Z12:AC12"/>
    <mergeCell ref="AD12:AS12"/>
    <mergeCell ref="AX13:BA13"/>
    <mergeCell ref="BB13:BE13"/>
    <mergeCell ref="AT12:AW12"/>
    <mergeCell ref="AX12:BA12"/>
    <mergeCell ref="Z11:AC11"/>
    <mergeCell ref="AD11:AS11"/>
    <mergeCell ref="AT11:AW11"/>
    <mergeCell ref="AX11:BA11"/>
    <mergeCell ref="A11:B11"/>
    <mergeCell ref="C11:Q11"/>
    <mergeCell ref="R11:U11"/>
    <mergeCell ref="V11:Y11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BB10:BE10"/>
    <mergeCell ref="AT9:AW9"/>
    <mergeCell ref="AX9:BA9"/>
    <mergeCell ref="A9:B9"/>
    <mergeCell ref="C9:Q9"/>
    <mergeCell ref="R9:U9"/>
    <mergeCell ref="V9:Y9"/>
    <mergeCell ref="A8:B8"/>
    <mergeCell ref="C8:Q8"/>
    <mergeCell ref="R8:U8"/>
    <mergeCell ref="AD8:AS8"/>
    <mergeCell ref="Z9:AC9"/>
    <mergeCell ref="AD9:AS9"/>
    <mergeCell ref="C5:AC5"/>
    <mergeCell ref="Z8:AC8"/>
    <mergeCell ref="A5:B6"/>
    <mergeCell ref="AT7:AW7"/>
    <mergeCell ref="AX7:BA7"/>
    <mergeCell ref="A7:B7"/>
    <mergeCell ref="C7:Q7"/>
    <mergeCell ref="R7:U7"/>
    <mergeCell ref="V7:Y7"/>
    <mergeCell ref="AT8:AW8"/>
    <mergeCell ref="AD6:AS6"/>
    <mergeCell ref="V8:Y8"/>
    <mergeCell ref="AD7:AS7"/>
    <mergeCell ref="Z7:AC7"/>
    <mergeCell ref="BB6:BE6"/>
    <mergeCell ref="AX6:BA6"/>
    <mergeCell ref="BB7:BE7"/>
    <mergeCell ref="AX8:BA8"/>
    <mergeCell ref="BB8:BE8"/>
    <mergeCell ref="A1:BE1"/>
    <mergeCell ref="A2:BE2"/>
    <mergeCell ref="A3:BE3"/>
    <mergeCell ref="A4:BE4"/>
    <mergeCell ref="AD5:BE5"/>
    <mergeCell ref="C6:Q6"/>
    <mergeCell ref="R6:U6"/>
    <mergeCell ref="V6:Y6"/>
    <mergeCell ref="AT6:AW6"/>
    <mergeCell ref="Z6:AC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5.50390625" style="0" customWidth="1"/>
    <col min="2" max="2" width="18.125" style="0" customWidth="1"/>
    <col min="3" max="3" width="18.50390625" style="0" customWidth="1"/>
    <col min="4" max="4" width="10.625" style="0" customWidth="1"/>
  </cols>
  <sheetData>
    <row r="1" spans="1:5" ht="12.75">
      <c r="A1" s="338" t="s">
        <v>1587</v>
      </c>
      <c r="B1" s="338"/>
      <c r="C1" s="338"/>
      <c r="D1" s="338"/>
      <c r="E1" s="338"/>
    </row>
    <row r="2" spans="1:3" ht="25.5" customHeight="1">
      <c r="A2" s="339" t="s">
        <v>1536</v>
      </c>
      <c r="B2" s="339"/>
      <c r="C2" s="339"/>
    </row>
    <row r="3" ht="12.75">
      <c r="C3" s="106" t="s">
        <v>1555</v>
      </c>
    </row>
    <row r="4" spans="1:3" ht="12.75">
      <c r="A4" s="271" t="s">
        <v>77</v>
      </c>
      <c r="B4" s="340" t="s">
        <v>1537</v>
      </c>
      <c r="C4" s="341"/>
    </row>
    <row r="5" spans="1:3" ht="12.75">
      <c r="A5" s="271"/>
      <c r="B5" s="342"/>
      <c r="C5" s="343"/>
    </row>
    <row r="6" spans="1:3" ht="12.75">
      <c r="A6" s="271"/>
      <c r="B6" s="4" t="s">
        <v>218</v>
      </c>
      <c r="C6" s="4" t="s">
        <v>445</v>
      </c>
    </row>
    <row r="7" spans="1:3" ht="26.25" customHeight="1">
      <c r="A7" s="100" t="s">
        <v>1556</v>
      </c>
      <c r="B7" s="15">
        <v>3830067</v>
      </c>
      <c r="C7" s="15">
        <v>3830067</v>
      </c>
    </row>
    <row r="8" spans="1:3" ht="25.5" customHeight="1">
      <c r="A8" s="114" t="s">
        <v>1538</v>
      </c>
      <c r="B8" s="20">
        <f>SUM(B7)</f>
        <v>3830067</v>
      </c>
      <c r="C8" s="20">
        <f>SUM(C7)</f>
        <v>3830067</v>
      </c>
    </row>
  </sheetData>
  <sheetProtection/>
  <mergeCells count="4">
    <mergeCell ref="A1:E1"/>
    <mergeCell ref="A2:C2"/>
    <mergeCell ref="A4:A6"/>
    <mergeCell ref="B4:C5"/>
  </mergeCells>
  <printOptions/>
  <pageMargins left="0.44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102" t="s">
        <v>1588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2" ht="26.25" customHeight="1">
      <c r="A2" s="344" t="s">
        <v>1539</v>
      </c>
      <c r="B2" s="344"/>
    </row>
    <row r="3" spans="1:2" ht="13.5" customHeight="1">
      <c r="A3" s="115"/>
      <c r="B3" s="116" t="s">
        <v>955</v>
      </c>
    </row>
    <row r="4" spans="1:2" ht="25.5" customHeight="1">
      <c r="A4" s="18" t="s">
        <v>1540</v>
      </c>
      <c r="B4" s="18" t="s">
        <v>1541</v>
      </c>
    </row>
    <row r="5" spans="1:2" ht="24" customHeight="1">
      <c r="A5" s="117" t="s">
        <v>1542</v>
      </c>
      <c r="B5" s="253">
        <v>0</v>
      </c>
    </row>
    <row r="6" spans="1:2" ht="25.5" customHeight="1">
      <c r="A6" s="117" t="s">
        <v>1543</v>
      </c>
      <c r="B6" s="15">
        <v>0</v>
      </c>
    </row>
    <row r="7" spans="1:2" ht="39" customHeight="1">
      <c r="A7" s="117" t="s">
        <v>1544</v>
      </c>
      <c r="B7" s="15">
        <v>0</v>
      </c>
    </row>
    <row r="8" spans="1:2" ht="24.75" customHeight="1">
      <c r="A8" s="117" t="s">
        <v>1545</v>
      </c>
      <c r="B8" s="253">
        <v>0</v>
      </c>
    </row>
    <row r="9" spans="1:2" ht="25.5" customHeight="1">
      <c r="A9" s="117" t="s">
        <v>1546</v>
      </c>
      <c r="B9" s="15">
        <v>0</v>
      </c>
    </row>
    <row r="10" ht="24.75" customHeight="1">
      <c r="A10" s="118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50390625" style="0" customWidth="1"/>
    <col min="4" max="4" width="22.50390625" style="0" customWidth="1"/>
    <col min="5" max="5" width="20.875" style="0" customWidth="1"/>
    <col min="6" max="6" width="23.875" style="0" customWidth="1"/>
  </cols>
  <sheetData>
    <row r="1" spans="1:12" ht="12.75">
      <c r="A1" s="277" t="s">
        <v>1589</v>
      </c>
      <c r="B1" s="277"/>
      <c r="C1" s="277"/>
      <c r="D1" s="277"/>
      <c r="E1" s="277"/>
      <c r="F1" s="277"/>
      <c r="G1" s="102"/>
      <c r="H1" s="119"/>
      <c r="I1" s="119"/>
      <c r="J1" s="119"/>
      <c r="K1" s="119"/>
      <c r="L1" s="119"/>
    </row>
    <row r="2" spans="1:12" ht="13.5" thickBot="1">
      <c r="A2" s="277" t="s">
        <v>1319</v>
      </c>
      <c r="B2" s="277"/>
      <c r="C2" s="277"/>
      <c r="D2" s="277"/>
      <c r="E2" s="277"/>
      <c r="F2" s="277"/>
      <c r="G2" s="102"/>
      <c r="H2" s="102"/>
      <c r="I2" s="119"/>
      <c r="J2" s="119"/>
      <c r="K2" s="119"/>
      <c r="L2" s="119"/>
    </row>
    <row r="3" spans="1:12" ht="17.25">
      <c r="A3" s="349" t="s">
        <v>1570</v>
      </c>
      <c r="B3" s="350"/>
      <c r="C3" s="350"/>
      <c r="D3" s="350"/>
      <c r="E3" s="350"/>
      <c r="F3" s="351"/>
      <c r="G3" s="119"/>
      <c r="H3" s="119"/>
      <c r="I3" s="119"/>
      <c r="J3" s="119"/>
      <c r="K3" s="119"/>
      <c r="L3" s="119"/>
    </row>
    <row r="4" spans="1:12" ht="15.75" thickBot="1">
      <c r="A4" s="120"/>
      <c r="B4" s="121"/>
      <c r="C4" s="122"/>
      <c r="D4" s="123"/>
      <c r="E4" s="352" t="s">
        <v>1552</v>
      </c>
      <c r="F4" s="353"/>
      <c r="G4" s="119"/>
      <c r="H4" s="119"/>
      <c r="I4" s="119"/>
      <c r="J4" s="119"/>
      <c r="K4" s="119"/>
      <c r="L4" s="119"/>
    </row>
    <row r="5" spans="1:12" ht="15.75" thickBot="1">
      <c r="A5" s="354" t="s">
        <v>1547</v>
      </c>
      <c r="B5" s="355"/>
      <c r="C5" s="124" t="s">
        <v>1548</v>
      </c>
      <c r="D5" s="125" t="s">
        <v>956</v>
      </c>
      <c r="E5" s="125" t="s">
        <v>1557</v>
      </c>
      <c r="F5" s="126" t="s">
        <v>1579</v>
      </c>
      <c r="G5" s="127"/>
      <c r="H5" s="127"/>
      <c r="I5" s="127"/>
      <c r="J5" s="127"/>
      <c r="K5" s="127"/>
      <c r="L5" s="127"/>
    </row>
    <row r="6" spans="1:12" ht="15.75" thickBot="1">
      <c r="A6" s="128" t="s">
        <v>1549</v>
      </c>
      <c r="B6" s="129"/>
      <c r="C6" s="130">
        <v>25131101</v>
      </c>
      <c r="D6" s="131">
        <f aca="true" t="shared" si="0" ref="D6:F7">C6*1.017</f>
        <v>25558329.716999996</v>
      </c>
      <c r="E6" s="131">
        <f t="shared" si="0"/>
        <v>25992821.322188996</v>
      </c>
      <c r="F6" s="132">
        <f t="shared" si="0"/>
        <v>26434699.284666207</v>
      </c>
      <c r="G6" s="119"/>
      <c r="H6" s="119"/>
      <c r="I6" s="119"/>
      <c r="J6" s="119"/>
      <c r="K6" s="119"/>
      <c r="L6" s="119"/>
    </row>
    <row r="7" spans="1:12" ht="15.75" thickBot="1">
      <c r="A7" s="356" t="s">
        <v>1550</v>
      </c>
      <c r="B7" s="357"/>
      <c r="C7" s="133">
        <v>15017377</v>
      </c>
      <c r="D7" s="131">
        <f t="shared" si="0"/>
        <v>15272672.408999998</v>
      </c>
      <c r="E7" s="131">
        <f t="shared" si="0"/>
        <v>15532307.839952996</v>
      </c>
      <c r="F7" s="134">
        <f t="shared" si="0"/>
        <v>15796357.073232196</v>
      </c>
      <c r="G7" s="119"/>
      <c r="H7" s="119"/>
      <c r="I7" s="119"/>
      <c r="J7" s="119"/>
      <c r="K7" s="119"/>
      <c r="L7" s="119"/>
    </row>
    <row r="8" spans="1:12" ht="15.75" thickBot="1">
      <c r="A8" s="135" t="s">
        <v>27</v>
      </c>
      <c r="B8" s="136"/>
      <c r="C8" s="137">
        <f>SUM(C6:C7)</f>
        <v>40148478</v>
      </c>
      <c r="D8" s="138">
        <f>SUM(D6:D7)</f>
        <v>40831002.125999995</v>
      </c>
      <c r="E8" s="138">
        <f>SUM(E6:E7)</f>
        <v>41525129.16214199</v>
      </c>
      <c r="F8" s="139">
        <f>SUM(F6:F7)</f>
        <v>42231056.3578984</v>
      </c>
      <c r="G8" s="140"/>
      <c r="H8" s="140"/>
      <c r="I8" s="140"/>
      <c r="J8" s="140"/>
      <c r="K8" s="140"/>
      <c r="L8" s="140"/>
    </row>
    <row r="9" spans="1:12" ht="15.75" thickBot="1">
      <c r="A9" s="345" t="s">
        <v>1531</v>
      </c>
      <c r="B9" s="346"/>
      <c r="C9" s="141">
        <v>39528832</v>
      </c>
      <c r="D9" s="131">
        <f aca="true" t="shared" si="1" ref="D9:F10">C9*1.017</f>
        <v>40200822.143999994</v>
      </c>
      <c r="E9" s="131">
        <f t="shared" si="1"/>
        <v>40884236.12044799</v>
      </c>
      <c r="F9" s="132">
        <f t="shared" si="1"/>
        <v>41579268.13449561</v>
      </c>
      <c r="G9" s="142"/>
      <c r="H9" s="142"/>
      <c r="I9" s="142"/>
      <c r="J9" s="142"/>
      <c r="K9" s="142"/>
      <c r="L9" s="142"/>
    </row>
    <row r="10" spans="1:12" ht="15.75" thickBot="1">
      <c r="A10" s="347" t="s">
        <v>28</v>
      </c>
      <c r="B10" s="348"/>
      <c r="C10" s="143">
        <v>619646</v>
      </c>
      <c r="D10" s="131">
        <f t="shared" si="1"/>
        <v>630179.982</v>
      </c>
      <c r="E10" s="131">
        <f t="shared" si="1"/>
        <v>640893.0416939999</v>
      </c>
      <c r="F10" s="134">
        <f t="shared" si="1"/>
        <v>651788.2234027978</v>
      </c>
      <c r="G10" s="119"/>
      <c r="H10" s="119"/>
      <c r="I10" s="119"/>
      <c r="J10" s="119"/>
      <c r="K10" s="119"/>
      <c r="L10" s="119"/>
    </row>
    <row r="11" spans="1:12" ht="15.75" thickBot="1">
      <c r="A11" s="135" t="s">
        <v>29</v>
      </c>
      <c r="B11" s="136"/>
      <c r="C11" s="137">
        <f>SUM(C9:C10)</f>
        <v>40148478</v>
      </c>
      <c r="D11" s="138">
        <f>SUM(D9:D10)</f>
        <v>40831002.125999995</v>
      </c>
      <c r="E11" s="138">
        <f>SUM(E9:E10)</f>
        <v>41525129.16214199</v>
      </c>
      <c r="F11" s="139">
        <f>SUM(F9:F10)</f>
        <v>42231056.35789841</v>
      </c>
      <c r="G11" s="142"/>
      <c r="H11" s="142"/>
      <c r="I11" s="142"/>
      <c r="J11" s="142"/>
      <c r="K11" s="142"/>
      <c r="L11" s="142"/>
    </row>
    <row r="12" spans="1:12" ht="15">
      <c r="A12" s="144"/>
      <c r="B12" s="144"/>
      <c r="C12" s="145"/>
      <c r="D12" s="145"/>
      <c r="E12" s="145"/>
      <c r="F12" s="145"/>
      <c r="G12" s="119"/>
      <c r="H12" s="119"/>
      <c r="I12" s="119"/>
      <c r="J12" s="119"/>
      <c r="K12" s="119"/>
      <c r="L12" s="119"/>
    </row>
    <row r="13" spans="1:12" ht="15">
      <c r="A13" s="119"/>
      <c r="B13" s="119"/>
      <c r="C13" s="146"/>
      <c r="D13" s="147"/>
      <c r="E13" s="148"/>
      <c r="F13" s="148"/>
      <c r="G13" s="119"/>
      <c r="H13" s="119"/>
      <c r="I13" s="119"/>
      <c r="J13" s="119"/>
      <c r="K13" s="119"/>
      <c r="L13" s="119"/>
    </row>
    <row r="14" spans="1:12" ht="15">
      <c r="A14" s="119"/>
      <c r="B14" s="119"/>
      <c r="C14" s="149"/>
      <c r="D14" s="148"/>
      <c r="E14" s="148"/>
      <c r="F14" s="148"/>
      <c r="G14" s="119"/>
      <c r="H14" s="119"/>
      <c r="I14" s="119"/>
      <c r="J14" s="119"/>
      <c r="K14" s="119"/>
      <c r="L14" s="119"/>
    </row>
    <row r="15" spans="1:12" ht="15">
      <c r="A15" s="119"/>
      <c r="B15" s="119"/>
      <c r="C15" s="149"/>
      <c r="D15" s="148"/>
      <c r="E15" s="148"/>
      <c r="F15" s="148"/>
      <c r="G15" s="119"/>
      <c r="H15" s="119"/>
      <c r="I15" s="119"/>
      <c r="J15" s="119"/>
      <c r="K15" s="119"/>
      <c r="L15" s="119"/>
    </row>
    <row r="16" spans="1:12" ht="15">
      <c r="A16" s="119"/>
      <c r="B16" s="119"/>
      <c r="C16" s="149"/>
      <c r="D16" s="148"/>
      <c r="E16" s="148"/>
      <c r="F16" s="148"/>
      <c r="G16" s="119"/>
      <c r="H16" s="119"/>
      <c r="I16" s="119"/>
      <c r="J16" s="119"/>
      <c r="K16" s="119"/>
      <c r="L16" s="119"/>
    </row>
    <row r="17" spans="1:12" ht="15">
      <c r="A17" s="119"/>
      <c r="B17" s="119"/>
      <c r="C17" s="149"/>
      <c r="D17" s="148"/>
      <c r="E17" s="148"/>
      <c r="F17" s="148"/>
      <c r="G17" s="119"/>
      <c r="H17" s="119"/>
      <c r="I17" s="119"/>
      <c r="J17" s="119"/>
      <c r="K17" s="119"/>
      <c r="L17" s="119"/>
    </row>
    <row r="18" spans="1:12" ht="15">
      <c r="A18" s="119"/>
      <c r="B18" s="119"/>
      <c r="C18" s="149"/>
      <c r="D18" s="148"/>
      <c r="E18" s="148"/>
      <c r="F18" s="148"/>
      <c r="G18" s="119"/>
      <c r="H18" s="119"/>
      <c r="I18" s="119"/>
      <c r="J18" s="119"/>
      <c r="K18" s="119"/>
      <c r="L18" s="119"/>
    </row>
    <row r="19" spans="1:12" ht="15">
      <c r="A19" s="119"/>
      <c r="B19" s="119"/>
      <c r="C19" s="149"/>
      <c r="D19" s="148"/>
      <c r="E19" s="148"/>
      <c r="F19" s="148"/>
      <c r="G19" s="119"/>
      <c r="H19" s="119"/>
      <c r="I19" s="119"/>
      <c r="J19" s="119"/>
      <c r="K19" s="119"/>
      <c r="L19" s="119"/>
    </row>
    <row r="20" spans="1:12" ht="15">
      <c r="A20" s="119"/>
      <c r="B20" s="119"/>
      <c r="C20" s="149"/>
      <c r="D20" s="148"/>
      <c r="E20" s="148"/>
      <c r="F20" s="148"/>
      <c r="G20" s="119"/>
      <c r="H20" s="119"/>
      <c r="I20" s="119"/>
      <c r="J20" s="119"/>
      <c r="K20" s="119"/>
      <c r="L20" s="119"/>
    </row>
    <row r="21" spans="1:12" ht="15">
      <c r="A21" s="119"/>
      <c r="B21" s="119"/>
      <c r="C21" s="149"/>
      <c r="D21" s="148"/>
      <c r="E21" s="148"/>
      <c r="F21" s="148"/>
      <c r="G21" s="119"/>
      <c r="H21" s="119"/>
      <c r="I21" s="119"/>
      <c r="J21" s="119"/>
      <c r="K21" s="119"/>
      <c r="L21" s="119"/>
    </row>
    <row r="22" spans="1:12" ht="15">
      <c r="A22" s="119"/>
      <c r="B22" s="119"/>
      <c r="C22" s="149"/>
      <c r="D22" s="148"/>
      <c r="E22" s="148"/>
      <c r="F22" s="148"/>
      <c r="G22" s="119"/>
      <c r="H22" s="119"/>
      <c r="I22" s="119"/>
      <c r="J22" s="119"/>
      <c r="K22" s="119"/>
      <c r="L22" s="119"/>
    </row>
    <row r="23" spans="1:12" ht="15">
      <c r="A23" s="119"/>
      <c r="B23" s="119"/>
      <c r="C23" s="149"/>
      <c r="D23" s="148"/>
      <c r="E23" s="148"/>
      <c r="F23" s="148"/>
      <c r="G23" s="119"/>
      <c r="H23" s="119"/>
      <c r="I23" s="119"/>
      <c r="J23" s="119"/>
      <c r="K23" s="119"/>
      <c r="L23" s="119"/>
    </row>
    <row r="24" spans="1:12" ht="15">
      <c r="A24" s="119"/>
      <c r="B24" s="119"/>
      <c r="C24" s="149"/>
      <c r="D24" s="148"/>
      <c r="E24" s="148"/>
      <c r="F24" s="148"/>
      <c r="G24" s="119"/>
      <c r="H24" s="119"/>
      <c r="I24" s="119"/>
      <c r="J24" s="119"/>
      <c r="K24" s="119"/>
      <c r="L24" s="119"/>
    </row>
    <row r="25" spans="1:12" ht="15">
      <c r="A25" s="119"/>
      <c r="B25" s="119"/>
      <c r="C25" s="149"/>
      <c r="D25" s="148"/>
      <c r="E25" s="148"/>
      <c r="F25" s="148"/>
      <c r="G25" s="119"/>
      <c r="H25" s="119"/>
      <c r="I25" s="119"/>
      <c r="J25" s="119"/>
      <c r="K25" s="119"/>
      <c r="L25" s="119"/>
    </row>
    <row r="26" spans="1:12" ht="15">
      <c r="A26" s="119"/>
      <c r="B26" s="119"/>
      <c r="C26" s="149"/>
      <c r="D26" s="148"/>
      <c r="E26" s="148"/>
      <c r="F26" s="148"/>
      <c r="G26" s="119"/>
      <c r="H26" s="119"/>
      <c r="I26" s="119"/>
      <c r="J26" s="119"/>
      <c r="K26" s="119"/>
      <c r="L26" s="119"/>
    </row>
    <row r="27" spans="1:12" ht="15">
      <c r="A27" s="119"/>
      <c r="B27" s="119"/>
      <c r="C27" s="149"/>
      <c r="D27" s="148"/>
      <c r="E27" s="148"/>
      <c r="F27" s="148"/>
      <c r="G27" s="119"/>
      <c r="H27" s="119"/>
      <c r="I27" s="119"/>
      <c r="J27" s="119"/>
      <c r="K27" s="119"/>
      <c r="L27" s="119"/>
    </row>
    <row r="28" spans="1:12" ht="15">
      <c r="A28" s="119"/>
      <c r="B28" s="119"/>
      <c r="C28" s="149"/>
      <c r="D28" s="148"/>
      <c r="E28" s="148"/>
      <c r="F28" s="148"/>
      <c r="G28" s="119"/>
      <c r="H28" s="119"/>
      <c r="I28" s="119"/>
      <c r="J28" s="119"/>
      <c r="K28" s="119"/>
      <c r="L28" s="119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25" defaultRowHeight="12.75"/>
  <cols>
    <col min="1" max="1" width="4.875" style="10" customWidth="1"/>
    <col min="2" max="2" width="37.625" style="10" customWidth="1"/>
    <col min="3" max="8" width="12.625" style="9" customWidth="1"/>
    <col min="9" max="16384" width="9.125" style="9" customWidth="1"/>
  </cols>
  <sheetData>
    <row r="1" spans="1:8" ht="28.5" customHeight="1">
      <c r="A1" s="284" t="s">
        <v>1590</v>
      </c>
      <c r="B1" s="284"/>
      <c r="C1" s="284"/>
      <c r="D1" s="284"/>
      <c r="E1" s="284"/>
      <c r="F1" s="284"/>
      <c r="G1" s="284"/>
      <c r="H1" s="284"/>
    </row>
    <row r="2" spans="1:8" ht="37.5" customHeight="1">
      <c r="A2" s="358" t="s">
        <v>30</v>
      </c>
      <c r="B2" s="359"/>
      <c r="C2" s="359"/>
      <c r="D2" s="359"/>
      <c r="E2" s="359"/>
      <c r="F2" s="359"/>
      <c r="G2" s="359"/>
      <c r="H2" s="360"/>
    </row>
    <row r="3" spans="1:8" ht="15.75" customHeight="1">
      <c r="A3" s="291" t="s">
        <v>1319</v>
      </c>
      <c r="B3" s="291"/>
      <c r="C3" s="291"/>
      <c r="D3" s="291"/>
      <c r="E3" s="291"/>
      <c r="F3" s="291"/>
      <c r="G3" s="291"/>
      <c r="H3" s="291"/>
    </row>
    <row r="4" spans="1:8" ht="19.5" customHeight="1">
      <c r="A4" s="361" t="s">
        <v>447</v>
      </c>
      <c r="B4" s="363" t="s">
        <v>31</v>
      </c>
      <c r="C4" s="361" t="s">
        <v>32</v>
      </c>
      <c r="D4" s="361" t="s">
        <v>33</v>
      </c>
      <c r="E4" s="365" t="s">
        <v>34</v>
      </c>
      <c r="F4" s="366"/>
      <c r="G4" s="366"/>
      <c r="H4" s="367"/>
    </row>
    <row r="5" spans="1:8" ht="19.5" customHeight="1">
      <c r="A5" s="362"/>
      <c r="B5" s="364"/>
      <c r="C5" s="362"/>
      <c r="D5" s="362"/>
      <c r="E5" s="150">
        <v>2019</v>
      </c>
      <c r="F5" s="150">
        <v>2020</v>
      </c>
      <c r="G5" s="150">
        <v>2021</v>
      </c>
      <c r="H5" s="150">
        <v>2022</v>
      </c>
    </row>
    <row r="6" spans="1:8" s="39" customFormat="1" ht="19.5" customHeight="1">
      <c r="A6" s="151">
        <v>1</v>
      </c>
      <c r="B6" s="152" t="s">
        <v>35</v>
      </c>
      <c r="C6" s="153"/>
      <c r="D6" s="153"/>
      <c r="E6" s="153"/>
      <c r="F6" s="153"/>
      <c r="G6" s="153"/>
      <c r="H6" s="153"/>
    </row>
    <row r="7" spans="1:8" ht="19.5" customHeight="1">
      <c r="A7" s="154">
        <v>2</v>
      </c>
      <c r="B7" s="155"/>
      <c r="C7" s="156"/>
      <c r="D7" s="156"/>
      <c r="E7" s="156"/>
      <c r="F7" s="156"/>
      <c r="G7" s="156"/>
      <c r="H7" s="156"/>
    </row>
    <row r="8" spans="1:8" ht="19.5" customHeight="1">
      <c r="A8" s="154">
        <v>3</v>
      </c>
      <c r="B8" s="155"/>
      <c r="C8" s="156"/>
      <c r="D8" s="156"/>
      <c r="E8" s="156"/>
      <c r="F8" s="156"/>
      <c r="G8" s="156"/>
      <c r="H8" s="156"/>
    </row>
    <row r="9" spans="1:8" ht="19.5" customHeight="1">
      <c r="A9" s="154">
        <v>4</v>
      </c>
      <c r="B9" s="155"/>
      <c r="C9" s="156"/>
      <c r="D9" s="156"/>
      <c r="E9" s="156"/>
      <c r="F9" s="156"/>
      <c r="G9" s="156"/>
      <c r="H9" s="156"/>
    </row>
    <row r="10" spans="1:8" ht="19.5" customHeight="1">
      <c r="A10" s="154">
        <v>5</v>
      </c>
      <c r="B10" s="155"/>
      <c r="C10" s="156"/>
      <c r="D10" s="156"/>
      <c r="E10" s="156"/>
      <c r="F10" s="156"/>
      <c r="G10" s="156"/>
      <c r="H10" s="156"/>
    </row>
    <row r="11" spans="1:8" s="39" customFormat="1" ht="19.5" customHeight="1">
      <c r="A11" s="151">
        <v>6</v>
      </c>
      <c r="B11" s="152" t="s">
        <v>36</v>
      </c>
      <c r="C11" s="153"/>
      <c r="D11" s="153"/>
      <c r="E11" s="153"/>
      <c r="F11" s="153"/>
      <c r="G11" s="153"/>
      <c r="H11" s="153"/>
    </row>
    <row r="12" spans="1:8" ht="19.5" customHeight="1">
      <c r="A12" s="154">
        <v>7</v>
      </c>
      <c r="B12" s="157"/>
      <c r="C12" s="156"/>
      <c r="D12" s="156"/>
      <c r="E12" s="255"/>
      <c r="F12" s="255"/>
      <c r="G12" s="255"/>
      <c r="H12" s="255"/>
    </row>
    <row r="13" spans="1:8" ht="19.5" customHeight="1">
      <c r="A13" s="154">
        <v>8</v>
      </c>
      <c r="B13" s="155"/>
      <c r="C13" s="156"/>
      <c r="D13" s="156"/>
      <c r="E13" s="156"/>
      <c r="F13" s="156"/>
      <c r="G13" s="156"/>
      <c r="H13" s="156"/>
    </row>
    <row r="14" spans="1:8" ht="19.5" customHeight="1">
      <c r="A14" s="154">
        <v>9</v>
      </c>
      <c r="B14" s="155"/>
      <c r="C14" s="156"/>
      <c r="D14" s="156"/>
      <c r="E14" s="156"/>
      <c r="F14" s="156"/>
      <c r="G14" s="156"/>
      <c r="H14" s="156"/>
    </row>
    <row r="15" spans="1:8" ht="19.5" customHeight="1">
      <c r="A15" s="154">
        <v>10</v>
      </c>
      <c r="B15" s="155"/>
      <c r="C15" s="156"/>
      <c r="D15" s="156"/>
      <c r="E15" s="156"/>
      <c r="F15" s="156"/>
      <c r="G15" s="156"/>
      <c r="H15" s="156"/>
    </row>
    <row r="16" spans="1:8" s="39" customFormat="1" ht="19.5" customHeight="1">
      <c r="A16" s="150">
        <v>11</v>
      </c>
      <c r="B16" s="158" t="s">
        <v>37</v>
      </c>
      <c r="C16" s="159"/>
      <c r="D16" s="159"/>
      <c r="E16" s="256">
        <f>SUM(E12:E15)</f>
        <v>0</v>
      </c>
      <c r="F16" s="256">
        <f>SUM(F12:F15)</f>
        <v>0</v>
      </c>
      <c r="G16" s="256">
        <f>SUM(G12:G15)</f>
        <v>0</v>
      </c>
      <c r="H16" s="256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125" defaultRowHeight="12.75"/>
  <cols>
    <col min="1" max="1" width="2.50390625" style="10" customWidth="1"/>
    <col min="2" max="2" width="2.125" style="10" customWidth="1"/>
    <col min="3" max="24" width="2.625" style="9" customWidth="1"/>
    <col min="25" max="25" width="2.00390625" style="9" customWidth="1"/>
    <col min="26" max="29" width="2.625" style="9" hidden="1" customWidth="1"/>
    <col min="30" max="30" width="3.00390625" style="9" customWidth="1"/>
    <col min="31" max="31" width="2.625" style="9" customWidth="1"/>
    <col min="32" max="32" width="8.625" style="9" customWidth="1"/>
    <col min="33" max="33" width="2.625" style="9" customWidth="1"/>
    <col min="34" max="34" width="8.00390625" style="9" customWidth="1"/>
    <col min="35" max="35" width="2.625" style="9" customWidth="1"/>
    <col min="36" max="36" width="8.00390625" style="9" customWidth="1"/>
    <col min="37" max="37" width="2.625" style="9" customWidth="1"/>
    <col min="38" max="38" width="7.875" style="9" customWidth="1"/>
    <col min="39" max="39" width="2.625" style="9" customWidth="1"/>
    <col min="40" max="40" width="7.625" style="9" customWidth="1"/>
    <col min="41" max="41" width="2.625" style="9" customWidth="1"/>
    <col min="42" max="42" width="7.125" style="9" customWidth="1"/>
    <col min="43" max="43" width="4.125" style="9" customWidth="1"/>
    <col min="44" max="44" width="6.375" style="9" customWidth="1"/>
    <col min="45" max="45" width="4.375" style="9" customWidth="1"/>
    <col min="46" max="46" width="6.125" style="9" customWidth="1"/>
    <col min="47" max="47" width="2.625" style="9" customWidth="1"/>
    <col min="48" max="48" width="8.00390625" style="9" customWidth="1"/>
    <col min="49" max="49" width="2.625" style="9" customWidth="1"/>
    <col min="50" max="50" width="9.125" style="9" customWidth="1"/>
    <col min="51" max="51" width="3.625" style="9" customWidth="1"/>
    <col min="52" max="52" width="6.50390625" style="9" customWidth="1"/>
    <col min="53" max="53" width="2.625" style="9" customWidth="1"/>
    <col min="54" max="54" width="7.625" style="9" customWidth="1"/>
    <col min="55" max="55" width="2.625" style="9" customWidth="1"/>
    <col min="56" max="56" width="8.875" style="9" customWidth="1"/>
    <col min="57" max="57" width="2.625" style="9" customWidth="1"/>
    <col min="58" max="59" width="10.50390625" style="9" customWidth="1"/>
    <col min="60" max="67" width="2.625" style="9" customWidth="1"/>
    <col min="68" max="16384" width="9.125" style="9" customWidth="1"/>
  </cols>
  <sheetData>
    <row r="1" spans="1:58" ht="28.5" customHeight="1">
      <c r="A1" s="278" t="s">
        <v>1591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</row>
    <row r="2" spans="1:58" ht="28.5" customHeight="1">
      <c r="A2" s="286" t="s">
        <v>1558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5"/>
    </row>
    <row r="3" spans="1:58" ht="15" customHeight="1">
      <c r="A3" s="281" t="s">
        <v>1581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376"/>
    </row>
    <row r="4" spans="1:59" ht="15.75" customHeight="1">
      <c r="A4" s="291" t="s">
        <v>954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29"/>
    </row>
    <row r="5" spans="1:59" ht="15.75" customHeight="1">
      <c r="A5" s="381" t="s">
        <v>447</v>
      </c>
      <c r="B5" s="381"/>
      <c r="C5" s="382" t="s">
        <v>217</v>
      </c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3" t="s">
        <v>1261</v>
      </c>
      <c r="AD5" s="383"/>
      <c r="AE5" s="368" t="s">
        <v>1262</v>
      </c>
      <c r="AF5" s="369"/>
      <c r="AG5" s="378">
        <v>2017</v>
      </c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80" t="s">
        <v>1263</v>
      </c>
      <c r="BF5" s="380"/>
      <c r="BG5" s="380" t="s">
        <v>1264</v>
      </c>
    </row>
    <row r="6" spans="1:59" ht="39.75" customHeight="1">
      <c r="A6" s="381"/>
      <c r="B6" s="381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3"/>
      <c r="AD6" s="383"/>
      <c r="AE6" s="370"/>
      <c r="AF6" s="371"/>
      <c r="AG6" s="372" t="s">
        <v>1265</v>
      </c>
      <c r="AH6" s="373"/>
      <c r="AI6" s="372" t="s">
        <v>1266</v>
      </c>
      <c r="AJ6" s="373"/>
      <c r="AK6" s="372" t="s">
        <v>1267</v>
      </c>
      <c r="AL6" s="384"/>
      <c r="AM6" s="372" t="s">
        <v>1268</v>
      </c>
      <c r="AN6" s="373"/>
      <c r="AO6" s="372" t="s">
        <v>1269</v>
      </c>
      <c r="AP6" s="373"/>
      <c r="AQ6" s="372" t="s">
        <v>1270</v>
      </c>
      <c r="AR6" s="373"/>
      <c r="AS6" s="372" t="s">
        <v>1271</v>
      </c>
      <c r="AT6" s="373"/>
      <c r="AU6" s="372" t="s">
        <v>1272</v>
      </c>
      <c r="AV6" s="373"/>
      <c r="AW6" s="372" t="s">
        <v>1273</v>
      </c>
      <c r="AX6" s="373"/>
      <c r="AY6" s="372" t="s">
        <v>1274</v>
      </c>
      <c r="AZ6" s="373"/>
      <c r="BA6" s="372" t="s">
        <v>1275</v>
      </c>
      <c r="BB6" s="373"/>
      <c r="BC6" s="372" t="s">
        <v>1276</v>
      </c>
      <c r="BD6" s="373"/>
      <c r="BE6" s="380"/>
      <c r="BF6" s="380"/>
      <c r="BG6" s="380"/>
    </row>
    <row r="7" spans="1:59" ht="12.75">
      <c r="A7" s="314" t="s">
        <v>457</v>
      </c>
      <c r="B7" s="315"/>
      <c r="C7" s="304" t="s">
        <v>458</v>
      </c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4" t="s">
        <v>459</v>
      </c>
      <c r="AD7" s="305"/>
      <c r="AE7" s="304" t="s">
        <v>460</v>
      </c>
      <c r="AF7" s="305"/>
      <c r="AG7" s="304" t="s">
        <v>461</v>
      </c>
      <c r="AH7" s="305"/>
      <c r="AI7" s="304" t="s">
        <v>462</v>
      </c>
      <c r="AJ7" s="305"/>
      <c r="AK7" s="304" t="s">
        <v>463</v>
      </c>
      <c r="AL7" s="305"/>
      <c r="AM7" s="304" t="s">
        <v>464</v>
      </c>
      <c r="AN7" s="305"/>
      <c r="AO7" s="304" t="s">
        <v>465</v>
      </c>
      <c r="AP7" s="305"/>
      <c r="AQ7" s="304" t="s">
        <v>1277</v>
      </c>
      <c r="AR7" s="305"/>
      <c r="AS7" s="304" t="s">
        <v>1278</v>
      </c>
      <c r="AT7" s="305"/>
      <c r="AU7" s="304" t="s">
        <v>1279</v>
      </c>
      <c r="AV7" s="305"/>
      <c r="AW7" s="304" t="s">
        <v>1280</v>
      </c>
      <c r="AX7" s="305"/>
      <c r="AY7" s="304" t="s">
        <v>1281</v>
      </c>
      <c r="AZ7" s="305"/>
      <c r="BA7" s="304" t="s">
        <v>1282</v>
      </c>
      <c r="BB7" s="305"/>
      <c r="BC7" s="304" t="s">
        <v>1283</v>
      </c>
      <c r="BD7" s="305"/>
      <c r="BE7" s="304" t="s">
        <v>1284</v>
      </c>
      <c r="BF7" s="306"/>
      <c r="BG7" s="30" t="s">
        <v>1285</v>
      </c>
    </row>
    <row r="8" spans="1:59" ht="19.5" customHeight="1">
      <c r="A8" s="316" t="s">
        <v>73</v>
      </c>
      <c r="B8" s="317"/>
      <c r="C8" s="318" t="s">
        <v>424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20"/>
      <c r="AC8" s="389" t="s">
        <v>209</v>
      </c>
      <c r="AD8" s="390"/>
      <c r="AE8" s="385">
        <v>20345221</v>
      </c>
      <c r="AF8" s="391"/>
      <c r="AG8" s="387">
        <v>3130221</v>
      </c>
      <c r="AH8" s="388"/>
      <c r="AI8" s="387">
        <v>1565000</v>
      </c>
      <c r="AJ8" s="388"/>
      <c r="AK8" s="387">
        <v>1565000</v>
      </c>
      <c r="AL8" s="388"/>
      <c r="AM8" s="387">
        <v>1565000</v>
      </c>
      <c r="AN8" s="388"/>
      <c r="AO8" s="387">
        <v>1565000</v>
      </c>
      <c r="AP8" s="388"/>
      <c r="AQ8" s="387">
        <v>1565000</v>
      </c>
      <c r="AR8" s="388"/>
      <c r="AS8" s="387">
        <f>AQ8</f>
        <v>1565000</v>
      </c>
      <c r="AT8" s="388"/>
      <c r="AU8" s="387">
        <f>AS8</f>
        <v>1565000</v>
      </c>
      <c r="AV8" s="388"/>
      <c r="AW8" s="387">
        <f>AU8</f>
        <v>1565000</v>
      </c>
      <c r="AX8" s="388"/>
      <c r="AY8" s="387">
        <f>AW8</f>
        <v>1565000</v>
      </c>
      <c r="AZ8" s="388"/>
      <c r="BA8" s="387">
        <f>AY8</f>
        <v>1565000</v>
      </c>
      <c r="BB8" s="388"/>
      <c r="BC8" s="387">
        <v>1565000</v>
      </c>
      <c r="BD8" s="388"/>
      <c r="BE8" s="385">
        <f aca="true" t="shared" si="0" ref="BE8:BE28">SUM(AG8:BD8)</f>
        <v>20345221</v>
      </c>
      <c r="BF8" s="386"/>
      <c r="BG8" s="31">
        <f aca="true" t="shared" si="1" ref="BG8:BG30">BE8-AE8</f>
        <v>0</v>
      </c>
    </row>
    <row r="9" spans="1:59" ht="19.5" customHeight="1">
      <c r="A9" s="316" t="s">
        <v>74</v>
      </c>
      <c r="B9" s="317"/>
      <c r="C9" s="318" t="s">
        <v>425</v>
      </c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20"/>
      <c r="AC9" s="389" t="s">
        <v>220</v>
      </c>
      <c r="AD9" s="390"/>
      <c r="AE9" s="385">
        <v>0</v>
      </c>
      <c r="AF9" s="386"/>
      <c r="AG9" s="387">
        <f aca="true" t="shared" si="2" ref="AG9:AG14">AE9/12</f>
        <v>0</v>
      </c>
      <c r="AH9" s="388"/>
      <c r="AI9" s="387">
        <f aca="true" t="shared" si="3" ref="AI9:AI14">AG9</f>
        <v>0</v>
      </c>
      <c r="AJ9" s="388"/>
      <c r="AK9" s="387">
        <f aca="true" t="shared" si="4" ref="AK9:AK14">AI9</f>
        <v>0</v>
      </c>
      <c r="AL9" s="388"/>
      <c r="AM9" s="387">
        <f aca="true" t="shared" si="5" ref="AM9:AM14">AK9</f>
        <v>0</v>
      </c>
      <c r="AN9" s="388"/>
      <c r="AO9" s="387">
        <f aca="true" t="shared" si="6" ref="AO9:AO14">AM9</f>
        <v>0</v>
      </c>
      <c r="AP9" s="388"/>
      <c r="AQ9" s="387">
        <f aca="true" t="shared" si="7" ref="AQ9:AQ14">AO9</f>
        <v>0</v>
      </c>
      <c r="AR9" s="388"/>
      <c r="AS9" s="387">
        <f aca="true" t="shared" si="8" ref="AS9:AS14">AQ9</f>
        <v>0</v>
      </c>
      <c r="AT9" s="388"/>
      <c r="AU9" s="387">
        <f aca="true" t="shared" si="9" ref="AU9:AU14">AS9</f>
        <v>0</v>
      </c>
      <c r="AV9" s="388"/>
      <c r="AW9" s="387">
        <f aca="true" t="shared" si="10" ref="AW9:AW14">AU9</f>
        <v>0</v>
      </c>
      <c r="AX9" s="388"/>
      <c r="AY9" s="387">
        <f aca="true" t="shared" si="11" ref="AY9:AY14">AW9</f>
        <v>0</v>
      </c>
      <c r="AZ9" s="388"/>
      <c r="BA9" s="387">
        <f aca="true" t="shared" si="12" ref="BA9:BA14">AY9</f>
        <v>0</v>
      </c>
      <c r="BB9" s="388"/>
      <c r="BC9" s="387">
        <f aca="true" t="shared" si="13" ref="BC9:BC14">BA9</f>
        <v>0</v>
      </c>
      <c r="BD9" s="388"/>
      <c r="BE9" s="385">
        <f>SUM(AG9:BD9)</f>
        <v>0</v>
      </c>
      <c r="BF9" s="386"/>
      <c r="BG9" s="31">
        <f t="shared" si="1"/>
        <v>0</v>
      </c>
    </row>
    <row r="10" spans="1:59" ht="19.5" customHeight="1">
      <c r="A10" s="316" t="s">
        <v>75</v>
      </c>
      <c r="B10" s="317"/>
      <c r="C10" s="318" t="s">
        <v>453</v>
      </c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20"/>
      <c r="AC10" s="389" t="s">
        <v>225</v>
      </c>
      <c r="AD10" s="390"/>
      <c r="AE10" s="385">
        <v>4315000</v>
      </c>
      <c r="AF10" s="386"/>
      <c r="AG10" s="387">
        <f>AE10/12</f>
        <v>359583.3333333333</v>
      </c>
      <c r="AH10" s="388"/>
      <c r="AI10" s="387">
        <f t="shared" si="3"/>
        <v>359583.3333333333</v>
      </c>
      <c r="AJ10" s="388"/>
      <c r="AK10" s="387">
        <f>AI10</f>
        <v>359583.3333333333</v>
      </c>
      <c r="AL10" s="388"/>
      <c r="AM10" s="387">
        <f t="shared" si="5"/>
        <v>359583.3333333333</v>
      </c>
      <c r="AN10" s="388"/>
      <c r="AO10" s="387">
        <f t="shared" si="6"/>
        <v>359583.3333333333</v>
      </c>
      <c r="AP10" s="388"/>
      <c r="AQ10" s="387">
        <f t="shared" si="7"/>
        <v>359583.3333333333</v>
      </c>
      <c r="AR10" s="388"/>
      <c r="AS10" s="387">
        <f t="shared" si="8"/>
        <v>359583.3333333333</v>
      </c>
      <c r="AT10" s="388"/>
      <c r="AU10" s="387">
        <f t="shared" si="9"/>
        <v>359583.3333333333</v>
      </c>
      <c r="AV10" s="388"/>
      <c r="AW10" s="387">
        <f t="shared" si="10"/>
        <v>359583.3333333333</v>
      </c>
      <c r="AX10" s="388"/>
      <c r="AY10" s="387">
        <f t="shared" si="11"/>
        <v>359583.3333333333</v>
      </c>
      <c r="AZ10" s="388"/>
      <c r="BA10" s="387">
        <f t="shared" si="12"/>
        <v>359583.3333333333</v>
      </c>
      <c r="BB10" s="388"/>
      <c r="BC10" s="387">
        <f t="shared" si="13"/>
        <v>359583.3333333333</v>
      </c>
      <c r="BD10" s="388"/>
      <c r="BE10" s="385">
        <f t="shared" si="0"/>
        <v>4315000.000000001</v>
      </c>
      <c r="BF10" s="386"/>
      <c r="BG10" s="31">
        <f t="shared" si="1"/>
        <v>0</v>
      </c>
    </row>
    <row r="11" spans="1:59" ht="19.5" customHeight="1">
      <c r="A11" s="316" t="s">
        <v>76</v>
      </c>
      <c r="B11" s="317"/>
      <c r="C11" s="392" t="s">
        <v>454</v>
      </c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4"/>
      <c r="AC11" s="389" t="s">
        <v>237</v>
      </c>
      <c r="AD11" s="390"/>
      <c r="AE11" s="385">
        <v>470880</v>
      </c>
      <c r="AF11" s="386"/>
      <c r="AG11" s="387">
        <f t="shared" si="2"/>
        <v>39240</v>
      </c>
      <c r="AH11" s="388"/>
      <c r="AI11" s="387">
        <f t="shared" si="3"/>
        <v>39240</v>
      </c>
      <c r="AJ11" s="388"/>
      <c r="AK11" s="387">
        <f t="shared" si="4"/>
        <v>39240</v>
      </c>
      <c r="AL11" s="388"/>
      <c r="AM11" s="387">
        <f t="shared" si="5"/>
        <v>39240</v>
      </c>
      <c r="AN11" s="388"/>
      <c r="AO11" s="387">
        <f t="shared" si="6"/>
        <v>39240</v>
      </c>
      <c r="AP11" s="388"/>
      <c r="AQ11" s="387">
        <f t="shared" si="7"/>
        <v>39240</v>
      </c>
      <c r="AR11" s="388"/>
      <c r="AS11" s="387">
        <f t="shared" si="8"/>
        <v>39240</v>
      </c>
      <c r="AT11" s="388"/>
      <c r="AU11" s="387">
        <f t="shared" si="9"/>
        <v>39240</v>
      </c>
      <c r="AV11" s="388"/>
      <c r="AW11" s="387">
        <f t="shared" si="10"/>
        <v>39240</v>
      </c>
      <c r="AX11" s="388"/>
      <c r="AY11" s="387">
        <f t="shared" si="11"/>
        <v>39240</v>
      </c>
      <c r="AZ11" s="388"/>
      <c r="BA11" s="387">
        <f t="shared" si="12"/>
        <v>39240</v>
      </c>
      <c r="BB11" s="388"/>
      <c r="BC11" s="387">
        <f t="shared" si="13"/>
        <v>39240</v>
      </c>
      <c r="BD11" s="388"/>
      <c r="BE11" s="385">
        <f t="shared" si="0"/>
        <v>470880</v>
      </c>
      <c r="BF11" s="386"/>
      <c r="BG11" s="31">
        <f t="shared" si="1"/>
        <v>0</v>
      </c>
    </row>
    <row r="12" spans="1:59" ht="19.5" customHeight="1">
      <c r="A12" s="316" t="s">
        <v>79</v>
      </c>
      <c r="B12" s="317"/>
      <c r="C12" s="318" t="s">
        <v>439</v>
      </c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20"/>
      <c r="AC12" s="389" t="s">
        <v>257</v>
      </c>
      <c r="AD12" s="390"/>
      <c r="AE12" s="385">
        <v>0</v>
      </c>
      <c r="AF12" s="386"/>
      <c r="AG12" s="387">
        <f t="shared" si="2"/>
        <v>0</v>
      </c>
      <c r="AH12" s="388"/>
      <c r="AI12" s="387">
        <f t="shared" si="3"/>
        <v>0</v>
      </c>
      <c r="AJ12" s="388"/>
      <c r="AK12" s="387">
        <f t="shared" si="4"/>
        <v>0</v>
      </c>
      <c r="AL12" s="388"/>
      <c r="AM12" s="387">
        <f t="shared" si="5"/>
        <v>0</v>
      </c>
      <c r="AN12" s="388"/>
      <c r="AO12" s="387">
        <f t="shared" si="6"/>
        <v>0</v>
      </c>
      <c r="AP12" s="388"/>
      <c r="AQ12" s="387">
        <f t="shared" si="7"/>
        <v>0</v>
      </c>
      <c r="AR12" s="388"/>
      <c r="AS12" s="387">
        <f t="shared" si="8"/>
        <v>0</v>
      </c>
      <c r="AT12" s="388"/>
      <c r="AU12" s="387">
        <f t="shared" si="9"/>
        <v>0</v>
      </c>
      <c r="AV12" s="388"/>
      <c r="AW12" s="387">
        <f t="shared" si="10"/>
        <v>0</v>
      </c>
      <c r="AX12" s="388"/>
      <c r="AY12" s="387">
        <f t="shared" si="11"/>
        <v>0</v>
      </c>
      <c r="AZ12" s="388"/>
      <c r="BA12" s="387">
        <f t="shared" si="12"/>
        <v>0</v>
      </c>
      <c r="BB12" s="388"/>
      <c r="BC12" s="387">
        <f t="shared" si="13"/>
        <v>0</v>
      </c>
      <c r="BD12" s="388"/>
      <c r="BE12" s="385">
        <f t="shared" si="0"/>
        <v>0</v>
      </c>
      <c r="BF12" s="386"/>
      <c r="BG12" s="31">
        <f t="shared" si="1"/>
        <v>0</v>
      </c>
    </row>
    <row r="13" spans="1:59" ht="19.5" customHeight="1">
      <c r="A13" s="316" t="s">
        <v>80</v>
      </c>
      <c r="B13" s="317"/>
      <c r="C13" s="318" t="s">
        <v>428</v>
      </c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20"/>
      <c r="AC13" s="389" t="s">
        <v>262</v>
      </c>
      <c r="AD13" s="390"/>
      <c r="AE13" s="385">
        <v>0</v>
      </c>
      <c r="AF13" s="386"/>
      <c r="AG13" s="387">
        <f t="shared" si="2"/>
        <v>0</v>
      </c>
      <c r="AH13" s="388"/>
      <c r="AI13" s="387">
        <f t="shared" si="3"/>
        <v>0</v>
      </c>
      <c r="AJ13" s="388"/>
      <c r="AK13" s="387">
        <f t="shared" si="4"/>
        <v>0</v>
      </c>
      <c r="AL13" s="388"/>
      <c r="AM13" s="387">
        <f t="shared" si="5"/>
        <v>0</v>
      </c>
      <c r="AN13" s="388"/>
      <c r="AO13" s="387">
        <f t="shared" si="6"/>
        <v>0</v>
      </c>
      <c r="AP13" s="388"/>
      <c r="AQ13" s="387">
        <f t="shared" si="7"/>
        <v>0</v>
      </c>
      <c r="AR13" s="388"/>
      <c r="AS13" s="387">
        <f t="shared" si="8"/>
        <v>0</v>
      </c>
      <c r="AT13" s="388"/>
      <c r="AU13" s="387">
        <f t="shared" si="9"/>
        <v>0</v>
      </c>
      <c r="AV13" s="388"/>
      <c r="AW13" s="387">
        <f t="shared" si="10"/>
        <v>0</v>
      </c>
      <c r="AX13" s="388"/>
      <c r="AY13" s="387">
        <f t="shared" si="11"/>
        <v>0</v>
      </c>
      <c r="AZ13" s="388"/>
      <c r="BA13" s="387">
        <f t="shared" si="12"/>
        <v>0</v>
      </c>
      <c r="BB13" s="388"/>
      <c r="BC13" s="387">
        <f t="shared" si="13"/>
        <v>0</v>
      </c>
      <c r="BD13" s="388"/>
      <c r="BE13" s="385">
        <f t="shared" si="0"/>
        <v>0</v>
      </c>
      <c r="BF13" s="386"/>
      <c r="BG13" s="31">
        <f t="shared" si="1"/>
        <v>0</v>
      </c>
    </row>
    <row r="14" spans="1:59" ht="19.5" customHeight="1">
      <c r="A14" s="316" t="s">
        <v>81</v>
      </c>
      <c r="B14" s="317"/>
      <c r="C14" s="318" t="s">
        <v>429</v>
      </c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20"/>
      <c r="AC14" s="389" t="s">
        <v>266</v>
      </c>
      <c r="AD14" s="390"/>
      <c r="AE14" s="385">
        <v>0</v>
      </c>
      <c r="AF14" s="386"/>
      <c r="AG14" s="387">
        <f t="shared" si="2"/>
        <v>0</v>
      </c>
      <c r="AH14" s="388"/>
      <c r="AI14" s="387">
        <f t="shared" si="3"/>
        <v>0</v>
      </c>
      <c r="AJ14" s="388"/>
      <c r="AK14" s="387">
        <f t="shared" si="4"/>
        <v>0</v>
      </c>
      <c r="AL14" s="388"/>
      <c r="AM14" s="387">
        <f t="shared" si="5"/>
        <v>0</v>
      </c>
      <c r="AN14" s="388"/>
      <c r="AO14" s="387">
        <f t="shared" si="6"/>
        <v>0</v>
      </c>
      <c r="AP14" s="388"/>
      <c r="AQ14" s="387">
        <f t="shared" si="7"/>
        <v>0</v>
      </c>
      <c r="AR14" s="388"/>
      <c r="AS14" s="387">
        <f t="shared" si="8"/>
        <v>0</v>
      </c>
      <c r="AT14" s="388"/>
      <c r="AU14" s="387">
        <f t="shared" si="9"/>
        <v>0</v>
      </c>
      <c r="AV14" s="388"/>
      <c r="AW14" s="387">
        <f t="shared" si="10"/>
        <v>0</v>
      </c>
      <c r="AX14" s="388"/>
      <c r="AY14" s="387">
        <f t="shared" si="11"/>
        <v>0</v>
      </c>
      <c r="AZ14" s="388"/>
      <c r="BA14" s="387">
        <f t="shared" si="12"/>
        <v>0</v>
      </c>
      <c r="BB14" s="388"/>
      <c r="BC14" s="387">
        <f t="shared" si="13"/>
        <v>0</v>
      </c>
      <c r="BD14" s="388"/>
      <c r="BE14" s="385">
        <f t="shared" si="0"/>
        <v>0</v>
      </c>
      <c r="BF14" s="386"/>
      <c r="BG14" s="31">
        <f t="shared" si="1"/>
        <v>0</v>
      </c>
    </row>
    <row r="15" spans="1:59" s="33" customFormat="1" ht="19.5" customHeight="1">
      <c r="A15" s="395" t="s">
        <v>82</v>
      </c>
      <c r="B15" s="396"/>
      <c r="C15" s="397" t="s">
        <v>1286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9"/>
      <c r="AC15" s="400" t="s">
        <v>267</v>
      </c>
      <c r="AD15" s="401"/>
      <c r="AE15" s="402">
        <f>SUM(AE8:AF14)</f>
        <v>25131101</v>
      </c>
      <c r="AF15" s="403"/>
      <c r="AG15" s="402">
        <f>SUM(AG8:AH14)</f>
        <v>3529044.3333333335</v>
      </c>
      <c r="AH15" s="403"/>
      <c r="AI15" s="402">
        <f>SUM(AI8:AJ14)</f>
        <v>1963823.3333333333</v>
      </c>
      <c r="AJ15" s="403"/>
      <c r="AK15" s="402">
        <f>SUM(AK8:AL14)</f>
        <v>1963823.3333333333</v>
      </c>
      <c r="AL15" s="403"/>
      <c r="AM15" s="402">
        <f>SUM(AM8:AN14)</f>
        <v>1963823.3333333333</v>
      </c>
      <c r="AN15" s="403"/>
      <c r="AO15" s="402">
        <f>SUM(AO8:AP14)</f>
        <v>1963823.3333333333</v>
      </c>
      <c r="AP15" s="403"/>
      <c r="AQ15" s="402">
        <f>SUM(AQ8:AR14)</f>
        <v>1963823.3333333333</v>
      </c>
      <c r="AR15" s="403"/>
      <c r="AS15" s="402">
        <f>SUM(AS8:AT14)</f>
        <v>1963823.3333333333</v>
      </c>
      <c r="AT15" s="403"/>
      <c r="AU15" s="402">
        <f>SUM(AU8:AV14)</f>
        <v>1963823.3333333333</v>
      </c>
      <c r="AV15" s="403"/>
      <c r="AW15" s="402">
        <f>SUM(AW8:AX14)</f>
        <v>1963823.3333333333</v>
      </c>
      <c r="AX15" s="403"/>
      <c r="AY15" s="402">
        <f>SUM(AY8:AZ14)</f>
        <v>1963823.3333333333</v>
      </c>
      <c r="AZ15" s="403"/>
      <c r="BA15" s="402">
        <f>SUM(BA8:BB14)</f>
        <v>1963823.3333333333</v>
      </c>
      <c r="BB15" s="403"/>
      <c r="BC15" s="402">
        <f>SUM(BC8:BD14)</f>
        <v>1963823.3333333333</v>
      </c>
      <c r="BD15" s="403"/>
      <c r="BE15" s="402">
        <f>SUM(AG15:BD15)</f>
        <v>25131100.999999996</v>
      </c>
      <c r="BF15" s="403"/>
      <c r="BG15" s="32">
        <f t="shared" si="1"/>
        <v>0</v>
      </c>
    </row>
    <row r="16" spans="1:59" ht="19.5" customHeight="1">
      <c r="A16" s="316" t="s">
        <v>83</v>
      </c>
      <c r="B16" s="317"/>
      <c r="C16" s="412" t="s">
        <v>373</v>
      </c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13"/>
      <c r="Q16" s="413"/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4"/>
      <c r="AC16" s="404" t="s">
        <v>280</v>
      </c>
      <c r="AD16" s="405"/>
      <c r="AE16" s="385">
        <v>15017377</v>
      </c>
      <c r="AF16" s="386"/>
      <c r="AG16" s="387">
        <f>AE16/12</f>
        <v>1251448.0833333333</v>
      </c>
      <c r="AH16" s="388"/>
      <c r="AI16" s="387">
        <f>AG16</f>
        <v>1251448.0833333333</v>
      </c>
      <c r="AJ16" s="388"/>
      <c r="AK16" s="387">
        <f>AI16</f>
        <v>1251448.0833333333</v>
      </c>
      <c r="AL16" s="388"/>
      <c r="AM16" s="387">
        <f>AK16</f>
        <v>1251448.0833333333</v>
      </c>
      <c r="AN16" s="388"/>
      <c r="AO16" s="387">
        <f>AM16</f>
        <v>1251448.0833333333</v>
      </c>
      <c r="AP16" s="388"/>
      <c r="AQ16" s="387">
        <f>AO16</f>
        <v>1251448.0833333333</v>
      </c>
      <c r="AR16" s="388"/>
      <c r="AS16" s="387">
        <f>AQ16</f>
        <v>1251448.0833333333</v>
      </c>
      <c r="AT16" s="388"/>
      <c r="AU16" s="387">
        <f>AS16</f>
        <v>1251448.0833333333</v>
      </c>
      <c r="AV16" s="388"/>
      <c r="AW16" s="387">
        <f>AU16</f>
        <v>1251448.0833333333</v>
      </c>
      <c r="AX16" s="388"/>
      <c r="AY16" s="387">
        <f>AW16</f>
        <v>1251448.0833333333</v>
      </c>
      <c r="AZ16" s="388"/>
      <c r="BA16" s="387">
        <f>AY16</f>
        <v>1251448.0833333333</v>
      </c>
      <c r="BB16" s="388"/>
      <c r="BC16" s="387">
        <f>BA16</f>
        <v>1251448.0833333333</v>
      </c>
      <c r="BD16" s="388"/>
      <c r="BE16" s="385">
        <f t="shared" si="0"/>
        <v>15017377.000000002</v>
      </c>
      <c r="BF16" s="386"/>
      <c r="BG16" s="31">
        <f t="shared" si="1"/>
        <v>0</v>
      </c>
    </row>
    <row r="17" spans="1:59" s="39" customFormat="1" ht="19.5" customHeight="1">
      <c r="A17" s="406">
        <v>10</v>
      </c>
      <c r="B17" s="407"/>
      <c r="C17" s="34" t="s">
        <v>455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  <c r="AC17" s="37"/>
      <c r="AD17" s="38"/>
      <c r="AE17" s="408">
        <f>AE15+AE16</f>
        <v>40148478</v>
      </c>
      <c r="AF17" s="409"/>
      <c r="AG17" s="410">
        <f>AG15+AG16</f>
        <v>4780492.416666667</v>
      </c>
      <c r="AH17" s="411"/>
      <c r="AI17" s="410">
        <f>AI15+AI16</f>
        <v>3215271.4166666665</v>
      </c>
      <c r="AJ17" s="411"/>
      <c r="AK17" s="410">
        <f>AK15+AK16</f>
        <v>3215271.4166666665</v>
      </c>
      <c r="AL17" s="411"/>
      <c r="AM17" s="410">
        <f>AM15+AM16</f>
        <v>3215271.4166666665</v>
      </c>
      <c r="AN17" s="411"/>
      <c r="AO17" s="410">
        <f>AO15+AO16</f>
        <v>3215271.4166666665</v>
      </c>
      <c r="AP17" s="411"/>
      <c r="AQ17" s="410">
        <f>AQ15+AQ16</f>
        <v>3215271.4166666665</v>
      </c>
      <c r="AR17" s="411"/>
      <c r="AS17" s="410">
        <f>AS15+AS16</f>
        <v>3215271.4166666665</v>
      </c>
      <c r="AT17" s="411"/>
      <c r="AU17" s="410">
        <f>AU15+AU16</f>
        <v>3215271.4166666665</v>
      </c>
      <c r="AV17" s="411"/>
      <c r="AW17" s="410">
        <f>AW15+AW16</f>
        <v>3215271.4166666665</v>
      </c>
      <c r="AX17" s="411"/>
      <c r="AY17" s="410">
        <f>AY15+AY16</f>
        <v>3215271.4166666665</v>
      </c>
      <c r="AZ17" s="411"/>
      <c r="BA17" s="410">
        <f>BA15+BA16</f>
        <v>3215271.4166666665</v>
      </c>
      <c r="BB17" s="411"/>
      <c r="BC17" s="410">
        <f>BC15+BC16</f>
        <v>3215271.4166666665</v>
      </c>
      <c r="BD17" s="411"/>
      <c r="BE17" s="408">
        <f>SUM(AG17:BD17)</f>
        <v>40148478</v>
      </c>
      <c r="BF17" s="415"/>
      <c r="BG17" s="31">
        <f t="shared" si="1"/>
        <v>0</v>
      </c>
    </row>
    <row r="18" spans="1:59" ht="19.5" customHeight="1">
      <c r="A18" s="416">
        <v>11</v>
      </c>
      <c r="B18" s="417"/>
      <c r="C18" s="418" t="s">
        <v>430</v>
      </c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20"/>
      <c r="AC18" s="421" t="s">
        <v>299</v>
      </c>
      <c r="AD18" s="422"/>
      <c r="AE18" s="385">
        <v>10310308</v>
      </c>
      <c r="AF18" s="391"/>
      <c r="AG18" s="387">
        <f>AE18/12</f>
        <v>859192.3333333334</v>
      </c>
      <c r="AH18" s="388"/>
      <c r="AI18" s="387">
        <f>AG18</f>
        <v>859192.3333333334</v>
      </c>
      <c r="AJ18" s="388"/>
      <c r="AK18" s="387">
        <f>AI18</f>
        <v>859192.3333333334</v>
      </c>
      <c r="AL18" s="388"/>
      <c r="AM18" s="387">
        <f>AK18</f>
        <v>859192.3333333334</v>
      </c>
      <c r="AN18" s="388"/>
      <c r="AO18" s="387">
        <f>AM18</f>
        <v>859192.3333333334</v>
      </c>
      <c r="AP18" s="388"/>
      <c r="AQ18" s="387">
        <f>AO18</f>
        <v>859192.3333333334</v>
      </c>
      <c r="AR18" s="388"/>
      <c r="AS18" s="387">
        <f>AQ18</f>
        <v>859192.3333333334</v>
      </c>
      <c r="AT18" s="388"/>
      <c r="AU18" s="387">
        <f>AS18</f>
        <v>859192.3333333334</v>
      </c>
      <c r="AV18" s="388"/>
      <c r="AW18" s="387">
        <f>AU18</f>
        <v>859192.3333333334</v>
      </c>
      <c r="AX18" s="388"/>
      <c r="AY18" s="387">
        <f>AW18</f>
        <v>859192.3333333334</v>
      </c>
      <c r="AZ18" s="388"/>
      <c r="BA18" s="387">
        <f>AY18</f>
        <v>859192.3333333334</v>
      </c>
      <c r="BB18" s="388"/>
      <c r="BC18" s="387">
        <f>BA18</f>
        <v>859192.3333333334</v>
      </c>
      <c r="BD18" s="388"/>
      <c r="BE18" s="385">
        <f t="shared" si="0"/>
        <v>10310308</v>
      </c>
      <c r="BF18" s="386"/>
      <c r="BG18" s="31">
        <f t="shared" si="1"/>
        <v>0</v>
      </c>
    </row>
    <row r="19" spans="1:59" s="39" customFormat="1" ht="19.5" customHeight="1">
      <c r="A19" s="416">
        <v>12</v>
      </c>
      <c r="B19" s="417"/>
      <c r="C19" s="318" t="s">
        <v>1287</v>
      </c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20"/>
      <c r="AC19" s="421" t="s">
        <v>300</v>
      </c>
      <c r="AD19" s="422"/>
      <c r="AE19" s="385">
        <v>1930248</v>
      </c>
      <c r="AF19" s="386"/>
      <c r="AG19" s="387">
        <f aca="true" t="shared" si="14" ref="AG19:AG25">AE19/12</f>
        <v>160854</v>
      </c>
      <c r="AH19" s="388"/>
      <c r="AI19" s="387">
        <f aca="true" t="shared" si="15" ref="AI19:AI25">AG19</f>
        <v>160854</v>
      </c>
      <c r="AJ19" s="388"/>
      <c r="AK19" s="387">
        <f aca="true" t="shared" si="16" ref="AK19:AK25">AI19</f>
        <v>160854</v>
      </c>
      <c r="AL19" s="388"/>
      <c r="AM19" s="387">
        <f aca="true" t="shared" si="17" ref="AM19:AM25">AK19</f>
        <v>160854</v>
      </c>
      <c r="AN19" s="388"/>
      <c r="AO19" s="387">
        <f aca="true" t="shared" si="18" ref="AO19:AO25">AM19</f>
        <v>160854</v>
      </c>
      <c r="AP19" s="388"/>
      <c r="AQ19" s="387">
        <f aca="true" t="shared" si="19" ref="AQ19:AQ25">AO19</f>
        <v>160854</v>
      </c>
      <c r="AR19" s="388"/>
      <c r="AS19" s="387">
        <f aca="true" t="shared" si="20" ref="AS19:AS25">AQ19</f>
        <v>160854</v>
      </c>
      <c r="AT19" s="388"/>
      <c r="AU19" s="387">
        <f aca="true" t="shared" si="21" ref="AU19:AU25">AS19</f>
        <v>160854</v>
      </c>
      <c r="AV19" s="388"/>
      <c r="AW19" s="387">
        <f aca="true" t="shared" si="22" ref="AW19:AW25">AU19</f>
        <v>160854</v>
      </c>
      <c r="AX19" s="388"/>
      <c r="AY19" s="387">
        <f aca="true" t="shared" si="23" ref="AY19:AY25">AW19</f>
        <v>160854</v>
      </c>
      <c r="AZ19" s="388"/>
      <c r="BA19" s="387">
        <f aca="true" t="shared" si="24" ref="BA19:BA25">AY19</f>
        <v>160854</v>
      </c>
      <c r="BB19" s="388"/>
      <c r="BC19" s="387">
        <f aca="true" t="shared" si="25" ref="BC19:BC25">BA19</f>
        <v>160854</v>
      </c>
      <c r="BD19" s="388"/>
      <c r="BE19" s="385">
        <f t="shared" si="0"/>
        <v>1930248</v>
      </c>
      <c r="BF19" s="386"/>
      <c r="BG19" s="31">
        <f t="shared" si="1"/>
        <v>0</v>
      </c>
    </row>
    <row r="20" spans="1:59" ht="19.5" customHeight="1">
      <c r="A20" s="416">
        <v>13</v>
      </c>
      <c r="B20" s="417"/>
      <c r="C20" s="318" t="s">
        <v>432</v>
      </c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20"/>
      <c r="AC20" s="421" t="s">
        <v>325</v>
      </c>
      <c r="AD20" s="422"/>
      <c r="AE20" s="385">
        <v>22700192</v>
      </c>
      <c r="AF20" s="386"/>
      <c r="AG20" s="387">
        <f t="shared" si="14"/>
        <v>1891682.6666666667</v>
      </c>
      <c r="AH20" s="388"/>
      <c r="AI20" s="387">
        <f t="shared" si="15"/>
        <v>1891682.6666666667</v>
      </c>
      <c r="AJ20" s="388"/>
      <c r="AK20" s="387">
        <f t="shared" si="16"/>
        <v>1891682.6666666667</v>
      </c>
      <c r="AL20" s="388"/>
      <c r="AM20" s="387">
        <f t="shared" si="17"/>
        <v>1891682.6666666667</v>
      </c>
      <c r="AN20" s="388"/>
      <c r="AO20" s="387">
        <f t="shared" si="18"/>
        <v>1891682.6666666667</v>
      </c>
      <c r="AP20" s="388"/>
      <c r="AQ20" s="387">
        <f t="shared" si="19"/>
        <v>1891682.6666666667</v>
      </c>
      <c r="AR20" s="388"/>
      <c r="AS20" s="387">
        <f t="shared" si="20"/>
        <v>1891682.6666666667</v>
      </c>
      <c r="AT20" s="388"/>
      <c r="AU20" s="387">
        <f t="shared" si="21"/>
        <v>1891682.6666666667</v>
      </c>
      <c r="AV20" s="388"/>
      <c r="AW20" s="387">
        <f t="shared" si="22"/>
        <v>1891682.6666666667</v>
      </c>
      <c r="AX20" s="388"/>
      <c r="AY20" s="387">
        <f t="shared" si="23"/>
        <v>1891682.6666666667</v>
      </c>
      <c r="AZ20" s="388"/>
      <c r="BA20" s="387">
        <f t="shared" si="24"/>
        <v>1891682.6666666667</v>
      </c>
      <c r="BB20" s="388"/>
      <c r="BC20" s="387">
        <f t="shared" si="25"/>
        <v>1891682.6666666667</v>
      </c>
      <c r="BD20" s="388"/>
      <c r="BE20" s="385">
        <f t="shared" si="0"/>
        <v>22700192.000000004</v>
      </c>
      <c r="BF20" s="386"/>
      <c r="BG20" s="31">
        <f t="shared" si="1"/>
        <v>0</v>
      </c>
    </row>
    <row r="21" spans="1:59" ht="19.5" customHeight="1">
      <c r="A21" s="416">
        <v>14</v>
      </c>
      <c r="B21" s="417"/>
      <c r="C21" s="392" t="s">
        <v>433</v>
      </c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4"/>
      <c r="AC21" s="421" t="s">
        <v>334</v>
      </c>
      <c r="AD21" s="422"/>
      <c r="AE21" s="385">
        <v>265000</v>
      </c>
      <c r="AF21" s="386"/>
      <c r="AG21" s="387">
        <f t="shared" si="14"/>
        <v>22083.333333333332</v>
      </c>
      <c r="AH21" s="388"/>
      <c r="AI21" s="387">
        <f t="shared" si="15"/>
        <v>22083.333333333332</v>
      </c>
      <c r="AJ21" s="388"/>
      <c r="AK21" s="387">
        <f t="shared" si="16"/>
        <v>22083.333333333332</v>
      </c>
      <c r="AL21" s="388"/>
      <c r="AM21" s="387">
        <f t="shared" si="17"/>
        <v>22083.333333333332</v>
      </c>
      <c r="AN21" s="388"/>
      <c r="AO21" s="387">
        <f t="shared" si="18"/>
        <v>22083.333333333332</v>
      </c>
      <c r="AP21" s="388"/>
      <c r="AQ21" s="387">
        <f t="shared" si="19"/>
        <v>22083.333333333332</v>
      </c>
      <c r="AR21" s="388"/>
      <c r="AS21" s="387">
        <f t="shared" si="20"/>
        <v>22083.333333333332</v>
      </c>
      <c r="AT21" s="388"/>
      <c r="AU21" s="387">
        <f t="shared" si="21"/>
        <v>22083.333333333332</v>
      </c>
      <c r="AV21" s="388"/>
      <c r="AW21" s="387">
        <f t="shared" si="22"/>
        <v>22083.333333333332</v>
      </c>
      <c r="AX21" s="388"/>
      <c r="AY21" s="387">
        <f t="shared" si="23"/>
        <v>22083.333333333332</v>
      </c>
      <c r="AZ21" s="388"/>
      <c r="BA21" s="387">
        <f t="shared" si="24"/>
        <v>22083.333333333332</v>
      </c>
      <c r="BB21" s="388"/>
      <c r="BC21" s="387">
        <f t="shared" si="25"/>
        <v>22083.333333333332</v>
      </c>
      <c r="BD21" s="388"/>
      <c r="BE21" s="385">
        <f t="shared" si="0"/>
        <v>265000.00000000006</v>
      </c>
      <c r="BF21" s="386"/>
      <c r="BG21" s="31">
        <f t="shared" si="1"/>
        <v>0</v>
      </c>
    </row>
    <row r="22" spans="1:59" ht="19.5" customHeight="1">
      <c r="A22" s="416">
        <v>15</v>
      </c>
      <c r="B22" s="417"/>
      <c r="C22" s="392" t="s">
        <v>434</v>
      </c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4"/>
      <c r="AC22" s="421" t="s">
        <v>347</v>
      </c>
      <c r="AD22" s="422"/>
      <c r="AE22" s="385">
        <v>3624584</v>
      </c>
      <c r="AF22" s="386"/>
      <c r="AG22" s="387">
        <f t="shared" si="14"/>
        <v>302048.6666666667</v>
      </c>
      <c r="AH22" s="388"/>
      <c r="AI22" s="387">
        <f t="shared" si="15"/>
        <v>302048.6666666667</v>
      </c>
      <c r="AJ22" s="388"/>
      <c r="AK22" s="387">
        <f t="shared" si="16"/>
        <v>302048.6666666667</v>
      </c>
      <c r="AL22" s="388"/>
      <c r="AM22" s="387">
        <f t="shared" si="17"/>
        <v>302048.6666666667</v>
      </c>
      <c r="AN22" s="388"/>
      <c r="AO22" s="387">
        <f t="shared" si="18"/>
        <v>302048.6666666667</v>
      </c>
      <c r="AP22" s="388"/>
      <c r="AQ22" s="387">
        <f t="shared" si="19"/>
        <v>302048.6666666667</v>
      </c>
      <c r="AR22" s="388"/>
      <c r="AS22" s="387">
        <f t="shared" si="20"/>
        <v>302048.6666666667</v>
      </c>
      <c r="AT22" s="388"/>
      <c r="AU22" s="387">
        <f t="shared" si="21"/>
        <v>302048.6666666667</v>
      </c>
      <c r="AV22" s="388"/>
      <c r="AW22" s="387">
        <f t="shared" si="22"/>
        <v>302048.6666666667</v>
      </c>
      <c r="AX22" s="388"/>
      <c r="AY22" s="387">
        <f t="shared" si="23"/>
        <v>302048.6666666667</v>
      </c>
      <c r="AZ22" s="388"/>
      <c r="BA22" s="387">
        <f t="shared" si="24"/>
        <v>302048.6666666667</v>
      </c>
      <c r="BB22" s="388"/>
      <c r="BC22" s="387">
        <f t="shared" si="25"/>
        <v>302048.6666666667</v>
      </c>
      <c r="BD22" s="388"/>
      <c r="BE22" s="385">
        <f t="shared" si="0"/>
        <v>3624583.9999999995</v>
      </c>
      <c r="BF22" s="386"/>
      <c r="BG22" s="31">
        <f t="shared" si="1"/>
        <v>0</v>
      </c>
    </row>
    <row r="23" spans="1:59" s="39" customFormat="1" ht="19.5" customHeight="1">
      <c r="A23" s="416">
        <v>16</v>
      </c>
      <c r="B23" s="417"/>
      <c r="C23" s="423" t="s">
        <v>440</v>
      </c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5"/>
      <c r="AC23" s="421" t="s">
        <v>355</v>
      </c>
      <c r="AD23" s="422"/>
      <c r="AE23" s="385">
        <v>698500</v>
      </c>
      <c r="AF23" s="386"/>
      <c r="AG23" s="387">
        <f t="shared" si="14"/>
        <v>58208.333333333336</v>
      </c>
      <c r="AH23" s="388"/>
      <c r="AI23" s="387">
        <f t="shared" si="15"/>
        <v>58208.333333333336</v>
      </c>
      <c r="AJ23" s="388"/>
      <c r="AK23" s="387">
        <f t="shared" si="16"/>
        <v>58208.333333333336</v>
      </c>
      <c r="AL23" s="388"/>
      <c r="AM23" s="387">
        <f t="shared" si="17"/>
        <v>58208.333333333336</v>
      </c>
      <c r="AN23" s="388"/>
      <c r="AO23" s="387">
        <f t="shared" si="18"/>
        <v>58208.333333333336</v>
      </c>
      <c r="AP23" s="388"/>
      <c r="AQ23" s="387">
        <f t="shared" si="19"/>
        <v>58208.333333333336</v>
      </c>
      <c r="AR23" s="388"/>
      <c r="AS23" s="387">
        <f t="shared" si="20"/>
        <v>58208.333333333336</v>
      </c>
      <c r="AT23" s="388"/>
      <c r="AU23" s="387">
        <f t="shared" si="21"/>
        <v>58208.333333333336</v>
      </c>
      <c r="AV23" s="388"/>
      <c r="AW23" s="387">
        <f t="shared" si="22"/>
        <v>58208.333333333336</v>
      </c>
      <c r="AX23" s="388"/>
      <c r="AY23" s="387">
        <f t="shared" si="23"/>
        <v>58208.333333333336</v>
      </c>
      <c r="AZ23" s="388"/>
      <c r="BA23" s="387">
        <f t="shared" si="24"/>
        <v>58208.333333333336</v>
      </c>
      <c r="BB23" s="388"/>
      <c r="BC23" s="387">
        <f t="shared" si="25"/>
        <v>58208.333333333336</v>
      </c>
      <c r="BD23" s="388"/>
      <c r="BE23" s="385">
        <f t="shared" si="0"/>
        <v>698500</v>
      </c>
      <c r="BF23" s="386"/>
      <c r="BG23" s="31">
        <f t="shared" si="1"/>
        <v>0</v>
      </c>
    </row>
    <row r="24" spans="1:59" s="39" customFormat="1" ht="19.5" customHeight="1">
      <c r="A24" s="416">
        <v>17</v>
      </c>
      <c r="B24" s="417"/>
      <c r="C24" s="392" t="s">
        <v>441</v>
      </c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4"/>
      <c r="AC24" s="421" t="s">
        <v>360</v>
      </c>
      <c r="AD24" s="422"/>
      <c r="AE24" s="385">
        <v>0</v>
      </c>
      <c r="AF24" s="386"/>
      <c r="AG24" s="387">
        <f t="shared" si="14"/>
        <v>0</v>
      </c>
      <c r="AH24" s="388"/>
      <c r="AI24" s="387">
        <f t="shared" si="15"/>
        <v>0</v>
      </c>
      <c r="AJ24" s="388"/>
      <c r="AK24" s="387">
        <f t="shared" si="16"/>
        <v>0</v>
      </c>
      <c r="AL24" s="388"/>
      <c r="AM24" s="387">
        <f t="shared" si="17"/>
        <v>0</v>
      </c>
      <c r="AN24" s="388"/>
      <c r="AO24" s="387">
        <f t="shared" si="18"/>
        <v>0</v>
      </c>
      <c r="AP24" s="388"/>
      <c r="AQ24" s="387">
        <f t="shared" si="19"/>
        <v>0</v>
      </c>
      <c r="AR24" s="388"/>
      <c r="AS24" s="387">
        <f t="shared" si="20"/>
        <v>0</v>
      </c>
      <c r="AT24" s="388"/>
      <c r="AU24" s="387">
        <f t="shared" si="21"/>
        <v>0</v>
      </c>
      <c r="AV24" s="388"/>
      <c r="AW24" s="387">
        <f t="shared" si="22"/>
        <v>0</v>
      </c>
      <c r="AX24" s="388"/>
      <c r="AY24" s="387">
        <f t="shared" si="23"/>
        <v>0</v>
      </c>
      <c r="AZ24" s="388"/>
      <c r="BA24" s="387">
        <f t="shared" si="24"/>
        <v>0</v>
      </c>
      <c r="BB24" s="388"/>
      <c r="BC24" s="387">
        <f t="shared" si="25"/>
        <v>0</v>
      </c>
      <c r="BD24" s="388"/>
      <c r="BE24" s="385">
        <f t="shared" si="0"/>
        <v>0</v>
      </c>
      <c r="BF24" s="386"/>
      <c r="BG24" s="31">
        <f t="shared" si="1"/>
        <v>0</v>
      </c>
    </row>
    <row r="25" spans="1:59" ht="19.5" customHeight="1">
      <c r="A25" s="416">
        <v>18</v>
      </c>
      <c r="B25" s="417"/>
      <c r="C25" s="392" t="s">
        <v>442</v>
      </c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4"/>
      <c r="AC25" s="421" t="s">
        <v>361</v>
      </c>
      <c r="AD25" s="422"/>
      <c r="AE25" s="385">
        <f>VLOOKUP(AC25,'[1]01'!AC25:BH223,3,FALSE)</f>
        <v>0</v>
      </c>
      <c r="AF25" s="386"/>
      <c r="AG25" s="387">
        <f t="shared" si="14"/>
        <v>0</v>
      </c>
      <c r="AH25" s="388"/>
      <c r="AI25" s="387">
        <f t="shared" si="15"/>
        <v>0</v>
      </c>
      <c r="AJ25" s="388"/>
      <c r="AK25" s="387">
        <f t="shared" si="16"/>
        <v>0</v>
      </c>
      <c r="AL25" s="388"/>
      <c r="AM25" s="387">
        <f t="shared" si="17"/>
        <v>0</v>
      </c>
      <c r="AN25" s="388"/>
      <c r="AO25" s="387">
        <f t="shared" si="18"/>
        <v>0</v>
      </c>
      <c r="AP25" s="388"/>
      <c r="AQ25" s="387">
        <f t="shared" si="19"/>
        <v>0</v>
      </c>
      <c r="AR25" s="388"/>
      <c r="AS25" s="387">
        <f t="shared" si="20"/>
        <v>0</v>
      </c>
      <c r="AT25" s="388"/>
      <c r="AU25" s="387">
        <f t="shared" si="21"/>
        <v>0</v>
      </c>
      <c r="AV25" s="388"/>
      <c r="AW25" s="387">
        <f t="shared" si="22"/>
        <v>0</v>
      </c>
      <c r="AX25" s="388"/>
      <c r="AY25" s="387">
        <f t="shared" si="23"/>
        <v>0</v>
      </c>
      <c r="AZ25" s="388"/>
      <c r="BA25" s="387">
        <f t="shared" si="24"/>
        <v>0</v>
      </c>
      <c r="BB25" s="388"/>
      <c r="BC25" s="387">
        <f t="shared" si="25"/>
        <v>0</v>
      </c>
      <c r="BD25" s="388"/>
      <c r="BE25" s="385">
        <f t="shared" si="0"/>
        <v>0</v>
      </c>
      <c r="BF25" s="386"/>
      <c r="BG25" s="31">
        <f t="shared" si="1"/>
        <v>0</v>
      </c>
    </row>
    <row r="26" spans="1:59" s="33" customFormat="1" ht="19.5" customHeight="1">
      <c r="A26" s="428">
        <v>19</v>
      </c>
      <c r="B26" s="429"/>
      <c r="C26" s="430" t="s">
        <v>1288</v>
      </c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2"/>
      <c r="AC26" s="426" t="s">
        <v>362</v>
      </c>
      <c r="AD26" s="427"/>
      <c r="AE26" s="402">
        <f>SUM(AE18:AF25)</f>
        <v>39528832</v>
      </c>
      <c r="AF26" s="403"/>
      <c r="AG26" s="402">
        <f>SUM(AG18:AH25)</f>
        <v>3294069.3333333335</v>
      </c>
      <c r="AH26" s="403"/>
      <c r="AI26" s="402">
        <f>SUM(AI18:AJ25)</f>
        <v>3294069.3333333335</v>
      </c>
      <c r="AJ26" s="403"/>
      <c r="AK26" s="402">
        <f>SUM(AK18:AL25)</f>
        <v>3294069.3333333335</v>
      </c>
      <c r="AL26" s="403"/>
      <c r="AM26" s="402">
        <f>SUM(AM18:AN25)</f>
        <v>3294069.3333333335</v>
      </c>
      <c r="AN26" s="403"/>
      <c r="AO26" s="402">
        <f>SUM(AO18:AP25)</f>
        <v>3294069.3333333335</v>
      </c>
      <c r="AP26" s="403"/>
      <c r="AQ26" s="402">
        <f>SUM(AQ18:AR25)</f>
        <v>3294069.3333333335</v>
      </c>
      <c r="AR26" s="403"/>
      <c r="AS26" s="402">
        <f>SUM(AS18:AT25)</f>
        <v>3294069.3333333335</v>
      </c>
      <c r="AT26" s="403"/>
      <c r="AU26" s="402">
        <f>SUM(AU18:AV25)</f>
        <v>3294069.3333333335</v>
      </c>
      <c r="AV26" s="403"/>
      <c r="AW26" s="402">
        <f>SUM(AW18:AX25)</f>
        <v>3294069.3333333335</v>
      </c>
      <c r="AX26" s="403"/>
      <c r="AY26" s="402">
        <f>SUM(AY18:AZ25)</f>
        <v>3294069.3333333335</v>
      </c>
      <c r="AZ26" s="403"/>
      <c r="BA26" s="402">
        <f>SUM(BA18:BB25)</f>
        <v>3294069.3333333335</v>
      </c>
      <c r="BB26" s="403"/>
      <c r="BC26" s="402">
        <f>SUM(BC18:BD25)</f>
        <v>3294069.3333333335</v>
      </c>
      <c r="BD26" s="403"/>
      <c r="BE26" s="402">
        <f t="shared" si="0"/>
        <v>39528832</v>
      </c>
      <c r="BF26" s="403"/>
      <c r="BG26" s="32">
        <f t="shared" si="1"/>
        <v>0</v>
      </c>
    </row>
    <row r="27" spans="1:59" ht="19.5" customHeight="1">
      <c r="A27" s="416">
        <v>20</v>
      </c>
      <c r="B27" s="417"/>
      <c r="C27" s="412" t="s">
        <v>437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413"/>
      <c r="W27" s="413"/>
      <c r="X27" s="413"/>
      <c r="Y27" s="413"/>
      <c r="Z27" s="413"/>
      <c r="AA27" s="413"/>
      <c r="AB27" s="414"/>
      <c r="AC27" s="404" t="s">
        <v>372</v>
      </c>
      <c r="AD27" s="405"/>
      <c r="AE27" s="385">
        <v>619646</v>
      </c>
      <c r="AF27" s="386"/>
      <c r="AG27" s="387">
        <f>AE27</f>
        <v>619646</v>
      </c>
      <c r="AH27" s="388"/>
      <c r="AI27" s="387">
        <v>0</v>
      </c>
      <c r="AJ27" s="388"/>
      <c r="AK27" s="387">
        <f>AI27</f>
        <v>0</v>
      </c>
      <c r="AL27" s="388"/>
      <c r="AM27" s="387">
        <f>AK27</f>
        <v>0</v>
      </c>
      <c r="AN27" s="388"/>
      <c r="AO27" s="387">
        <f>AM27</f>
        <v>0</v>
      </c>
      <c r="AP27" s="388"/>
      <c r="AQ27" s="387">
        <f>AO27</f>
        <v>0</v>
      </c>
      <c r="AR27" s="388"/>
      <c r="AS27" s="387">
        <f>AQ27</f>
        <v>0</v>
      </c>
      <c r="AT27" s="388"/>
      <c r="AU27" s="387">
        <f>AS27</f>
        <v>0</v>
      </c>
      <c r="AV27" s="388"/>
      <c r="AW27" s="387">
        <f>AU27</f>
        <v>0</v>
      </c>
      <c r="AX27" s="388"/>
      <c r="AY27" s="387">
        <f>AW27</f>
        <v>0</v>
      </c>
      <c r="AZ27" s="388"/>
      <c r="BA27" s="387">
        <f>AY27</f>
        <v>0</v>
      </c>
      <c r="BB27" s="388"/>
      <c r="BC27" s="387">
        <f>BA27</f>
        <v>0</v>
      </c>
      <c r="BD27" s="388"/>
      <c r="BE27" s="385">
        <f t="shared" si="0"/>
        <v>619646</v>
      </c>
      <c r="BF27" s="386"/>
      <c r="BG27" s="31">
        <f t="shared" si="1"/>
        <v>0</v>
      </c>
    </row>
    <row r="28" spans="1:59" s="39" customFormat="1" ht="19.5" customHeight="1">
      <c r="A28" s="406">
        <v>21</v>
      </c>
      <c r="B28" s="407"/>
      <c r="C28" s="433" t="s">
        <v>1289</v>
      </c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5"/>
      <c r="AC28" s="436"/>
      <c r="AD28" s="437"/>
      <c r="AE28" s="408">
        <f>AE26+AE27</f>
        <v>40148478</v>
      </c>
      <c r="AF28" s="409"/>
      <c r="AG28" s="408">
        <f>AG26+AG27</f>
        <v>3913715.3333333335</v>
      </c>
      <c r="AH28" s="409"/>
      <c r="AI28" s="408">
        <f>AI26+AI27</f>
        <v>3294069.3333333335</v>
      </c>
      <c r="AJ28" s="409"/>
      <c r="AK28" s="408">
        <f>AK26+AK27</f>
        <v>3294069.3333333335</v>
      </c>
      <c r="AL28" s="409"/>
      <c r="AM28" s="408">
        <f>AM26+AM27</f>
        <v>3294069.3333333335</v>
      </c>
      <c r="AN28" s="409"/>
      <c r="AO28" s="408">
        <f>AO26+AO27</f>
        <v>3294069.3333333335</v>
      </c>
      <c r="AP28" s="409"/>
      <c r="AQ28" s="408">
        <f>AQ26+AQ27</f>
        <v>3294069.3333333335</v>
      </c>
      <c r="AR28" s="409"/>
      <c r="AS28" s="408">
        <f>AS26+AS27</f>
        <v>3294069.3333333335</v>
      </c>
      <c r="AT28" s="409"/>
      <c r="AU28" s="408">
        <f>AU26+AU27</f>
        <v>3294069.3333333335</v>
      </c>
      <c r="AV28" s="409"/>
      <c r="AW28" s="408">
        <f>AW26+AW27</f>
        <v>3294069.3333333335</v>
      </c>
      <c r="AX28" s="409"/>
      <c r="AY28" s="408">
        <f>AY26+AY27</f>
        <v>3294069.3333333335</v>
      </c>
      <c r="AZ28" s="409"/>
      <c r="BA28" s="408">
        <f>BA26+BA27</f>
        <v>3294069.3333333335</v>
      </c>
      <c r="BB28" s="409"/>
      <c r="BC28" s="408">
        <f>BC26+BC27</f>
        <v>3294069.3333333335</v>
      </c>
      <c r="BD28" s="409"/>
      <c r="BE28" s="408">
        <f t="shared" si="0"/>
        <v>40148478</v>
      </c>
      <c r="BF28" s="415"/>
      <c r="BG28" s="31">
        <f t="shared" si="1"/>
        <v>0</v>
      </c>
    </row>
    <row r="29" spans="1:59" ht="19.5" customHeight="1">
      <c r="A29" s="438">
        <v>22</v>
      </c>
      <c r="B29" s="417"/>
      <c r="C29" s="412" t="s">
        <v>1290</v>
      </c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13"/>
      <c r="U29" s="413"/>
      <c r="V29" s="413"/>
      <c r="W29" s="413"/>
      <c r="X29" s="413"/>
      <c r="Y29" s="413"/>
      <c r="Z29" s="413"/>
      <c r="AA29" s="413"/>
      <c r="AB29" s="414"/>
      <c r="AC29" s="404"/>
      <c r="AD29" s="439"/>
      <c r="AE29" s="385"/>
      <c r="AF29" s="386"/>
      <c r="AG29" s="385"/>
      <c r="AH29" s="386"/>
      <c r="AI29" s="385"/>
      <c r="AJ29" s="386"/>
      <c r="AK29" s="385"/>
      <c r="AL29" s="386"/>
      <c r="AM29" s="385"/>
      <c r="AN29" s="386"/>
      <c r="AO29" s="385"/>
      <c r="AP29" s="386"/>
      <c r="AQ29" s="385"/>
      <c r="AR29" s="386"/>
      <c r="AS29" s="385"/>
      <c r="AT29" s="386"/>
      <c r="AU29" s="385"/>
      <c r="AV29" s="386"/>
      <c r="AW29" s="385"/>
      <c r="AX29" s="386"/>
      <c r="AY29" s="385"/>
      <c r="AZ29" s="386"/>
      <c r="BA29" s="385"/>
      <c r="BB29" s="386"/>
      <c r="BC29" s="385"/>
      <c r="BD29" s="386"/>
      <c r="BE29" s="385"/>
      <c r="BF29" s="386"/>
      <c r="BG29" s="31">
        <f t="shared" si="1"/>
        <v>0</v>
      </c>
    </row>
    <row r="30" spans="1:59" ht="19.5" customHeight="1">
      <c r="A30" s="438">
        <v>23</v>
      </c>
      <c r="B30" s="417"/>
      <c r="C30" s="412" t="s">
        <v>1291</v>
      </c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4"/>
      <c r="AC30" s="404"/>
      <c r="AD30" s="439"/>
      <c r="AE30" s="385"/>
      <c r="AF30" s="386"/>
      <c r="AG30" s="385"/>
      <c r="AH30" s="386"/>
      <c r="AI30" s="385"/>
      <c r="AJ30" s="386"/>
      <c r="AK30" s="385"/>
      <c r="AL30" s="386"/>
      <c r="AM30" s="385"/>
      <c r="AN30" s="386"/>
      <c r="AO30" s="385"/>
      <c r="AP30" s="386"/>
      <c r="AQ30" s="385"/>
      <c r="AR30" s="386"/>
      <c r="AS30" s="385"/>
      <c r="AT30" s="386"/>
      <c r="AU30" s="385"/>
      <c r="AV30" s="386"/>
      <c r="AW30" s="385"/>
      <c r="AX30" s="386"/>
      <c r="AY30" s="385"/>
      <c r="AZ30" s="386"/>
      <c r="BA30" s="385"/>
      <c r="BB30" s="386"/>
      <c r="BC30" s="385"/>
      <c r="BD30" s="386"/>
      <c r="BE30" s="385"/>
      <c r="BF30" s="386"/>
      <c r="BG30" s="31">
        <f t="shared" si="1"/>
        <v>0</v>
      </c>
    </row>
  </sheetData>
  <sheetProtection/>
  <mergeCells count="429">
    <mergeCell ref="AY30:AZ30"/>
    <mergeCell ref="AC29:AD29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W30:AX30"/>
    <mergeCell ref="AQ29:AR29"/>
    <mergeCell ref="BA30:BB30"/>
    <mergeCell ref="AS29:AT29"/>
    <mergeCell ref="A30:B30"/>
    <mergeCell ref="C30:AB30"/>
    <mergeCell ref="AC30:AD30"/>
    <mergeCell ref="AE30:AF30"/>
    <mergeCell ref="BA29:BB29"/>
    <mergeCell ref="A29:B29"/>
    <mergeCell ref="C29:AB29"/>
    <mergeCell ref="BE28:BF28"/>
    <mergeCell ref="BE29:BF29"/>
    <mergeCell ref="AG30:AH30"/>
    <mergeCell ref="AI30:AJ30"/>
    <mergeCell ref="AU29:AV29"/>
    <mergeCell ref="AW29:AX29"/>
    <mergeCell ref="AI29:AJ29"/>
    <mergeCell ref="AK29:AL29"/>
    <mergeCell ref="AM29:AN29"/>
    <mergeCell ref="AO29:AP29"/>
    <mergeCell ref="AE29:AF29"/>
    <mergeCell ref="AG29:AH29"/>
    <mergeCell ref="AK28:AL28"/>
    <mergeCell ref="AM28:AN28"/>
    <mergeCell ref="BC28:BD28"/>
    <mergeCell ref="AY29:AZ29"/>
    <mergeCell ref="BC29:BD29"/>
    <mergeCell ref="AO28:AP28"/>
    <mergeCell ref="AQ28:AR28"/>
    <mergeCell ref="BC26:BD26"/>
    <mergeCell ref="BC27:BD27"/>
    <mergeCell ref="A28:B28"/>
    <mergeCell ref="C28:AB28"/>
    <mergeCell ref="AC28:AD28"/>
    <mergeCell ref="AE28:AF28"/>
    <mergeCell ref="AW27:AX27"/>
    <mergeCell ref="AY27:AZ27"/>
    <mergeCell ref="AG28:AH28"/>
    <mergeCell ref="AI28:AJ28"/>
    <mergeCell ref="AS27:AT27"/>
    <mergeCell ref="AU27:AV27"/>
    <mergeCell ref="BA27:BB27"/>
    <mergeCell ref="AS28:AT28"/>
    <mergeCell ref="AU28:AV28"/>
    <mergeCell ref="BA28:BB28"/>
    <mergeCell ref="AY28:AZ28"/>
    <mergeCell ref="AW28:AX28"/>
    <mergeCell ref="AW26:AX26"/>
    <mergeCell ref="AY26:AZ26"/>
    <mergeCell ref="AG26:AH26"/>
    <mergeCell ref="AI26:AJ26"/>
    <mergeCell ref="BE27:BF27"/>
    <mergeCell ref="AI27:AJ27"/>
    <mergeCell ref="AK27:AL27"/>
    <mergeCell ref="AM27:AN27"/>
    <mergeCell ref="AO27:AP27"/>
    <mergeCell ref="AQ27:AR27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26:B26"/>
    <mergeCell ref="C26:AB26"/>
    <mergeCell ref="AC26:AD26"/>
    <mergeCell ref="AE26:AF26"/>
    <mergeCell ref="AW25:AX25"/>
    <mergeCell ref="AY25:AZ25"/>
    <mergeCell ref="BA25:BB25"/>
    <mergeCell ref="AS26:AT26"/>
    <mergeCell ref="AU26:AV26"/>
    <mergeCell ref="BA26:BB26"/>
    <mergeCell ref="AO26:AP26"/>
    <mergeCell ref="AQ26:AR26"/>
    <mergeCell ref="BE25:BF25"/>
    <mergeCell ref="AI25:AJ25"/>
    <mergeCell ref="AK25:AL25"/>
    <mergeCell ref="AM25:AN25"/>
    <mergeCell ref="AO25:AP25"/>
    <mergeCell ref="AQ25:AR25"/>
    <mergeCell ref="AS25:AT25"/>
    <mergeCell ref="AU25:AV25"/>
    <mergeCell ref="AW24:AX24"/>
    <mergeCell ref="AY24:AZ24"/>
    <mergeCell ref="AG24:AH24"/>
    <mergeCell ref="AI24:AJ24"/>
    <mergeCell ref="BC24:BD24"/>
    <mergeCell ref="BC25:BD25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24:B24"/>
    <mergeCell ref="C24:AB24"/>
    <mergeCell ref="AC24:AD24"/>
    <mergeCell ref="AE24:AF24"/>
    <mergeCell ref="AW23:AX23"/>
    <mergeCell ref="AY23:AZ23"/>
    <mergeCell ref="BA23:BB23"/>
    <mergeCell ref="AS24:AT24"/>
    <mergeCell ref="AU24:AV24"/>
    <mergeCell ref="BA24:BB24"/>
    <mergeCell ref="AO24:AP24"/>
    <mergeCell ref="AQ24:AR24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U23:AV23"/>
    <mergeCell ref="A23:B23"/>
    <mergeCell ref="C23:AB23"/>
    <mergeCell ref="AC23:AD23"/>
    <mergeCell ref="AE23:AF23"/>
    <mergeCell ref="AG23:AH23"/>
    <mergeCell ref="AK22:AL22"/>
    <mergeCell ref="A22:B22"/>
    <mergeCell ref="C22:AB22"/>
    <mergeCell ref="AG22:AH22"/>
    <mergeCell ref="AI22:AJ22"/>
    <mergeCell ref="AY21:AZ21"/>
    <mergeCell ref="BA21:BB21"/>
    <mergeCell ref="AS22:AT22"/>
    <mergeCell ref="AU22:AV22"/>
    <mergeCell ref="BA22:BB22"/>
    <mergeCell ref="BE22:BF22"/>
    <mergeCell ref="AW22:AX22"/>
    <mergeCell ref="AY22:AZ22"/>
    <mergeCell ref="BC22:BD22"/>
    <mergeCell ref="AQ21:AR21"/>
    <mergeCell ref="AS21:AT21"/>
    <mergeCell ref="AU21:AV21"/>
    <mergeCell ref="AC22:AD22"/>
    <mergeCell ref="AE22:AF22"/>
    <mergeCell ref="AW21:AX21"/>
    <mergeCell ref="AM22:AN22"/>
    <mergeCell ref="AO22:AP22"/>
    <mergeCell ref="AQ22:AR22"/>
    <mergeCell ref="AY20:AZ20"/>
    <mergeCell ref="AG20:AH20"/>
    <mergeCell ref="AI20:AJ20"/>
    <mergeCell ref="BC20:BD20"/>
    <mergeCell ref="BC21:BD21"/>
    <mergeCell ref="BE21:BF21"/>
    <mergeCell ref="AI21:AJ21"/>
    <mergeCell ref="AK21:AL21"/>
    <mergeCell ref="AM21:AN21"/>
    <mergeCell ref="AO21:AP21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20:B20"/>
    <mergeCell ref="C20:AB20"/>
    <mergeCell ref="AC20:AD20"/>
    <mergeCell ref="AE20:AF20"/>
    <mergeCell ref="AY19:AZ19"/>
    <mergeCell ref="BA19:BB19"/>
    <mergeCell ref="AS20:AT20"/>
    <mergeCell ref="AU20:AV20"/>
    <mergeCell ref="BA20:BB20"/>
    <mergeCell ref="AO20:AP20"/>
    <mergeCell ref="AQ20:AR20"/>
    <mergeCell ref="AW20:AX20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W18:AX18"/>
    <mergeCell ref="AY18:AZ18"/>
    <mergeCell ref="BA18:BB18"/>
    <mergeCell ref="AG19:AH19"/>
    <mergeCell ref="AK18:AL18"/>
    <mergeCell ref="AM18:AN18"/>
    <mergeCell ref="AO18:AP18"/>
    <mergeCell ref="A19:B19"/>
    <mergeCell ref="C19:AB19"/>
    <mergeCell ref="AC19:AD19"/>
    <mergeCell ref="AE19:AF19"/>
    <mergeCell ref="AU18:AV18"/>
    <mergeCell ref="AY17:AZ17"/>
    <mergeCell ref="AM17:AN17"/>
    <mergeCell ref="AO17:AP17"/>
    <mergeCell ref="AS18:AT18"/>
    <mergeCell ref="AQ18:AR18"/>
    <mergeCell ref="BA17:BB17"/>
    <mergeCell ref="BE18:BF18"/>
    <mergeCell ref="BC18:BD18"/>
    <mergeCell ref="BE17:BF17"/>
    <mergeCell ref="A18:B18"/>
    <mergeCell ref="C18:AB18"/>
    <mergeCell ref="AC18:AD18"/>
    <mergeCell ref="AE18:AF18"/>
    <mergeCell ref="AG18:AH18"/>
    <mergeCell ref="AI18:AJ18"/>
    <mergeCell ref="AW16:AX16"/>
    <mergeCell ref="AY16:AZ16"/>
    <mergeCell ref="AG16:AH16"/>
    <mergeCell ref="AI16:AJ16"/>
    <mergeCell ref="BC16:BD16"/>
    <mergeCell ref="AQ17:AR17"/>
    <mergeCell ref="AS17:AT17"/>
    <mergeCell ref="AU17:AV17"/>
    <mergeCell ref="AW17:AX17"/>
    <mergeCell ref="BC17:BD17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16:B16"/>
    <mergeCell ref="C16:AB16"/>
    <mergeCell ref="AC16:AD16"/>
    <mergeCell ref="AE16:AF16"/>
    <mergeCell ref="AW15:AX15"/>
    <mergeCell ref="AY15:AZ15"/>
    <mergeCell ref="BA15:BB15"/>
    <mergeCell ref="AS16:AT16"/>
    <mergeCell ref="AU16:AV16"/>
    <mergeCell ref="BA16:BB16"/>
    <mergeCell ref="AO16:AP16"/>
    <mergeCell ref="AQ16:AR16"/>
    <mergeCell ref="BE15:BF15"/>
    <mergeCell ref="AI15:AJ15"/>
    <mergeCell ref="AK15:AL15"/>
    <mergeCell ref="AM15:AN15"/>
    <mergeCell ref="AO15:AP15"/>
    <mergeCell ref="AQ15:AR15"/>
    <mergeCell ref="AS15:AT15"/>
    <mergeCell ref="AU15:AV15"/>
    <mergeCell ref="AW14:AX14"/>
    <mergeCell ref="AY14:AZ14"/>
    <mergeCell ref="AG14:AH14"/>
    <mergeCell ref="AI14:AJ14"/>
    <mergeCell ref="BC14:BD14"/>
    <mergeCell ref="BC15:BD15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14:B14"/>
    <mergeCell ref="C14:AB14"/>
    <mergeCell ref="AC14:AD14"/>
    <mergeCell ref="AE14:AF14"/>
    <mergeCell ref="AW13:AX13"/>
    <mergeCell ref="AY13:AZ13"/>
    <mergeCell ref="BA13:BB13"/>
    <mergeCell ref="AS14:AT14"/>
    <mergeCell ref="AU14:AV14"/>
    <mergeCell ref="BA14:BB14"/>
    <mergeCell ref="AO14:AP14"/>
    <mergeCell ref="AQ14:AR14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U13:AV13"/>
    <mergeCell ref="A13:B13"/>
    <mergeCell ref="C13:AB13"/>
    <mergeCell ref="AC13:AD13"/>
    <mergeCell ref="AE13:AF13"/>
    <mergeCell ref="AG13:AH13"/>
    <mergeCell ref="AK12:AL12"/>
    <mergeCell ref="A12:B12"/>
    <mergeCell ref="C12:AB12"/>
    <mergeCell ref="AG12:AH12"/>
    <mergeCell ref="AI12:AJ12"/>
    <mergeCell ref="AY11:AZ11"/>
    <mergeCell ref="BA11:BB11"/>
    <mergeCell ref="AS12:AT12"/>
    <mergeCell ref="AU12:AV12"/>
    <mergeCell ref="BA12:BB12"/>
    <mergeCell ref="BE12:BF12"/>
    <mergeCell ref="AW12:AX12"/>
    <mergeCell ref="AY12:AZ12"/>
    <mergeCell ref="BC12:BD12"/>
    <mergeCell ref="AQ11:AR11"/>
    <mergeCell ref="AS11:AT11"/>
    <mergeCell ref="AU11:AV11"/>
    <mergeCell ref="AC12:AD12"/>
    <mergeCell ref="AE12:AF12"/>
    <mergeCell ref="AW11:AX11"/>
    <mergeCell ref="AM12:AN12"/>
    <mergeCell ref="AO12:AP12"/>
    <mergeCell ref="AQ12:AR12"/>
    <mergeCell ref="AY10:AZ10"/>
    <mergeCell ref="AG10:AH10"/>
    <mergeCell ref="AI10:AJ10"/>
    <mergeCell ref="BC10:BD10"/>
    <mergeCell ref="BC11:BD11"/>
    <mergeCell ref="BE11:BF11"/>
    <mergeCell ref="AI11:AJ11"/>
    <mergeCell ref="AK11:AL11"/>
    <mergeCell ref="AM11:AN11"/>
    <mergeCell ref="AO11:AP11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10:B10"/>
    <mergeCell ref="C10:AB10"/>
    <mergeCell ref="AC10:AD10"/>
    <mergeCell ref="AE10:AF10"/>
    <mergeCell ref="AY9:AZ9"/>
    <mergeCell ref="BA9:BB9"/>
    <mergeCell ref="AS10:AT10"/>
    <mergeCell ref="AU10:AV10"/>
    <mergeCell ref="BA10:BB10"/>
    <mergeCell ref="AO10:AP10"/>
    <mergeCell ref="AQ10:AR10"/>
    <mergeCell ref="AW10:AX10"/>
    <mergeCell ref="BC9:BD9"/>
    <mergeCell ref="BE9:BF9"/>
    <mergeCell ref="AI9:AJ9"/>
    <mergeCell ref="AK9:AL9"/>
    <mergeCell ref="AM9:AN9"/>
    <mergeCell ref="AO9:AP9"/>
    <mergeCell ref="AQ9:AR9"/>
    <mergeCell ref="AS9:AT9"/>
    <mergeCell ref="AU9:AV9"/>
    <mergeCell ref="AW9:AX9"/>
    <mergeCell ref="AW8:AX8"/>
    <mergeCell ref="AY8:AZ8"/>
    <mergeCell ref="BA8:BB8"/>
    <mergeCell ref="AG9:AH9"/>
    <mergeCell ref="AK8:AL8"/>
    <mergeCell ref="AM8:AN8"/>
    <mergeCell ref="AO8:AP8"/>
    <mergeCell ref="A9:B9"/>
    <mergeCell ref="C9:AB9"/>
    <mergeCell ref="AC9:AD9"/>
    <mergeCell ref="AE9:AF9"/>
    <mergeCell ref="AU8:AV8"/>
    <mergeCell ref="AY7:AZ7"/>
    <mergeCell ref="AM7:AN7"/>
    <mergeCell ref="AO7:AP7"/>
    <mergeCell ref="AS8:AT8"/>
    <mergeCell ref="AS7:AT7"/>
    <mergeCell ref="BE8:BF8"/>
    <mergeCell ref="BC8:BD8"/>
    <mergeCell ref="BE7:BF7"/>
    <mergeCell ref="A8:B8"/>
    <mergeCell ref="C8:AB8"/>
    <mergeCell ref="AC8:AD8"/>
    <mergeCell ref="AE8:AF8"/>
    <mergeCell ref="AG8:AH8"/>
    <mergeCell ref="AI8:AJ8"/>
    <mergeCell ref="AQ8:AR8"/>
    <mergeCell ref="AU7:AV7"/>
    <mergeCell ref="AW7:AX7"/>
    <mergeCell ref="BC7:BD7"/>
    <mergeCell ref="AG7:AH7"/>
    <mergeCell ref="AI7:AJ7"/>
    <mergeCell ref="AK7:AL7"/>
    <mergeCell ref="AQ7:AR7"/>
    <mergeCell ref="BA7:BB7"/>
    <mergeCell ref="A7:B7"/>
    <mergeCell ref="C7:AB7"/>
    <mergeCell ref="AC7:AD7"/>
    <mergeCell ref="AE7:AF7"/>
    <mergeCell ref="BG5:BG6"/>
    <mergeCell ref="AG6:AH6"/>
    <mergeCell ref="AI6:AJ6"/>
    <mergeCell ref="AK6:AL6"/>
    <mergeCell ref="AM6:AN6"/>
    <mergeCell ref="AO6:AP6"/>
    <mergeCell ref="A1:BF1"/>
    <mergeCell ref="A2:BF2"/>
    <mergeCell ref="A3:BF3"/>
    <mergeCell ref="A4:BF4"/>
    <mergeCell ref="AG5:BD5"/>
    <mergeCell ref="BE5:BF6"/>
    <mergeCell ref="BC6:BD6"/>
    <mergeCell ref="A5:B6"/>
    <mergeCell ref="C5:AB6"/>
    <mergeCell ref="AC5:AD6"/>
    <mergeCell ref="AE5:AF6"/>
    <mergeCell ref="AY6:AZ6"/>
    <mergeCell ref="BA6:BB6"/>
    <mergeCell ref="AQ6:AR6"/>
    <mergeCell ref="AS6:AT6"/>
    <mergeCell ref="AU6:AV6"/>
    <mergeCell ref="AW6:AX6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37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50390625" style="0" hidden="1" customWidth="1"/>
    <col min="15" max="15" width="9.125" style="0" hidden="1" customWidth="1"/>
    <col min="16" max="16" width="3.50390625" style="0" hidden="1" customWidth="1"/>
    <col min="17" max="17" width="5.00390625" style="0" hidden="1" customWidth="1"/>
    <col min="18" max="18" width="30.50390625" style="0" customWidth="1"/>
  </cols>
  <sheetData>
    <row r="1" spans="1:19" ht="13.5" thickBot="1">
      <c r="A1" s="443" t="s">
        <v>1592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102"/>
    </row>
    <row r="2" spans="1:18" ht="14.25" thickBot="1" thickTop="1">
      <c r="A2" s="449" t="s">
        <v>1567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1"/>
    </row>
    <row r="3" spans="1:18" ht="12.75">
      <c r="A3" s="452" t="s">
        <v>39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4"/>
    </row>
    <row r="4" spans="1:18" ht="13.5" thickBot="1">
      <c r="A4" s="455" t="s">
        <v>40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7"/>
    </row>
    <row r="5" spans="1:18" ht="14.25" thickBot="1" thickTop="1">
      <c r="A5" s="160"/>
      <c r="B5" s="161"/>
      <c r="C5" s="161"/>
      <c r="D5" s="161"/>
      <c r="E5" s="161"/>
      <c r="F5" s="161"/>
      <c r="G5" s="442"/>
      <c r="H5" s="442"/>
      <c r="I5" s="161"/>
      <c r="J5" s="162"/>
      <c r="K5" s="162"/>
      <c r="L5" s="162"/>
      <c r="M5" s="162"/>
      <c r="N5" s="162"/>
      <c r="O5" s="162"/>
      <c r="P5" s="162"/>
      <c r="Q5" s="443" t="s">
        <v>41</v>
      </c>
      <c r="R5" s="443"/>
    </row>
    <row r="6" spans="1:18" ht="14.25" thickBot="1" thickTop="1">
      <c r="A6" s="444" t="s">
        <v>42</v>
      </c>
      <c r="B6" s="445"/>
      <c r="C6" s="445"/>
      <c r="D6" s="163"/>
      <c r="E6" s="164"/>
      <c r="F6" s="163"/>
      <c r="G6" s="164"/>
      <c r="H6" s="163"/>
      <c r="I6" s="165"/>
      <c r="J6" s="166"/>
      <c r="K6" s="166"/>
      <c r="L6" s="166"/>
      <c r="M6" s="166"/>
      <c r="N6" s="166"/>
      <c r="O6" s="166"/>
      <c r="P6" s="166"/>
      <c r="Q6" s="167"/>
      <c r="R6" s="168">
        <v>2019</v>
      </c>
    </row>
    <row r="7" spans="1:18" ht="12.75">
      <c r="A7" s="446" t="s">
        <v>453</v>
      </c>
      <c r="B7" s="447"/>
      <c r="C7" s="44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70"/>
      <c r="R7" s="171">
        <v>4315</v>
      </c>
    </row>
    <row r="8" spans="1:18" ht="12.75">
      <c r="A8" s="172" t="s">
        <v>43</v>
      </c>
      <c r="B8" s="173"/>
      <c r="C8" s="173"/>
      <c r="D8" s="173"/>
      <c r="E8" s="173"/>
      <c r="F8" s="173"/>
      <c r="G8" s="173"/>
      <c r="H8" s="173"/>
      <c r="I8" s="173"/>
      <c r="J8" s="174"/>
      <c r="K8" s="174"/>
      <c r="L8" s="174"/>
      <c r="M8" s="174"/>
      <c r="N8" s="174"/>
      <c r="O8" s="174"/>
      <c r="P8" s="174"/>
      <c r="Q8" s="175"/>
      <c r="R8" s="176">
        <v>471</v>
      </c>
    </row>
    <row r="9" spans="1:18" ht="12.75">
      <c r="A9" s="172" t="s">
        <v>44</v>
      </c>
      <c r="B9" s="173"/>
      <c r="C9" s="173"/>
      <c r="D9" s="173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5"/>
      <c r="R9" s="176">
        <v>0</v>
      </c>
    </row>
    <row r="10" spans="1:18" ht="12.75">
      <c r="A10" s="458" t="s">
        <v>45</v>
      </c>
      <c r="B10" s="459"/>
      <c r="C10" s="459"/>
      <c r="D10" s="459"/>
      <c r="E10" s="459"/>
      <c r="F10" s="459"/>
      <c r="G10" s="459"/>
      <c r="H10" s="459"/>
      <c r="I10" s="459"/>
      <c r="J10" s="459"/>
      <c r="K10" s="174"/>
      <c r="L10" s="174"/>
      <c r="M10" s="174"/>
      <c r="N10" s="174"/>
      <c r="O10" s="174"/>
      <c r="P10" s="174"/>
      <c r="Q10" s="175"/>
      <c r="R10" s="176">
        <v>0</v>
      </c>
    </row>
    <row r="11" spans="1:18" ht="13.5" thickBot="1">
      <c r="A11" s="460" t="s">
        <v>1292</v>
      </c>
      <c r="B11" s="461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8"/>
      <c r="R11" s="179">
        <f>SUM(R7:R10)</f>
        <v>4786</v>
      </c>
    </row>
    <row r="12" spans="1:18" ht="14.25" thickBot="1" thickTop="1">
      <c r="A12" s="440" t="s">
        <v>46</v>
      </c>
      <c r="B12" s="441"/>
      <c r="C12" s="441"/>
      <c r="D12" s="441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  <c r="R12" s="182">
        <f>R11/2</f>
        <v>2393</v>
      </c>
    </row>
    <row r="13" spans="1:18" ht="13.5" thickTop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</row>
  </sheetData>
  <sheetProtection/>
  <mergeCells count="11">
    <mergeCell ref="A11:B11"/>
    <mergeCell ref="A12:D12"/>
    <mergeCell ref="G5:H5"/>
    <mergeCell ref="Q5:R5"/>
    <mergeCell ref="A6:C6"/>
    <mergeCell ref="A7:C7"/>
    <mergeCell ref="A1:R1"/>
    <mergeCell ref="A2:R2"/>
    <mergeCell ref="A3:R3"/>
    <mergeCell ref="A4:R4"/>
    <mergeCell ref="A10:J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9.375" style="0" customWidth="1"/>
    <col min="2" max="2" width="11.00390625" style="0" customWidth="1"/>
    <col min="3" max="3" width="10.125" style="0" customWidth="1"/>
    <col min="4" max="4" width="8.875" style="0" customWidth="1"/>
    <col min="5" max="6" width="9.625" style="0" customWidth="1"/>
    <col min="7" max="7" width="10.50390625" style="0" customWidth="1"/>
  </cols>
  <sheetData>
    <row r="1" spans="1:7" ht="12.75">
      <c r="A1" s="277" t="s">
        <v>1593</v>
      </c>
      <c r="B1" s="277"/>
      <c r="C1" s="277"/>
      <c r="D1" s="277"/>
      <c r="E1" s="277"/>
      <c r="F1" s="277"/>
      <c r="G1" s="277"/>
    </row>
    <row r="2" ht="12.75">
      <c r="B2" s="98"/>
    </row>
    <row r="3" spans="1:8" ht="32.25" customHeight="1">
      <c r="A3" s="462" t="s">
        <v>1571</v>
      </c>
      <c r="B3" s="462"/>
      <c r="C3" s="462"/>
      <c r="D3" s="462"/>
      <c r="E3" s="462"/>
      <c r="F3" s="462"/>
      <c r="G3" s="462"/>
      <c r="H3" s="184"/>
    </row>
    <row r="4" spans="1:8" ht="12.75">
      <c r="A4" s="185"/>
      <c r="B4" s="185"/>
      <c r="C4" s="185"/>
      <c r="D4" s="185"/>
      <c r="E4" s="185"/>
      <c r="F4" s="185"/>
      <c r="G4" s="185"/>
      <c r="H4" s="184"/>
    </row>
    <row r="5" spans="1:8" ht="14.25" thickBot="1">
      <c r="A5" s="186"/>
      <c r="B5" s="187"/>
      <c r="C5" s="186"/>
      <c r="D5" s="186"/>
      <c r="E5" s="186"/>
      <c r="F5" s="186"/>
      <c r="G5" s="188" t="s">
        <v>47</v>
      </c>
      <c r="H5" s="184"/>
    </row>
    <row r="6" spans="1:8" ht="13.5" thickBot="1">
      <c r="A6" s="463" t="s">
        <v>77</v>
      </c>
      <c r="B6" s="465" t="s">
        <v>48</v>
      </c>
      <c r="C6" s="467" t="s">
        <v>49</v>
      </c>
      <c r="D6" s="468"/>
      <c r="E6" s="468"/>
      <c r="F6" s="469"/>
      <c r="G6" s="470" t="s">
        <v>448</v>
      </c>
      <c r="H6" s="184"/>
    </row>
    <row r="7" spans="1:11" ht="14.25" thickBot="1">
      <c r="A7" s="464"/>
      <c r="B7" s="466"/>
      <c r="C7" s="189">
        <v>2019</v>
      </c>
      <c r="D7" s="189">
        <v>2020</v>
      </c>
      <c r="E7" s="189">
        <v>2021</v>
      </c>
      <c r="F7" s="189">
        <v>2022</v>
      </c>
      <c r="G7" s="471"/>
      <c r="H7" s="190"/>
      <c r="K7" t="s">
        <v>50</v>
      </c>
    </row>
    <row r="8" spans="1:8" ht="13.5" thickBot="1">
      <c r="A8" s="191">
        <v>1</v>
      </c>
      <c r="B8" s="192">
        <v>2</v>
      </c>
      <c r="C8" s="193">
        <v>3</v>
      </c>
      <c r="D8" s="194">
        <v>4</v>
      </c>
      <c r="E8" s="195">
        <v>5</v>
      </c>
      <c r="F8" s="196">
        <v>6</v>
      </c>
      <c r="G8" s="192" t="s">
        <v>51</v>
      </c>
      <c r="H8" s="197"/>
    </row>
    <row r="9" spans="1:8" ht="13.5">
      <c r="A9" s="198" t="s">
        <v>52</v>
      </c>
      <c r="B9" s="199" t="s">
        <v>73</v>
      </c>
      <c r="C9" s="200">
        <v>4315</v>
      </c>
      <c r="D9" s="201">
        <f>C9*1.017</f>
        <v>4388.355</v>
      </c>
      <c r="E9" s="202">
        <f>D9*1.017</f>
        <v>4462.957034999999</v>
      </c>
      <c r="F9" s="203">
        <f>E9*1.017</f>
        <v>4538.827304594999</v>
      </c>
      <c r="G9" s="204">
        <f>SUM(C9:F9)</f>
        <v>17705.139339595</v>
      </c>
      <c r="H9" s="205"/>
    </row>
    <row r="10" spans="1:8" ht="81" customHeight="1">
      <c r="A10" s="206" t="s">
        <v>53</v>
      </c>
      <c r="B10" s="207" t="s">
        <v>74</v>
      </c>
      <c r="C10" s="200">
        <v>471</v>
      </c>
      <c r="D10" s="201">
        <f aca="true" t="shared" si="0" ref="D10:F12">C10*1.017</f>
        <v>479.00699999999995</v>
      </c>
      <c r="E10" s="202">
        <f t="shared" si="0"/>
        <v>487.1501189999999</v>
      </c>
      <c r="F10" s="203">
        <f t="shared" si="0"/>
        <v>495.43167102299986</v>
      </c>
      <c r="G10" s="208">
        <f>SUM(C10:F10)</f>
        <v>1932.5887900229998</v>
      </c>
      <c r="H10" s="205"/>
    </row>
    <row r="11" spans="1:8" ht="21" customHeight="1">
      <c r="A11" s="206" t="s">
        <v>44</v>
      </c>
      <c r="B11" s="207" t="s">
        <v>75</v>
      </c>
      <c r="C11" s="200">
        <v>0</v>
      </c>
      <c r="D11" s="201">
        <f t="shared" si="0"/>
        <v>0</v>
      </c>
      <c r="E11" s="202">
        <f t="shared" si="0"/>
        <v>0</v>
      </c>
      <c r="F11" s="203">
        <f t="shared" si="0"/>
        <v>0</v>
      </c>
      <c r="G11" s="208">
        <f>SUM(C11:F11)</f>
        <v>0</v>
      </c>
      <c r="H11" s="205"/>
    </row>
    <row r="12" spans="1:8" ht="14.25" thickBot="1">
      <c r="A12" s="206" t="s">
        <v>45</v>
      </c>
      <c r="B12" s="207" t="s">
        <v>76</v>
      </c>
      <c r="C12" s="200">
        <v>0</v>
      </c>
      <c r="D12" s="201">
        <f t="shared" si="0"/>
        <v>0</v>
      </c>
      <c r="E12" s="202">
        <f t="shared" si="0"/>
        <v>0</v>
      </c>
      <c r="F12" s="203">
        <f t="shared" si="0"/>
        <v>0</v>
      </c>
      <c r="G12" s="208">
        <f>SUM(C12:F12)</f>
        <v>0</v>
      </c>
      <c r="H12" s="205"/>
    </row>
    <row r="13" spans="1:8" ht="23.25" customHeight="1" thickBot="1">
      <c r="A13" s="209" t="s">
        <v>54</v>
      </c>
      <c r="B13" s="210" t="s">
        <v>79</v>
      </c>
      <c r="C13" s="211">
        <f>SUM(C9:C12)</f>
        <v>4786</v>
      </c>
      <c r="D13" s="212">
        <f>SUM(D9:D12)</f>
        <v>4867.361999999999</v>
      </c>
      <c r="E13" s="213">
        <f>SUM(E9:E12)</f>
        <v>4950.107153999999</v>
      </c>
      <c r="F13" s="214">
        <f>SUM(F9:F12)</f>
        <v>5034.258975617999</v>
      </c>
      <c r="G13" s="215">
        <f>SUM(G9:G12)</f>
        <v>19637.728129618</v>
      </c>
      <c r="H13" s="216"/>
    </row>
    <row r="14" spans="1:8" ht="27" customHeight="1" thickBot="1">
      <c r="A14" s="217" t="s">
        <v>55</v>
      </c>
      <c r="B14" s="218" t="s">
        <v>80</v>
      </c>
      <c r="C14" s="219">
        <f>C13*0.5</f>
        <v>2393</v>
      </c>
      <c r="D14" s="220">
        <f>D13*0.5</f>
        <v>2433.6809999999996</v>
      </c>
      <c r="E14" s="221">
        <f>E13*0.5</f>
        <v>2475.0535769999997</v>
      </c>
      <c r="F14" s="222">
        <f>F13*0.5</f>
        <v>2517.1294878089993</v>
      </c>
      <c r="G14" s="223">
        <f>G13*0.5</f>
        <v>9818.864064809</v>
      </c>
      <c r="H14" s="216"/>
    </row>
    <row r="15" spans="1:8" ht="38.25" customHeight="1" thickBot="1">
      <c r="A15" s="209" t="s">
        <v>56</v>
      </c>
      <c r="B15" s="210" t="s">
        <v>81</v>
      </c>
      <c r="C15" s="211">
        <f>SUM(C16:C22)</f>
        <v>0</v>
      </c>
      <c r="D15" s="212">
        <f>SUM(D16:D22)</f>
        <v>0</v>
      </c>
      <c r="E15" s="213">
        <f>SUM(E16:E22)</f>
        <v>0</v>
      </c>
      <c r="F15" s="214">
        <f>SUM(F16:F22)</f>
        <v>0</v>
      </c>
      <c r="G15" s="215">
        <f>SUM(G16:G22)</f>
        <v>0</v>
      </c>
      <c r="H15" s="216"/>
    </row>
    <row r="16" spans="1:8" ht="30" customHeight="1">
      <c r="A16" s="224" t="s">
        <v>57</v>
      </c>
      <c r="B16" s="199" t="s">
        <v>82</v>
      </c>
      <c r="C16" s="200"/>
      <c r="D16" s="201"/>
      <c r="E16" s="202"/>
      <c r="F16" s="203"/>
      <c r="G16" s="204">
        <f aca="true" t="shared" si="1" ref="G16:G22">SUM(C16:F16)</f>
        <v>0</v>
      </c>
      <c r="H16" s="205"/>
    </row>
    <row r="17" spans="1:8" ht="26.25" customHeight="1">
      <c r="A17" s="225" t="s">
        <v>58</v>
      </c>
      <c r="B17" s="207" t="s">
        <v>83</v>
      </c>
      <c r="C17" s="226"/>
      <c r="D17" s="227"/>
      <c r="E17" s="228"/>
      <c r="F17" s="229"/>
      <c r="G17" s="208">
        <f t="shared" si="1"/>
        <v>0</v>
      </c>
      <c r="H17" s="205"/>
    </row>
    <row r="18" spans="1:8" ht="29.25" customHeight="1">
      <c r="A18" s="225" t="s">
        <v>59</v>
      </c>
      <c r="B18" s="199" t="s">
        <v>84</v>
      </c>
      <c r="C18" s="226"/>
      <c r="D18" s="227"/>
      <c r="E18" s="228"/>
      <c r="F18" s="229"/>
      <c r="G18" s="208">
        <f t="shared" si="1"/>
        <v>0</v>
      </c>
      <c r="H18" s="205"/>
    </row>
    <row r="19" spans="1:8" ht="13.5">
      <c r="A19" s="225" t="s">
        <v>60</v>
      </c>
      <c r="B19" s="207" t="s">
        <v>85</v>
      </c>
      <c r="C19" s="226"/>
      <c r="D19" s="227"/>
      <c r="E19" s="228"/>
      <c r="F19" s="229"/>
      <c r="G19" s="208">
        <f t="shared" si="1"/>
        <v>0</v>
      </c>
      <c r="H19" s="205"/>
    </row>
    <row r="20" spans="1:8" ht="13.5">
      <c r="A20" s="225" t="s">
        <v>61</v>
      </c>
      <c r="B20" s="199" t="s">
        <v>86</v>
      </c>
      <c r="C20" s="226"/>
      <c r="D20" s="227"/>
      <c r="E20" s="228"/>
      <c r="F20" s="229"/>
      <c r="G20" s="208">
        <f t="shared" si="1"/>
        <v>0</v>
      </c>
      <c r="H20" s="205"/>
    </row>
    <row r="21" spans="1:8" ht="27.75" customHeight="1">
      <c r="A21" s="225" t="s">
        <v>62</v>
      </c>
      <c r="B21" s="207" t="s">
        <v>87</v>
      </c>
      <c r="C21" s="226"/>
      <c r="D21" s="227"/>
      <c r="E21" s="228"/>
      <c r="F21" s="229"/>
      <c r="G21" s="208">
        <f t="shared" si="1"/>
        <v>0</v>
      </c>
      <c r="H21" s="205"/>
    </row>
    <row r="22" spans="1:8" ht="26.25" customHeight="1" thickBot="1">
      <c r="A22" s="230" t="s">
        <v>63</v>
      </c>
      <c r="B22" s="199" t="s">
        <v>88</v>
      </c>
      <c r="C22" s="231"/>
      <c r="D22" s="232"/>
      <c r="E22" s="233"/>
      <c r="F22" s="234"/>
      <c r="G22" s="235">
        <f t="shared" si="1"/>
        <v>0</v>
      </c>
      <c r="H22" s="205"/>
    </row>
    <row r="23" spans="1:8" ht="46.5" customHeight="1" thickBot="1">
      <c r="A23" s="209" t="s">
        <v>64</v>
      </c>
      <c r="B23" s="210" t="s">
        <v>89</v>
      </c>
      <c r="C23" s="211">
        <f>SUM(C24:C30)</f>
        <v>0</v>
      </c>
      <c r="D23" s="212">
        <f>SUM(D24:D30)</f>
        <v>0</v>
      </c>
      <c r="E23" s="213">
        <f>SUM(E24:E30)</f>
        <v>0</v>
      </c>
      <c r="F23" s="214">
        <f>SUM(F24:F30)</f>
        <v>0</v>
      </c>
      <c r="G23" s="215">
        <f>SUM(G24:G30)</f>
        <v>0</v>
      </c>
      <c r="H23" s="236"/>
    </row>
    <row r="24" spans="1:8" ht="25.5" customHeight="1">
      <c r="A24" s="224" t="s">
        <v>57</v>
      </c>
      <c r="B24" s="199" t="s">
        <v>90</v>
      </c>
      <c r="C24" s="200"/>
      <c r="D24" s="201"/>
      <c r="E24" s="202"/>
      <c r="F24" s="203"/>
      <c r="G24" s="204">
        <f aca="true" t="shared" si="2" ref="G24:G30">SUM(C24:F24)</f>
        <v>0</v>
      </c>
      <c r="H24" s="237"/>
    </row>
    <row r="25" spans="1:8" ht="23.25" customHeight="1">
      <c r="A25" s="225" t="s">
        <v>58</v>
      </c>
      <c r="B25" s="207" t="s">
        <v>72</v>
      </c>
      <c r="C25" s="226"/>
      <c r="D25" s="227"/>
      <c r="E25" s="228"/>
      <c r="F25" s="229"/>
      <c r="G25" s="208">
        <f t="shared" si="2"/>
        <v>0</v>
      </c>
      <c r="H25" s="237"/>
    </row>
    <row r="26" spans="1:8" ht="18" customHeight="1">
      <c r="A26" s="225" t="s">
        <v>59</v>
      </c>
      <c r="B26" s="207" t="s">
        <v>91</v>
      </c>
      <c r="C26" s="226"/>
      <c r="D26" s="227"/>
      <c r="E26" s="228"/>
      <c r="F26" s="229"/>
      <c r="G26" s="208">
        <f t="shared" si="2"/>
        <v>0</v>
      </c>
      <c r="H26" s="237"/>
    </row>
    <row r="27" spans="1:8" ht="13.5">
      <c r="A27" s="225" t="s">
        <v>60</v>
      </c>
      <c r="B27" s="207" t="s">
        <v>92</v>
      </c>
      <c r="C27" s="226"/>
      <c r="D27" s="227"/>
      <c r="E27" s="228"/>
      <c r="F27" s="229"/>
      <c r="G27" s="208">
        <f t="shared" si="2"/>
        <v>0</v>
      </c>
      <c r="H27" s="237"/>
    </row>
    <row r="28" spans="1:8" ht="13.5">
      <c r="A28" s="225" t="s">
        <v>61</v>
      </c>
      <c r="B28" s="207" t="s">
        <v>93</v>
      </c>
      <c r="C28" s="226"/>
      <c r="D28" s="227"/>
      <c r="E28" s="228"/>
      <c r="F28" s="229"/>
      <c r="G28" s="208">
        <f t="shared" si="2"/>
        <v>0</v>
      </c>
      <c r="H28" s="237"/>
    </row>
    <row r="29" spans="1:8" ht="17.25" customHeight="1">
      <c r="A29" s="225" t="s">
        <v>62</v>
      </c>
      <c r="B29" s="207" t="s">
        <v>94</v>
      </c>
      <c r="C29" s="226"/>
      <c r="D29" s="227"/>
      <c r="E29" s="228"/>
      <c r="F29" s="229"/>
      <c r="G29" s="208">
        <f t="shared" si="2"/>
        <v>0</v>
      </c>
      <c r="H29" s="237"/>
    </row>
    <row r="30" spans="1:8" ht="23.25" customHeight="1" thickBot="1">
      <c r="A30" s="230" t="s">
        <v>63</v>
      </c>
      <c r="B30" s="207" t="s">
        <v>95</v>
      </c>
      <c r="C30" s="231"/>
      <c r="D30" s="232"/>
      <c r="E30" s="233"/>
      <c r="F30" s="234"/>
      <c r="G30" s="235">
        <f t="shared" si="2"/>
        <v>0</v>
      </c>
      <c r="H30" s="237"/>
    </row>
    <row r="31" spans="1:8" ht="27" thickBot="1">
      <c r="A31" s="238" t="s">
        <v>65</v>
      </c>
      <c r="B31" s="239" t="s">
        <v>96</v>
      </c>
      <c r="C31" s="240">
        <f>C15+C23</f>
        <v>0</v>
      </c>
      <c r="D31" s="241">
        <f>D15+D23</f>
        <v>0</v>
      </c>
      <c r="E31" s="242">
        <f>E15+E23</f>
        <v>0</v>
      </c>
      <c r="F31" s="243">
        <f>F15+F23</f>
        <v>0</v>
      </c>
      <c r="G31" s="244">
        <f>G15+G23</f>
        <v>0</v>
      </c>
      <c r="H31" s="236"/>
    </row>
    <row r="32" spans="1:8" ht="25.5" customHeight="1" thickBot="1">
      <c r="A32" s="245" t="s">
        <v>66</v>
      </c>
      <c r="B32" s="246" t="s">
        <v>97</v>
      </c>
      <c r="C32" s="247">
        <f>C14-C31</f>
        <v>2393</v>
      </c>
      <c r="D32" s="248">
        <f>D14-D31</f>
        <v>2433.6809999999996</v>
      </c>
      <c r="E32" s="249">
        <f>E14-E31</f>
        <v>2475.0535769999997</v>
      </c>
      <c r="F32" s="250">
        <f>F14-F31</f>
        <v>2517.1294878089993</v>
      </c>
      <c r="G32" s="251">
        <f>G14-G31</f>
        <v>9818.864064809</v>
      </c>
      <c r="H32" s="236"/>
    </row>
    <row r="33" spans="1:8" ht="12.75">
      <c r="A33" s="237"/>
      <c r="B33" s="99"/>
      <c r="C33" s="237"/>
      <c r="D33" s="237"/>
      <c r="E33" s="237"/>
      <c r="F33" s="237"/>
      <c r="G33" s="237"/>
      <c r="H33" s="237"/>
    </row>
    <row r="34" spans="1:8" ht="12.75">
      <c r="A34" s="237"/>
      <c r="B34" s="99"/>
      <c r="C34" s="237"/>
      <c r="D34" s="237"/>
      <c r="E34" s="237"/>
      <c r="F34" s="237"/>
      <c r="G34" s="237"/>
      <c r="H34" s="237"/>
    </row>
    <row r="35" spans="1:8" ht="12.75">
      <c r="A35" s="237"/>
      <c r="B35" s="99"/>
      <c r="C35" s="237"/>
      <c r="D35" s="237"/>
      <c r="E35" s="237"/>
      <c r="F35" s="237"/>
      <c r="G35" s="237"/>
      <c r="H35" s="237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59" t="s">
        <v>921</v>
      </c>
      <c r="B1" s="260"/>
      <c r="C1" s="260"/>
      <c r="D1" s="260"/>
      <c r="E1" s="260"/>
      <c r="F1" s="260"/>
      <c r="G1" s="260"/>
    </row>
    <row r="2" spans="1:7" ht="60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922</v>
      </c>
      <c r="F2" s="21" t="s">
        <v>923</v>
      </c>
      <c r="G2" s="21" t="s">
        <v>78</v>
      </c>
    </row>
    <row r="3" spans="1:7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</row>
    <row r="4" spans="1:7" ht="12.75">
      <c r="A4" s="22" t="s">
        <v>73</v>
      </c>
      <c r="B4" s="23" t="s">
        <v>924</v>
      </c>
      <c r="C4" s="24">
        <v>13486</v>
      </c>
      <c r="D4" s="24">
        <v>13486</v>
      </c>
      <c r="E4" s="24">
        <v>8104</v>
      </c>
      <c r="F4" s="24">
        <v>0</v>
      </c>
      <c r="G4" s="24">
        <v>8104</v>
      </c>
    </row>
    <row r="5" spans="1:7" ht="12.75">
      <c r="A5" s="22" t="s">
        <v>74</v>
      </c>
      <c r="B5" s="23" t="s">
        <v>925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26.25">
      <c r="A6" s="22" t="s">
        <v>75</v>
      </c>
      <c r="B6" s="23" t="s">
        <v>926</v>
      </c>
      <c r="C6" s="24">
        <v>6871</v>
      </c>
      <c r="D6" s="24">
        <v>6871</v>
      </c>
      <c r="E6" s="24">
        <v>4938</v>
      </c>
      <c r="F6" s="24">
        <v>0</v>
      </c>
      <c r="G6" s="24">
        <v>4938</v>
      </c>
    </row>
    <row r="7" spans="1:7" ht="12.75">
      <c r="A7" s="22" t="s">
        <v>76</v>
      </c>
      <c r="B7" s="23" t="s">
        <v>927</v>
      </c>
      <c r="C7" s="24">
        <v>1200</v>
      </c>
      <c r="D7" s="24">
        <v>1200</v>
      </c>
      <c r="E7" s="24">
        <v>720</v>
      </c>
      <c r="F7" s="24">
        <v>0</v>
      </c>
      <c r="G7" s="24">
        <v>720</v>
      </c>
    </row>
    <row r="8" spans="1:7" ht="12.75">
      <c r="A8" s="22" t="s">
        <v>79</v>
      </c>
      <c r="B8" s="23" t="s">
        <v>928</v>
      </c>
      <c r="C8" s="24">
        <v>0</v>
      </c>
      <c r="D8" s="24">
        <v>638</v>
      </c>
      <c r="E8" s="24">
        <v>638</v>
      </c>
      <c r="F8" s="24">
        <v>0</v>
      </c>
      <c r="G8" s="24">
        <v>638</v>
      </c>
    </row>
    <row r="9" spans="1:7" ht="12.75">
      <c r="A9" s="22" t="s">
        <v>80</v>
      </c>
      <c r="B9" s="23" t="s">
        <v>929</v>
      </c>
      <c r="C9" s="24">
        <v>0</v>
      </c>
      <c r="D9" s="24">
        <v>131</v>
      </c>
      <c r="E9" s="24">
        <v>131</v>
      </c>
      <c r="F9" s="24">
        <v>0</v>
      </c>
      <c r="G9" s="24">
        <v>131</v>
      </c>
    </row>
    <row r="10" spans="1:7" ht="12.75">
      <c r="A10" s="25" t="s">
        <v>81</v>
      </c>
      <c r="B10" s="26" t="s">
        <v>930</v>
      </c>
      <c r="C10" s="27">
        <v>21557</v>
      </c>
      <c r="D10" s="27">
        <v>22326</v>
      </c>
      <c r="E10" s="27">
        <v>14531</v>
      </c>
      <c r="F10" s="27">
        <v>0</v>
      </c>
      <c r="G10" s="27">
        <v>14531</v>
      </c>
    </row>
    <row r="11" spans="1:7" ht="12.75">
      <c r="A11" s="22" t="s">
        <v>82</v>
      </c>
      <c r="B11" s="23" t="s">
        <v>931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26.25">
      <c r="A12" s="22" t="s">
        <v>83</v>
      </c>
      <c r="B12" s="23" t="s">
        <v>932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26.25">
      <c r="A13" s="22" t="s">
        <v>84</v>
      </c>
      <c r="B13" s="23" t="s">
        <v>933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2.75">
      <c r="A14" s="22" t="s">
        <v>85</v>
      </c>
      <c r="B14" s="23" t="s">
        <v>934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>
      <c r="A15" s="22" t="s">
        <v>86</v>
      </c>
      <c r="B15" s="23" t="s">
        <v>935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26.25">
      <c r="A16" s="22" t="s">
        <v>87</v>
      </c>
      <c r="B16" s="23" t="s">
        <v>936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>
      <c r="A17" s="22" t="s">
        <v>88</v>
      </c>
      <c r="B17" s="23" t="s">
        <v>937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ht="12.75">
      <c r="A18" s="22" t="s">
        <v>89</v>
      </c>
      <c r="B18" s="23" t="s">
        <v>938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2.75">
      <c r="A19" s="22" t="s">
        <v>90</v>
      </c>
      <c r="B19" s="23" t="s">
        <v>939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>
      <c r="A20" s="22" t="s">
        <v>72</v>
      </c>
      <c r="B20" s="23" t="s">
        <v>940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>
      <c r="A21" s="22" t="s">
        <v>91</v>
      </c>
      <c r="B21" s="23" t="s">
        <v>941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>
      <c r="A22" s="22" t="s">
        <v>92</v>
      </c>
      <c r="B22" s="23" t="s">
        <v>942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>
      <c r="A23" s="22" t="s">
        <v>93</v>
      </c>
      <c r="B23" s="23" t="s">
        <v>943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26.25">
      <c r="A24" s="22" t="s">
        <v>94</v>
      </c>
      <c r="B24" s="23" t="s">
        <v>944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>
      <c r="A25" s="22" t="s">
        <v>95</v>
      </c>
      <c r="B25" s="23" t="s">
        <v>945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>
      <c r="A26" s="22" t="s">
        <v>96</v>
      </c>
      <c r="B26" s="23" t="s">
        <v>946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ht="26.25">
      <c r="A27" s="22" t="s">
        <v>97</v>
      </c>
      <c r="B27" s="23" t="s">
        <v>947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>
      <c r="A28" s="22" t="s">
        <v>98</v>
      </c>
      <c r="B28" s="23" t="s">
        <v>948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2.75">
      <c r="A29" s="22" t="s">
        <v>99</v>
      </c>
      <c r="B29" s="23" t="s">
        <v>949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>
      <c r="A30" s="22" t="s">
        <v>100</v>
      </c>
      <c r="B30" s="23" t="s">
        <v>950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>
      <c r="A31" s="22" t="s">
        <v>101</v>
      </c>
      <c r="B31" s="23" t="s">
        <v>951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>
      <c r="A32" s="22" t="s">
        <v>102</v>
      </c>
      <c r="B32" s="23" t="s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>
      <c r="A33" s="22" t="s">
        <v>103</v>
      </c>
      <c r="B33" s="23" t="s">
        <v>1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2.75">
      <c r="A34" s="22" t="s">
        <v>104</v>
      </c>
      <c r="B34" s="23" t="s">
        <v>2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>
      <c r="A35" s="22" t="s">
        <v>105</v>
      </c>
      <c r="B35" s="23" t="s">
        <v>3</v>
      </c>
      <c r="C35" s="24">
        <v>11053</v>
      </c>
      <c r="D35" s="24">
        <v>11053</v>
      </c>
      <c r="E35" s="24">
        <v>7811</v>
      </c>
      <c r="F35" s="24">
        <v>0</v>
      </c>
      <c r="G35" s="24">
        <v>7811</v>
      </c>
    </row>
    <row r="36" spans="1:7" ht="12.75">
      <c r="A36" s="22" t="s">
        <v>106</v>
      </c>
      <c r="B36" s="23" t="s">
        <v>4</v>
      </c>
      <c r="C36" s="24">
        <v>0</v>
      </c>
      <c r="D36" s="24">
        <v>0</v>
      </c>
      <c r="E36" s="24">
        <v>0</v>
      </c>
      <c r="F36" s="24">
        <v>0</v>
      </c>
      <c r="G36" s="24">
        <v>6521</v>
      </c>
    </row>
    <row r="37" spans="1:7" ht="12.75">
      <c r="A37" s="22" t="s">
        <v>107</v>
      </c>
      <c r="B37" s="23" t="s">
        <v>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ht="26.25">
      <c r="A38" s="22" t="s">
        <v>108</v>
      </c>
      <c r="B38" s="23" t="s">
        <v>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ht="12.75">
      <c r="A39" s="22" t="s">
        <v>109</v>
      </c>
      <c r="B39" s="23" t="s">
        <v>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ht="12.75">
      <c r="A40" s="22" t="s">
        <v>110</v>
      </c>
      <c r="B40" s="23" t="s">
        <v>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</row>
    <row r="41" spans="1:7" ht="12.75">
      <c r="A41" s="22" t="s">
        <v>111</v>
      </c>
      <c r="B41" s="23" t="s">
        <v>9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ht="12.75">
      <c r="A42" s="22" t="s">
        <v>112</v>
      </c>
      <c r="B42" s="23" t="s">
        <v>10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</row>
    <row r="43" spans="1:7" ht="12.75">
      <c r="A43" s="22" t="s">
        <v>113</v>
      </c>
      <c r="B43" s="23" t="s">
        <v>11</v>
      </c>
      <c r="C43" s="24">
        <v>0</v>
      </c>
      <c r="D43" s="24">
        <v>0</v>
      </c>
      <c r="E43" s="24">
        <v>0</v>
      </c>
      <c r="F43" s="24">
        <v>0</v>
      </c>
      <c r="G43" s="24">
        <v>1290</v>
      </c>
    </row>
    <row r="44" spans="1:7" ht="12.75">
      <c r="A44" s="22" t="s">
        <v>114</v>
      </c>
      <c r="B44" s="23" t="s">
        <v>12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ht="12.75">
      <c r="A45" s="22" t="s">
        <v>115</v>
      </c>
      <c r="B45" s="23" t="s">
        <v>13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ht="12.75">
      <c r="A46" s="25" t="s">
        <v>116</v>
      </c>
      <c r="B46" s="26" t="s">
        <v>14</v>
      </c>
      <c r="C46" s="27">
        <v>32610</v>
      </c>
      <c r="D46" s="27">
        <v>33379</v>
      </c>
      <c r="E46" s="27">
        <v>22342</v>
      </c>
      <c r="F46" s="27">
        <v>0</v>
      </c>
      <c r="G46" s="27">
        <v>22342</v>
      </c>
    </row>
    <row r="47" spans="1:7" ht="12.75">
      <c r="A47" s="22" t="s">
        <v>117</v>
      </c>
      <c r="B47" s="23" t="s">
        <v>15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</row>
    <row r="48" spans="1:7" ht="26.25">
      <c r="A48" s="22" t="s">
        <v>118</v>
      </c>
      <c r="B48" s="23" t="s">
        <v>16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ht="26.25">
      <c r="A49" s="22" t="s">
        <v>119</v>
      </c>
      <c r="B49" s="23" t="s">
        <v>17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</row>
    <row r="50" spans="1:7" ht="12.75">
      <c r="A50" s="22" t="s">
        <v>120</v>
      </c>
      <c r="B50" s="23" t="s">
        <v>18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</row>
    <row r="51" spans="1:7" ht="12.75">
      <c r="A51" s="22" t="s">
        <v>121</v>
      </c>
      <c r="B51" s="23" t="s">
        <v>19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ht="26.25">
      <c r="A52" s="22" t="s">
        <v>122</v>
      </c>
      <c r="B52" s="23" t="s">
        <v>20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</row>
    <row r="53" spans="1:7" ht="12.75">
      <c r="A53" s="22" t="s">
        <v>123</v>
      </c>
      <c r="B53" s="23" t="s">
        <v>21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ht="12.75">
      <c r="A54" s="22" t="s">
        <v>124</v>
      </c>
      <c r="B54" s="23" t="s">
        <v>22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</row>
    <row r="55" spans="1:7" ht="12.75">
      <c r="A55" s="22" t="s">
        <v>125</v>
      </c>
      <c r="B55" s="23" t="s">
        <v>23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</row>
    <row r="56" spans="1:7" ht="12.75">
      <c r="A56" s="22" t="s">
        <v>126</v>
      </c>
      <c r="B56" s="23" t="s">
        <v>24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</row>
    <row r="57" spans="1:7" ht="12.75">
      <c r="A57" s="22" t="s">
        <v>127</v>
      </c>
      <c r="B57" s="23" t="s">
        <v>25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</row>
    <row r="58" spans="1:7" ht="12.75">
      <c r="A58" s="22" t="s">
        <v>128</v>
      </c>
      <c r="B58" s="23" t="s">
        <v>26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</row>
    <row r="59" spans="1:7" ht="12.75">
      <c r="A59" s="22" t="s">
        <v>129</v>
      </c>
      <c r="B59" s="23" t="s">
        <v>961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</row>
    <row r="60" spans="1:7" ht="26.25">
      <c r="A60" s="22" t="s">
        <v>130</v>
      </c>
      <c r="B60" s="23" t="s">
        <v>962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</row>
    <row r="61" spans="1:7" ht="12.75">
      <c r="A61" s="22" t="s">
        <v>131</v>
      </c>
      <c r="B61" s="23" t="s">
        <v>963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</row>
    <row r="62" spans="1:7" ht="12.75">
      <c r="A62" s="22" t="s">
        <v>132</v>
      </c>
      <c r="B62" s="23" t="s">
        <v>964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</row>
    <row r="63" spans="1:7" ht="26.25">
      <c r="A63" s="22" t="s">
        <v>133</v>
      </c>
      <c r="B63" s="23" t="s">
        <v>965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</row>
    <row r="64" spans="1:7" ht="12.75">
      <c r="A64" s="22" t="s">
        <v>134</v>
      </c>
      <c r="B64" s="23" t="s">
        <v>966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</row>
    <row r="65" spans="1:7" ht="12.75">
      <c r="A65" s="22" t="s">
        <v>135</v>
      </c>
      <c r="B65" s="23" t="s">
        <v>967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ht="12.75">
      <c r="A66" s="22" t="s">
        <v>136</v>
      </c>
      <c r="B66" s="23" t="s">
        <v>968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ht="12.75">
      <c r="A67" s="22" t="s">
        <v>137</v>
      </c>
      <c r="B67" s="23" t="s">
        <v>969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</row>
    <row r="68" spans="1:7" ht="12.75">
      <c r="A68" s="22" t="s">
        <v>138</v>
      </c>
      <c r="B68" s="23" t="s">
        <v>970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</row>
    <row r="69" spans="1:7" ht="12.75">
      <c r="A69" s="22" t="s">
        <v>139</v>
      </c>
      <c r="B69" s="23" t="s">
        <v>971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ht="12.75">
      <c r="A70" s="22" t="s">
        <v>140</v>
      </c>
      <c r="B70" s="23" t="s">
        <v>972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</row>
    <row r="71" spans="1:7" ht="12.75">
      <c r="A71" s="22" t="s">
        <v>141</v>
      </c>
      <c r="B71" s="23" t="s">
        <v>973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</row>
    <row r="72" spans="1:7" ht="12.75">
      <c r="A72" s="22" t="s">
        <v>142</v>
      </c>
      <c r="B72" s="23" t="s">
        <v>974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</row>
    <row r="73" spans="1:7" ht="12.75">
      <c r="A73" s="22" t="s">
        <v>143</v>
      </c>
      <c r="B73" s="23" t="s">
        <v>975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ht="26.25">
      <c r="A74" s="22" t="s">
        <v>144</v>
      </c>
      <c r="B74" s="23" t="s">
        <v>976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</row>
    <row r="75" spans="1:7" ht="12.75">
      <c r="A75" s="22" t="s">
        <v>145</v>
      </c>
      <c r="B75" s="23" t="s">
        <v>977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</row>
    <row r="76" spans="1:7" ht="12.75">
      <c r="A76" s="22" t="s">
        <v>146</v>
      </c>
      <c r="B76" s="23" t="s">
        <v>978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</row>
    <row r="77" spans="1:7" ht="12.75">
      <c r="A77" s="22" t="s">
        <v>147</v>
      </c>
      <c r="B77" s="23" t="s">
        <v>979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</row>
    <row r="78" spans="1:7" ht="12.75">
      <c r="A78" s="22" t="s">
        <v>148</v>
      </c>
      <c r="B78" s="23" t="s">
        <v>980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</row>
    <row r="79" spans="1:7" ht="12.75">
      <c r="A79" s="22" t="s">
        <v>149</v>
      </c>
      <c r="B79" s="23" t="s">
        <v>981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</row>
    <row r="80" spans="1:7" ht="12.75">
      <c r="A80" s="22" t="s">
        <v>150</v>
      </c>
      <c r="B80" s="23" t="s">
        <v>982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</row>
    <row r="81" spans="1:7" ht="12.75">
      <c r="A81" s="22" t="s">
        <v>151</v>
      </c>
      <c r="B81" s="23" t="s">
        <v>983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</row>
    <row r="82" spans="1:7" ht="12.75">
      <c r="A82" s="25" t="s">
        <v>152</v>
      </c>
      <c r="B82" s="26" t="s">
        <v>984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</row>
    <row r="83" spans="1:7" ht="12.75">
      <c r="A83" s="22" t="s">
        <v>153</v>
      </c>
      <c r="B83" s="23" t="s">
        <v>985</v>
      </c>
      <c r="C83" s="24">
        <v>3</v>
      </c>
      <c r="D83" s="24">
        <v>3</v>
      </c>
      <c r="E83" s="24">
        <v>0</v>
      </c>
      <c r="F83" s="24">
        <v>0</v>
      </c>
      <c r="G83" s="24">
        <v>0</v>
      </c>
    </row>
    <row r="84" spans="1:7" ht="12.75">
      <c r="A84" s="22" t="s">
        <v>154</v>
      </c>
      <c r="B84" s="23" t="s">
        <v>986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</row>
    <row r="85" spans="1:7" ht="26.25">
      <c r="A85" s="22" t="s">
        <v>155</v>
      </c>
      <c r="B85" s="23" t="s">
        <v>987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</row>
    <row r="86" spans="1:7" ht="12.75">
      <c r="A86" s="22" t="s">
        <v>156</v>
      </c>
      <c r="B86" s="23" t="s">
        <v>988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</row>
    <row r="87" spans="1:7" ht="12.75">
      <c r="A87" s="22" t="s">
        <v>157</v>
      </c>
      <c r="B87" s="23" t="s">
        <v>989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</row>
    <row r="88" spans="1:7" ht="12.75">
      <c r="A88" s="22" t="s">
        <v>158</v>
      </c>
      <c r="B88" s="23" t="s">
        <v>990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</row>
    <row r="89" spans="1:7" ht="12.75">
      <c r="A89" s="22" t="s">
        <v>159</v>
      </c>
      <c r="B89" s="23" t="s">
        <v>991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</row>
    <row r="90" spans="1:7" ht="12.75">
      <c r="A90" s="22" t="s">
        <v>160</v>
      </c>
      <c r="B90" s="23" t="s">
        <v>992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</row>
    <row r="91" spans="1:7" ht="12.75">
      <c r="A91" s="22" t="s">
        <v>161</v>
      </c>
      <c r="B91" s="23" t="s">
        <v>993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</row>
    <row r="92" spans="1:7" ht="12.75">
      <c r="A92" s="22" t="s">
        <v>162</v>
      </c>
      <c r="B92" s="23" t="s">
        <v>994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</row>
    <row r="93" spans="1:7" ht="12.75">
      <c r="A93" s="22" t="s">
        <v>163</v>
      </c>
      <c r="B93" s="23" t="s">
        <v>995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</row>
    <row r="94" spans="1:7" ht="12.75">
      <c r="A94" s="22" t="s">
        <v>164</v>
      </c>
      <c r="B94" s="23" t="s">
        <v>996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</row>
    <row r="95" spans="1:7" ht="12.75">
      <c r="A95" s="22" t="s">
        <v>165</v>
      </c>
      <c r="B95" s="23" t="s">
        <v>997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</row>
    <row r="96" spans="1:7" ht="12.75">
      <c r="A96" s="25" t="s">
        <v>166</v>
      </c>
      <c r="B96" s="26" t="s">
        <v>998</v>
      </c>
      <c r="C96" s="27">
        <v>3</v>
      </c>
      <c r="D96" s="27">
        <v>3</v>
      </c>
      <c r="E96" s="27">
        <v>0</v>
      </c>
      <c r="F96" s="27">
        <v>0</v>
      </c>
      <c r="G96" s="27">
        <v>0</v>
      </c>
    </row>
    <row r="97" spans="1:7" ht="12.75">
      <c r="A97" s="22" t="s">
        <v>167</v>
      </c>
      <c r="B97" s="23" t="s">
        <v>999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</row>
    <row r="98" spans="1:7" ht="12.75">
      <c r="A98" s="22" t="s">
        <v>168</v>
      </c>
      <c r="B98" s="23" t="s">
        <v>1000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</row>
    <row r="99" spans="1:7" ht="26.25">
      <c r="A99" s="22" t="s">
        <v>169</v>
      </c>
      <c r="B99" s="23" t="s">
        <v>1001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</row>
    <row r="100" spans="1:7" ht="12.75">
      <c r="A100" s="22" t="s">
        <v>170</v>
      </c>
      <c r="B100" s="23" t="s">
        <v>1002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</row>
    <row r="101" spans="1:7" ht="12.75">
      <c r="A101" s="22" t="s">
        <v>171</v>
      </c>
      <c r="B101" s="23" t="s">
        <v>1003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</row>
    <row r="102" spans="1:7" ht="12.75">
      <c r="A102" s="22" t="s">
        <v>172</v>
      </c>
      <c r="B102" s="23" t="s">
        <v>1004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</row>
    <row r="103" spans="1:7" ht="12.75">
      <c r="A103" s="22" t="s">
        <v>173</v>
      </c>
      <c r="B103" s="23" t="s">
        <v>1005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</row>
    <row r="104" spans="1:7" ht="12.75">
      <c r="A104" s="22" t="s">
        <v>174</v>
      </c>
      <c r="B104" s="23" t="s">
        <v>1006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</row>
    <row r="105" spans="1:7" ht="12.75">
      <c r="A105" s="22" t="s">
        <v>175</v>
      </c>
      <c r="B105" s="23" t="s">
        <v>1007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</row>
    <row r="106" spans="1:7" ht="12.75">
      <c r="A106" s="22" t="s">
        <v>176</v>
      </c>
      <c r="B106" s="23" t="s">
        <v>1008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</row>
    <row r="107" spans="1:7" ht="12.75">
      <c r="A107" s="22" t="s">
        <v>177</v>
      </c>
      <c r="B107" s="23" t="s">
        <v>1009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</row>
    <row r="108" spans="1:7" ht="12.75">
      <c r="A108" s="22" t="s">
        <v>178</v>
      </c>
      <c r="B108" s="23" t="s">
        <v>1010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</row>
    <row r="109" spans="1:7" ht="12.75">
      <c r="A109" s="22" t="s">
        <v>179</v>
      </c>
      <c r="B109" s="23" t="s">
        <v>1011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</row>
    <row r="110" spans="1:7" ht="12.75">
      <c r="A110" s="22" t="s">
        <v>180</v>
      </c>
      <c r="B110" s="23" t="s">
        <v>1012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</row>
    <row r="111" spans="1:7" ht="12.75">
      <c r="A111" s="22" t="s">
        <v>181</v>
      </c>
      <c r="B111" s="23" t="s">
        <v>1013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</row>
    <row r="112" spans="1:7" ht="12.75">
      <c r="A112" s="22" t="s">
        <v>182</v>
      </c>
      <c r="B112" s="23" t="s">
        <v>1014</v>
      </c>
      <c r="C112" s="24">
        <v>1117</v>
      </c>
      <c r="D112" s="24">
        <v>1472</v>
      </c>
      <c r="E112" s="24">
        <v>1472</v>
      </c>
      <c r="F112" s="24">
        <v>0</v>
      </c>
      <c r="G112" s="24">
        <v>685</v>
      </c>
    </row>
    <row r="113" spans="1:7" ht="12.75">
      <c r="A113" s="22" t="s">
        <v>183</v>
      </c>
      <c r="B113" s="23" t="s">
        <v>1015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7" ht="12.75">
      <c r="A114" s="22" t="s">
        <v>184</v>
      </c>
      <c r="B114" s="23" t="s">
        <v>1016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7" ht="12.75">
      <c r="A115" s="22" t="s">
        <v>185</v>
      </c>
      <c r="B115" s="23" t="s">
        <v>1017</v>
      </c>
      <c r="C115" s="24">
        <v>0</v>
      </c>
      <c r="D115" s="24">
        <v>0</v>
      </c>
      <c r="E115" s="24">
        <v>0</v>
      </c>
      <c r="F115" s="24">
        <v>0</v>
      </c>
      <c r="G115" s="24">
        <v>685</v>
      </c>
    </row>
    <row r="116" spans="1:7" ht="12.75">
      <c r="A116" s="22" t="s">
        <v>186</v>
      </c>
      <c r="B116" s="23" t="s">
        <v>1018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7" ht="12.75">
      <c r="A117" s="22" t="s">
        <v>187</v>
      </c>
      <c r="B117" s="23" t="s">
        <v>1019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</row>
    <row r="118" spans="1:7" ht="12.75">
      <c r="A118" s="22" t="s">
        <v>188</v>
      </c>
      <c r="B118" s="23" t="s">
        <v>1020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</row>
    <row r="119" spans="1:7" ht="12.75">
      <c r="A119" s="22" t="s">
        <v>189</v>
      </c>
      <c r="B119" s="23" t="s">
        <v>1021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</row>
    <row r="120" spans="1:7" ht="12.75">
      <c r="A120" s="22" t="s">
        <v>190</v>
      </c>
      <c r="B120" s="23" t="s">
        <v>1022</v>
      </c>
      <c r="C120" s="24">
        <v>3500</v>
      </c>
      <c r="D120" s="24">
        <v>5819</v>
      </c>
      <c r="E120" s="24">
        <v>5819</v>
      </c>
      <c r="F120" s="24">
        <v>0</v>
      </c>
      <c r="G120" s="24">
        <v>2630</v>
      </c>
    </row>
    <row r="121" spans="1:7" ht="12.75">
      <c r="A121" s="22" t="s">
        <v>191</v>
      </c>
      <c r="B121" s="23" t="s">
        <v>1023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</row>
    <row r="122" spans="1:7" ht="12.75">
      <c r="A122" s="22" t="s">
        <v>192</v>
      </c>
      <c r="B122" s="23" t="s">
        <v>1024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</row>
    <row r="123" spans="1:7" ht="12.75">
      <c r="A123" s="22" t="s">
        <v>193</v>
      </c>
      <c r="B123" s="23" t="s">
        <v>1025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</row>
    <row r="124" spans="1:7" ht="12.75">
      <c r="A124" s="22" t="s">
        <v>194</v>
      </c>
      <c r="B124" s="23" t="s">
        <v>1026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</row>
    <row r="125" spans="1:7" ht="12.75">
      <c r="A125" s="22" t="s">
        <v>195</v>
      </c>
      <c r="B125" s="23" t="s">
        <v>1027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</row>
    <row r="126" spans="1:7" ht="12.75">
      <c r="A126" s="22" t="s">
        <v>196</v>
      </c>
      <c r="B126" s="23" t="s">
        <v>1028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</row>
    <row r="127" spans="1:7" ht="12.75">
      <c r="A127" s="22" t="s">
        <v>611</v>
      </c>
      <c r="B127" s="23" t="s">
        <v>1029</v>
      </c>
      <c r="C127" s="24">
        <v>0</v>
      </c>
      <c r="D127" s="24">
        <v>0</v>
      </c>
      <c r="E127" s="24">
        <v>0</v>
      </c>
      <c r="F127" s="24">
        <v>0</v>
      </c>
      <c r="G127" s="24">
        <v>2630</v>
      </c>
    </row>
    <row r="128" spans="1:7" ht="12.75">
      <c r="A128" s="22" t="s">
        <v>613</v>
      </c>
      <c r="B128" s="23" t="s">
        <v>1030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</row>
    <row r="129" spans="1:7" ht="12.75">
      <c r="A129" s="22" t="s">
        <v>615</v>
      </c>
      <c r="B129" s="23" t="s">
        <v>1031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</row>
    <row r="130" spans="1:7" ht="12.75">
      <c r="A130" s="22" t="s">
        <v>617</v>
      </c>
      <c r="B130" s="23" t="s">
        <v>1032</v>
      </c>
      <c r="C130" s="24">
        <v>0</v>
      </c>
      <c r="D130" s="24">
        <v>0</v>
      </c>
      <c r="E130" s="24">
        <v>0</v>
      </c>
      <c r="F130" s="24">
        <v>0</v>
      </c>
      <c r="G130" s="24">
        <v>0</v>
      </c>
    </row>
    <row r="131" spans="1:7" ht="26.25">
      <c r="A131" s="22" t="s">
        <v>619</v>
      </c>
      <c r="B131" s="23" t="s">
        <v>1033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</row>
    <row r="132" spans="1:7" ht="26.25">
      <c r="A132" s="22" t="s">
        <v>621</v>
      </c>
      <c r="B132" s="23" t="s">
        <v>1034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</row>
    <row r="133" spans="1:7" ht="26.25">
      <c r="A133" s="22" t="s">
        <v>623</v>
      </c>
      <c r="B133" s="23" t="s">
        <v>1035</v>
      </c>
      <c r="C133" s="24">
        <v>0</v>
      </c>
      <c r="D133" s="24">
        <v>0</v>
      </c>
      <c r="E133" s="24">
        <v>0</v>
      </c>
      <c r="F133" s="24">
        <v>0</v>
      </c>
      <c r="G133" s="24">
        <v>0</v>
      </c>
    </row>
    <row r="134" spans="1:7" ht="26.25">
      <c r="A134" s="22" t="s">
        <v>625</v>
      </c>
      <c r="B134" s="23" t="s">
        <v>1036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</row>
    <row r="135" spans="1:7" ht="26.25">
      <c r="A135" s="22" t="s">
        <v>627</v>
      </c>
      <c r="B135" s="23" t="s">
        <v>1037</v>
      </c>
      <c r="C135" s="24">
        <v>0</v>
      </c>
      <c r="D135" s="24">
        <v>0</v>
      </c>
      <c r="E135" s="24">
        <v>0</v>
      </c>
      <c r="F135" s="24">
        <v>0</v>
      </c>
      <c r="G135" s="24">
        <v>0</v>
      </c>
    </row>
    <row r="136" spans="1:7" ht="12.75">
      <c r="A136" s="22" t="s">
        <v>629</v>
      </c>
      <c r="B136" s="23" t="s">
        <v>1038</v>
      </c>
      <c r="C136" s="24">
        <v>0</v>
      </c>
      <c r="D136" s="24">
        <v>0</v>
      </c>
      <c r="E136" s="24">
        <v>0</v>
      </c>
      <c r="F136" s="24">
        <v>0</v>
      </c>
      <c r="G136" s="24">
        <v>0</v>
      </c>
    </row>
    <row r="137" spans="1:7" ht="12.75">
      <c r="A137" s="22" t="s">
        <v>631</v>
      </c>
      <c r="B137" s="23" t="s">
        <v>1039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</row>
    <row r="138" spans="1:7" ht="12.75">
      <c r="A138" s="22" t="s">
        <v>633</v>
      </c>
      <c r="B138" s="23" t="s">
        <v>1040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</row>
    <row r="139" spans="1:7" ht="12.75">
      <c r="A139" s="22" t="s">
        <v>635</v>
      </c>
      <c r="B139" s="23" t="s">
        <v>1041</v>
      </c>
      <c r="C139" s="24">
        <v>0</v>
      </c>
      <c r="D139" s="24">
        <v>0</v>
      </c>
      <c r="E139" s="24">
        <v>0</v>
      </c>
      <c r="F139" s="24">
        <v>0</v>
      </c>
      <c r="G139" s="24">
        <v>0</v>
      </c>
    </row>
    <row r="140" spans="1:7" ht="12.75">
      <c r="A140" s="22" t="s">
        <v>637</v>
      </c>
      <c r="B140" s="23" t="s">
        <v>1042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</row>
    <row r="141" spans="1:7" ht="12.75">
      <c r="A141" s="22" t="s">
        <v>639</v>
      </c>
      <c r="B141" s="23" t="s">
        <v>1043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</row>
    <row r="142" spans="1:7" ht="39">
      <c r="A142" s="22" t="s">
        <v>641</v>
      </c>
      <c r="B142" s="23" t="s">
        <v>1044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</row>
    <row r="143" spans="1:7" ht="12.75">
      <c r="A143" s="22" t="s">
        <v>643</v>
      </c>
      <c r="B143" s="23" t="s">
        <v>1045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</row>
    <row r="144" spans="1:7" ht="12.75">
      <c r="A144" s="22" t="s">
        <v>645</v>
      </c>
      <c r="B144" s="23" t="s">
        <v>1046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</row>
    <row r="145" spans="1:7" ht="12.75">
      <c r="A145" s="22" t="s">
        <v>647</v>
      </c>
      <c r="B145" s="23" t="s">
        <v>1047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</row>
    <row r="146" spans="1:7" ht="12.75">
      <c r="A146" s="22" t="s">
        <v>649</v>
      </c>
      <c r="B146" s="23" t="s">
        <v>1048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</row>
    <row r="147" spans="1:7" ht="12.75">
      <c r="A147" s="22" t="s">
        <v>651</v>
      </c>
      <c r="B147" s="23" t="s">
        <v>1049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</row>
    <row r="148" spans="1:7" ht="12.75">
      <c r="A148" s="22" t="s">
        <v>653</v>
      </c>
      <c r="B148" s="23" t="s">
        <v>1050</v>
      </c>
      <c r="C148" s="24">
        <v>1200</v>
      </c>
      <c r="D148" s="24">
        <v>1271</v>
      </c>
      <c r="E148" s="24">
        <v>1271</v>
      </c>
      <c r="F148" s="24">
        <v>0</v>
      </c>
      <c r="G148" s="24">
        <v>643</v>
      </c>
    </row>
    <row r="149" spans="1:7" ht="12.75">
      <c r="A149" s="22" t="s">
        <v>655</v>
      </c>
      <c r="B149" s="23" t="s">
        <v>1051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</row>
    <row r="150" spans="1:7" ht="12.75">
      <c r="A150" s="22" t="s">
        <v>657</v>
      </c>
      <c r="B150" s="23" t="s">
        <v>1052</v>
      </c>
      <c r="C150" s="24">
        <v>0</v>
      </c>
      <c r="D150" s="24">
        <v>0</v>
      </c>
      <c r="E150" s="24">
        <v>0</v>
      </c>
      <c r="F150" s="24">
        <v>0</v>
      </c>
      <c r="G150" s="24">
        <v>643</v>
      </c>
    </row>
    <row r="151" spans="1:7" ht="12.75">
      <c r="A151" s="22" t="s">
        <v>659</v>
      </c>
      <c r="B151" s="23" t="s">
        <v>1053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</row>
    <row r="152" spans="1:7" ht="12.75">
      <c r="A152" s="22" t="s">
        <v>661</v>
      </c>
      <c r="B152" s="23" t="s">
        <v>1054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</row>
    <row r="153" spans="1:7" ht="12.75">
      <c r="A153" s="22" t="s">
        <v>663</v>
      </c>
      <c r="B153" s="23" t="s">
        <v>1055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</row>
    <row r="154" spans="1:7" ht="12.75">
      <c r="A154" s="22" t="s">
        <v>665</v>
      </c>
      <c r="B154" s="23" t="s">
        <v>1056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</row>
    <row r="155" spans="1:7" ht="12.75">
      <c r="A155" s="22" t="s">
        <v>667</v>
      </c>
      <c r="B155" s="23" t="s">
        <v>1057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</row>
    <row r="156" spans="1:7" ht="26.25">
      <c r="A156" s="22" t="s">
        <v>669</v>
      </c>
      <c r="B156" s="23" t="s">
        <v>1058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</row>
    <row r="157" spans="1:7" ht="12.75">
      <c r="A157" s="22" t="s">
        <v>671</v>
      </c>
      <c r="B157" s="23" t="s">
        <v>1059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</row>
    <row r="158" spans="1:7" ht="12.75">
      <c r="A158" s="22" t="s">
        <v>673</v>
      </c>
      <c r="B158" s="23" t="s">
        <v>1060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</row>
    <row r="159" spans="1:7" ht="12.75">
      <c r="A159" s="22" t="s">
        <v>675</v>
      </c>
      <c r="B159" s="23" t="s">
        <v>1061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</row>
    <row r="160" spans="1:7" ht="12.75">
      <c r="A160" s="22" t="s">
        <v>677</v>
      </c>
      <c r="B160" s="23" t="s">
        <v>1062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</row>
    <row r="161" spans="1:7" ht="12.75">
      <c r="A161" s="22" t="s">
        <v>679</v>
      </c>
      <c r="B161" s="23" t="s">
        <v>1063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</row>
    <row r="162" spans="1:7" ht="12.75">
      <c r="A162" s="22" t="s">
        <v>681</v>
      </c>
      <c r="B162" s="23" t="s">
        <v>1064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</row>
    <row r="163" spans="1:7" ht="12.75">
      <c r="A163" s="22" t="s">
        <v>683</v>
      </c>
      <c r="B163" s="23" t="s">
        <v>1065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</row>
    <row r="164" spans="1:7" ht="12.75">
      <c r="A164" s="22" t="s">
        <v>685</v>
      </c>
      <c r="B164" s="23" t="s">
        <v>1066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</row>
    <row r="165" spans="1:7" ht="12.75">
      <c r="A165" s="22" t="s">
        <v>687</v>
      </c>
      <c r="B165" s="23" t="s">
        <v>1067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</row>
    <row r="166" spans="1:7" ht="12.75">
      <c r="A166" s="22" t="s">
        <v>689</v>
      </c>
      <c r="B166" s="23" t="s">
        <v>1068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</row>
    <row r="167" spans="1:7" ht="12.75">
      <c r="A167" s="22" t="s">
        <v>691</v>
      </c>
      <c r="B167" s="23" t="s">
        <v>1069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</row>
    <row r="168" spans="1:7" ht="12.75">
      <c r="A168" s="22" t="s">
        <v>693</v>
      </c>
      <c r="B168" s="23" t="s">
        <v>1070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</row>
    <row r="169" spans="1:7" ht="26.25">
      <c r="A169" s="22" t="s">
        <v>695</v>
      </c>
      <c r="B169" s="23" t="s">
        <v>1071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</row>
    <row r="170" spans="1:7" ht="12.75">
      <c r="A170" s="22" t="s">
        <v>697</v>
      </c>
      <c r="B170" s="23" t="s">
        <v>1072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</row>
    <row r="171" spans="1:7" ht="12.75">
      <c r="A171" s="25" t="s">
        <v>699</v>
      </c>
      <c r="B171" s="26" t="s">
        <v>1073</v>
      </c>
      <c r="C171" s="27">
        <v>4700</v>
      </c>
      <c r="D171" s="27">
        <v>7090</v>
      </c>
      <c r="E171" s="27">
        <v>7090</v>
      </c>
      <c r="F171" s="27">
        <v>0</v>
      </c>
      <c r="G171" s="27">
        <v>3273</v>
      </c>
    </row>
    <row r="172" spans="1:7" ht="12.75">
      <c r="A172" s="22" t="s">
        <v>701</v>
      </c>
      <c r="B172" s="23" t="s">
        <v>1074</v>
      </c>
      <c r="C172" s="24">
        <v>22</v>
      </c>
      <c r="D172" s="24">
        <v>82</v>
      </c>
      <c r="E172" s="24">
        <v>82</v>
      </c>
      <c r="F172" s="24">
        <v>0</v>
      </c>
      <c r="G172" s="24">
        <v>39</v>
      </c>
    </row>
    <row r="173" spans="1:7" ht="12.75">
      <c r="A173" s="22" t="s">
        <v>703</v>
      </c>
      <c r="B173" s="23" t="s">
        <v>1075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</row>
    <row r="174" spans="1:7" ht="12.75">
      <c r="A174" s="22" t="s">
        <v>705</v>
      </c>
      <c r="B174" s="23" t="s">
        <v>1076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</row>
    <row r="175" spans="1:7" ht="12.75">
      <c r="A175" s="22" t="s">
        <v>707</v>
      </c>
      <c r="B175" s="23" t="s">
        <v>1077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</row>
    <row r="176" spans="1:7" ht="12.75">
      <c r="A176" s="22" t="s">
        <v>709</v>
      </c>
      <c r="B176" s="23" t="s">
        <v>1078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</row>
    <row r="177" spans="1:7" ht="12.75">
      <c r="A177" s="22" t="s">
        <v>711</v>
      </c>
      <c r="B177" s="23" t="s">
        <v>1079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</row>
    <row r="178" spans="1:7" ht="26.25">
      <c r="A178" s="22" t="s">
        <v>713</v>
      </c>
      <c r="B178" s="23" t="s">
        <v>1080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</row>
    <row r="179" spans="1:7" ht="12.75">
      <c r="A179" s="22" t="s">
        <v>715</v>
      </c>
      <c r="B179" s="23" t="s">
        <v>1081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</row>
    <row r="180" spans="1:7" ht="12.75">
      <c r="A180" s="22" t="s">
        <v>717</v>
      </c>
      <c r="B180" s="23" t="s">
        <v>1082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</row>
    <row r="181" spans="1:7" ht="12.75">
      <c r="A181" s="22" t="s">
        <v>719</v>
      </c>
      <c r="B181" s="23" t="s">
        <v>1083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</row>
    <row r="182" spans="1:7" ht="12.75">
      <c r="A182" s="22" t="s">
        <v>721</v>
      </c>
      <c r="B182" s="23" t="s">
        <v>1084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</row>
    <row r="183" spans="1:7" ht="26.25">
      <c r="A183" s="22" t="s">
        <v>723</v>
      </c>
      <c r="B183" s="23" t="s">
        <v>1085</v>
      </c>
      <c r="C183" s="24">
        <v>0</v>
      </c>
      <c r="D183" s="24">
        <v>0</v>
      </c>
      <c r="E183" s="24">
        <v>0</v>
      </c>
      <c r="F183" s="24">
        <v>0</v>
      </c>
      <c r="G183" s="24">
        <v>0</v>
      </c>
    </row>
    <row r="184" spans="1:7" ht="12.75">
      <c r="A184" s="22" t="s">
        <v>725</v>
      </c>
      <c r="B184" s="23" t="s">
        <v>1086</v>
      </c>
      <c r="C184" s="24">
        <v>0</v>
      </c>
      <c r="D184" s="24">
        <v>0</v>
      </c>
      <c r="E184" s="24">
        <v>0</v>
      </c>
      <c r="F184" s="24">
        <v>0</v>
      </c>
      <c r="G184" s="24">
        <v>0</v>
      </c>
    </row>
    <row r="185" spans="1:7" ht="12.75">
      <c r="A185" s="22" t="s">
        <v>727</v>
      </c>
      <c r="B185" s="23" t="s">
        <v>1087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</row>
    <row r="186" spans="1:7" ht="12.75">
      <c r="A186" s="22" t="s">
        <v>729</v>
      </c>
      <c r="B186" s="23" t="s">
        <v>1088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</row>
    <row r="187" spans="1:7" ht="12.75">
      <c r="A187" s="22" t="s">
        <v>731</v>
      </c>
      <c r="B187" s="23" t="s">
        <v>1089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</row>
    <row r="188" spans="1:7" ht="12.75">
      <c r="A188" s="25" t="s">
        <v>733</v>
      </c>
      <c r="B188" s="26" t="s">
        <v>1090</v>
      </c>
      <c r="C188" s="27">
        <v>5842</v>
      </c>
      <c r="D188" s="27">
        <v>8647</v>
      </c>
      <c r="E188" s="27">
        <v>8644</v>
      </c>
      <c r="F188" s="27">
        <v>0</v>
      </c>
      <c r="G188" s="27">
        <v>3997</v>
      </c>
    </row>
    <row r="189" spans="1:7" ht="12.75">
      <c r="A189" s="22" t="s">
        <v>735</v>
      </c>
      <c r="B189" s="23" t="s">
        <v>1091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</row>
    <row r="190" spans="1:7" ht="12.75">
      <c r="A190" s="22" t="s">
        <v>737</v>
      </c>
      <c r="B190" s="23" t="s">
        <v>1092</v>
      </c>
      <c r="C190" s="24">
        <v>139</v>
      </c>
      <c r="D190" s="24">
        <v>591</v>
      </c>
      <c r="E190" s="24">
        <v>591</v>
      </c>
      <c r="F190" s="24">
        <v>0</v>
      </c>
      <c r="G190" s="24">
        <v>591</v>
      </c>
    </row>
    <row r="191" spans="1:7" ht="12.75">
      <c r="A191" s="22" t="s">
        <v>739</v>
      </c>
      <c r="B191" s="23" t="s">
        <v>1093</v>
      </c>
      <c r="C191" s="24">
        <v>0</v>
      </c>
      <c r="D191" s="24">
        <v>0</v>
      </c>
      <c r="E191" s="24">
        <v>0</v>
      </c>
      <c r="F191" s="24">
        <v>0</v>
      </c>
      <c r="G191" s="24">
        <v>59</v>
      </c>
    </row>
    <row r="192" spans="1:7" ht="12.75">
      <c r="A192" s="22" t="s">
        <v>741</v>
      </c>
      <c r="B192" s="23" t="s">
        <v>1094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</row>
    <row r="193" spans="1:7" ht="12.75">
      <c r="A193" s="22" t="s">
        <v>743</v>
      </c>
      <c r="B193" s="23" t="s">
        <v>1095</v>
      </c>
      <c r="C193" s="24">
        <v>1400</v>
      </c>
      <c r="D193" s="24">
        <v>1400</v>
      </c>
      <c r="E193" s="24">
        <v>1024</v>
      </c>
      <c r="F193" s="24">
        <v>0</v>
      </c>
      <c r="G193" s="24">
        <v>593</v>
      </c>
    </row>
    <row r="194" spans="1:7" ht="12.75">
      <c r="A194" s="22" t="s">
        <v>745</v>
      </c>
      <c r="B194" s="23" t="s">
        <v>1096</v>
      </c>
      <c r="C194" s="24">
        <v>0</v>
      </c>
      <c r="D194" s="24">
        <v>0</v>
      </c>
      <c r="E194" s="24">
        <v>0</v>
      </c>
      <c r="F194" s="24">
        <v>0</v>
      </c>
      <c r="G194" s="24">
        <v>593</v>
      </c>
    </row>
    <row r="195" spans="1:7" ht="12.75">
      <c r="A195" s="22" t="s">
        <v>747</v>
      </c>
      <c r="B195" s="23" t="s">
        <v>1097</v>
      </c>
      <c r="C195" s="24">
        <v>903</v>
      </c>
      <c r="D195" s="24">
        <v>903</v>
      </c>
      <c r="E195" s="24">
        <v>391</v>
      </c>
      <c r="F195" s="24">
        <v>0</v>
      </c>
      <c r="G195" s="24">
        <v>375</v>
      </c>
    </row>
    <row r="196" spans="1:7" ht="12.75">
      <c r="A196" s="22" t="s">
        <v>749</v>
      </c>
      <c r="B196" s="23" t="s">
        <v>1098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</row>
    <row r="197" spans="1:7" ht="12.75">
      <c r="A197" s="22" t="s">
        <v>751</v>
      </c>
      <c r="B197" s="23" t="s">
        <v>1099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</row>
    <row r="198" spans="1:7" ht="12.75">
      <c r="A198" s="22" t="s">
        <v>753</v>
      </c>
      <c r="B198" s="23" t="s">
        <v>1100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</row>
    <row r="199" spans="1:7" ht="12.75">
      <c r="A199" s="22" t="s">
        <v>755</v>
      </c>
      <c r="B199" s="23" t="s">
        <v>1101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</row>
    <row r="200" spans="1:7" ht="12.75">
      <c r="A200" s="22" t="s">
        <v>757</v>
      </c>
      <c r="B200" s="23" t="s">
        <v>1102</v>
      </c>
      <c r="C200" s="24">
        <v>0</v>
      </c>
      <c r="D200" s="24">
        <v>0</v>
      </c>
      <c r="E200" s="24">
        <v>0</v>
      </c>
      <c r="F200" s="24">
        <v>0</v>
      </c>
      <c r="G200" s="24">
        <v>0</v>
      </c>
    </row>
    <row r="201" spans="1:7" ht="12.75">
      <c r="A201" s="22" t="s">
        <v>759</v>
      </c>
      <c r="B201" s="23" t="s">
        <v>1103</v>
      </c>
      <c r="C201" s="24">
        <v>0</v>
      </c>
      <c r="D201" s="24">
        <v>0</v>
      </c>
      <c r="E201" s="24">
        <v>0</v>
      </c>
      <c r="F201" s="24">
        <v>0</v>
      </c>
      <c r="G201" s="24">
        <v>0</v>
      </c>
    </row>
    <row r="202" spans="1:7" ht="12.75">
      <c r="A202" s="22" t="s">
        <v>761</v>
      </c>
      <c r="B202" s="23" t="s">
        <v>1104</v>
      </c>
      <c r="C202" s="24">
        <v>487</v>
      </c>
      <c r="D202" s="24">
        <v>487</v>
      </c>
      <c r="E202" s="24">
        <v>411</v>
      </c>
      <c r="F202" s="24">
        <v>0</v>
      </c>
      <c r="G202" s="24">
        <v>378</v>
      </c>
    </row>
    <row r="203" spans="1:7" ht="12.75">
      <c r="A203" s="22" t="s">
        <v>763</v>
      </c>
      <c r="B203" s="23" t="s">
        <v>1105</v>
      </c>
      <c r="C203" s="24">
        <v>791</v>
      </c>
      <c r="D203" s="24">
        <v>791</v>
      </c>
      <c r="E203" s="24">
        <v>384</v>
      </c>
      <c r="F203" s="24">
        <v>0</v>
      </c>
      <c r="G203" s="24">
        <v>261</v>
      </c>
    </row>
    <row r="204" spans="1:7" ht="12.75">
      <c r="A204" s="22" t="s">
        <v>765</v>
      </c>
      <c r="B204" s="23" t="s">
        <v>1106</v>
      </c>
      <c r="C204" s="24">
        <v>0</v>
      </c>
      <c r="D204" s="24">
        <v>151</v>
      </c>
      <c r="E204" s="24">
        <v>151</v>
      </c>
      <c r="F204" s="24">
        <v>0</v>
      </c>
      <c r="G204" s="24">
        <v>151</v>
      </c>
    </row>
    <row r="205" spans="1:7" ht="12.75">
      <c r="A205" s="22" t="s">
        <v>767</v>
      </c>
      <c r="B205" s="23" t="s">
        <v>1107</v>
      </c>
      <c r="C205" s="24">
        <v>8</v>
      </c>
      <c r="D205" s="24">
        <v>8</v>
      </c>
      <c r="E205" s="24">
        <v>4</v>
      </c>
      <c r="F205" s="24">
        <v>0</v>
      </c>
      <c r="G205" s="24">
        <v>4</v>
      </c>
    </row>
    <row r="206" spans="1:7" ht="12.75">
      <c r="A206" s="22" t="s">
        <v>769</v>
      </c>
      <c r="B206" s="23" t="s">
        <v>1108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</row>
    <row r="207" spans="1:7" ht="12.75">
      <c r="A207" s="22" t="s">
        <v>771</v>
      </c>
      <c r="B207" s="23" t="s">
        <v>1109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</row>
    <row r="208" spans="1:7" ht="12.75">
      <c r="A208" s="22" t="s">
        <v>773</v>
      </c>
      <c r="B208" s="23" t="s">
        <v>1110</v>
      </c>
      <c r="C208" s="24">
        <v>0</v>
      </c>
      <c r="D208" s="24">
        <v>0</v>
      </c>
      <c r="E208" s="24">
        <v>0</v>
      </c>
      <c r="F208" s="24">
        <v>0</v>
      </c>
      <c r="G208" s="24">
        <v>0</v>
      </c>
    </row>
    <row r="209" spans="1:7" ht="12.75">
      <c r="A209" s="22" t="s">
        <v>775</v>
      </c>
      <c r="B209" s="23" t="s">
        <v>1111</v>
      </c>
      <c r="C209" s="24">
        <v>0</v>
      </c>
      <c r="D209" s="24">
        <v>0</v>
      </c>
      <c r="E209" s="24">
        <v>0</v>
      </c>
      <c r="F209" s="24">
        <v>0</v>
      </c>
      <c r="G209" s="24">
        <v>0</v>
      </c>
    </row>
    <row r="210" spans="1:7" ht="12.75">
      <c r="A210" s="22" t="s">
        <v>777</v>
      </c>
      <c r="B210" s="23" t="s">
        <v>1112</v>
      </c>
      <c r="C210" s="24">
        <v>0</v>
      </c>
      <c r="D210" s="24">
        <v>0</v>
      </c>
      <c r="E210" s="24">
        <v>0</v>
      </c>
      <c r="F210" s="24">
        <v>0</v>
      </c>
      <c r="G210" s="24">
        <v>0</v>
      </c>
    </row>
    <row r="211" spans="1:7" ht="12.75">
      <c r="A211" s="22" t="s">
        <v>779</v>
      </c>
      <c r="B211" s="23" t="s">
        <v>1113</v>
      </c>
      <c r="C211" s="24">
        <v>0</v>
      </c>
      <c r="D211" s="24">
        <v>0</v>
      </c>
      <c r="E211" s="24">
        <v>0</v>
      </c>
      <c r="F211" s="24">
        <v>0</v>
      </c>
      <c r="G211" s="24">
        <v>0</v>
      </c>
    </row>
    <row r="212" spans="1:7" ht="12.75">
      <c r="A212" s="22" t="s">
        <v>781</v>
      </c>
      <c r="B212" s="23" t="s">
        <v>1114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</row>
    <row r="213" spans="1:7" ht="12.75">
      <c r="A213" s="22" t="s">
        <v>783</v>
      </c>
      <c r="B213" s="23" t="s">
        <v>1115</v>
      </c>
      <c r="C213" s="24">
        <v>0</v>
      </c>
      <c r="D213" s="24">
        <v>0</v>
      </c>
      <c r="E213" s="24">
        <v>0</v>
      </c>
      <c r="F213" s="24">
        <v>0</v>
      </c>
      <c r="G213" s="24">
        <v>0</v>
      </c>
    </row>
    <row r="214" spans="1:7" ht="12.75">
      <c r="A214" s="22" t="s">
        <v>785</v>
      </c>
      <c r="B214" s="23" t="s">
        <v>1116</v>
      </c>
      <c r="C214" s="24">
        <v>0</v>
      </c>
      <c r="D214" s="24">
        <v>0</v>
      </c>
      <c r="E214" s="24">
        <v>0</v>
      </c>
      <c r="F214" s="24">
        <v>0</v>
      </c>
      <c r="G214" s="24">
        <v>0</v>
      </c>
    </row>
    <row r="215" spans="1:7" ht="12.75">
      <c r="A215" s="22" t="s">
        <v>787</v>
      </c>
      <c r="B215" s="23" t="s">
        <v>1117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</row>
    <row r="216" spans="1:7" ht="39">
      <c r="A216" s="22" t="s">
        <v>789</v>
      </c>
      <c r="B216" s="23" t="s">
        <v>1118</v>
      </c>
      <c r="C216" s="24">
        <v>0</v>
      </c>
      <c r="D216" s="24">
        <v>0</v>
      </c>
      <c r="E216" s="24">
        <v>0</v>
      </c>
      <c r="F216" s="24">
        <v>0</v>
      </c>
      <c r="G216" s="24">
        <v>0</v>
      </c>
    </row>
    <row r="217" spans="1:7" ht="12.75">
      <c r="A217" s="22" t="s">
        <v>791</v>
      </c>
      <c r="B217" s="23" t="s">
        <v>1119</v>
      </c>
      <c r="C217" s="24">
        <v>0</v>
      </c>
      <c r="D217" s="24">
        <v>0</v>
      </c>
      <c r="E217" s="24">
        <v>0</v>
      </c>
      <c r="F217" s="24">
        <v>0</v>
      </c>
      <c r="G217" s="24">
        <v>0</v>
      </c>
    </row>
    <row r="218" spans="1:7" ht="12.75">
      <c r="A218" s="25" t="s">
        <v>793</v>
      </c>
      <c r="B218" s="26" t="s">
        <v>1120</v>
      </c>
      <c r="C218" s="27">
        <v>3728</v>
      </c>
      <c r="D218" s="27">
        <v>4331</v>
      </c>
      <c r="E218" s="27">
        <v>2956</v>
      </c>
      <c r="F218" s="27">
        <v>0</v>
      </c>
      <c r="G218" s="27">
        <v>2353</v>
      </c>
    </row>
    <row r="219" spans="1:7" ht="12.75">
      <c r="A219" s="22" t="s">
        <v>795</v>
      </c>
      <c r="B219" s="23" t="s">
        <v>1121</v>
      </c>
      <c r="C219" s="24">
        <v>0</v>
      </c>
      <c r="D219" s="24">
        <v>0</v>
      </c>
      <c r="E219" s="24">
        <v>0</v>
      </c>
      <c r="F219" s="24">
        <v>0</v>
      </c>
      <c r="G219" s="24">
        <v>0</v>
      </c>
    </row>
    <row r="220" spans="1:7" ht="12.75">
      <c r="A220" s="22" t="s">
        <v>797</v>
      </c>
      <c r="B220" s="23" t="s">
        <v>1122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</row>
    <row r="221" spans="1:7" ht="12.75">
      <c r="A221" s="22" t="s">
        <v>799</v>
      </c>
      <c r="B221" s="23" t="s">
        <v>1123</v>
      </c>
      <c r="C221" s="24">
        <v>0</v>
      </c>
      <c r="D221" s="24">
        <v>0</v>
      </c>
      <c r="E221" s="24">
        <v>0</v>
      </c>
      <c r="F221" s="24">
        <v>0</v>
      </c>
      <c r="G221" s="24">
        <v>0</v>
      </c>
    </row>
    <row r="222" spans="1:7" ht="12.75">
      <c r="A222" s="22" t="s">
        <v>801</v>
      </c>
      <c r="B222" s="23" t="s">
        <v>1124</v>
      </c>
      <c r="C222" s="24">
        <v>0</v>
      </c>
      <c r="D222" s="24">
        <v>0</v>
      </c>
      <c r="E222" s="24">
        <v>0</v>
      </c>
      <c r="F222" s="24">
        <v>0</v>
      </c>
      <c r="G222" s="24">
        <v>0</v>
      </c>
    </row>
    <row r="223" spans="1:7" ht="12.75">
      <c r="A223" s="22" t="s">
        <v>803</v>
      </c>
      <c r="B223" s="23" t="s">
        <v>1125</v>
      </c>
      <c r="C223" s="24">
        <v>0</v>
      </c>
      <c r="D223" s="24">
        <v>0</v>
      </c>
      <c r="E223" s="24">
        <v>0</v>
      </c>
      <c r="F223" s="24">
        <v>0</v>
      </c>
      <c r="G223" s="24">
        <v>0</v>
      </c>
    </row>
    <row r="224" spans="1:7" ht="12.75">
      <c r="A224" s="22" t="s">
        <v>805</v>
      </c>
      <c r="B224" s="23" t="s">
        <v>1126</v>
      </c>
      <c r="C224" s="24">
        <v>0</v>
      </c>
      <c r="D224" s="24">
        <v>0</v>
      </c>
      <c r="E224" s="24">
        <v>0</v>
      </c>
      <c r="F224" s="24">
        <v>0</v>
      </c>
      <c r="G224" s="24">
        <v>0</v>
      </c>
    </row>
    <row r="225" spans="1:7" ht="12.75">
      <c r="A225" s="22" t="s">
        <v>807</v>
      </c>
      <c r="B225" s="23" t="s">
        <v>1127</v>
      </c>
      <c r="C225" s="24">
        <v>0</v>
      </c>
      <c r="D225" s="24">
        <v>0</v>
      </c>
      <c r="E225" s="24">
        <v>0</v>
      </c>
      <c r="F225" s="24">
        <v>0</v>
      </c>
      <c r="G225" s="24">
        <v>0</v>
      </c>
    </row>
    <row r="226" spans="1:7" ht="12.75">
      <c r="A226" s="22" t="s">
        <v>809</v>
      </c>
      <c r="B226" s="23" t="s">
        <v>1128</v>
      </c>
      <c r="C226" s="24">
        <v>0</v>
      </c>
      <c r="D226" s="24">
        <v>0</v>
      </c>
      <c r="E226" s="24">
        <v>0</v>
      </c>
      <c r="F226" s="24">
        <v>0</v>
      </c>
      <c r="G226" s="24">
        <v>0</v>
      </c>
    </row>
    <row r="227" spans="1:7" ht="12.75">
      <c r="A227" s="22" t="s">
        <v>811</v>
      </c>
      <c r="B227" s="23" t="s">
        <v>1129</v>
      </c>
      <c r="C227" s="24">
        <v>0</v>
      </c>
      <c r="D227" s="24">
        <v>0</v>
      </c>
      <c r="E227" s="24">
        <v>0</v>
      </c>
      <c r="F227" s="24">
        <v>0</v>
      </c>
      <c r="G227" s="24">
        <v>0</v>
      </c>
    </row>
    <row r="228" spans="1:7" ht="26.25">
      <c r="A228" s="22" t="s">
        <v>813</v>
      </c>
      <c r="B228" s="23" t="s">
        <v>1130</v>
      </c>
      <c r="C228" s="24">
        <v>0</v>
      </c>
      <c r="D228" s="24">
        <v>0</v>
      </c>
      <c r="E228" s="24">
        <v>0</v>
      </c>
      <c r="F228" s="24">
        <v>0</v>
      </c>
      <c r="G228" s="24">
        <v>0</v>
      </c>
    </row>
    <row r="229" spans="1:7" ht="12.75">
      <c r="A229" s="22" t="s">
        <v>815</v>
      </c>
      <c r="B229" s="23" t="s">
        <v>1131</v>
      </c>
      <c r="C229" s="24">
        <v>0</v>
      </c>
      <c r="D229" s="24">
        <v>0</v>
      </c>
      <c r="E229" s="24">
        <v>0</v>
      </c>
      <c r="F229" s="24">
        <v>0</v>
      </c>
      <c r="G229" s="24">
        <v>0</v>
      </c>
    </row>
    <row r="230" spans="1:7" ht="26.25">
      <c r="A230" s="22" t="s">
        <v>817</v>
      </c>
      <c r="B230" s="23" t="s">
        <v>1132</v>
      </c>
      <c r="C230" s="24">
        <v>0</v>
      </c>
      <c r="D230" s="24">
        <v>0</v>
      </c>
      <c r="E230" s="24">
        <v>0</v>
      </c>
      <c r="F230" s="24">
        <v>0</v>
      </c>
      <c r="G230" s="24">
        <v>0</v>
      </c>
    </row>
    <row r="231" spans="1:7" ht="26.25">
      <c r="A231" s="22" t="s">
        <v>819</v>
      </c>
      <c r="B231" s="23" t="s">
        <v>1133</v>
      </c>
      <c r="C231" s="24">
        <v>0</v>
      </c>
      <c r="D231" s="24">
        <v>0</v>
      </c>
      <c r="E231" s="24">
        <v>0</v>
      </c>
      <c r="F231" s="24">
        <v>0</v>
      </c>
      <c r="G231" s="24">
        <v>0</v>
      </c>
    </row>
    <row r="232" spans="1:7" ht="12.75">
      <c r="A232" s="22" t="s">
        <v>821</v>
      </c>
      <c r="B232" s="23" t="s">
        <v>1134</v>
      </c>
      <c r="C232" s="24">
        <v>0</v>
      </c>
      <c r="D232" s="24">
        <v>0</v>
      </c>
      <c r="E232" s="24">
        <v>0</v>
      </c>
      <c r="F232" s="24">
        <v>0</v>
      </c>
      <c r="G232" s="24">
        <v>0</v>
      </c>
    </row>
    <row r="233" spans="1:7" ht="12.75">
      <c r="A233" s="22" t="s">
        <v>823</v>
      </c>
      <c r="B233" s="23" t="s">
        <v>1135</v>
      </c>
      <c r="C233" s="24">
        <v>0</v>
      </c>
      <c r="D233" s="24">
        <v>0</v>
      </c>
      <c r="E233" s="24">
        <v>0</v>
      </c>
      <c r="F233" s="24">
        <v>0</v>
      </c>
      <c r="G233" s="24">
        <v>0</v>
      </c>
    </row>
    <row r="234" spans="1:7" ht="12.75">
      <c r="A234" s="22" t="s">
        <v>825</v>
      </c>
      <c r="B234" s="23" t="s">
        <v>1136</v>
      </c>
      <c r="C234" s="24">
        <v>0</v>
      </c>
      <c r="D234" s="24">
        <v>0</v>
      </c>
      <c r="E234" s="24">
        <v>0</v>
      </c>
      <c r="F234" s="24">
        <v>0</v>
      </c>
      <c r="G234" s="24">
        <v>0</v>
      </c>
    </row>
    <row r="235" spans="1:7" ht="12.75">
      <c r="A235" s="22" t="s">
        <v>827</v>
      </c>
      <c r="B235" s="23" t="s">
        <v>1137</v>
      </c>
      <c r="C235" s="24">
        <v>0</v>
      </c>
      <c r="D235" s="24">
        <v>0</v>
      </c>
      <c r="E235" s="24">
        <v>0</v>
      </c>
      <c r="F235" s="24">
        <v>0</v>
      </c>
      <c r="G235" s="24">
        <v>0</v>
      </c>
    </row>
    <row r="236" spans="1:7" ht="12.75">
      <c r="A236" s="22" t="s">
        <v>829</v>
      </c>
      <c r="B236" s="23" t="s">
        <v>1138</v>
      </c>
      <c r="C236" s="24">
        <v>0</v>
      </c>
      <c r="D236" s="24">
        <v>0</v>
      </c>
      <c r="E236" s="24">
        <v>0</v>
      </c>
      <c r="F236" s="24">
        <v>0</v>
      </c>
      <c r="G236" s="24">
        <v>0</v>
      </c>
    </row>
    <row r="237" spans="1:7" ht="12.75">
      <c r="A237" s="22" t="s">
        <v>831</v>
      </c>
      <c r="B237" s="23" t="s">
        <v>1139</v>
      </c>
      <c r="C237" s="24">
        <v>0</v>
      </c>
      <c r="D237" s="24">
        <v>0</v>
      </c>
      <c r="E237" s="24">
        <v>0</v>
      </c>
      <c r="F237" s="24">
        <v>0</v>
      </c>
      <c r="G237" s="24">
        <v>0</v>
      </c>
    </row>
    <row r="238" spans="1:7" ht="12.75">
      <c r="A238" s="22" t="s">
        <v>833</v>
      </c>
      <c r="B238" s="23" t="s">
        <v>1140</v>
      </c>
      <c r="C238" s="24">
        <v>0</v>
      </c>
      <c r="D238" s="24">
        <v>0</v>
      </c>
      <c r="E238" s="24">
        <v>0</v>
      </c>
      <c r="F238" s="24">
        <v>0</v>
      </c>
      <c r="G238" s="24">
        <v>0</v>
      </c>
    </row>
    <row r="239" spans="1:7" ht="12.75">
      <c r="A239" s="22" t="s">
        <v>835</v>
      </c>
      <c r="B239" s="23" t="s">
        <v>1141</v>
      </c>
      <c r="C239" s="24">
        <v>0</v>
      </c>
      <c r="D239" s="24">
        <v>0</v>
      </c>
      <c r="E239" s="24">
        <v>0</v>
      </c>
      <c r="F239" s="24">
        <v>0</v>
      </c>
      <c r="G239" s="24">
        <v>0</v>
      </c>
    </row>
    <row r="240" spans="1:7" ht="12.75">
      <c r="A240" s="22" t="s">
        <v>837</v>
      </c>
      <c r="B240" s="23" t="s">
        <v>1142</v>
      </c>
      <c r="C240" s="24">
        <v>0</v>
      </c>
      <c r="D240" s="24">
        <v>0</v>
      </c>
      <c r="E240" s="24">
        <v>0</v>
      </c>
      <c r="F240" s="24">
        <v>0</v>
      </c>
      <c r="G240" s="24">
        <v>0</v>
      </c>
    </row>
    <row r="241" spans="1:7" ht="12.75">
      <c r="A241" s="22" t="s">
        <v>839</v>
      </c>
      <c r="B241" s="23" t="s">
        <v>1143</v>
      </c>
      <c r="C241" s="24">
        <v>0</v>
      </c>
      <c r="D241" s="24">
        <v>0</v>
      </c>
      <c r="E241" s="24">
        <v>0</v>
      </c>
      <c r="F241" s="24">
        <v>0</v>
      </c>
      <c r="G241" s="24">
        <v>0</v>
      </c>
    </row>
    <row r="242" spans="1:7" ht="12.75">
      <c r="A242" s="22" t="s">
        <v>841</v>
      </c>
      <c r="B242" s="23" t="s">
        <v>1144</v>
      </c>
      <c r="C242" s="24">
        <v>0</v>
      </c>
      <c r="D242" s="24">
        <v>0</v>
      </c>
      <c r="E242" s="24">
        <v>0</v>
      </c>
      <c r="F242" s="24">
        <v>0</v>
      </c>
      <c r="G242" s="24">
        <v>0</v>
      </c>
    </row>
    <row r="243" spans="1:7" ht="12.75">
      <c r="A243" s="22" t="s">
        <v>843</v>
      </c>
      <c r="B243" s="23" t="s">
        <v>1145</v>
      </c>
      <c r="C243" s="24">
        <v>0</v>
      </c>
      <c r="D243" s="24">
        <v>0</v>
      </c>
      <c r="E243" s="24">
        <v>0</v>
      </c>
      <c r="F243" s="24">
        <v>0</v>
      </c>
      <c r="G243" s="24">
        <v>0</v>
      </c>
    </row>
    <row r="244" spans="1:7" ht="12.75">
      <c r="A244" s="22" t="s">
        <v>845</v>
      </c>
      <c r="B244" s="23" t="s">
        <v>1146</v>
      </c>
      <c r="C244" s="24">
        <v>0</v>
      </c>
      <c r="D244" s="24">
        <v>0</v>
      </c>
      <c r="E244" s="24">
        <v>0</v>
      </c>
      <c r="F244" s="24">
        <v>0</v>
      </c>
      <c r="G244" s="24">
        <v>0</v>
      </c>
    </row>
    <row r="245" spans="1:7" ht="12.75">
      <c r="A245" s="22" t="s">
        <v>847</v>
      </c>
      <c r="B245" s="23" t="s">
        <v>1147</v>
      </c>
      <c r="C245" s="24">
        <v>0</v>
      </c>
      <c r="D245" s="24">
        <v>0</v>
      </c>
      <c r="E245" s="24">
        <v>0</v>
      </c>
      <c r="F245" s="24">
        <v>0</v>
      </c>
      <c r="G245" s="24">
        <v>0</v>
      </c>
    </row>
    <row r="246" spans="1:7" ht="12.75">
      <c r="A246" s="22" t="s">
        <v>849</v>
      </c>
      <c r="B246" s="23" t="s">
        <v>1148</v>
      </c>
      <c r="C246" s="24">
        <v>0</v>
      </c>
      <c r="D246" s="24">
        <v>0</v>
      </c>
      <c r="E246" s="24">
        <v>0</v>
      </c>
      <c r="F246" s="24">
        <v>0</v>
      </c>
      <c r="G246" s="24">
        <v>0</v>
      </c>
    </row>
    <row r="247" spans="1:7" ht="12.75">
      <c r="A247" s="22" t="s">
        <v>851</v>
      </c>
      <c r="B247" s="23" t="s">
        <v>1149</v>
      </c>
      <c r="C247" s="24">
        <v>0</v>
      </c>
      <c r="D247" s="24">
        <v>0</v>
      </c>
      <c r="E247" s="24">
        <v>0</v>
      </c>
      <c r="F247" s="24">
        <v>0</v>
      </c>
      <c r="G247" s="24">
        <v>0</v>
      </c>
    </row>
    <row r="248" spans="1:7" ht="12.75">
      <c r="A248" s="22" t="s">
        <v>853</v>
      </c>
      <c r="B248" s="23" t="s">
        <v>1150</v>
      </c>
      <c r="C248" s="24">
        <v>0</v>
      </c>
      <c r="D248" s="24">
        <v>0</v>
      </c>
      <c r="E248" s="24">
        <v>0</v>
      </c>
      <c r="F248" s="24">
        <v>0</v>
      </c>
      <c r="G248" s="24">
        <v>0</v>
      </c>
    </row>
    <row r="249" spans="1:7" ht="12.75">
      <c r="A249" s="22" t="s">
        <v>855</v>
      </c>
      <c r="B249" s="23" t="s">
        <v>1151</v>
      </c>
      <c r="C249" s="24">
        <v>0</v>
      </c>
      <c r="D249" s="24">
        <v>0</v>
      </c>
      <c r="E249" s="24">
        <v>0</v>
      </c>
      <c r="F249" s="24">
        <v>0</v>
      </c>
      <c r="G249" s="24">
        <v>0</v>
      </c>
    </row>
    <row r="250" spans="1:7" ht="12.75">
      <c r="A250" s="22" t="s">
        <v>857</v>
      </c>
      <c r="B250" s="23" t="s">
        <v>1152</v>
      </c>
      <c r="C250" s="24">
        <v>0</v>
      </c>
      <c r="D250" s="24">
        <v>0</v>
      </c>
      <c r="E250" s="24">
        <v>0</v>
      </c>
      <c r="F250" s="24">
        <v>0</v>
      </c>
      <c r="G250" s="24">
        <v>0</v>
      </c>
    </row>
    <row r="251" spans="1:7" ht="12.75">
      <c r="A251" s="22" t="s">
        <v>859</v>
      </c>
      <c r="B251" s="23" t="s">
        <v>1153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</row>
    <row r="252" spans="1:7" ht="12.75">
      <c r="A252" s="22" t="s">
        <v>861</v>
      </c>
      <c r="B252" s="23" t="s">
        <v>1154</v>
      </c>
      <c r="C252" s="24">
        <v>0</v>
      </c>
      <c r="D252" s="24">
        <v>0</v>
      </c>
      <c r="E252" s="24">
        <v>0</v>
      </c>
      <c r="F252" s="24">
        <v>0</v>
      </c>
      <c r="G252" s="24">
        <v>0</v>
      </c>
    </row>
    <row r="253" spans="1:7" ht="12.75">
      <c r="A253" s="22" t="s">
        <v>863</v>
      </c>
      <c r="B253" s="23" t="s">
        <v>1155</v>
      </c>
      <c r="C253" s="24">
        <v>0</v>
      </c>
      <c r="D253" s="24">
        <v>0</v>
      </c>
      <c r="E253" s="24">
        <v>0</v>
      </c>
      <c r="F253" s="24">
        <v>0</v>
      </c>
      <c r="G253" s="24">
        <v>0</v>
      </c>
    </row>
    <row r="254" spans="1:7" ht="26.25">
      <c r="A254" s="22" t="s">
        <v>865</v>
      </c>
      <c r="B254" s="23" t="s">
        <v>1156</v>
      </c>
      <c r="C254" s="24">
        <v>0</v>
      </c>
      <c r="D254" s="24">
        <v>0</v>
      </c>
      <c r="E254" s="24">
        <v>0</v>
      </c>
      <c r="F254" s="24">
        <v>0</v>
      </c>
      <c r="G254" s="24">
        <v>0</v>
      </c>
    </row>
    <row r="255" spans="1:7" ht="12.75">
      <c r="A255" s="22" t="s">
        <v>867</v>
      </c>
      <c r="B255" s="23" t="s">
        <v>1157</v>
      </c>
      <c r="C255" s="24">
        <v>0</v>
      </c>
      <c r="D255" s="24">
        <v>0</v>
      </c>
      <c r="E255" s="24">
        <v>0</v>
      </c>
      <c r="F255" s="24">
        <v>0</v>
      </c>
      <c r="G255" s="24">
        <v>0</v>
      </c>
    </row>
    <row r="256" spans="1:7" ht="26.25">
      <c r="A256" s="22" t="s">
        <v>869</v>
      </c>
      <c r="B256" s="23" t="s">
        <v>1158</v>
      </c>
      <c r="C256" s="24">
        <v>0</v>
      </c>
      <c r="D256" s="24">
        <v>0</v>
      </c>
      <c r="E256" s="24">
        <v>0</v>
      </c>
      <c r="F256" s="24">
        <v>0</v>
      </c>
      <c r="G256" s="24">
        <v>0</v>
      </c>
    </row>
    <row r="257" spans="1:7" ht="26.25">
      <c r="A257" s="22" t="s">
        <v>871</v>
      </c>
      <c r="B257" s="23" t="s">
        <v>1159</v>
      </c>
      <c r="C257" s="24">
        <v>0</v>
      </c>
      <c r="D257" s="24">
        <v>0</v>
      </c>
      <c r="E257" s="24">
        <v>0</v>
      </c>
      <c r="F257" s="24">
        <v>0</v>
      </c>
      <c r="G257" s="24">
        <v>0</v>
      </c>
    </row>
    <row r="258" spans="1:7" ht="12.75">
      <c r="A258" s="22" t="s">
        <v>873</v>
      </c>
      <c r="B258" s="23" t="s">
        <v>1160</v>
      </c>
      <c r="C258" s="24">
        <v>0</v>
      </c>
      <c r="D258" s="24">
        <v>0</v>
      </c>
      <c r="E258" s="24">
        <v>0</v>
      </c>
      <c r="F258" s="24">
        <v>0</v>
      </c>
      <c r="G258" s="24">
        <v>0</v>
      </c>
    </row>
    <row r="259" spans="1:7" ht="12.75">
      <c r="A259" s="22" t="s">
        <v>875</v>
      </c>
      <c r="B259" s="23" t="s">
        <v>1161</v>
      </c>
      <c r="C259" s="24">
        <v>0</v>
      </c>
      <c r="D259" s="24">
        <v>0</v>
      </c>
      <c r="E259" s="24">
        <v>0</v>
      </c>
      <c r="F259" s="24">
        <v>0</v>
      </c>
      <c r="G259" s="24">
        <v>0</v>
      </c>
    </row>
    <row r="260" spans="1:7" ht="12.75">
      <c r="A260" s="22" t="s">
        <v>877</v>
      </c>
      <c r="B260" s="23" t="s">
        <v>1162</v>
      </c>
      <c r="C260" s="24">
        <v>0</v>
      </c>
      <c r="D260" s="24">
        <v>0</v>
      </c>
      <c r="E260" s="24">
        <v>0</v>
      </c>
      <c r="F260" s="24">
        <v>0</v>
      </c>
      <c r="G260" s="24">
        <v>0</v>
      </c>
    </row>
    <row r="261" spans="1:7" ht="12.75">
      <c r="A261" s="22" t="s">
        <v>879</v>
      </c>
      <c r="B261" s="23" t="s">
        <v>1163</v>
      </c>
      <c r="C261" s="24">
        <v>0</v>
      </c>
      <c r="D261" s="24">
        <v>0</v>
      </c>
      <c r="E261" s="24">
        <v>0</v>
      </c>
      <c r="F261" s="24">
        <v>0</v>
      </c>
      <c r="G261" s="24">
        <v>0</v>
      </c>
    </row>
    <row r="262" spans="1:7" ht="12.75">
      <c r="A262" s="22" t="s">
        <v>881</v>
      </c>
      <c r="B262" s="23" t="s">
        <v>1164</v>
      </c>
      <c r="C262" s="24">
        <v>0</v>
      </c>
      <c r="D262" s="24">
        <v>0</v>
      </c>
      <c r="E262" s="24">
        <v>0</v>
      </c>
      <c r="F262" s="24">
        <v>0</v>
      </c>
      <c r="G262" s="24">
        <v>0</v>
      </c>
    </row>
    <row r="263" spans="1:7" ht="12.75">
      <c r="A263" s="22" t="s">
        <v>883</v>
      </c>
      <c r="B263" s="23" t="s">
        <v>1165</v>
      </c>
      <c r="C263" s="24">
        <v>0</v>
      </c>
      <c r="D263" s="24">
        <v>0</v>
      </c>
      <c r="E263" s="24">
        <v>0</v>
      </c>
      <c r="F263" s="24">
        <v>0</v>
      </c>
      <c r="G263" s="24">
        <v>0</v>
      </c>
    </row>
    <row r="264" spans="1:7" ht="12.75">
      <c r="A264" s="22" t="s">
        <v>885</v>
      </c>
      <c r="B264" s="23" t="s">
        <v>1166</v>
      </c>
      <c r="C264" s="24">
        <v>0</v>
      </c>
      <c r="D264" s="24">
        <v>0</v>
      </c>
      <c r="E264" s="24">
        <v>0</v>
      </c>
      <c r="F264" s="24">
        <v>0</v>
      </c>
      <c r="G264" s="24">
        <v>0</v>
      </c>
    </row>
    <row r="265" spans="1:7" ht="12.75">
      <c r="A265" s="22" t="s">
        <v>887</v>
      </c>
      <c r="B265" s="23" t="s">
        <v>1167</v>
      </c>
      <c r="C265" s="24">
        <v>0</v>
      </c>
      <c r="D265" s="24">
        <v>0</v>
      </c>
      <c r="E265" s="24">
        <v>0</v>
      </c>
      <c r="F265" s="24">
        <v>0</v>
      </c>
      <c r="G265" s="24">
        <v>0</v>
      </c>
    </row>
    <row r="266" spans="1:7" ht="12.75">
      <c r="A266" s="22" t="s">
        <v>889</v>
      </c>
      <c r="B266" s="23" t="s">
        <v>1168</v>
      </c>
      <c r="C266" s="24">
        <v>0</v>
      </c>
      <c r="D266" s="24">
        <v>0</v>
      </c>
      <c r="E266" s="24">
        <v>0</v>
      </c>
      <c r="F266" s="24">
        <v>0</v>
      </c>
      <c r="G266" s="24">
        <v>0</v>
      </c>
    </row>
    <row r="267" spans="1:7" ht="12.75">
      <c r="A267" s="22" t="s">
        <v>891</v>
      </c>
      <c r="B267" s="23" t="s">
        <v>1169</v>
      </c>
      <c r="C267" s="24">
        <v>0</v>
      </c>
      <c r="D267" s="24">
        <v>0</v>
      </c>
      <c r="E267" s="24">
        <v>0</v>
      </c>
      <c r="F267" s="24">
        <v>0</v>
      </c>
      <c r="G267" s="24">
        <v>0</v>
      </c>
    </row>
    <row r="268" spans="1:7" ht="12.75">
      <c r="A268" s="22" t="s">
        <v>893</v>
      </c>
      <c r="B268" s="23" t="s">
        <v>1170</v>
      </c>
      <c r="C268" s="24">
        <v>0</v>
      </c>
      <c r="D268" s="24">
        <v>0</v>
      </c>
      <c r="E268" s="24">
        <v>0</v>
      </c>
      <c r="F268" s="24">
        <v>0</v>
      </c>
      <c r="G268" s="24">
        <v>0</v>
      </c>
    </row>
    <row r="269" spans="1:7" ht="12.75">
      <c r="A269" s="22" t="s">
        <v>895</v>
      </c>
      <c r="B269" s="23" t="s">
        <v>1171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</row>
    <row r="270" spans="1:7" ht="12.75">
      <c r="A270" s="22" t="s">
        <v>897</v>
      </c>
      <c r="B270" s="23" t="s">
        <v>1172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</row>
    <row r="271" spans="1:7" ht="12.75">
      <c r="A271" s="22" t="s">
        <v>899</v>
      </c>
      <c r="B271" s="23" t="s">
        <v>1173</v>
      </c>
      <c r="C271" s="24">
        <v>0</v>
      </c>
      <c r="D271" s="24">
        <v>0</v>
      </c>
      <c r="E271" s="24">
        <v>0</v>
      </c>
      <c r="F271" s="24">
        <v>0</v>
      </c>
      <c r="G271" s="24">
        <v>0</v>
      </c>
    </row>
    <row r="272" spans="1:7" ht="12.75">
      <c r="A272" s="22" t="s">
        <v>901</v>
      </c>
      <c r="B272" s="23" t="s">
        <v>1174</v>
      </c>
      <c r="C272" s="24">
        <v>0</v>
      </c>
      <c r="D272" s="24">
        <v>0</v>
      </c>
      <c r="E272" s="24">
        <v>0</v>
      </c>
      <c r="F272" s="24">
        <v>0</v>
      </c>
      <c r="G272" s="24">
        <v>0</v>
      </c>
    </row>
    <row r="273" spans="1:7" ht="12.75">
      <c r="A273" s="22" t="s">
        <v>903</v>
      </c>
      <c r="B273" s="23" t="s">
        <v>1175</v>
      </c>
      <c r="C273" s="24">
        <v>0</v>
      </c>
      <c r="D273" s="24">
        <v>0</v>
      </c>
      <c r="E273" s="24">
        <v>0</v>
      </c>
      <c r="F273" s="24">
        <v>0</v>
      </c>
      <c r="G273" s="24">
        <v>0</v>
      </c>
    </row>
    <row r="274" spans="1:7" ht="12.75">
      <c r="A274" s="22" t="s">
        <v>905</v>
      </c>
      <c r="B274" s="23" t="s">
        <v>1176</v>
      </c>
      <c r="C274" s="24">
        <v>0</v>
      </c>
      <c r="D274" s="24">
        <v>0</v>
      </c>
      <c r="E274" s="24">
        <v>0</v>
      </c>
      <c r="F274" s="24">
        <v>0</v>
      </c>
      <c r="G274" s="24">
        <v>0</v>
      </c>
    </row>
    <row r="275" spans="1:7" ht="12.75">
      <c r="A275" s="22" t="s">
        <v>907</v>
      </c>
      <c r="B275" s="23" t="s">
        <v>1177</v>
      </c>
      <c r="C275" s="24">
        <v>0</v>
      </c>
      <c r="D275" s="24">
        <v>0</v>
      </c>
      <c r="E275" s="24">
        <v>0</v>
      </c>
      <c r="F275" s="24">
        <v>0</v>
      </c>
      <c r="G275" s="24">
        <v>0</v>
      </c>
    </row>
    <row r="276" spans="1:7" ht="12.75">
      <c r="A276" s="22" t="s">
        <v>909</v>
      </c>
      <c r="B276" s="23" t="s">
        <v>1178</v>
      </c>
      <c r="C276" s="24">
        <v>0</v>
      </c>
      <c r="D276" s="24">
        <v>0</v>
      </c>
      <c r="E276" s="24">
        <v>0</v>
      </c>
      <c r="F276" s="24">
        <v>0</v>
      </c>
      <c r="G276" s="24">
        <v>0</v>
      </c>
    </row>
    <row r="277" spans="1:7" ht="12.75">
      <c r="A277" s="22" t="s">
        <v>911</v>
      </c>
      <c r="B277" s="23" t="s">
        <v>1179</v>
      </c>
      <c r="C277" s="24">
        <v>0</v>
      </c>
      <c r="D277" s="24">
        <v>0</v>
      </c>
      <c r="E277" s="24">
        <v>0</v>
      </c>
      <c r="F277" s="24">
        <v>0</v>
      </c>
      <c r="G277" s="24">
        <v>0</v>
      </c>
    </row>
    <row r="278" spans="1:7" ht="12.75">
      <c r="A278" s="22" t="s">
        <v>913</v>
      </c>
      <c r="B278" s="23" t="s">
        <v>1180</v>
      </c>
      <c r="C278" s="24">
        <v>0</v>
      </c>
      <c r="D278" s="24">
        <v>0</v>
      </c>
      <c r="E278" s="24">
        <v>0</v>
      </c>
      <c r="F278" s="24">
        <v>0</v>
      </c>
      <c r="G278" s="24">
        <v>0</v>
      </c>
    </row>
    <row r="279" spans="1:7" ht="12.75">
      <c r="A279" s="22" t="s">
        <v>915</v>
      </c>
      <c r="B279" s="23" t="s">
        <v>1181</v>
      </c>
      <c r="C279" s="24">
        <v>0</v>
      </c>
      <c r="D279" s="24">
        <v>0</v>
      </c>
      <c r="E279" s="24">
        <v>0</v>
      </c>
      <c r="F279" s="24">
        <v>0</v>
      </c>
      <c r="G279" s="24">
        <v>0</v>
      </c>
    </row>
    <row r="280" spans="1:7" ht="12.75">
      <c r="A280" s="22" t="s">
        <v>917</v>
      </c>
      <c r="B280" s="23" t="s">
        <v>1182</v>
      </c>
      <c r="C280" s="24">
        <v>42180</v>
      </c>
      <c r="D280" s="24">
        <v>46357</v>
      </c>
      <c r="E280" s="24">
        <v>33942</v>
      </c>
      <c r="F280" s="24">
        <v>0</v>
      </c>
      <c r="G280" s="24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259" t="s">
        <v>1183</v>
      </c>
      <c r="B1" s="260"/>
      <c r="C1" s="260"/>
      <c r="D1" s="260"/>
      <c r="E1" s="260"/>
      <c r="F1" s="260"/>
      <c r="G1" s="260"/>
      <c r="H1" s="260"/>
      <c r="I1" s="260"/>
    </row>
    <row r="2" spans="1:9" ht="105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484</v>
      </c>
      <c r="F2" s="21" t="s">
        <v>485</v>
      </c>
      <c r="G2" s="21" t="s">
        <v>486</v>
      </c>
      <c r="H2" s="21" t="s">
        <v>487</v>
      </c>
      <c r="I2" s="21" t="s">
        <v>78</v>
      </c>
    </row>
    <row r="3" spans="1:9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  <c r="H3" s="21">
        <v>9</v>
      </c>
      <c r="I3" s="21">
        <v>10</v>
      </c>
    </row>
    <row r="4" spans="1:9" ht="12.75">
      <c r="A4" s="22" t="s">
        <v>73</v>
      </c>
      <c r="B4" s="23" t="s">
        <v>1184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</row>
    <row r="5" spans="1:9" ht="12.75">
      <c r="A5" s="22" t="s">
        <v>74</v>
      </c>
      <c r="B5" s="23" t="s">
        <v>1185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</row>
    <row r="6" spans="1:9" ht="12.75">
      <c r="A6" s="22" t="s">
        <v>75</v>
      </c>
      <c r="B6" s="23" t="s">
        <v>1186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</row>
    <row r="7" spans="1:9" ht="12.75">
      <c r="A7" s="22" t="s">
        <v>76</v>
      </c>
      <c r="B7" s="23" t="s">
        <v>1187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ht="12.75">
      <c r="A8" s="22" t="s">
        <v>79</v>
      </c>
      <c r="B8" s="23" t="s">
        <v>1188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</row>
    <row r="9" spans="1:9" ht="12.75">
      <c r="A9" s="22" t="s">
        <v>80</v>
      </c>
      <c r="B9" s="23" t="s">
        <v>1189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</row>
    <row r="10" spans="1:9" ht="12.75">
      <c r="A10" s="22" t="s">
        <v>81</v>
      </c>
      <c r="B10" s="23" t="s">
        <v>1190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</row>
    <row r="11" spans="1:9" ht="12.75">
      <c r="A11" s="22" t="s">
        <v>82</v>
      </c>
      <c r="B11" s="23" t="s">
        <v>1191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ht="12.75">
      <c r="A12" s="22" t="s">
        <v>83</v>
      </c>
      <c r="B12" s="23" t="s">
        <v>1192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2.75">
      <c r="A13" s="22" t="s">
        <v>84</v>
      </c>
      <c r="B13" s="23" t="s">
        <v>1193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ht="12.75">
      <c r="A14" s="22" t="s">
        <v>85</v>
      </c>
      <c r="B14" s="23" t="s">
        <v>1194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</row>
    <row r="15" spans="1:9" ht="12.75">
      <c r="A15" s="22" t="s">
        <v>86</v>
      </c>
      <c r="B15" s="23" t="s">
        <v>1195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</row>
    <row r="16" spans="1:9" ht="12.75">
      <c r="A16" s="22" t="s">
        <v>87</v>
      </c>
      <c r="B16" s="23" t="s">
        <v>1196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</row>
    <row r="17" spans="1:9" ht="12.75">
      <c r="A17" s="22" t="s">
        <v>88</v>
      </c>
      <c r="B17" s="23" t="s">
        <v>1197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12.75">
      <c r="A18" s="22" t="s">
        <v>89</v>
      </c>
      <c r="B18" s="23" t="s">
        <v>1198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</row>
    <row r="19" spans="1:9" ht="12.75">
      <c r="A19" s="22" t="s">
        <v>90</v>
      </c>
      <c r="B19" s="23" t="s">
        <v>1199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</row>
    <row r="20" spans="1:9" ht="12.75">
      <c r="A20" s="22" t="s">
        <v>72</v>
      </c>
      <c r="B20" s="23" t="s">
        <v>1200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</row>
    <row r="21" spans="1:9" ht="12.75">
      <c r="A21" s="22" t="s">
        <v>91</v>
      </c>
      <c r="B21" s="23" t="s">
        <v>1201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</row>
    <row r="22" spans="1:9" ht="12.75">
      <c r="A22" s="22" t="s">
        <v>92</v>
      </c>
      <c r="B22" s="23" t="s">
        <v>1202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ht="12.75">
      <c r="A23" s="22" t="s">
        <v>93</v>
      </c>
      <c r="B23" s="23" t="s">
        <v>1203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ht="12.75">
      <c r="A24" s="22" t="s">
        <v>94</v>
      </c>
      <c r="B24" s="23" t="s">
        <v>1204</v>
      </c>
      <c r="C24" s="24">
        <v>0</v>
      </c>
      <c r="D24" s="24">
        <v>727</v>
      </c>
      <c r="E24" s="24">
        <v>0</v>
      </c>
      <c r="F24" s="24">
        <v>727</v>
      </c>
      <c r="G24" s="24">
        <v>0</v>
      </c>
      <c r="H24" s="24">
        <v>0</v>
      </c>
      <c r="I24" s="24">
        <v>727</v>
      </c>
    </row>
    <row r="25" spans="1:9" ht="12.75">
      <c r="A25" s="22" t="s">
        <v>95</v>
      </c>
      <c r="B25" s="23" t="s">
        <v>1205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ht="12.75">
      <c r="A26" s="22" t="s">
        <v>96</v>
      </c>
      <c r="B26" s="23" t="s">
        <v>1206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ht="12.75">
      <c r="A27" s="22" t="s">
        <v>97</v>
      </c>
      <c r="B27" s="23" t="s">
        <v>1207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ht="12.75">
      <c r="A28" s="22" t="s">
        <v>98</v>
      </c>
      <c r="B28" s="23" t="s">
        <v>1208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ht="12.75">
      <c r="A29" s="22" t="s">
        <v>99</v>
      </c>
      <c r="B29" s="23" t="s">
        <v>1209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ht="12.75">
      <c r="A30" s="22" t="s">
        <v>100</v>
      </c>
      <c r="B30" s="23" t="s">
        <v>1210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ht="12.75">
      <c r="A31" s="22" t="s">
        <v>101</v>
      </c>
      <c r="B31" s="23" t="s">
        <v>1211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ht="12.75">
      <c r="A32" s="22" t="s">
        <v>102</v>
      </c>
      <c r="B32" s="23" t="s">
        <v>1212</v>
      </c>
      <c r="C32" s="24">
        <v>0</v>
      </c>
      <c r="D32" s="24">
        <v>727</v>
      </c>
      <c r="E32" s="24">
        <v>0</v>
      </c>
      <c r="F32" s="24">
        <v>727</v>
      </c>
      <c r="G32" s="24">
        <v>0</v>
      </c>
      <c r="H32" s="24">
        <v>0</v>
      </c>
      <c r="I32" s="24">
        <v>727</v>
      </c>
    </row>
    <row r="33" spans="1:9" ht="12.75">
      <c r="A33" s="22" t="s">
        <v>103</v>
      </c>
      <c r="B33" s="23" t="s">
        <v>1213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</row>
    <row r="34" spans="1:9" ht="12.75">
      <c r="A34" s="22" t="s">
        <v>104</v>
      </c>
      <c r="B34" s="23" t="s">
        <v>1214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</row>
    <row r="35" spans="1:9" ht="12.75">
      <c r="A35" s="22" t="s">
        <v>105</v>
      </c>
      <c r="B35" s="23" t="s">
        <v>1215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</row>
    <row r="36" spans="1:9" ht="12.75">
      <c r="A36" s="22" t="s">
        <v>106</v>
      </c>
      <c r="B36" s="23" t="s">
        <v>1216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</row>
    <row r="37" spans="1:9" ht="12.75">
      <c r="A37" s="22" t="s">
        <v>107</v>
      </c>
      <c r="B37" s="23" t="s">
        <v>1217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</row>
    <row r="38" spans="1:9" ht="12.75">
      <c r="A38" s="22" t="s">
        <v>108</v>
      </c>
      <c r="B38" s="23" t="s">
        <v>1218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</row>
    <row r="39" spans="1:9" ht="12.75">
      <c r="A39" s="22" t="s">
        <v>109</v>
      </c>
      <c r="B39" s="23" t="s">
        <v>1219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</row>
    <row r="40" spans="1:9" ht="12.75">
      <c r="A40" s="22" t="s">
        <v>110</v>
      </c>
      <c r="B40" s="23" t="s">
        <v>1220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</row>
    <row r="41" spans="1:9" ht="12.75">
      <c r="A41" s="22" t="s">
        <v>111</v>
      </c>
      <c r="B41" s="23" t="s">
        <v>1221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</row>
    <row r="42" spans="1:9" ht="12.75">
      <c r="A42" s="22" t="s">
        <v>112</v>
      </c>
      <c r="B42" s="23" t="s">
        <v>1222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</row>
    <row r="43" spans="1:9" ht="12.75">
      <c r="A43" s="22" t="s">
        <v>113</v>
      </c>
      <c r="B43" s="23" t="s">
        <v>1223</v>
      </c>
      <c r="C43" s="24">
        <v>0</v>
      </c>
      <c r="D43" s="24">
        <v>727</v>
      </c>
      <c r="E43" s="24">
        <v>0</v>
      </c>
      <c r="F43" s="24">
        <v>727</v>
      </c>
      <c r="G43" s="24">
        <v>0</v>
      </c>
      <c r="H43" s="24">
        <v>0</v>
      </c>
      <c r="I43" s="24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259" t="s">
        <v>1224</v>
      </c>
      <c r="B1" s="260"/>
      <c r="C1" s="260"/>
      <c r="D1" s="260"/>
      <c r="E1" s="260"/>
      <c r="F1" s="260"/>
      <c r="G1" s="260"/>
    </row>
    <row r="2" spans="1:7" ht="60">
      <c r="A2" s="21" t="s">
        <v>481</v>
      </c>
      <c r="B2" s="21" t="s">
        <v>77</v>
      </c>
      <c r="C2" s="21" t="s">
        <v>482</v>
      </c>
      <c r="D2" s="21" t="s">
        <v>483</v>
      </c>
      <c r="E2" s="21" t="s">
        <v>1225</v>
      </c>
      <c r="F2" s="21" t="s">
        <v>923</v>
      </c>
      <c r="G2" s="21" t="s">
        <v>78</v>
      </c>
    </row>
    <row r="3" spans="1:7" ht="15">
      <c r="A3" s="21">
        <v>2</v>
      </c>
      <c r="B3" s="21">
        <v>3</v>
      </c>
      <c r="C3" s="21">
        <v>4</v>
      </c>
      <c r="D3" s="21">
        <v>5</v>
      </c>
      <c r="E3" s="21">
        <v>6</v>
      </c>
      <c r="F3" s="21">
        <v>7</v>
      </c>
      <c r="G3" s="21">
        <v>8</v>
      </c>
    </row>
    <row r="4" spans="1:7" ht="12.75">
      <c r="A4" s="22" t="s">
        <v>73</v>
      </c>
      <c r="B4" s="23" t="s">
        <v>1226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</row>
    <row r="5" spans="1:7" ht="12.75">
      <c r="A5" s="22" t="s">
        <v>74</v>
      </c>
      <c r="B5" s="23" t="s">
        <v>1227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</row>
    <row r="6" spans="1:7" ht="12.75">
      <c r="A6" s="22" t="s">
        <v>75</v>
      </c>
      <c r="B6" s="23" t="s">
        <v>1228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</row>
    <row r="7" spans="1:7" ht="12.75">
      <c r="A7" s="22" t="s">
        <v>76</v>
      </c>
      <c r="B7" s="23" t="s">
        <v>1229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</row>
    <row r="8" spans="1:7" ht="12.75">
      <c r="A8" s="22" t="s">
        <v>79</v>
      </c>
      <c r="B8" s="23" t="s">
        <v>1230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</row>
    <row r="9" spans="1:7" ht="12.75">
      <c r="A9" s="22" t="s">
        <v>80</v>
      </c>
      <c r="B9" s="23" t="s">
        <v>1231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</row>
    <row r="10" spans="1:7" ht="12.75">
      <c r="A10" s="22" t="s">
        <v>81</v>
      </c>
      <c r="B10" s="23" t="s">
        <v>1232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</row>
    <row r="11" spans="1:7" ht="12.75">
      <c r="A11" s="22" t="s">
        <v>82</v>
      </c>
      <c r="B11" s="23" t="s">
        <v>1233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</row>
    <row r="12" spans="1:7" ht="12.75">
      <c r="A12" s="22" t="s">
        <v>83</v>
      </c>
      <c r="B12" s="23" t="s">
        <v>1234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12.75">
      <c r="A13" s="22" t="s">
        <v>84</v>
      </c>
      <c r="B13" s="23" t="s">
        <v>1235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2.75">
      <c r="A14" s="22" t="s">
        <v>85</v>
      </c>
      <c r="B14" s="23" t="s">
        <v>1236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2.75">
      <c r="A15" s="22" t="s">
        <v>86</v>
      </c>
      <c r="B15" s="23" t="s">
        <v>1237</v>
      </c>
      <c r="C15" s="24">
        <v>4429</v>
      </c>
      <c r="D15" s="24">
        <v>4429</v>
      </c>
      <c r="E15" s="24">
        <v>4429</v>
      </c>
      <c r="F15" s="24">
        <v>0</v>
      </c>
      <c r="G15" s="24">
        <v>4429</v>
      </c>
    </row>
    <row r="16" spans="1:7" ht="12.75">
      <c r="A16" s="22" t="s">
        <v>87</v>
      </c>
      <c r="B16" s="23" t="s">
        <v>1238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2.75">
      <c r="A17" s="22" t="s">
        <v>88</v>
      </c>
      <c r="B17" s="23" t="s">
        <v>1239</v>
      </c>
      <c r="C17" s="24">
        <v>4429</v>
      </c>
      <c r="D17" s="24">
        <v>4429</v>
      </c>
      <c r="E17" s="24">
        <v>4429</v>
      </c>
      <c r="F17" s="24">
        <v>0</v>
      </c>
      <c r="G17" s="24">
        <v>4429</v>
      </c>
    </row>
    <row r="18" spans="1:7" ht="12.75">
      <c r="A18" s="22" t="s">
        <v>89</v>
      </c>
      <c r="B18" s="23" t="s">
        <v>1240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ht="12.75">
      <c r="A19" s="22" t="s">
        <v>90</v>
      </c>
      <c r="B19" s="23" t="s">
        <v>1241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ht="12.75">
      <c r="A20" s="22" t="s">
        <v>72</v>
      </c>
      <c r="B20" s="23" t="s">
        <v>1242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7" ht="12.75">
      <c r="A21" s="22" t="s">
        <v>91</v>
      </c>
      <c r="B21" s="23" t="s">
        <v>1243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7" ht="12.75">
      <c r="A22" s="22" t="s">
        <v>92</v>
      </c>
      <c r="B22" s="23" t="s">
        <v>1244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ht="12.75">
      <c r="A23" s="22" t="s">
        <v>93</v>
      </c>
      <c r="B23" s="23" t="s">
        <v>1245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ht="12.75">
      <c r="A24" s="22" t="s">
        <v>94</v>
      </c>
      <c r="B24" s="23" t="s">
        <v>1246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ht="12.75">
      <c r="A25" s="22" t="s">
        <v>95</v>
      </c>
      <c r="B25" s="23" t="s">
        <v>1247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ht="12.75">
      <c r="A26" s="22" t="s">
        <v>96</v>
      </c>
      <c r="B26" s="23" t="s">
        <v>1248</v>
      </c>
      <c r="C26" s="24">
        <v>4429</v>
      </c>
      <c r="D26" s="24">
        <v>4429</v>
      </c>
      <c r="E26" s="24">
        <v>4429</v>
      </c>
      <c r="F26" s="24">
        <v>0</v>
      </c>
      <c r="G26" s="24">
        <v>4429</v>
      </c>
    </row>
    <row r="27" spans="1:7" ht="12.75">
      <c r="A27" s="22" t="s">
        <v>97</v>
      </c>
      <c r="B27" s="23" t="s">
        <v>1249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ht="12.75">
      <c r="A28" s="22" t="s">
        <v>98</v>
      </c>
      <c r="B28" s="23" t="s">
        <v>1250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ht="12.75">
      <c r="A29" s="22" t="s">
        <v>99</v>
      </c>
      <c r="B29" s="23" t="s">
        <v>1251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ht="12.75">
      <c r="A30" s="22" t="s">
        <v>100</v>
      </c>
      <c r="B30" s="23" t="s">
        <v>1252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ht="12.75">
      <c r="A31" s="22" t="s">
        <v>101</v>
      </c>
      <c r="B31" s="23" t="s">
        <v>1253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ht="12.75">
      <c r="A32" s="22" t="s">
        <v>102</v>
      </c>
      <c r="B32" s="23" t="s">
        <v>1254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ht="12.75">
      <c r="A33" s="22" t="s">
        <v>103</v>
      </c>
      <c r="B33" s="23" t="s">
        <v>1255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ht="12.75">
      <c r="A34" s="22" t="s">
        <v>104</v>
      </c>
      <c r="B34" s="23" t="s">
        <v>1256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</row>
    <row r="35" spans="1:7" ht="12.75">
      <c r="A35" s="22" t="s">
        <v>105</v>
      </c>
      <c r="B35" s="23" t="s">
        <v>1257</v>
      </c>
      <c r="C35" s="24">
        <v>4429</v>
      </c>
      <c r="D35" s="24">
        <v>4429</v>
      </c>
      <c r="E35" s="24">
        <v>4429</v>
      </c>
      <c r="F35" s="24">
        <v>0</v>
      </c>
      <c r="G35" s="24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5"/>
  <sheetViews>
    <sheetView workbookViewId="0" topLeftCell="A1">
      <selection activeCell="D104" sqref="D104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875" style="0" customWidth="1"/>
    <col min="4" max="4" width="13.125" style="0" customWidth="1"/>
  </cols>
  <sheetData>
    <row r="1" spans="1:4" ht="15">
      <c r="A1" s="266" t="s">
        <v>1558</v>
      </c>
      <c r="B1" s="266"/>
      <c r="C1" s="266"/>
      <c r="D1" s="266"/>
    </row>
    <row r="2" spans="1:4" ht="12.75">
      <c r="A2" s="267" t="s">
        <v>473</v>
      </c>
      <c r="B2" s="267"/>
      <c r="C2" s="267"/>
      <c r="D2" s="267"/>
    </row>
    <row r="3" spans="1:4" ht="12.75" customHeight="1">
      <c r="A3" s="261" t="s">
        <v>1319</v>
      </c>
      <c r="B3" s="261"/>
      <c r="C3" s="261"/>
      <c r="D3" s="261"/>
    </row>
    <row r="4" spans="1:4" ht="12.75" customHeight="1">
      <c r="A4" s="262" t="s">
        <v>447</v>
      </c>
      <c r="B4" s="4" t="s">
        <v>218</v>
      </c>
      <c r="C4" s="264" t="s">
        <v>219</v>
      </c>
      <c r="D4" s="18" t="s">
        <v>446</v>
      </c>
    </row>
    <row r="5" spans="1:4" ht="25.5" customHeight="1">
      <c r="A5" s="263"/>
      <c r="B5" s="4" t="s">
        <v>217</v>
      </c>
      <c r="C5" s="265"/>
      <c r="D5" s="4" t="s">
        <v>216</v>
      </c>
    </row>
    <row r="6" spans="1:5" s="49" customFormat="1" ht="12.75" customHeight="1">
      <c r="A6" s="70" t="s">
        <v>73</v>
      </c>
      <c r="B6" s="55" t="s">
        <v>1410</v>
      </c>
      <c r="C6" s="57" t="s">
        <v>197</v>
      </c>
      <c r="D6" s="53">
        <f>4!D6</f>
        <v>9256390</v>
      </c>
      <c r="E6" s="47"/>
    </row>
    <row r="7" spans="1:5" s="49" customFormat="1" ht="12.75" customHeight="1">
      <c r="A7" s="70" t="s">
        <v>74</v>
      </c>
      <c r="B7" s="56" t="s">
        <v>1318</v>
      </c>
      <c r="C7" s="57" t="s">
        <v>198</v>
      </c>
      <c r="D7" s="53">
        <f>4!D11</f>
        <v>0</v>
      </c>
      <c r="E7" s="47"/>
    </row>
    <row r="8" spans="1:5" s="49" customFormat="1" ht="25.5" customHeight="1">
      <c r="A8" s="70" t="s">
        <v>75</v>
      </c>
      <c r="B8" s="56" t="s">
        <v>1411</v>
      </c>
      <c r="C8" s="57" t="s">
        <v>199</v>
      </c>
      <c r="D8" s="53">
        <f>4!D12</f>
        <v>4434764</v>
      </c>
      <c r="E8" s="47"/>
    </row>
    <row r="9" spans="1:4" s="47" customFormat="1" ht="12.75" customHeight="1">
      <c r="A9" s="70" t="s">
        <v>76</v>
      </c>
      <c r="B9" s="56" t="s">
        <v>215</v>
      </c>
      <c r="C9" s="57" t="s">
        <v>200</v>
      </c>
      <c r="D9" s="53">
        <f>4!D17</f>
        <v>1800000</v>
      </c>
    </row>
    <row r="10" spans="1:5" s="48" customFormat="1" ht="12.75" customHeight="1">
      <c r="A10" s="70" t="s">
        <v>79</v>
      </c>
      <c r="B10" s="56" t="s">
        <v>1412</v>
      </c>
      <c r="C10" s="57" t="s">
        <v>201</v>
      </c>
      <c r="D10" s="53">
        <f>4!D18</f>
        <v>0</v>
      </c>
      <c r="E10" s="47"/>
    </row>
    <row r="11" spans="1:5" s="48" customFormat="1" ht="12.75" customHeight="1">
      <c r="A11" s="70" t="s">
        <v>80</v>
      </c>
      <c r="B11" s="56" t="s">
        <v>1413</v>
      </c>
      <c r="C11" s="57" t="s">
        <v>202</v>
      </c>
      <c r="D11" s="53">
        <f>4!D19</f>
        <v>0</v>
      </c>
      <c r="E11" s="47"/>
    </row>
    <row r="12" spans="1:4" s="47" customFormat="1" ht="12.75" customHeight="1">
      <c r="A12" s="70" t="s">
        <v>81</v>
      </c>
      <c r="B12" s="56" t="s">
        <v>1414</v>
      </c>
      <c r="C12" s="57" t="s">
        <v>203</v>
      </c>
      <c r="D12" s="85">
        <f>SUM(D6:D11)</f>
        <v>15491154</v>
      </c>
    </row>
    <row r="13" spans="1:4" s="47" customFormat="1" ht="12.75" customHeight="1">
      <c r="A13" s="70" t="s">
        <v>82</v>
      </c>
      <c r="B13" s="56" t="s">
        <v>1415</v>
      </c>
      <c r="C13" s="57" t="s">
        <v>204</v>
      </c>
      <c r="D13" s="53">
        <f>4!D21</f>
        <v>0</v>
      </c>
    </row>
    <row r="14" spans="1:4" s="47" customFormat="1" ht="25.5" customHeight="1">
      <c r="A14" s="70" t="s">
        <v>83</v>
      </c>
      <c r="B14" s="56" t="s">
        <v>1416</v>
      </c>
      <c r="C14" s="57" t="s">
        <v>205</v>
      </c>
      <c r="D14" s="53">
        <f>4!D22</f>
        <v>0</v>
      </c>
    </row>
    <row r="15" spans="1:4" s="47" customFormat="1" ht="25.5" customHeight="1">
      <c r="A15" s="70" t="s">
        <v>84</v>
      </c>
      <c r="B15" s="56" t="s">
        <v>246</v>
      </c>
      <c r="C15" s="57" t="s">
        <v>206</v>
      </c>
      <c r="D15" s="53">
        <f>4!D23</f>
        <v>0</v>
      </c>
    </row>
    <row r="16" spans="1:4" s="47" customFormat="1" ht="25.5" customHeight="1">
      <c r="A16" s="70" t="s">
        <v>85</v>
      </c>
      <c r="B16" s="56" t="s">
        <v>247</v>
      </c>
      <c r="C16" s="57" t="s">
        <v>207</v>
      </c>
      <c r="D16" s="53">
        <f>4!D24</f>
        <v>0</v>
      </c>
    </row>
    <row r="17" spans="1:4" s="47" customFormat="1" ht="12.75" customHeight="1">
      <c r="A17" s="70" t="s">
        <v>86</v>
      </c>
      <c r="B17" s="56" t="s">
        <v>248</v>
      </c>
      <c r="C17" s="57" t="s">
        <v>208</v>
      </c>
      <c r="D17" s="53">
        <f>4!D25</f>
        <v>4854067</v>
      </c>
    </row>
    <row r="18" spans="1:4" s="47" customFormat="1" ht="12.75" customHeight="1">
      <c r="A18" s="71" t="s">
        <v>87</v>
      </c>
      <c r="B18" s="61" t="s">
        <v>1417</v>
      </c>
      <c r="C18" s="69" t="s">
        <v>209</v>
      </c>
      <c r="D18" s="85">
        <f>SUM(D12:D17)</f>
        <v>20345221</v>
      </c>
    </row>
    <row r="19" spans="1:5" s="47" customFormat="1" ht="12.75" customHeight="1">
      <c r="A19" s="70" t="s">
        <v>88</v>
      </c>
      <c r="B19" s="56" t="s">
        <v>1418</v>
      </c>
      <c r="C19" s="57" t="s">
        <v>210</v>
      </c>
      <c r="D19" s="53">
        <f>4!D31</f>
        <v>0</v>
      </c>
      <c r="E19" s="48"/>
    </row>
    <row r="20" spans="1:5" s="47" customFormat="1" ht="25.5" customHeight="1">
      <c r="A20" s="70" t="s">
        <v>89</v>
      </c>
      <c r="B20" s="56" t="s">
        <v>227</v>
      </c>
      <c r="C20" s="57" t="s">
        <v>211</v>
      </c>
      <c r="D20" s="53">
        <f>4!D32</f>
        <v>0</v>
      </c>
      <c r="E20" s="48"/>
    </row>
    <row r="21" spans="1:4" s="47" customFormat="1" ht="25.5" customHeight="1">
      <c r="A21" s="70" t="s">
        <v>90</v>
      </c>
      <c r="B21" s="56" t="s">
        <v>245</v>
      </c>
      <c r="C21" s="57" t="s">
        <v>212</v>
      </c>
      <c r="D21" s="53">
        <f>4!D33</f>
        <v>0</v>
      </c>
    </row>
    <row r="22" spans="1:4" s="47" customFormat="1" ht="25.5" customHeight="1">
      <c r="A22" s="70" t="s">
        <v>72</v>
      </c>
      <c r="B22" s="56" t="s">
        <v>244</v>
      </c>
      <c r="C22" s="57" t="s">
        <v>213</v>
      </c>
      <c r="D22" s="53">
        <f>4!D34</f>
        <v>0</v>
      </c>
    </row>
    <row r="23" spans="1:4" s="47" customFormat="1" ht="12.75" customHeight="1">
      <c r="A23" s="70" t="s">
        <v>91</v>
      </c>
      <c r="B23" s="56" t="s">
        <v>243</v>
      </c>
      <c r="C23" s="57" t="s">
        <v>214</v>
      </c>
      <c r="D23" s="53">
        <f>4!D35</f>
        <v>0</v>
      </c>
    </row>
    <row r="24" spans="1:4" s="47" customFormat="1" ht="12.75" customHeight="1">
      <c r="A24" s="71" t="s">
        <v>92</v>
      </c>
      <c r="B24" s="61" t="s">
        <v>1419</v>
      </c>
      <c r="C24" s="69" t="s">
        <v>220</v>
      </c>
      <c r="D24" s="85">
        <f>SUM(D19:D23)</f>
        <v>0</v>
      </c>
    </row>
    <row r="25" spans="1:5" s="47" customFormat="1" ht="12.75" customHeight="1">
      <c r="A25" s="70" t="s">
        <v>93</v>
      </c>
      <c r="B25" s="56" t="s">
        <v>1420</v>
      </c>
      <c r="C25" s="57" t="s">
        <v>1320</v>
      </c>
      <c r="D25" s="53">
        <f>4!D37</f>
        <v>0</v>
      </c>
      <c r="E25" s="49"/>
    </row>
    <row r="26" spans="1:4" s="47" customFormat="1" ht="12.75" customHeight="1">
      <c r="A26" s="70" t="s">
        <v>94</v>
      </c>
      <c r="B26" s="56" t="s">
        <v>1421</v>
      </c>
      <c r="C26" s="57" t="s">
        <v>1321</v>
      </c>
      <c r="D26" s="53">
        <f>4!D38</f>
        <v>0</v>
      </c>
    </row>
    <row r="27" spans="1:5" s="72" customFormat="1" ht="12.75" customHeight="1">
      <c r="A27" s="70" t="s">
        <v>95</v>
      </c>
      <c r="B27" s="56" t="s">
        <v>1422</v>
      </c>
      <c r="C27" s="57" t="s">
        <v>221</v>
      </c>
      <c r="D27" s="85">
        <f>SUM(D25:D26)</f>
        <v>0</v>
      </c>
      <c r="E27" s="47"/>
    </row>
    <row r="28" spans="1:4" s="47" customFormat="1" ht="12.75" customHeight="1">
      <c r="A28" s="70" t="s">
        <v>96</v>
      </c>
      <c r="B28" s="56" t="s">
        <v>1423</v>
      </c>
      <c r="C28" s="57" t="s">
        <v>466</v>
      </c>
      <c r="D28" s="53">
        <f>4!D40</f>
        <v>0</v>
      </c>
    </row>
    <row r="29" spans="1:4" s="47" customFormat="1" ht="12.75" customHeight="1">
      <c r="A29" s="70" t="s">
        <v>97</v>
      </c>
      <c r="B29" s="56" t="s">
        <v>1340</v>
      </c>
      <c r="C29" s="57" t="s">
        <v>467</v>
      </c>
      <c r="D29" s="53">
        <f>4!D41</f>
        <v>0</v>
      </c>
    </row>
    <row r="30" spans="1:4" s="47" customFormat="1" ht="12.75" customHeight="1">
      <c r="A30" s="70" t="s">
        <v>98</v>
      </c>
      <c r="B30" s="56" t="s">
        <v>1424</v>
      </c>
      <c r="C30" s="57" t="s">
        <v>222</v>
      </c>
      <c r="D30" s="53">
        <f>4!D42</f>
        <v>245000</v>
      </c>
    </row>
    <row r="31" spans="1:4" s="47" customFormat="1" ht="12.75" customHeight="1">
      <c r="A31" s="70" t="s">
        <v>99</v>
      </c>
      <c r="B31" s="56" t="s">
        <v>1425</v>
      </c>
      <c r="C31" s="57" t="s">
        <v>1322</v>
      </c>
      <c r="D31" s="53">
        <f>4!D43</f>
        <v>4000000</v>
      </c>
    </row>
    <row r="32" spans="1:4" s="47" customFormat="1" ht="12.75" customHeight="1">
      <c r="A32" s="70" t="s">
        <v>100</v>
      </c>
      <c r="B32" s="56" t="s">
        <v>1344</v>
      </c>
      <c r="C32" s="57" t="s">
        <v>1323</v>
      </c>
      <c r="D32" s="53">
        <f>4!D44</f>
        <v>0</v>
      </c>
    </row>
    <row r="33" spans="1:4" s="47" customFormat="1" ht="12.75" customHeight="1">
      <c r="A33" s="70" t="s">
        <v>101</v>
      </c>
      <c r="B33" s="56" t="s">
        <v>1426</v>
      </c>
      <c r="C33" s="57" t="s">
        <v>1324</v>
      </c>
      <c r="D33" s="53">
        <f>4!D45</f>
        <v>0</v>
      </c>
    </row>
    <row r="34" spans="1:4" s="47" customFormat="1" ht="12.75" customHeight="1">
      <c r="A34" s="70" t="s">
        <v>102</v>
      </c>
      <c r="B34" s="56" t="s">
        <v>1427</v>
      </c>
      <c r="C34" s="57" t="s">
        <v>1325</v>
      </c>
      <c r="D34" s="53">
        <f>4!D46</f>
        <v>70000</v>
      </c>
    </row>
    <row r="35" spans="1:4" s="47" customFormat="1" ht="12.75" customHeight="1">
      <c r="A35" s="70" t="s">
        <v>103</v>
      </c>
      <c r="B35" s="56" t="s">
        <v>1343</v>
      </c>
      <c r="C35" s="57" t="s">
        <v>1326</v>
      </c>
      <c r="D35" s="53">
        <f>4!D47</f>
        <v>0</v>
      </c>
    </row>
    <row r="36" spans="1:5" s="47" customFormat="1" ht="12.75" customHeight="1">
      <c r="A36" s="70" t="s">
        <v>104</v>
      </c>
      <c r="B36" s="56" t="s">
        <v>1428</v>
      </c>
      <c r="C36" s="57" t="s">
        <v>223</v>
      </c>
      <c r="D36" s="85">
        <f>SUM(D31:D35)</f>
        <v>4070000</v>
      </c>
      <c r="E36" s="72"/>
    </row>
    <row r="37" spans="1:4" s="47" customFormat="1" ht="12.75" customHeight="1">
      <c r="A37" s="70" t="s">
        <v>105</v>
      </c>
      <c r="B37" s="56" t="s">
        <v>1345</v>
      </c>
      <c r="C37" s="57" t="s">
        <v>224</v>
      </c>
      <c r="D37" s="53">
        <f>4!D49</f>
        <v>0</v>
      </c>
    </row>
    <row r="38" spans="1:4" s="47" customFormat="1" ht="12.75" customHeight="1">
      <c r="A38" s="71" t="s">
        <v>106</v>
      </c>
      <c r="B38" s="61" t="s">
        <v>1429</v>
      </c>
      <c r="C38" s="69" t="s">
        <v>225</v>
      </c>
      <c r="D38" s="85">
        <f>D27+D28+D29+D30+D36+D37</f>
        <v>4315000</v>
      </c>
    </row>
    <row r="39" spans="1:4" s="47" customFormat="1" ht="12.75" customHeight="1">
      <c r="A39" s="70" t="s">
        <v>107</v>
      </c>
      <c r="B39" s="63" t="s">
        <v>1430</v>
      </c>
      <c r="C39" s="57" t="s">
        <v>226</v>
      </c>
      <c r="D39" s="53">
        <f>4!D51</f>
        <v>0</v>
      </c>
    </row>
    <row r="40" spans="1:4" s="47" customFormat="1" ht="12.75" customHeight="1">
      <c r="A40" s="70" t="s">
        <v>108</v>
      </c>
      <c r="B40" s="63" t="s">
        <v>249</v>
      </c>
      <c r="C40" s="57" t="s">
        <v>228</v>
      </c>
      <c r="D40" s="53">
        <f>4!D52</f>
        <v>337500</v>
      </c>
    </row>
    <row r="41" spans="1:4" s="47" customFormat="1" ht="12.75" customHeight="1">
      <c r="A41" s="70" t="s">
        <v>109</v>
      </c>
      <c r="B41" s="63" t="s">
        <v>250</v>
      </c>
      <c r="C41" s="57" t="s">
        <v>229</v>
      </c>
      <c r="D41" s="53">
        <f>4!D53</f>
        <v>36000</v>
      </c>
    </row>
    <row r="42" spans="1:4" s="47" customFormat="1" ht="12.75" customHeight="1">
      <c r="A42" s="70" t="s">
        <v>110</v>
      </c>
      <c r="B42" s="63" t="s">
        <v>251</v>
      </c>
      <c r="C42" s="57" t="s">
        <v>230</v>
      </c>
      <c r="D42" s="53">
        <f>4!D54</f>
        <v>0</v>
      </c>
    </row>
    <row r="43" spans="1:4" s="47" customFormat="1" ht="12.75" customHeight="1">
      <c r="A43" s="70" t="s">
        <v>111</v>
      </c>
      <c r="B43" s="63" t="s">
        <v>1431</v>
      </c>
      <c r="C43" s="57" t="s">
        <v>231</v>
      </c>
      <c r="D43" s="53">
        <f>4!D55</f>
        <v>95380</v>
      </c>
    </row>
    <row r="44" spans="1:4" s="47" customFormat="1" ht="12.75" customHeight="1">
      <c r="A44" s="70" t="s">
        <v>112</v>
      </c>
      <c r="B44" s="63" t="s">
        <v>1432</v>
      </c>
      <c r="C44" s="57" t="s">
        <v>232</v>
      </c>
      <c r="D44" s="53">
        <f>4!D56</f>
        <v>0</v>
      </c>
    </row>
    <row r="45" spans="1:4" s="47" customFormat="1" ht="12.75" customHeight="1">
      <c r="A45" s="70" t="s">
        <v>113</v>
      </c>
      <c r="B45" s="63" t="s">
        <v>242</v>
      </c>
      <c r="C45" s="57" t="s">
        <v>233</v>
      </c>
      <c r="D45" s="53">
        <f>4!D57</f>
        <v>0</v>
      </c>
    </row>
    <row r="46" spans="1:4" s="47" customFormat="1" ht="12.75" customHeight="1">
      <c r="A46" s="70" t="s">
        <v>114</v>
      </c>
      <c r="B46" s="63" t="s">
        <v>1433</v>
      </c>
      <c r="C46" s="57" t="s">
        <v>1434</v>
      </c>
      <c r="D46" s="53">
        <f>4!D58</f>
        <v>0</v>
      </c>
    </row>
    <row r="47" spans="1:4" s="47" customFormat="1" ht="12.75" customHeight="1">
      <c r="A47" s="70">
        <v>42</v>
      </c>
      <c r="B47" s="63" t="s">
        <v>1435</v>
      </c>
      <c r="C47" s="57" t="s">
        <v>1436</v>
      </c>
      <c r="D47" s="53">
        <f>4!D59</f>
        <v>2000</v>
      </c>
    </row>
    <row r="48" spans="1:4" s="47" customFormat="1" ht="12.75" customHeight="1">
      <c r="A48" s="70">
        <v>43</v>
      </c>
      <c r="B48" s="63" t="s">
        <v>1437</v>
      </c>
      <c r="C48" s="57" t="s">
        <v>234</v>
      </c>
      <c r="D48" s="85">
        <f>SUM(D46:D47)</f>
        <v>2000</v>
      </c>
    </row>
    <row r="49" spans="1:4" s="47" customFormat="1" ht="12.75" customHeight="1">
      <c r="A49" s="70">
        <v>44</v>
      </c>
      <c r="B49" s="63" t="s">
        <v>1438</v>
      </c>
      <c r="C49" s="57" t="s">
        <v>1439</v>
      </c>
      <c r="D49" s="53">
        <f>4!D61</f>
        <v>0</v>
      </c>
    </row>
    <row r="50" spans="1:4" s="47" customFormat="1" ht="12.75" customHeight="1">
      <c r="A50" s="70">
        <v>45</v>
      </c>
      <c r="B50" s="63" t="s">
        <v>1440</v>
      </c>
      <c r="C50" s="57" t="s">
        <v>1441</v>
      </c>
      <c r="D50" s="53">
        <f>4!D62</f>
        <v>0</v>
      </c>
    </row>
    <row r="51" spans="1:4" s="47" customFormat="1" ht="12.75" customHeight="1">
      <c r="A51" s="70" t="s">
        <v>119</v>
      </c>
      <c r="B51" s="63" t="s">
        <v>1442</v>
      </c>
      <c r="C51" s="57" t="s">
        <v>235</v>
      </c>
      <c r="D51" s="85">
        <f>SUM(D49:D50)</f>
        <v>0</v>
      </c>
    </row>
    <row r="52" spans="1:4" s="47" customFormat="1" ht="12.75" customHeight="1">
      <c r="A52" s="70" t="s">
        <v>120</v>
      </c>
      <c r="B52" s="63" t="s">
        <v>1365</v>
      </c>
      <c r="C52" s="57" t="s">
        <v>236</v>
      </c>
      <c r="D52" s="53">
        <f>4!D64</f>
        <v>0</v>
      </c>
    </row>
    <row r="53" spans="1:4" s="47" customFormat="1" ht="12.75" customHeight="1">
      <c r="A53" s="70" t="s">
        <v>121</v>
      </c>
      <c r="B53" s="63" t="s">
        <v>252</v>
      </c>
      <c r="C53" s="57" t="s">
        <v>1293</v>
      </c>
      <c r="D53" s="53">
        <f>4!D65</f>
        <v>0</v>
      </c>
    </row>
    <row r="54" spans="1:4" s="47" customFormat="1" ht="12.75" customHeight="1">
      <c r="A54" s="71" t="s">
        <v>122</v>
      </c>
      <c r="B54" s="73" t="s">
        <v>1443</v>
      </c>
      <c r="C54" s="69" t="s">
        <v>237</v>
      </c>
      <c r="D54" s="85">
        <f>D39+D40+D41+D42+D43+D44+D45+D48+D51+D52+D53</f>
        <v>470880</v>
      </c>
    </row>
    <row r="55" spans="1:4" s="47" customFormat="1" ht="12.75" customHeight="1">
      <c r="A55" s="70" t="s">
        <v>123</v>
      </c>
      <c r="B55" s="63" t="s">
        <v>255</v>
      </c>
      <c r="C55" s="57" t="s">
        <v>238</v>
      </c>
      <c r="D55" s="53">
        <f>4!D67</f>
        <v>0</v>
      </c>
    </row>
    <row r="56" spans="1:4" s="47" customFormat="1" ht="12.75" customHeight="1">
      <c r="A56" s="70" t="s">
        <v>124</v>
      </c>
      <c r="B56" s="63" t="s">
        <v>256</v>
      </c>
      <c r="C56" s="57" t="s">
        <v>239</v>
      </c>
      <c r="D56" s="53">
        <f>4!D68</f>
        <v>0</v>
      </c>
    </row>
    <row r="57" spans="1:4" s="47" customFormat="1" ht="12.75" customHeight="1">
      <c r="A57" s="70" t="s">
        <v>125</v>
      </c>
      <c r="B57" s="63" t="s">
        <v>1341</v>
      </c>
      <c r="C57" s="57" t="s">
        <v>240</v>
      </c>
      <c r="D57" s="53">
        <f>4!D69</f>
        <v>0</v>
      </c>
    </row>
    <row r="58" spans="1:4" s="47" customFormat="1" ht="12.75" customHeight="1">
      <c r="A58" s="70" t="s">
        <v>126</v>
      </c>
      <c r="B58" s="63" t="s">
        <v>254</v>
      </c>
      <c r="C58" s="57" t="s">
        <v>241</v>
      </c>
      <c r="D58" s="53">
        <f>4!D70</f>
        <v>0</v>
      </c>
    </row>
    <row r="59" spans="1:4" s="47" customFormat="1" ht="12.75" customHeight="1">
      <c r="A59" s="70" t="s">
        <v>127</v>
      </c>
      <c r="B59" s="63" t="s">
        <v>1342</v>
      </c>
      <c r="C59" s="57" t="s">
        <v>253</v>
      </c>
      <c r="D59" s="53">
        <f>4!D71</f>
        <v>0</v>
      </c>
    </row>
    <row r="60" spans="1:4" s="47" customFormat="1" ht="12.75" customHeight="1">
      <c r="A60" s="71" t="s">
        <v>128</v>
      </c>
      <c r="B60" s="61" t="s">
        <v>1444</v>
      </c>
      <c r="C60" s="69" t="s">
        <v>257</v>
      </c>
      <c r="D60" s="85">
        <f>SUM(D55:D59)</f>
        <v>0</v>
      </c>
    </row>
    <row r="61" spans="1:4" s="47" customFormat="1" ht="25.5" customHeight="1">
      <c r="A61" s="70" t="s">
        <v>129</v>
      </c>
      <c r="B61" s="63" t="s">
        <v>261</v>
      </c>
      <c r="C61" s="57" t="s">
        <v>258</v>
      </c>
      <c r="D61" s="53">
        <f>4!D73</f>
        <v>0</v>
      </c>
    </row>
    <row r="62" spans="1:4" s="47" customFormat="1" ht="25.5" customHeight="1">
      <c r="A62" s="70" t="s">
        <v>130</v>
      </c>
      <c r="B62" s="63" t="s">
        <v>1445</v>
      </c>
      <c r="C62" s="57" t="s">
        <v>259</v>
      </c>
      <c r="D62" s="53">
        <f>4!D74</f>
        <v>0</v>
      </c>
    </row>
    <row r="63" spans="1:4" s="47" customFormat="1" ht="25.5" customHeight="1">
      <c r="A63" s="70" t="s">
        <v>131</v>
      </c>
      <c r="B63" s="63" t="s">
        <v>1366</v>
      </c>
      <c r="C63" s="57" t="s">
        <v>260</v>
      </c>
      <c r="D63" s="53">
        <f>4!D75</f>
        <v>0</v>
      </c>
    </row>
    <row r="64" spans="1:4" s="47" customFormat="1" ht="25.5" customHeight="1">
      <c r="A64" s="70" t="s">
        <v>132</v>
      </c>
      <c r="B64" s="56" t="s">
        <v>1446</v>
      </c>
      <c r="C64" s="57" t="s">
        <v>1258</v>
      </c>
      <c r="D64" s="53">
        <f>4!D76</f>
        <v>0</v>
      </c>
    </row>
    <row r="65" spans="1:4" s="47" customFormat="1" ht="12.75" customHeight="1">
      <c r="A65" s="70" t="s">
        <v>133</v>
      </c>
      <c r="B65" s="63" t="s">
        <v>1447</v>
      </c>
      <c r="C65" s="57" t="s">
        <v>1327</v>
      </c>
      <c r="D65" s="53">
        <f>4!D77</f>
        <v>0</v>
      </c>
    </row>
    <row r="66" spans="1:4" s="47" customFormat="1" ht="12.75" customHeight="1">
      <c r="A66" s="71" t="s">
        <v>134</v>
      </c>
      <c r="B66" s="61" t="s">
        <v>1448</v>
      </c>
      <c r="C66" s="69" t="s">
        <v>262</v>
      </c>
      <c r="D66" s="85">
        <f>SUM(D61:D65)</f>
        <v>0</v>
      </c>
    </row>
    <row r="67" spans="1:4" s="47" customFormat="1" ht="25.5" customHeight="1">
      <c r="A67" s="70" t="s">
        <v>135</v>
      </c>
      <c r="B67" s="63" t="s">
        <v>1449</v>
      </c>
      <c r="C67" s="57" t="s">
        <v>263</v>
      </c>
      <c r="D67" s="53">
        <f>4!D79</f>
        <v>0</v>
      </c>
    </row>
    <row r="68" spans="1:4" s="47" customFormat="1" ht="25.5" customHeight="1">
      <c r="A68" s="70" t="s">
        <v>136</v>
      </c>
      <c r="B68" s="56" t="s">
        <v>1450</v>
      </c>
      <c r="C68" s="57" t="s">
        <v>264</v>
      </c>
      <c r="D68" s="53">
        <f>4!D80</f>
        <v>0</v>
      </c>
    </row>
    <row r="69" spans="1:4" s="47" customFormat="1" ht="25.5" customHeight="1">
      <c r="A69" s="70" t="s">
        <v>137</v>
      </c>
      <c r="B69" s="56" t="s">
        <v>1451</v>
      </c>
      <c r="C69" s="57" t="s">
        <v>265</v>
      </c>
      <c r="D69" s="53">
        <f>4!D81</f>
        <v>0</v>
      </c>
    </row>
    <row r="70" spans="1:4" s="47" customFormat="1" ht="25.5" customHeight="1">
      <c r="A70" s="70" t="s">
        <v>138</v>
      </c>
      <c r="B70" s="56" t="s">
        <v>1452</v>
      </c>
      <c r="C70" s="57" t="s">
        <v>1259</v>
      </c>
      <c r="D70" s="53">
        <f>4!D82</f>
        <v>0</v>
      </c>
    </row>
    <row r="71" spans="1:4" s="47" customFormat="1" ht="12.75" customHeight="1">
      <c r="A71" s="70" t="s">
        <v>139</v>
      </c>
      <c r="B71" s="63" t="s">
        <v>1453</v>
      </c>
      <c r="C71" s="57" t="s">
        <v>1260</v>
      </c>
      <c r="D71" s="53">
        <f>4!D83</f>
        <v>0</v>
      </c>
    </row>
    <row r="72" spans="1:4" s="47" customFormat="1" ht="12.75" customHeight="1">
      <c r="A72" s="71" t="s">
        <v>140</v>
      </c>
      <c r="B72" s="61" t="s">
        <v>1454</v>
      </c>
      <c r="C72" s="69" t="s">
        <v>266</v>
      </c>
      <c r="D72" s="85">
        <f>SUM(D67:D71)</f>
        <v>0</v>
      </c>
    </row>
    <row r="73" spans="1:4" s="47" customFormat="1" ht="12.75" customHeight="1" thickBot="1">
      <c r="A73" s="79" t="s">
        <v>141</v>
      </c>
      <c r="B73" s="80" t="s">
        <v>1455</v>
      </c>
      <c r="C73" s="81" t="s">
        <v>267</v>
      </c>
      <c r="D73" s="86">
        <f>D18+D24+D38+D54+D60+D66+D72</f>
        <v>25131101</v>
      </c>
    </row>
    <row r="74" spans="1:4" s="47" customFormat="1" ht="12.75" customHeight="1" thickTop="1">
      <c r="A74" s="76" t="s">
        <v>73</v>
      </c>
      <c r="B74" s="77" t="s">
        <v>1456</v>
      </c>
      <c r="C74" s="78" t="s">
        <v>1328</v>
      </c>
      <c r="D74" s="53">
        <f>4!D86</f>
        <v>0</v>
      </c>
    </row>
    <row r="75" spans="1:4" s="47" customFormat="1" ht="12.75" customHeight="1">
      <c r="A75" s="70" t="s">
        <v>74</v>
      </c>
      <c r="B75" s="63" t="s">
        <v>1457</v>
      </c>
      <c r="C75" s="56" t="s">
        <v>1329</v>
      </c>
      <c r="D75" s="53">
        <f>4!D87</f>
        <v>0</v>
      </c>
    </row>
    <row r="76" spans="1:4" s="47" customFormat="1" ht="12.75" customHeight="1">
      <c r="A76" s="70" t="s">
        <v>75</v>
      </c>
      <c r="B76" s="74" t="s">
        <v>1458</v>
      </c>
      <c r="C76" s="56" t="s">
        <v>1330</v>
      </c>
      <c r="D76" s="53">
        <f>4!D88</f>
        <v>0</v>
      </c>
    </row>
    <row r="77" spans="1:4" s="47" customFormat="1" ht="12.75" customHeight="1">
      <c r="A77" s="70" t="s">
        <v>76</v>
      </c>
      <c r="B77" s="63" t="s">
        <v>1459</v>
      </c>
      <c r="C77" s="56" t="s">
        <v>268</v>
      </c>
      <c r="D77" s="85">
        <f>SUM(D74:D76)</f>
        <v>0</v>
      </c>
    </row>
    <row r="78" spans="1:4" s="47" customFormat="1" ht="12.75" customHeight="1">
      <c r="A78" s="70" t="s">
        <v>79</v>
      </c>
      <c r="B78" s="63" t="s">
        <v>1460</v>
      </c>
      <c r="C78" s="56" t="s">
        <v>1331</v>
      </c>
      <c r="D78" s="53">
        <f>4!D90</f>
        <v>0</v>
      </c>
    </row>
    <row r="79" spans="1:4" s="47" customFormat="1" ht="12.75" customHeight="1">
      <c r="A79" s="70" t="s">
        <v>80</v>
      </c>
      <c r="B79" s="74" t="s">
        <v>1461</v>
      </c>
      <c r="C79" s="56" t="s">
        <v>1332</v>
      </c>
      <c r="D79" s="53">
        <f>4!D91</f>
        <v>0</v>
      </c>
    </row>
    <row r="80" spans="1:4" s="47" customFormat="1" ht="12.75" customHeight="1">
      <c r="A80" s="70" t="s">
        <v>81</v>
      </c>
      <c r="B80" s="63" t="s">
        <v>1462</v>
      </c>
      <c r="C80" s="56" t="s">
        <v>1333</v>
      </c>
      <c r="D80" s="53">
        <f>4!D92</f>
        <v>0</v>
      </c>
    </row>
    <row r="81" spans="1:4" s="47" customFormat="1" ht="12.75" customHeight="1">
      <c r="A81" s="70" t="s">
        <v>82</v>
      </c>
      <c r="B81" s="74" t="s">
        <v>1463</v>
      </c>
      <c r="C81" s="56" t="s">
        <v>1334</v>
      </c>
      <c r="D81" s="53">
        <f>4!D93</f>
        <v>0</v>
      </c>
    </row>
    <row r="82" spans="1:4" s="49" customFormat="1" ht="12.75" customHeight="1">
      <c r="A82" s="70" t="s">
        <v>83</v>
      </c>
      <c r="B82" s="74" t="s">
        <v>1464</v>
      </c>
      <c r="C82" s="56" t="s">
        <v>269</v>
      </c>
      <c r="D82" s="85">
        <f>SUM(D78:D81)</f>
        <v>0</v>
      </c>
    </row>
    <row r="83" spans="1:4" s="49" customFormat="1" ht="12.75" customHeight="1">
      <c r="A83" s="70" t="s">
        <v>84</v>
      </c>
      <c r="B83" s="56" t="s">
        <v>1465</v>
      </c>
      <c r="C83" s="56" t="s">
        <v>1335</v>
      </c>
      <c r="D83" s="53">
        <f>4!D95</f>
        <v>15017377</v>
      </c>
    </row>
    <row r="84" spans="1:4" s="49" customFormat="1" ht="12.75" customHeight="1">
      <c r="A84" s="70" t="s">
        <v>85</v>
      </c>
      <c r="B84" s="56" t="s">
        <v>1466</v>
      </c>
      <c r="C84" s="56" t="s">
        <v>1336</v>
      </c>
      <c r="D84" s="53">
        <f>4!D96</f>
        <v>0</v>
      </c>
    </row>
    <row r="85" spans="1:4" s="49" customFormat="1" ht="12.75" customHeight="1">
      <c r="A85" s="70" t="s">
        <v>86</v>
      </c>
      <c r="B85" s="56" t="s">
        <v>1467</v>
      </c>
      <c r="C85" s="56" t="s">
        <v>270</v>
      </c>
      <c r="D85" s="85">
        <f>SUM(D83:D84)</f>
        <v>15017377</v>
      </c>
    </row>
    <row r="86" spans="1:4" s="49" customFormat="1" ht="12.75" customHeight="1">
      <c r="A86" s="70" t="s">
        <v>87</v>
      </c>
      <c r="B86" s="74" t="s">
        <v>1468</v>
      </c>
      <c r="C86" s="56" t="s">
        <v>271</v>
      </c>
      <c r="D86" s="53">
        <f>4!D98</f>
        <v>0</v>
      </c>
    </row>
    <row r="87" spans="1:4" s="47" customFormat="1" ht="12.75" customHeight="1">
      <c r="A87" s="70" t="s">
        <v>88</v>
      </c>
      <c r="B87" s="74" t="s">
        <v>1469</v>
      </c>
      <c r="C87" s="56" t="s">
        <v>1294</v>
      </c>
      <c r="D87" s="53">
        <f>4!D99</f>
        <v>0</v>
      </c>
    </row>
    <row r="88" spans="1:4" s="48" customFormat="1" ht="12.75" customHeight="1">
      <c r="A88" s="70" t="s">
        <v>89</v>
      </c>
      <c r="B88" s="74" t="s">
        <v>1470</v>
      </c>
      <c r="C88" s="56" t="s">
        <v>451</v>
      </c>
      <c r="D88" s="53">
        <f>4!D100</f>
        <v>0</v>
      </c>
    </row>
    <row r="89" spans="1:4" s="48" customFormat="1" ht="12.75" customHeight="1">
      <c r="A89" s="70" t="s">
        <v>90</v>
      </c>
      <c r="B89" s="74" t="s">
        <v>1471</v>
      </c>
      <c r="C89" s="56" t="s">
        <v>272</v>
      </c>
      <c r="D89" s="53">
        <f>4!D101</f>
        <v>0</v>
      </c>
    </row>
    <row r="90" spans="1:4" s="47" customFormat="1" ht="12.75" customHeight="1">
      <c r="A90" s="70" t="s">
        <v>72</v>
      </c>
      <c r="B90" s="63" t="s">
        <v>1472</v>
      </c>
      <c r="C90" s="56" t="s">
        <v>1337</v>
      </c>
      <c r="D90" s="53">
        <f>4!D102</f>
        <v>0</v>
      </c>
    </row>
    <row r="91" spans="1:4" s="47" customFormat="1" ht="12.75" customHeight="1">
      <c r="A91" s="70">
        <v>18</v>
      </c>
      <c r="B91" s="63" t="s">
        <v>1473</v>
      </c>
      <c r="C91" s="56" t="s">
        <v>1338</v>
      </c>
      <c r="D91" s="53">
        <f>4!D103</f>
        <v>0</v>
      </c>
    </row>
    <row r="92" spans="1:4" s="47" customFormat="1" ht="12.75" customHeight="1">
      <c r="A92" s="70">
        <v>19</v>
      </c>
      <c r="B92" s="63" t="s">
        <v>1474</v>
      </c>
      <c r="C92" s="56" t="s">
        <v>1339</v>
      </c>
      <c r="D92" s="53">
        <f>4!D104</f>
        <v>0</v>
      </c>
    </row>
    <row r="93" spans="1:4" s="47" customFormat="1" ht="12.75" customHeight="1">
      <c r="A93" s="70">
        <v>20</v>
      </c>
      <c r="B93" s="63" t="s">
        <v>1475</v>
      </c>
      <c r="C93" s="56" t="s">
        <v>1295</v>
      </c>
      <c r="D93" s="85">
        <f>SUM(D91:D92)</f>
        <v>0</v>
      </c>
    </row>
    <row r="94" spans="1:4" s="47" customFormat="1" ht="12.75" customHeight="1">
      <c r="A94" s="70">
        <v>21</v>
      </c>
      <c r="B94" s="63" t="s">
        <v>1476</v>
      </c>
      <c r="C94" s="56" t="s">
        <v>273</v>
      </c>
      <c r="D94" s="85">
        <f>D77+D82+D85+D93</f>
        <v>15017377</v>
      </c>
    </row>
    <row r="95" spans="1:4" s="47" customFormat="1" ht="12.75" customHeight="1">
      <c r="A95" s="70">
        <v>22</v>
      </c>
      <c r="B95" s="63" t="s">
        <v>1477</v>
      </c>
      <c r="C95" s="56" t="s">
        <v>274</v>
      </c>
      <c r="D95" s="53">
        <f>4!D107</f>
        <v>0</v>
      </c>
    </row>
    <row r="96" spans="1:4" s="47" customFormat="1" ht="12.75" customHeight="1">
      <c r="A96" s="70">
        <v>23</v>
      </c>
      <c r="B96" s="63" t="s">
        <v>1478</v>
      </c>
      <c r="C96" s="56" t="s">
        <v>275</v>
      </c>
      <c r="D96" s="53">
        <f>4!D108</f>
        <v>0</v>
      </c>
    </row>
    <row r="97" spans="1:4" s="47" customFormat="1" ht="12.75" customHeight="1">
      <c r="A97" s="70">
        <v>24</v>
      </c>
      <c r="B97" s="74" t="s">
        <v>1479</v>
      </c>
      <c r="C97" s="56" t="s">
        <v>276</v>
      </c>
      <c r="D97" s="53">
        <f>4!D109</f>
        <v>0</v>
      </c>
    </row>
    <row r="98" spans="1:4" s="49" customFormat="1" ht="12.75" customHeight="1">
      <c r="A98" s="70">
        <v>25</v>
      </c>
      <c r="B98" s="74" t="s">
        <v>1480</v>
      </c>
      <c r="C98" s="56" t="s">
        <v>277</v>
      </c>
      <c r="D98" s="53">
        <f>4!D110</f>
        <v>0</v>
      </c>
    </row>
    <row r="99" spans="1:4" s="49" customFormat="1" ht="12.75" customHeight="1">
      <c r="A99" s="70">
        <v>26</v>
      </c>
      <c r="B99" s="74" t="s">
        <v>1481</v>
      </c>
      <c r="C99" s="56" t="s">
        <v>1296</v>
      </c>
      <c r="D99" s="53">
        <f>4!D111</f>
        <v>0</v>
      </c>
    </row>
    <row r="100" spans="1:4" s="47" customFormat="1" ht="12.75" customHeight="1">
      <c r="A100" s="70">
        <v>27</v>
      </c>
      <c r="B100" s="74" t="s">
        <v>1482</v>
      </c>
      <c r="C100" s="56" t="s">
        <v>278</v>
      </c>
      <c r="D100" s="85">
        <f>SUM(D95:D99)</f>
        <v>0</v>
      </c>
    </row>
    <row r="101" spans="1:4" s="47" customFormat="1" ht="12.75" customHeight="1">
      <c r="A101" s="70">
        <v>28</v>
      </c>
      <c r="B101" s="63" t="s">
        <v>1483</v>
      </c>
      <c r="C101" s="56" t="s">
        <v>279</v>
      </c>
      <c r="D101" s="53">
        <f>4!D113</f>
        <v>0</v>
      </c>
    </row>
    <row r="102" spans="1:4" s="47" customFormat="1" ht="12.75" customHeight="1">
      <c r="A102" s="70">
        <v>29</v>
      </c>
      <c r="B102" s="63" t="s">
        <v>1484</v>
      </c>
      <c r="C102" s="56" t="s">
        <v>1297</v>
      </c>
      <c r="D102" s="53">
        <f>4!D114</f>
        <v>0</v>
      </c>
    </row>
    <row r="103" spans="1:4" s="49" customFormat="1" ht="12.75" customHeight="1">
      <c r="A103" s="71">
        <v>30</v>
      </c>
      <c r="B103" s="75" t="s">
        <v>1485</v>
      </c>
      <c r="C103" s="61" t="s">
        <v>280</v>
      </c>
      <c r="D103" s="85">
        <f>SUM(D100:D102)+D94</f>
        <v>15017377</v>
      </c>
    </row>
    <row r="104" spans="1:4" ht="12.75">
      <c r="A104" s="7"/>
      <c r="B104" s="7" t="s">
        <v>1523</v>
      </c>
      <c r="C104" s="7" t="s">
        <v>1524</v>
      </c>
      <c r="D104" s="15">
        <f>D103+D73</f>
        <v>40148478</v>
      </c>
    </row>
    <row r="105" spans="1:4" ht="15">
      <c r="A105" s="266" t="s">
        <v>1558</v>
      </c>
      <c r="B105" s="266"/>
      <c r="C105" s="266"/>
      <c r="D105" s="266"/>
    </row>
    <row r="106" spans="1:4" ht="12.75">
      <c r="A106" s="267" t="s">
        <v>473</v>
      </c>
      <c r="B106" s="267"/>
      <c r="C106" s="267"/>
      <c r="D106" s="267"/>
    </row>
    <row r="107" spans="1:4" ht="12.75" customHeight="1">
      <c r="A107" s="261" t="s">
        <v>1319</v>
      </c>
      <c r="B107" s="261"/>
      <c r="C107" s="261"/>
      <c r="D107" s="261"/>
    </row>
    <row r="108" spans="1:4" ht="12.75" customHeight="1">
      <c r="A108" s="262" t="s">
        <v>447</v>
      </c>
      <c r="B108" s="4" t="s">
        <v>1486</v>
      </c>
      <c r="C108" s="264" t="s">
        <v>219</v>
      </c>
      <c r="D108" s="18" t="s">
        <v>446</v>
      </c>
    </row>
    <row r="109" spans="1:4" ht="25.5" customHeight="1">
      <c r="A109" s="263"/>
      <c r="B109" s="4" t="s">
        <v>217</v>
      </c>
      <c r="C109" s="265"/>
      <c r="D109" s="4" t="s">
        <v>216</v>
      </c>
    </row>
    <row r="110" spans="1:4" s="47" customFormat="1" ht="12.75" customHeight="1">
      <c r="A110" s="50" t="s">
        <v>73</v>
      </c>
      <c r="B110" s="51" t="s">
        <v>419</v>
      </c>
      <c r="C110" s="52" t="s">
        <v>281</v>
      </c>
      <c r="D110" s="53">
        <f>4!D122</f>
        <v>5449360</v>
      </c>
    </row>
    <row r="111" spans="1:4" s="47" customFormat="1" ht="12.75" customHeight="1">
      <c r="A111" s="50" t="s">
        <v>74</v>
      </c>
      <c r="B111" s="51" t="s">
        <v>420</v>
      </c>
      <c r="C111" s="54" t="s">
        <v>282</v>
      </c>
      <c r="D111" s="53">
        <f>4!D125</f>
        <v>0</v>
      </c>
    </row>
    <row r="112" spans="1:4" s="47" customFormat="1" ht="12.75" customHeight="1">
      <c r="A112" s="50" t="s">
        <v>75</v>
      </c>
      <c r="B112" s="51" t="s">
        <v>421</v>
      </c>
      <c r="C112" s="54" t="s">
        <v>283</v>
      </c>
      <c r="D112" s="53">
        <f>4!D126</f>
        <v>0</v>
      </c>
    </row>
    <row r="113" spans="1:4" s="47" customFormat="1" ht="12.75" customHeight="1">
      <c r="A113" s="50" t="s">
        <v>76</v>
      </c>
      <c r="B113" s="55" t="s">
        <v>422</v>
      </c>
      <c r="C113" s="54" t="s">
        <v>284</v>
      </c>
      <c r="D113" s="53">
        <f>4!D127</f>
        <v>0</v>
      </c>
    </row>
    <row r="114" spans="1:4" s="47" customFormat="1" ht="12.75" customHeight="1">
      <c r="A114" s="50" t="s">
        <v>79</v>
      </c>
      <c r="B114" s="55" t="s">
        <v>1368</v>
      </c>
      <c r="C114" s="54" t="s">
        <v>285</v>
      </c>
      <c r="D114" s="53">
        <f>4!D128</f>
        <v>0</v>
      </c>
    </row>
    <row r="115" spans="1:4" s="47" customFormat="1" ht="12.75" customHeight="1">
      <c r="A115" s="50" t="s">
        <v>80</v>
      </c>
      <c r="B115" s="55" t="s">
        <v>1369</v>
      </c>
      <c r="C115" s="54" t="s">
        <v>286</v>
      </c>
      <c r="D115" s="53">
        <f>4!D129</f>
        <v>0</v>
      </c>
    </row>
    <row r="116" spans="1:4" s="47" customFormat="1" ht="12.75" customHeight="1">
      <c r="A116" s="50" t="s">
        <v>81</v>
      </c>
      <c r="B116" s="55" t="s">
        <v>423</v>
      </c>
      <c r="C116" s="54" t="s">
        <v>287</v>
      </c>
      <c r="D116" s="53">
        <f>4!D130</f>
        <v>223049</v>
      </c>
    </row>
    <row r="117" spans="1:4" s="47" customFormat="1" ht="12.75" customHeight="1">
      <c r="A117" s="50" t="s">
        <v>82</v>
      </c>
      <c r="B117" s="55" t="s">
        <v>1370</v>
      </c>
      <c r="C117" s="54" t="s">
        <v>288</v>
      </c>
      <c r="D117" s="53">
        <f>4!D131</f>
        <v>0</v>
      </c>
    </row>
    <row r="118" spans="1:4" s="47" customFormat="1" ht="12.75" customHeight="1">
      <c r="A118" s="50" t="s">
        <v>83</v>
      </c>
      <c r="B118" s="56" t="s">
        <v>1371</v>
      </c>
      <c r="C118" s="54" t="s">
        <v>289</v>
      </c>
      <c r="D118" s="53">
        <f>4!D132</f>
        <v>0</v>
      </c>
    </row>
    <row r="119" spans="1:4" s="47" customFormat="1" ht="12.75" customHeight="1">
      <c r="A119" s="50" t="s">
        <v>84</v>
      </c>
      <c r="B119" s="56" t="s">
        <v>1372</v>
      </c>
      <c r="C119" s="54" t="s">
        <v>290</v>
      </c>
      <c r="D119" s="53">
        <f>4!D133</f>
        <v>0</v>
      </c>
    </row>
    <row r="120" spans="1:4" s="47" customFormat="1" ht="12.75" customHeight="1">
      <c r="A120" s="50" t="s">
        <v>85</v>
      </c>
      <c r="B120" s="56" t="s">
        <v>417</v>
      </c>
      <c r="C120" s="54" t="s">
        <v>291</v>
      </c>
      <c r="D120" s="53">
        <f>4!D134</f>
        <v>0</v>
      </c>
    </row>
    <row r="121" spans="1:4" s="48" customFormat="1" ht="12.75" customHeight="1">
      <c r="A121" s="50" t="s">
        <v>86</v>
      </c>
      <c r="B121" s="56" t="s">
        <v>1373</v>
      </c>
      <c r="C121" s="54" t="s">
        <v>292</v>
      </c>
      <c r="D121" s="53">
        <f>4!D135</f>
        <v>0</v>
      </c>
    </row>
    <row r="122" spans="1:4" s="48" customFormat="1" ht="12.75" customHeight="1">
      <c r="A122" s="50" t="s">
        <v>87</v>
      </c>
      <c r="B122" s="56" t="s">
        <v>418</v>
      </c>
      <c r="C122" s="54" t="s">
        <v>293</v>
      </c>
      <c r="D122" s="53">
        <f>4!D136</f>
        <v>0</v>
      </c>
    </row>
    <row r="123" spans="1:4" s="48" customFormat="1" ht="12.75" customHeight="1">
      <c r="A123" s="50" t="s">
        <v>88</v>
      </c>
      <c r="B123" s="55" t="s">
        <v>1374</v>
      </c>
      <c r="C123" s="54" t="s">
        <v>294</v>
      </c>
      <c r="D123" s="85">
        <f>SUM(D110:D122)</f>
        <v>5672409</v>
      </c>
    </row>
    <row r="124" spans="1:4" s="47" customFormat="1" ht="12.75" customHeight="1">
      <c r="A124" s="50" t="s">
        <v>89</v>
      </c>
      <c r="B124" s="56" t="s">
        <v>416</v>
      </c>
      <c r="C124" s="54" t="s">
        <v>295</v>
      </c>
      <c r="D124" s="53">
        <f>4!D138</f>
        <v>4277899</v>
      </c>
    </row>
    <row r="125" spans="1:4" s="47" customFormat="1" ht="25.5" customHeight="1">
      <c r="A125" s="50" t="s">
        <v>90</v>
      </c>
      <c r="B125" s="56" t="s">
        <v>415</v>
      </c>
      <c r="C125" s="54" t="s">
        <v>296</v>
      </c>
      <c r="D125" s="53">
        <f>4!D139</f>
        <v>0</v>
      </c>
    </row>
    <row r="126" spans="1:4" s="47" customFormat="1" ht="12.75" customHeight="1">
      <c r="A126" s="50" t="s">
        <v>72</v>
      </c>
      <c r="B126" s="57" t="s">
        <v>1375</v>
      </c>
      <c r="C126" s="54" t="s">
        <v>297</v>
      </c>
      <c r="D126" s="53">
        <f>4!D140</f>
        <v>360000</v>
      </c>
    </row>
    <row r="127" spans="1:4" s="47" customFormat="1" ht="12.75" customHeight="1">
      <c r="A127" s="50" t="s">
        <v>91</v>
      </c>
      <c r="B127" s="56" t="s">
        <v>1376</v>
      </c>
      <c r="C127" s="54" t="s">
        <v>298</v>
      </c>
      <c r="D127" s="85">
        <f>SUM(D124:D126)</f>
        <v>4637899</v>
      </c>
    </row>
    <row r="128" spans="1:4" s="47" customFormat="1" ht="12.75" customHeight="1">
      <c r="A128" s="58" t="s">
        <v>92</v>
      </c>
      <c r="B128" s="59" t="s">
        <v>1377</v>
      </c>
      <c r="C128" s="60" t="s">
        <v>299</v>
      </c>
      <c r="D128" s="85">
        <f>D123+D127</f>
        <v>10310308</v>
      </c>
    </row>
    <row r="129" spans="1:4" s="49" customFormat="1" ht="12.75" customHeight="1">
      <c r="A129" s="58" t="s">
        <v>93</v>
      </c>
      <c r="B129" s="61" t="s">
        <v>1287</v>
      </c>
      <c r="C129" s="60" t="s">
        <v>300</v>
      </c>
      <c r="D129" s="53">
        <f>4!D143</f>
        <v>1930248</v>
      </c>
    </row>
    <row r="130" spans="1:4" s="47" customFormat="1" ht="12.75" customHeight="1">
      <c r="A130" s="50" t="s">
        <v>94</v>
      </c>
      <c r="B130" s="56" t="s">
        <v>414</v>
      </c>
      <c r="C130" s="54" t="s">
        <v>301</v>
      </c>
      <c r="D130" s="53">
        <f>4!D148</f>
        <v>135000</v>
      </c>
    </row>
    <row r="131" spans="1:4" s="47" customFormat="1" ht="12.75" customHeight="1">
      <c r="A131" s="50" t="s">
        <v>95</v>
      </c>
      <c r="B131" s="56" t="s">
        <v>413</v>
      </c>
      <c r="C131" s="54" t="s">
        <v>302</v>
      </c>
      <c r="D131" s="53">
        <f>4!D149</f>
        <v>2441333</v>
      </c>
    </row>
    <row r="132" spans="1:4" s="47" customFormat="1" ht="12.75" customHeight="1">
      <c r="A132" s="50" t="s">
        <v>96</v>
      </c>
      <c r="B132" s="56" t="s">
        <v>1378</v>
      </c>
      <c r="C132" s="54" t="s">
        <v>303</v>
      </c>
      <c r="D132" s="53">
        <f>4!D150</f>
        <v>0</v>
      </c>
    </row>
    <row r="133" spans="1:4" s="47" customFormat="1" ht="12.75" customHeight="1">
      <c r="A133" s="50" t="s">
        <v>97</v>
      </c>
      <c r="B133" s="56" t="s">
        <v>1379</v>
      </c>
      <c r="C133" s="54" t="s">
        <v>304</v>
      </c>
      <c r="D133" s="85">
        <f>SUM(D130:D132)</f>
        <v>2576333</v>
      </c>
    </row>
    <row r="134" spans="1:4" s="47" customFormat="1" ht="12.75" customHeight="1">
      <c r="A134" s="50" t="s">
        <v>98</v>
      </c>
      <c r="B134" s="56" t="s">
        <v>412</v>
      </c>
      <c r="C134" s="54" t="s">
        <v>305</v>
      </c>
      <c r="D134" s="53">
        <f>4!D152</f>
        <v>45600</v>
      </c>
    </row>
    <row r="135" spans="1:4" s="47" customFormat="1" ht="12.75" customHeight="1">
      <c r="A135" s="50" t="s">
        <v>99</v>
      </c>
      <c r="B135" s="56" t="s">
        <v>411</v>
      </c>
      <c r="C135" s="54" t="s">
        <v>306</v>
      </c>
      <c r="D135" s="53">
        <f>4!D154</f>
        <v>108400</v>
      </c>
    </row>
    <row r="136" spans="1:4" s="47" customFormat="1" ht="12.75" customHeight="1">
      <c r="A136" s="50" t="s">
        <v>100</v>
      </c>
      <c r="B136" s="56" t="s">
        <v>1380</v>
      </c>
      <c r="C136" s="54" t="s">
        <v>307</v>
      </c>
      <c r="D136" s="85">
        <f>SUM(D134:D135)</f>
        <v>154000</v>
      </c>
    </row>
    <row r="137" spans="1:4" s="47" customFormat="1" ht="12.75" customHeight="1">
      <c r="A137" s="50" t="s">
        <v>101</v>
      </c>
      <c r="B137" s="56" t="s">
        <v>410</v>
      </c>
      <c r="C137" s="54" t="s">
        <v>308</v>
      </c>
      <c r="D137" s="53">
        <f>4!D157</f>
        <v>1092000</v>
      </c>
    </row>
    <row r="138" spans="1:4" s="47" customFormat="1" ht="12.75" customHeight="1">
      <c r="A138" s="50" t="s">
        <v>102</v>
      </c>
      <c r="B138" s="56" t="s">
        <v>409</v>
      </c>
      <c r="C138" s="54" t="s">
        <v>309</v>
      </c>
      <c r="D138" s="53">
        <f>4!D161</f>
        <v>125500</v>
      </c>
    </row>
    <row r="139" spans="1:4" s="47" customFormat="1" ht="12.75" customHeight="1">
      <c r="A139" s="50" t="s">
        <v>103</v>
      </c>
      <c r="B139" s="56" t="s">
        <v>408</v>
      </c>
      <c r="C139" s="54" t="s">
        <v>310</v>
      </c>
      <c r="D139" s="53">
        <f>4!D162</f>
        <v>10000</v>
      </c>
    </row>
    <row r="140" spans="1:4" s="47" customFormat="1" ht="12.75" customHeight="1">
      <c r="A140" s="50" t="s">
        <v>104</v>
      </c>
      <c r="B140" s="56" t="s">
        <v>407</v>
      </c>
      <c r="C140" s="54" t="s">
        <v>311</v>
      </c>
      <c r="D140" s="53">
        <f>4!D163</f>
        <v>11170000</v>
      </c>
    </row>
    <row r="141" spans="1:4" s="47" customFormat="1" ht="12.75" customHeight="1">
      <c r="A141" s="50" t="s">
        <v>105</v>
      </c>
      <c r="B141" s="62" t="s">
        <v>406</v>
      </c>
      <c r="C141" s="54" t="s">
        <v>312</v>
      </c>
      <c r="D141" s="53">
        <f>4!D164</f>
        <v>50000</v>
      </c>
    </row>
    <row r="142" spans="1:4" s="47" customFormat="1" ht="12.75" customHeight="1">
      <c r="A142" s="50" t="s">
        <v>106</v>
      </c>
      <c r="B142" s="57" t="s">
        <v>1381</v>
      </c>
      <c r="C142" s="54" t="s">
        <v>313</v>
      </c>
      <c r="D142" s="53">
        <f>4!D165</f>
        <v>1063334</v>
      </c>
    </row>
    <row r="143" spans="1:4" s="47" customFormat="1" ht="12.75" customHeight="1">
      <c r="A143" s="50" t="s">
        <v>107</v>
      </c>
      <c r="B143" s="56" t="s">
        <v>405</v>
      </c>
      <c r="C143" s="54" t="s">
        <v>314</v>
      </c>
      <c r="D143" s="53">
        <f>4!D166</f>
        <v>414000</v>
      </c>
    </row>
    <row r="144" spans="1:4" s="47" customFormat="1" ht="12.75" customHeight="1">
      <c r="A144" s="50" t="s">
        <v>108</v>
      </c>
      <c r="B144" s="56" t="s">
        <v>1382</v>
      </c>
      <c r="C144" s="54" t="s">
        <v>315</v>
      </c>
      <c r="D144" s="85">
        <f>SUM(D137:D143)</f>
        <v>13924834</v>
      </c>
    </row>
    <row r="145" spans="1:4" s="47" customFormat="1" ht="12.75" customHeight="1">
      <c r="A145" s="50" t="s">
        <v>109</v>
      </c>
      <c r="B145" s="56" t="s">
        <v>404</v>
      </c>
      <c r="C145" s="54" t="s">
        <v>316</v>
      </c>
      <c r="D145" s="53">
        <f>4!D168</f>
        <v>0</v>
      </c>
    </row>
    <row r="146" spans="1:4" s="47" customFormat="1" ht="12.75" customHeight="1">
      <c r="A146" s="50" t="s">
        <v>110</v>
      </c>
      <c r="B146" s="56" t="s">
        <v>1383</v>
      </c>
      <c r="C146" s="54" t="s">
        <v>317</v>
      </c>
      <c r="D146" s="53">
        <f>4!D169</f>
        <v>0</v>
      </c>
    </row>
    <row r="147" spans="1:4" s="47" customFormat="1" ht="12.75" customHeight="1">
      <c r="A147" s="50" t="s">
        <v>111</v>
      </c>
      <c r="B147" s="56" t="s">
        <v>1384</v>
      </c>
      <c r="C147" s="54" t="s">
        <v>318</v>
      </c>
      <c r="D147" s="85">
        <f>SUM(D145:D146)</f>
        <v>0</v>
      </c>
    </row>
    <row r="148" spans="1:4" s="47" customFormat="1" ht="12.75" customHeight="1">
      <c r="A148" s="50" t="s">
        <v>112</v>
      </c>
      <c r="B148" s="56" t="s">
        <v>403</v>
      </c>
      <c r="C148" s="54" t="s">
        <v>319</v>
      </c>
      <c r="D148" s="53">
        <f>4!D171</f>
        <v>4826025</v>
      </c>
    </row>
    <row r="149" spans="1:4" s="47" customFormat="1" ht="12.75" customHeight="1">
      <c r="A149" s="50" t="s">
        <v>113</v>
      </c>
      <c r="B149" s="56" t="s">
        <v>402</v>
      </c>
      <c r="C149" s="54" t="s">
        <v>320</v>
      </c>
      <c r="D149" s="53">
        <f>4!D172</f>
        <v>0</v>
      </c>
    </row>
    <row r="150" spans="1:4" s="47" customFormat="1" ht="12.75" customHeight="1">
      <c r="A150" s="50" t="s">
        <v>114</v>
      </c>
      <c r="B150" s="56" t="s">
        <v>401</v>
      </c>
      <c r="C150" s="54" t="s">
        <v>321</v>
      </c>
      <c r="D150" s="53">
        <f>4!D173</f>
        <v>0</v>
      </c>
    </row>
    <row r="151" spans="1:4" s="47" customFormat="1" ht="12.75" customHeight="1">
      <c r="A151" s="50" t="s">
        <v>115</v>
      </c>
      <c r="B151" s="56" t="s">
        <v>400</v>
      </c>
      <c r="C151" s="54" t="s">
        <v>322</v>
      </c>
      <c r="D151" s="53">
        <f>4!D174</f>
        <v>0</v>
      </c>
    </row>
    <row r="152" spans="1:4" s="47" customFormat="1" ht="12.75" customHeight="1">
      <c r="A152" s="50" t="s">
        <v>116</v>
      </c>
      <c r="B152" s="56" t="s">
        <v>399</v>
      </c>
      <c r="C152" s="54" t="s">
        <v>323</v>
      </c>
      <c r="D152" s="53">
        <f>4!D175</f>
        <v>1219000</v>
      </c>
    </row>
    <row r="153" spans="1:4" s="47" customFormat="1" ht="12.75" customHeight="1">
      <c r="A153" s="50" t="s">
        <v>117</v>
      </c>
      <c r="B153" s="56" t="s">
        <v>1385</v>
      </c>
      <c r="C153" s="54" t="s">
        <v>324</v>
      </c>
      <c r="D153" s="85">
        <f>SUM(D148:D152)</f>
        <v>6045025</v>
      </c>
    </row>
    <row r="154" spans="1:4" s="47" customFormat="1" ht="12.75" customHeight="1">
      <c r="A154" s="58" t="s">
        <v>118</v>
      </c>
      <c r="B154" s="61" t="s">
        <v>1386</v>
      </c>
      <c r="C154" s="60" t="s">
        <v>325</v>
      </c>
      <c r="D154" s="85">
        <f>D133+D136+D144+D147+D153</f>
        <v>22700192</v>
      </c>
    </row>
    <row r="155" spans="1:4" s="47" customFormat="1" ht="12.75" customHeight="1">
      <c r="A155" s="50" t="s">
        <v>119</v>
      </c>
      <c r="B155" s="63" t="s">
        <v>398</v>
      </c>
      <c r="C155" s="54" t="s">
        <v>326</v>
      </c>
      <c r="D155" s="53">
        <f>4!D178</f>
        <v>0</v>
      </c>
    </row>
    <row r="156" spans="1:4" s="47" customFormat="1" ht="12.75" customHeight="1">
      <c r="A156" s="50" t="s">
        <v>120</v>
      </c>
      <c r="B156" s="63" t="s">
        <v>397</v>
      </c>
      <c r="C156" s="54" t="s">
        <v>327</v>
      </c>
      <c r="D156" s="53">
        <f>4!D179</f>
        <v>0</v>
      </c>
    </row>
    <row r="157" spans="1:4" s="47" customFormat="1" ht="12.75" customHeight="1">
      <c r="A157" s="50" t="s">
        <v>121</v>
      </c>
      <c r="B157" s="64" t="s">
        <v>396</v>
      </c>
      <c r="C157" s="54" t="s">
        <v>328</v>
      </c>
      <c r="D157" s="53">
        <f>4!D180</f>
        <v>0</v>
      </c>
    </row>
    <row r="158" spans="1:4" s="47" customFormat="1" ht="12.75" customHeight="1">
      <c r="A158" s="50" t="s">
        <v>122</v>
      </c>
      <c r="B158" s="64" t="s">
        <v>395</v>
      </c>
      <c r="C158" s="54" t="s">
        <v>329</v>
      </c>
      <c r="D158" s="53">
        <f>4!D181</f>
        <v>0</v>
      </c>
    </row>
    <row r="159" spans="1:4" s="47" customFormat="1" ht="12.75" customHeight="1">
      <c r="A159" s="50" t="s">
        <v>123</v>
      </c>
      <c r="B159" s="64" t="s">
        <v>394</v>
      </c>
      <c r="C159" s="54" t="s">
        <v>330</v>
      </c>
      <c r="D159" s="53">
        <f>4!D182</f>
        <v>0</v>
      </c>
    </row>
    <row r="160" spans="1:4" s="47" customFormat="1" ht="12.75" customHeight="1">
      <c r="A160" s="50" t="s">
        <v>124</v>
      </c>
      <c r="B160" s="63" t="s">
        <v>393</v>
      </c>
      <c r="C160" s="54" t="s">
        <v>331</v>
      </c>
      <c r="D160" s="53">
        <f>4!D183</f>
        <v>0</v>
      </c>
    </row>
    <row r="161" spans="1:4" s="47" customFormat="1" ht="12.75" customHeight="1">
      <c r="A161" s="50" t="s">
        <v>125</v>
      </c>
      <c r="B161" s="63" t="s">
        <v>392</v>
      </c>
      <c r="C161" s="54" t="s">
        <v>332</v>
      </c>
      <c r="D161" s="53">
        <f>4!D184</f>
        <v>0</v>
      </c>
    </row>
    <row r="162" spans="1:4" s="47" customFormat="1" ht="12.75" customHeight="1">
      <c r="A162" s="50" t="s">
        <v>126</v>
      </c>
      <c r="B162" s="63" t="s">
        <v>391</v>
      </c>
      <c r="C162" s="54" t="s">
        <v>333</v>
      </c>
      <c r="D162" s="53">
        <f>4!D185</f>
        <v>265000</v>
      </c>
    </row>
    <row r="163" spans="1:4" s="47" customFormat="1" ht="12.75" customHeight="1">
      <c r="A163" s="58" t="s">
        <v>127</v>
      </c>
      <c r="B163" s="65" t="s">
        <v>1387</v>
      </c>
      <c r="C163" s="60" t="s">
        <v>334</v>
      </c>
      <c r="D163" s="85">
        <f>SUM(D155:D162)</f>
        <v>265000</v>
      </c>
    </row>
    <row r="164" spans="1:4" s="47" customFormat="1" ht="12.75" customHeight="1">
      <c r="A164" s="50" t="s">
        <v>128</v>
      </c>
      <c r="B164" s="66" t="s">
        <v>390</v>
      </c>
      <c r="C164" s="54" t="s">
        <v>335</v>
      </c>
      <c r="D164" s="53">
        <f>4!D187</f>
        <v>0</v>
      </c>
    </row>
    <row r="165" spans="1:4" s="47" customFormat="1" ht="12.75" customHeight="1">
      <c r="A165" s="50">
        <v>56</v>
      </c>
      <c r="B165" s="66" t="s">
        <v>1388</v>
      </c>
      <c r="C165" s="54" t="s">
        <v>1346</v>
      </c>
      <c r="D165" s="53">
        <f>4!D188</f>
        <v>0</v>
      </c>
    </row>
    <row r="166" spans="1:4" s="47" customFormat="1" ht="12.75" customHeight="1">
      <c r="A166" s="50">
        <v>57</v>
      </c>
      <c r="B166" s="66" t="s">
        <v>1389</v>
      </c>
      <c r="C166" s="54" t="s">
        <v>1347</v>
      </c>
      <c r="D166" s="53">
        <f>4!D189</f>
        <v>0</v>
      </c>
    </row>
    <row r="167" spans="1:4" s="47" customFormat="1" ht="12.75" customHeight="1">
      <c r="A167" s="50">
        <v>58</v>
      </c>
      <c r="B167" s="66" t="s">
        <v>1390</v>
      </c>
      <c r="C167" s="54" t="s">
        <v>1348</v>
      </c>
      <c r="D167" s="53">
        <f>4!D190</f>
        <v>0</v>
      </c>
    </row>
    <row r="168" spans="1:4" s="47" customFormat="1" ht="12.75" customHeight="1">
      <c r="A168" s="50">
        <v>59</v>
      </c>
      <c r="B168" s="66" t="s">
        <v>1391</v>
      </c>
      <c r="C168" s="54" t="s">
        <v>336</v>
      </c>
      <c r="D168" s="85">
        <f>SUM(D165:D167)</f>
        <v>0</v>
      </c>
    </row>
    <row r="169" spans="1:4" s="47" customFormat="1" ht="25.5" customHeight="1">
      <c r="A169" s="50">
        <v>60</v>
      </c>
      <c r="B169" s="66" t="s">
        <v>389</v>
      </c>
      <c r="C169" s="54" t="s">
        <v>337</v>
      </c>
      <c r="D169" s="53">
        <f>4!D192</f>
        <v>0</v>
      </c>
    </row>
    <row r="170" spans="1:4" s="47" customFormat="1" ht="25.5" customHeight="1">
      <c r="A170" s="50">
        <v>61</v>
      </c>
      <c r="B170" s="66" t="s">
        <v>388</v>
      </c>
      <c r="C170" s="54" t="s">
        <v>338</v>
      </c>
      <c r="D170" s="53">
        <f>4!D193</f>
        <v>0</v>
      </c>
    </row>
    <row r="171" spans="1:4" s="47" customFormat="1" ht="25.5" customHeight="1">
      <c r="A171" s="50">
        <v>62</v>
      </c>
      <c r="B171" s="66" t="s">
        <v>387</v>
      </c>
      <c r="C171" s="54" t="s">
        <v>339</v>
      </c>
      <c r="D171" s="53">
        <f>4!D194</f>
        <v>0</v>
      </c>
    </row>
    <row r="172" spans="1:4" s="47" customFormat="1" ht="12.75" customHeight="1">
      <c r="A172" s="50">
        <v>63</v>
      </c>
      <c r="B172" s="66" t="s">
        <v>386</v>
      </c>
      <c r="C172" s="54" t="s">
        <v>340</v>
      </c>
      <c r="D172" s="53">
        <f>4!D195</f>
        <v>1064000</v>
      </c>
    </row>
    <row r="173" spans="1:4" s="47" customFormat="1" ht="25.5" customHeight="1">
      <c r="A173" s="50">
        <v>64</v>
      </c>
      <c r="B173" s="66" t="s">
        <v>385</v>
      </c>
      <c r="C173" s="54" t="s">
        <v>341</v>
      </c>
      <c r="D173" s="53">
        <f>4!D200</f>
        <v>0</v>
      </c>
    </row>
    <row r="174" spans="1:4" s="47" customFormat="1" ht="25.5" customHeight="1">
      <c r="A174" s="50">
        <v>65</v>
      </c>
      <c r="B174" s="66" t="s">
        <v>384</v>
      </c>
      <c r="C174" s="54" t="s">
        <v>342</v>
      </c>
      <c r="D174" s="53">
        <f>4!D201</f>
        <v>0</v>
      </c>
    </row>
    <row r="175" spans="1:4" s="47" customFormat="1" ht="12.75" customHeight="1">
      <c r="A175" s="50">
        <v>66</v>
      </c>
      <c r="B175" s="66" t="s">
        <v>383</v>
      </c>
      <c r="C175" s="54" t="s">
        <v>343</v>
      </c>
      <c r="D175" s="53">
        <f>4!D202</f>
        <v>0</v>
      </c>
    </row>
    <row r="176" spans="1:4" s="47" customFormat="1" ht="12.75" customHeight="1">
      <c r="A176" s="50">
        <v>67</v>
      </c>
      <c r="B176" s="67" t="s">
        <v>1392</v>
      </c>
      <c r="C176" s="54" t="s">
        <v>344</v>
      </c>
      <c r="D176" s="53">
        <f>4!D203</f>
        <v>0</v>
      </c>
    </row>
    <row r="177" spans="1:4" s="47" customFormat="1" ht="12.75" customHeight="1">
      <c r="A177" s="50">
        <v>68</v>
      </c>
      <c r="B177" s="66" t="s">
        <v>1393</v>
      </c>
      <c r="C177" s="54" t="s">
        <v>345</v>
      </c>
      <c r="D177" s="53">
        <f>4!D204</f>
        <v>0</v>
      </c>
    </row>
    <row r="178" spans="1:4" s="47" customFormat="1" ht="12.75" customHeight="1">
      <c r="A178" s="50">
        <v>69</v>
      </c>
      <c r="B178" s="66" t="s">
        <v>382</v>
      </c>
      <c r="C178" s="54" t="s">
        <v>346</v>
      </c>
      <c r="D178" s="53">
        <f>4!D205</f>
        <v>0</v>
      </c>
    </row>
    <row r="179" spans="1:4" s="47" customFormat="1" ht="12.75" customHeight="1">
      <c r="A179" s="50">
        <v>70</v>
      </c>
      <c r="B179" s="67" t="s">
        <v>381</v>
      </c>
      <c r="C179" s="54" t="s">
        <v>1298</v>
      </c>
      <c r="D179" s="53">
        <f>4!D206</f>
        <v>2560584</v>
      </c>
    </row>
    <row r="180" spans="1:4" s="47" customFormat="1" ht="12.75" customHeight="1">
      <c r="A180" s="58">
        <v>71</v>
      </c>
      <c r="B180" s="65" t="s">
        <v>1394</v>
      </c>
      <c r="C180" s="60" t="s">
        <v>347</v>
      </c>
      <c r="D180" s="85">
        <f>SUM(D168:D179)+D164</f>
        <v>3624584</v>
      </c>
    </row>
    <row r="181" spans="1:4" s="47" customFormat="1" ht="12.75" customHeight="1">
      <c r="A181" s="50">
        <v>72</v>
      </c>
      <c r="B181" s="68" t="s">
        <v>380</v>
      </c>
      <c r="C181" s="54" t="s">
        <v>348</v>
      </c>
      <c r="D181" s="53">
        <f>4!D208</f>
        <v>0</v>
      </c>
    </row>
    <row r="182" spans="1:4" s="47" customFormat="1" ht="12.75" customHeight="1">
      <c r="A182" s="50">
        <v>73</v>
      </c>
      <c r="B182" s="68" t="s">
        <v>1367</v>
      </c>
      <c r="C182" s="54" t="s">
        <v>349</v>
      </c>
      <c r="D182" s="53">
        <f>4!D209</f>
        <v>0</v>
      </c>
    </row>
    <row r="183" spans="1:4" s="47" customFormat="1" ht="12.75" customHeight="1">
      <c r="A183" s="50">
        <v>74</v>
      </c>
      <c r="B183" s="68" t="s">
        <v>379</v>
      </c>
      <c r="C183" s="54" t="s">
        <v>350</v>
      </c>
      <c r="D183" s="53">
        <f>4!D210</f>
        <v>50000</v>
      </c>
    </row>
    <row r="184" spans="1:4" s="47" customFormat="1" ht="12.75" customHeight="1">
      <c r="A184" s="50">
        <v>75</v>
      </c>
      <c r="B184" s="68" t="s">
        <v>378</v>
      </c>
      <c r="C184" s="54" t="s">
        <v>351</v>
      </c>
      <c r="D184" s="53">
        <f>4!D211</f>
        <v>500000</v>
      </c>
    </row>
    <row r="185" spans="1:4" s="47" customFormat="1" ht="12.75" customHeight="1">
      <c r="A185" s="50">
        <v>76</v>
      </c>
      <c r="B185" s="57" t="s">
        <v>377</v>
      </c>
      <c r="C185" s="54" t="s">
        <v>352</v>
      </c>
      <c r="D185" s="53">
        <f>4!D212</f>
        <v>0</v>
      </c>
    </row>
    <row r="186" spans="1:4" s="47" customFormat="1" ht="12.75" customHeight="1">
      <c r="A186" s="50">
        <v>77</v>
      </c>
      <c r="B186" s="57" t="s">
        <v>1395</v>
      </c>
      <c r="C186" s="54" t="s">
        <v>353</v>
      </c>
      <c r="D186" s="53">
        <f>4!D213</f>
        <v>0</v>
      </c>
    </row>
    <row r="187" spans="1:4" s="47" customFormat="1" ht="12.75" customHeight="1">
      <c r="A187" s="50">
        <v>78</v>
      </c>
      <c r="B187" s="57" t="s">
        <v>1396</v>
      </c>
      <c r="C187" s="54" t="s">
        <v>354</v>
      </c>
      <c r="D187" s="53">
        <f>4!D214</f>
        <v>148500</v>
      </c>
    </row>
    <row r="188" spans="1:4" s="49" customFormat="1" ht="12.75" customHeight="1">
      <c r="A188" s="58">
        <v>79</v>
      </c>
      <c r="B188" s="69" t="s">
        <v>1397</v>
      </c>
      <c r="C188" s="60" t="s">
        <v>355</v>
      </c>
      <c r="D188" s="85">
        <f>SUM(D181:D187)</f>
        <v>698500</v>
      </c>
    </row>
    <row r="189" spans="1:4" s="47" customFormat="1" ht="12.75" customHeight="1">
      <c r="A189" s="50">
        <v>80</v>
      </c>
      <c r="B189" s="63" t="s">
        <v>376</v>
      </c>
      <c r="C189" s="54" t="s">
        <v>356</v>
      </c>
      <c r="D189" s="53">
        <f>4!D216</f>
        <v>0</v>
      </c>
    </row>
    <row r="190" spans="1:4" s="47" customFormat="1" ht="12.75" customHeight="1">
      <c r="A190" s="50">
        <v>81</v>
      </c>
      <c r="B190" s="63" t="s">
        <v>374</v>
      </c>
      <c r="C190" s="54" t="s">
        <v>357</v>
      </c>
      <c r="D190" s="53">
        <f>4!D217</f>
        <v>0</v>
      </c>
    </row>
    <row r="191" spans="1:4" s="47" customFormat="1" ht="12.75" customHeight="1">
      <c r="A191" s="50">
        <v>82</v>
      </c>
      <c r="B191" s="63" t="s">
        <v>1398</v>
      </c>
      <c r="C191" s="54" t="s">
        <v>358</v>
      </c>
      <c r="D191" s="53">
        <f>4!D218</f>
        <v>0</v>
      </c>
    </row>
    <row r="192" spans="1:4" s="47" customFormat="1" ht="12.75" customHeight="1">
      <c r="A192" s="50">
        <v>83</v>
      </c>
      <c r="B192" s="63" t="s">
        <v>375</v>
      </c>
      <c r="C192" s="54" t="s">
        <v>359</v>
      </c>
      <c r="D192" s="53">
        <f>4!D219</f>
        <v>0</v>
      </c>
    </row>
    <row r="193" spans="1:4" s="49" customFormat="1" ht="12.75" customHeight="1">
      <c r="A193" s="58">
        <v>84</v>
      </c>
      <c r="B193" s="65" t="s">
        <v>1399</v>
      </c>
      <c r="C193" s="60" t="s">
        <v>360</v>
      </c>
      <c r="D193" s="85">
        <f>SUM(D189:D192)</f>
        <v>0</v>
      </c>
    </row>
    <row r="194" spans="1:4" s="47" customFormat="1" ht="25.5" customHeight="1">
      <c r="A194" s="50">
        <v>85</v>
      </c>
      <c r="B194" s="63" t="s">
        <v>1400</v>
      </c>
      <c r="C194" s="54" t="s">
        <v>1308</v>
      </c>
      <c r="D194" s="53">
        <f>4!D221</f>
        <v>0</v>
      </c>
    </row>
    <row r="195" spans="1:4" s="47" customFormat="1" ht="25.5" customHeight="1">
      <c r="A195" s="50">
        <v>86</v>
      </c>
      <c r="B195" s="63" t="s">
        <v>1401</v>
      </c>
      <c r="C195" s="54" t="s">
        <v>1309</v>
      </c>
      <c r="D195" s="53">
        <f>4!D222</f>
        <v>0</v>
      </c>
    </row>
    <row r="196" spans="1:4" s="47" customFormat="1" ht="25.5" customHeight="1">
      <c r="A196" s="50">
        <v>87</v>
      </c>
      <c r="B196" s="63" t="s">
        <v>1402</v>
      </c>
      <c r="C196" s="54" t="s">
        <v>1310</v>
      </c>
      <c r="D196" s="53">
        <f>4!D223</f>
        <v>0</v>
      </c>
    </row>
    <row r="197" spans="1:4" s="47" customFormat="1" ht="12.75" customHeight="1">
      <c r="A197" s="50">
        <v>88</v>
      </c>
      <c r="B197" s="63" t="s">
        <v>1403</v>
      </c>
      <c r="C197" s="54" t="s">
        <v>1311</v>
      </c>
      <c r="D197" s="53">
        <f>4!D224</f>
        <v>0</v>
      </c>
    </row>
    <row r="198" spans="1:4" s="47" customFormat="1" ht="25.5" customHeight="1">
      <c r="A198" s="50">
        <v>89</v>
      </c>
      <c r="B198" s="63" t="s">
        <v>1404</v>
      </c>
      <c r="C198" s="54" t="s">
        <v>1312</v>
      </c>
      <c r="D198" s="53">
        <f>4!D225</f>
        <v>0</v>
      </c>
    </row>
    <row r="199" spans="1:4" s="47" customFormat="1" ht="25.5" customHeight="1">
      <c r="A199" s="50">
        <v>90</v>
      </c>
      <c r="B199" s="63" t="s">
        <v>1405</v>
      </c>
      <c r="C199" s="54" t="s">
        <v>1313</v>
      </c>
      <c r="D199" s="53">
        <f>4!D226</f>
        <v>0</v>
      </c>
    </row>
    <row r="200" spans="1:4" s="47" customFormat="1" ht="12.75" customHeight="1">
      <c r="A200" s="50">
        <v>91</v>
      </c>
      <c r="B200" s="63" t="s">
        <v>1406</v>
      </c>
      <c r="C200" s="54" t="s">
        <v>1314</v>
      </c>
      <c r="D200" s="53">
        <f>4!D227</f>
        <v>0</v>
      </c>
    </row>
    <row r="201" spans="1:4" s="47" customFormat="1" ht="12.75" customHeight="1">
      <c r="A201" s="50">
        <v>92</v>
      </c>
      <c r="B201" s="63" t="s">
        <v>1407</v>
      </c>
      <c r="C201" s="54" t="s">
        <v>1315</v>
      </c>
      <c r="D201" s="53">
        <f>4!D228</f>
        <v>0</v>
      </c>
    </row>
    <row r="202" spans="1:4" s="47" customFormat="1" ht="12.75" customHeight="1">
      <c r="A202" s="50">
        <v>93</v>
      </c>
      <c r="B202" s="63" t="s">
        <v>1364</v>
      </c>
      <c r="C202" s="54" t="s">
        <v>1316</v>
      </c>
      <c r="D202" s="53">
        <f>4!D229</f>
        <v>0</v>
      </c>
    </row>
    <row r="203" spans="1:4" s="47" customFormat="1" ht="12.75" customHeight="1">
      <c r="A203" s="58">
        <v>94</v>
      </c>
      <c r="B203" s="65" t="s">
        <v>1408</v>
      </c>
      <c r="C203" s="60" t="s">
        <v>361</v>
      </c>
      <c r="D203" s="85">
        <f>SUM(D194:D202)</f>
        <v>0</v>
      </c>
    </row>
    <row r="204" spans="1:4" s="49" customFormat="1" ht="12.75" customHeight="1" thickBot="1">
      <c r="A204" s="83">
        <v>95</v>
      </c>
      <c r="B204" s="81" t="s">
        <v>1409</v>
      </c>
      <c r="C204" s="84" t="s">
        <v>362</v>
      </c>
      <c r="D204" s="86">
        <f>D203+D193+D188+D180+D163+D154+D129+D128</f>
        <v>39528832</v>
      </c>
    </row>
    <row r="205" spans="1:4" s="47" customFormat="1" ht="12.75" customHeight="1" thickTop="1">
      <c r="A205" s="76" t="s">
        <v>73</v>
      </c>
      <c r="B205" s="82" t="s">
        <v>1487</v>
      </c>
      <c r="C205" s="78" t="s">
        <v>1349</v>
      </c>
      <c r="D205" s="53">
        <f>4!D232</f>
        <v>0</v>
      </c>
    </row>
    <row r="206" spans="1:4" s="47" customFormat="1" ht="12.75" customHeight="1">
      <c r="A206" s="70" t="s">
        <v>74</v>
      </c>
      <c r="B206" s="63" t="s">
        <v>1488</v>
      </c>
      <c r="C206" s="56" t="s">
        <v>1350</v>
      </c>
      <c r="D206" s="53">
        <f>4!D233</f>
        <v>0</v>
      </c>
    </row>
    <row r="207" spans="1:4" s="47" customFormat="1" ht="12.75" customHeight="1">
      <c r="A207" s="70" t="s">
        <v>75</v>
      </c>
      <c r="B207" s="63" t="s">
        <v>1489</v>
      </c>
      <c r="C207" s="56" t="s">
        <v>1351</v>
      </c>
      <c r="D207" s="53">
        <f>4!D234</f>
        <v>0</v>
      </c>
    </row>
    <row r="208" spans="1:4" s="47" customFormat="1" ht="12.75" customHeight="1">
      <c r="A208" s="70" t="s">
        <v>76</v>
      </c>
      <c r="B208" s="63" t="s">
        <v>1490</v>
      </c>
      <c r="C208" s="56" t="s">
        <v>363</v>
      </c>
      <c r="D208" s="85">
        <f>SUM(D205:D207)</f>
        <v>0</v>
      </c>
    </row>
    <row r="209" spans="1:4" s="49" customFormat="1" ht="12.75" customHeight="1">
      <c r="A209" s="70" t="s">
        <v>79</v>
      </c>
      <c r="B209" s="74" t="s">
        <v>1491</v>
      </c>
      <c r="C209" s="56" t="s">
        <v>1352</v>
      </c>
      <c r="D209" s="53">
        <f>4!D236</f>
        <v>0</v>
      </c>
    </row>
    <row r="210" spans="1:4" s="47" customFormat="1" ht="12.75" customHeight="1">
      <c r="A210" s="70" t="s">
        <v>80</v>
      </c>
      <c r="B210" s="63" t="s">
        <v>1492</v>
      </c>
      <c r="C210" s="56" t="s">
        <v>1353</v>
      </c>
      <c r="D210" s="53">
        <f>4!D237</f>
        <v>0</v>
      </c>
    </row>
    <row r="211" spans="1:4" s="47" customFormat="1" ht="12.75" customHeight="1">
      <c r="A211" s="70" t="s">
        <v>81</v>
      </c>
      <c r="B211" s="63" t="s">
        <v>1493</v>
      </c>
      <c r="C211" s="56" t="s">
        <v>1354</v>
      </c>
      <c r="D211" s="53">
        <f>4!D238</f>
        <v>0</v>
      </c>
    </row>
    <row r="212" spans="1:4" s="47" customFormat="1" ht="12.75" customHeight="1">
      <c r="A212" s="70" t="s">
        <v>82</v>
      </c>
      <c r="B212" s="63" t="s">
        <v>1494</v>
      </c>
      <c r="C212" s="56" t="s">
        <v>1355</v>
      </c>
      <c r="D212" s="53">
        <f>4!D239</f>
        <v>0</v>
      </c>
    </row>
    <row r="213" spans="1:4" s="47" customFormat="1" ht="12.75" customHeight="1">
      <c r="A213" s="70" t="s">
        <v>83</v>
      </c>
      <c r="B213" s="63" t="s">
        <v>1495</v>
      </c>
      <c r="C213" s="56" t="s">
        <v>1356</v>
      </c>
      <c r="D213" s="53">
        <f>4!D240</f>
        <v>0</v>
      </c>
    </row>
    <row r="214" spans="1:4" s="47" customFormat="1" ht="12.75" customHeight="1">
      <c r="A214" s="70">
        <v>10</v>
      </c>
      <c r="B214" s="63" t="s">
        <v>1496</v>
      </c>
      <c r="C214" s="56" t="s">
        <v>1357</v>
      </c>
      <c r="D214" s="53">
        <f>4!D241</f>
        <v>0</v>
      </c>
    </row>
    <row r="215" spans="1:4" s="47" customFormat="1" ht="12.75" customHeight="1">
      <c r="A215" s="70">
        <v>11</v>
      </c>
      <c r="B215" s="74" t="s">
        <v>1497</v>
      </c>
      <c r="C215" s="56" t="s">
        <v>364</v>
      </c>
      <c r="D215" s="85">
        <f>SUM(D209:D214)</f>
        <v>0</v>
      </c>
    </row>
    <row r="216" spans="1:4" s="47" customFormat="1" ht="12.75" customHeight="1">
      <c r="A216" s="70">
        <v>12</v>
      </c>
      <c r="B216" s="74" t="s">
        <v>1498</v>
      </c>
      <c r="C216" s="56" t="s">
        <v>1299</v>
      </c>
      <c r="D216" s="53">
        <f>4!D243</f>
        <v>0</v>
      </c>
    </row>
    <row r="217" spans="1:4" s="47" customFormat="1" ht="12.75" customHeight="1">
      <c r="A217" s="70">
        <v>13</v>
      </c>
      <c r="B217" s="74" t="s">
        <v>1499</v>
      </c>
      <c r="C217" s="56" t="s">
        <v>365</v>
      </c>
      <c r="D217" s="53">
        <f>4!D244</f>
        <v>619646</v>
      </c>
    </row>
    <row r="218" spans="1:4" s="47" customFormat="1" ht="12.75" customHeight="1">
      <c r="A218" s="70">
        <v>14</v>
      </c>
      <c r="B218" s="74" t="s">
        <v>1363</v>
      </c>
      <c r="C218" s="56" t="s">
        <v>366</v>
      </c>
      <c r="D218" s="53">
        <f>4!D245</f>
        <v>0</v>
      </c>
    </row>
    <row r="219" spans="1:4" s="47" customFormat="1" ht="12.75" customHeight="1">
      <c r="A219" s="70">
        <v>15</v>
      </c>
      <c r="B219" s="74" t="s">
        <v>1500</v>
      </c>
      <c r="C219" s="56" t="s">
        <v>367</v>
      </c>
      <c r="D219" s="53">
        <f>4!D246</f>
        <v>0</v>
      </c>
    </row>
    <row r="220" spans="1:4" s="47" customFormat="1" ht="12.75" customHeight="1">
      <c r="A220" s="70">
        <v>16</v>
      </c>
      <c r="B220" s="74" t="s">
        <v>1501</v>
      </c>
      <c r="C220" s="56" t="s">
        <v>368</v>
      </c>
      <c r="D220" s="53">
        <f>4!D247</f>
        <v>0</v>
      </c>
    </row>
    <row r="221" spans="1:4" s="47" customFormat="1" ht="12.75" customHeight="1">
      <c r="A221" s="70">
        <v>17</v>
      </c>
      <c r="B221" s="74" t="s">
        <v>1502</v>
      </c>
      <c r="C221" s="56" t="s">
        <v>1300</v>
      </c>
      <c r="D221" s="53">
        <f>4!D248</f>
        <v>0</v>
      </c>
    </row>
    <row r="222" spans="1:4" s="47" customFormat="1" ht="12.75" customHeight="1">
      <c r="A222" s="70">
        <v>18</v>
      </c>
      <c r="B222" s="74" t="s">
        <v>1503</v>
      </c>
      <c r="C222" s="56" t="s">
        <v>1358</v>
      </c>
      <c r="D222" s="53">
        <f>4!D249</f>
        <v>0</v>
      </c>
    </row>
    <row r="223" spans="1:4" s="47" customFormat="1" ht="12.75" customHeight="1">
      <c r="A223" s="70">
        <v>19</v>
      </c>
      <c r="B223" s="74" t="s">
        <v>1504</v>
      </c>
      <c r="C223" s="56" t="s">
        <v>1359</v>
      </c>
      <c r="D223" s="53">
        <f>4!D250</f>
        <v>0</v>
      </c>
    </row>
    <row r="224" spans="1:4" s="47" customFormat="1" ht="12.75" customHeight="1">
      <c r="A224" s="70">
        <v>20</v>
      </c>
      <c r="B224" s="74" t="s">
        <v>1505</v>
      </c>
      <c r="C224" s="56" t="s">
        <v>1301</v>
      </c>
      <c r="D224" s="85">
        <f>SUM(D222:D223)</f>
        <v>0</v>
      </c>
    </row>
    <row r="225" spans="1:4" s="47" customFormat="1" ht="12.75" customHeight="1">
      <c r="A225" s="70">
        <v>21</v>
      </c>
      <c r="B225" s="74" t="s">
        <v>1506</v>
      </c>
      <c r="C225" s="56" t="s">
        <v>369</v>
      </c>
      <c r="D225" s="85">
        <f>D208+D215+D216+D217+D218+D219+D220+D221+D224</f>
        <v>619646</v>
      </c>
    </row>
    <row r="226" spans="1:4" s="47" customFormat="1" ht="12.75" customHeight="1">
      <c r="A226" s="70">
        <v>22</v>
      </c>
      <c r="B226" s="74" t="s">
        <v>1507</v>
      </c>
      <c r="C226" s="56" t="s">
        <v>1302</v>
      </c>
      <c r="D226" s="53">
        <f>4!D253</f>
        <v>0</v>
      </c>
    </row>
    <row r="227" spans="1:4" s="47" customFormat="1" ht="12.75" customHeight="1">
      <c r="A227" s="70">
        <v>23</v>
      </c>
      <c r="B227" s="63" t="s">
        <v>1508</v>
      </c>
      <c r="C227" s="56" t="s">
        <v>1303</v>
      </c>
      <c r="D227" s="53">
        <f>4!D254</f>
        <v>0</v>
      </c>
    </row>
    <row r="228" spans="1:4" s="47" customFormat="1" ht="12.75" customHeight="1">
      <c r="A228" s="70">
        <v>24</v>
      </c>
      <c r="B228" s="74" t="s">
        <v>1509</v>
      </c>
      <c r="C228" s="56" t="s">
        <v>1304</v>
      </c>
      <c r="D228" s="53">
        <f>4!D255</f>
        <v>0</v>
      </c>
    </row>
    <row r="229" spans="1:4" s="47" customFormat="1" ht="12.75" customHeight="1">
      <c r="A229" s="70">
        <v>25</v>
      </c>
      <c r="B229" s="74" t="s">
        <v>1362</v>
      </c>
      <c r="C229" s="56" t="s">
        <v>1305</v>
      </c>
      <c r="D229" s="53">
        <f>4!D256</f>
        <v>0</v>
      </c>
    </row>
    <row r="230" spans="1:4" s="47" customFormat="1" ht="12.75" customHeight="1">
      <c r="A230" s="70">
        <v>26</v>
      </c>
      <c r="B230" s="74" t="s">
        <v>1510</v>
      </c>
      <c r="C230" s="56" t="s">
        <v>1306</v>
      </c>
      <c r="D230" s="53">
        <f>4!D257</f>
        <v>0</v>
      </c>
    </row>
    <row r="231" spans="1:4" s="47" customFormat="1" ht="12.75" customHeight="1">
      <c r="A231" s="70">
        <v>27</v>
      </c>
      <c r="B231" s="74" t="s">
        <v>1511</v>
      </c>
      <c r="C231" s="56" t="s">
        <v>370</v>
      </c>
      <c r="D231" s="85">
        <f>SUM(D226:D230)</f>
        <v>0</v>
      </c>
    </row>
    <row r="232" spans="1:4" s="47" customFormat="1" ht="12.75" customHeight="1">
      <c r="A232" s="70">
        <v>28</v>
      </c>
      <c r="B232" s="63" t="s">
        <v>1361</v>
      </c>
      <c r="C232" s="56" t="s">
        <v>371</v>
      </c>
      <c r="D232" s="53">
        <f>4!D259</f>
        <v>0</v>
      </c>
    </row>
    <row r="233" spans="1:4" s="47" customFormat="1" ht="12.75" customHeight="1">
      <c r="A233" s="70">
        <v>29</v>
      </c>
      <c r="B233" s="63" t="s">
        <v>1360</v>
      </c>
      <c r="C233" s="56" t="s">
        <v>1307</v>
      </c>
      <c r="D233" s="53">
        <f>4!D260</f>
        <v>0</v>
      </c>
    </row>
    <row r="234" spans="1:4" s="47" customFormat="1" ht="12.75" customHeight="1">
      <c r="A234" s="71">
        <v>30</v>
      </c>
      <c r="B234" s="75" t="s">
        <v>1512</v>
      </c>
      <c r="C234" s="61" t="s">
        <v>372</v>
      </c>
      <c r="D234" s="85">
        <f>D225+D231+D232+D233</f>
        <v>619646</v>
      </c>
    </row>
    <row r="235" spans="1:4" ht="12.75">
      <c r="A235" s="7"/>
      <c r="B235" s="7" t="s">
        <v>67</v>
      </c>
      <c r="C235" s="7" t="s">
        <v>68</v>
      </c>
      <c r="D235" s="15">
        <f>D234+D204</f>
        <v>40148478</v>
      </c>
    </row>
  </sheetData>
  <sheetProtection/>
  <mergeCells count="10">
    <mergeCell ref="A107:D107"/>
    <mergeCell ref="A108:A109"/>
    <mergeCell ref="C108:C109"/>
    <mergeCell ref="A105:D105"/>
    <mergeCell ref="A106:D106"/>
    <mergeCell ref="A1:D1"/>
    <mergeCell ref="A2:D2"/>
    <mergeCell ref="A4:A5"/>
    <mergeCell ref="C4:C5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Header>&amp;R1. melléklet az 1/2019.(II.7.) önkormányzati rendelethez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43"/>
  <sheetViews>
    <sheetView zoomScale="106" zoomScaleNormal="106" zoomScalePageLayoutView="0" workbookViewId="0" topLeftCell="A1">
      <selection activeCell="A3" sqref="A3:G3"/>
    </sheetView>
  </sheetViews>
  <sheetFormatPr defaultColWidth="9.00390625" defaultRowHeight="12.75"/>
  <cols>
    <col min="1" max="1" width="4.00390625" style="0" bestFit="1" customWidth="1"/>
    <col min="2" max="2" width="48.50390625" style="0" customWidth="1"/>
    <col min="3" max="3" width="4.50390625" style="0" customWidth="1"/>
    <col min="4" max="4" width="11.625" style="0" bestFit="1" customWidth="1"/>
    <col min="5" max="5" width="45.50390625" style="0" customWidth="1"/>
    <col min="6" max="6" width="4.50390625" style="0" customWidth="1"/>
    <col min="7" max="7" width="12.50390625" style="0" customWidth="1"/>
  </cols>
  <sheetData>
    <row r="3" spans="1:7" ht="12.75">
      <c r="A3" s="270" t="s">
        <v>1582</v>
      </c>
      <c r="B3" s="270"/>
      <c r="C3" s="270"/>
      <c r="D3" s="270"/>
      <c r="E3" s="270"/>
      <c r="F3" s="270"/>
      <c r="G3" s="270"/>
    </row>
    <row r="4" spans="1:7" ht="15">
      <c r="A4" s="272" t="s">
        <v>1558</v>
      </c>
      <c r="B4" s="272"/>
      <c r="C4" s="272"/>
      <c r="D4" s="272"/>
      <c r="E4" s="272"/>
      <c r="F4" s="272"/>
      <c r="G4" s="272"/>
    </row>
    <row r="5" spans="1:7" ht="12.75">
      <c r="A5" s="268" t="s">
        <v>474</v>
      </c>
      <c r="B5" s="268"/>
      <c r="C5" s="268"/>
      <c r="D5" s="268"/>
      <c r="E5" s="268"/>
      <c r="F5" s="268"/>
      <c r="G5" s="268"/>
    </row>
    <row r="6" spans="1:7" ht="12.75">
      <c r="A6" s="270" t="s">
        <v>1319</v>
      </c>
      <c r="B6" s="270"/>
      <c r="C6" s="270"/>
      <c r="D6" s="270"/>
      <c r="E6" s="270"/>
      <c r="F6" s="270"/>
      <c r="G6" s="270"/>
    </row>
    <row r="7" spans="1:7" ht="12.75">
      <c r="A7" s="262" t="s">
        <v>447</v>
      </c>
      <c r="B7" s="273" t="s">
        <v>218</v>
      </c>
      <c r="C7" s="274"/>
      <c r="D7" s="274"/>
      <c r="E7" s="271" t="s">
        <v>445</v>
      </c>
      <c r="F7" s="271"/>
      <c r="G7" s="271"/>
    </row>
    <row r="8" spans="1:7" ht="12.75">
      <c r="A8" s="269"/>
      <c r="B8" s="262" t="s">
        <v>217</v>
      </c>
      <c r="C8" s="264" t="s">
        <v>219</v>
      </c>
      <c r="D8" s="40" t="s">
        <v>446</v>
      </c>
      <c r="E8" s="271" t="s">
        <v>217</v>
      </c>
      <c r="F8" s="264" t="s">
        <v>219</v>
      </c>
      <c r="G8" s="18" t="s">
        <v>446</v>
      </c>
    </row>
    <row r="9" spans="1:7" ht="12.75">
      <c r="A9" s="263"/>
      <c r="B9" s="263"/>
      <c r="C9" s="265"/>
      <c r="D9" s="4" t="s">
        <v>216</v>
      </c>
      <c r="E9" s="271"/>
      <c r="F9" s="265"/>
      <c r="G9" s="4" t="s">
        <v>216</v>
      </c>
    </row>
    <row r="10" spans="1:7" ht="13.5" customHeight="1">
      <c r="A10" s="13" t="s">
        <v>73</v>
      </c>
      <c r="B10" s="5" t="s">
        <v>424</v>
      </c>
      <c r="C10" s="19" t="s">
        <v>209</v>
      </c>
      <c r="D10" s="6">
        <f>1!D18</f>
        <v>20345221</v>
      </c>
      <c r="E10" s="5" t="s">
        <v>430</v>
      </c>
      <c r="F10" s="19" t="s">
        <v>299</v>
      </c>
      <c r="G10" s="6">
        <f>1!D128</f>
        <v>10310308</v>
      </c>
    </row>
    <row r="11" spans="1:7" ht="13.5" customHeight="1">
      <c r="A11" s="13" t="s">
        <v>74</v>
      </c>
      <c r="B11" s="5" t="s">
        <v>426</v>
      </c>
      <c r="C11" s="19" t="s">
        <v>225</v>
      </c>
      <c r="D11" s="6">
        <f>1!D38</f>
        <v>4315000</v>
      </c>
      <c r="E11" s="5" t="s">
        <v>431</v>
      </c>
      <c r="F11" s="19" t="s">
        <v>300</v>
      </c>
      <c r="G11" s="6">
        <f>1!D129</f>
        <v>1930248</v>
      </c>
    </row>
    <row r="12" spans="1:7" ht="12.75">
      <c r="A12" s="13" t="s">
        <v>75</v>
      </c>
      <c r="B12" s="5" t="s">
        <v>427</v>
      </c>
      <c r="C12" s="19" t="s">
        <v>237</v>
      </c>
      <c r="D12" s="6">
        <f>1!D54</f>
        <v>470880</v>
      </c>
      <c r="E12" s="7" t="s">
        <v>432</v>
      </c>
      <c r="F12" s="96" t="s">
        <v>325</v>
      </c>
      <c r="G12" s="6">
        <f>1!D154</f>
        <v>22700192</v>
      </c>
    </row>
    <row r="13" spans="1:7" ht="12.75">
      <c r="A13" s="13" t="s">
        <v>76</v>
      </c>
      <c r="B13" s="5" t="s">
        <v>428</v>
      </c>
      <c r="C13" s="19" t="s">
        <v>262</v>
      </c>
      <c r="D13" s="6">
        <f>1!D66</f>
        <v>0</v>
      </c>
      <c r="E13" s="7" t="s">
        <v>433</v>
      </c>
      <c r="F13" s="96" t="s">
        <v>334</v>
      </c>
      <c r="G13" s="6">
        <f>1!D163</f>
        <v>265000</v>
      </c>
    </row>
    <row r="14" spans="1:7" ht="12.75">
      <c r="A14" s="13" t="s">
        <v>79</v>
      </c>
      <c r="B14" s="8"/>
      <c r="C14" s="45"/>
      <c r="D14" s="6"/>
      <c r="E14" s="7" t="s">
        <v>434</v>
      </c>
      <c r="F14" s="96" t="s">
        <v>347</v>
      </c>
      <c r="G14" s="15">
        <f>1!D180</f>
        <v>3624584</v>
      </c>
    </row>
    <row r="15" spans="1:7" ht="12.75">
      <c r="A15" s="13" t="s">
        <v>80</v>
      </c>
      <c r="B15" s="8" t="s">
        <v>435</v>
      </c>
      <c r="C15" s="45"/>
      <c r="D15" s="14">
        <f>D10+D11+D12+D13</f>
        <v>25131101</v>
      </c>
      <c r="E15" s="8" t="s">
        <v>436</v>
      </c>
      <c r="F15" s="8"/>
      <c r="G15" s="20">
        <f>SUM(G10:G14)</f>
        <v>38830332</v>
      </c>
    </row>
    <row r="16" spans="1:7" ht="12.75">
      <c r="A16" s="13" t="s">
        <v>81</v>
      </c>
      <c r="B16" s="8" t="s">
        <v>373</v>
      </c>
      <c r="C16" s="95" t="s">
        <v>280</v>
      </c>
      <c r="D16" s="14">
        <f>1!D103</f>
        <v>15017377</v>
      </c>
      <c r="E16" s="8" t="s">
        <v>437</v>
      </c>
      <c r="F16" s="95" t="s">
        <v>372</v>
      </c>
      <c r="G16" s="20">
        <f>1!D234</f>
        <v>619646</v>
      </c>
    </row>
    <row r="17" spans="1:7" ht="12.75">
      <c r="A17" s="13" t="s">
        <v>82</v>
      </c>
      <c r="B17" s="8" t="s">
        <v>438</v>
      </c>
      <c r="C17" s="45"/>
      <c r="D17" s="14">
        <f>D15+D16</f>
        <v>40148478</v>
      </c>
      <c r="E17" s="8" t="s">
        <v>475</v>
      </c>
      <c r="F17" s="8"/>
      <c r="G17" s="20">
        <f>G15+G16</f>
        <v>39449978</v>
      </c>
    </row>
    <row r="18" spans="1:7" ht="12.75">
      <c r="A18" s="13"/>
      <c r="B18" s="28" t="s">
        <v>957</v>
      </c>
      <c r="C18" s="5"/>
      <c r="D18" s="6"/>
      <c r="E18" s="28" t="s">
        <v>957</v>
      </c>
      <c r="F18" s="5"/>
      <c r="G18" s="7"/>
    </row>
    <row r="19" spans="1:6" ht="12.75">
      <c r="A19" s="16"/>
      <c r="B19" s="1"/>
      <c r="C19" s="1"/>
      <c r="D19" s="3"/>
      <c r="E19" s="1"/>
      <c r="F19" s="1"/>
    </row>
    <row r="20" spans="1:7" ht="15">
      <c r="A20" s="272" t="s">
        <v>1567</v>
      </c>
      <c r="B20" s="272"/>
      <c r="C20" s="272"/>
      <c r="D20" s="272"/>
      <c r="E20" s="272"/>
      <c r="F20" s="272"/>
      <c r="G20" s="272"/>
    </row>
    <row r="21" spans="1:7" ht="12.75">
      <c r="A21" s="268" t="s">
        <v>476</v>
      </c>
      <c r="B21" s="268"/>
      <c r="C21" s="268"/>
      <c r="D21" s="268"/>
      <c r="E21" s="268"/>
      <c r="F21" s="268"/>
      <c r="G21" s="268"/>
    </row>
    <row r="22" spans="1:7" ht="12.75">
      <c r="A22" s="270" t="s">
        <v>1319</v>
      </c>
      <c r="B22" s="270"/>
      <c r="C22" s="270"/>
      <c r="D22" s="270"/>
      <c r="E22" s="270"/>
      <c r="F22" s="270"/>
      <c r="G22" s="270"/>
    </row>
    <row r="23" spans="1:7" ht="12.75">
      <c r="A23" s="271" t="s">
        <v>447</v>
      </c>
      <c r="B23" s="271" t="s">
        <v>218</v>
      </c>
      <c r="C23" s="271"/>
      <c r="D23" s="271"/>
      <c r="E23" s="271" t="s">
        <v>445</v>
      </c>
      <c r="F23" s="271"/>
      <c r="G23" s="271"/>
    </row>
    <row r="24" spans="1:7" ht="12.75" customHeight="1">
      <c r="A24" s="275"/>
      <c r="B24" s="271" t="s">
        <v>217</v>
      </c>
      <c r="C24" s="264" t="s">
        <v>219</v>
      </c>
      <c r="D24" s="18" t="s">
        <v>446</v>
      </c>
      <c r="E24" s="271" t="s">
        <v>217</v>
      </c>
      <c r="F24" s="264" t="s">
        <v>219</v>
      </c>
      <c r="G24" s="18" t="s">
        <v>446</v>
      </c>
    </row>
    <row r="25" spans="1:7" ht="12.75">
      <c r="A25" s="275"/>
      <c r="B25" s="271"/>
      <c r="C25" s="265"/>
      <c r="D25" s="4" t="s">
        <v>216</v>
      </c>
      <c r="E25" s="271"/>
      <c r="F25" s="265"/>
      <c r="G25" s="4" t="s">
        <v>216</v>
      </c>
    </row>
    <row r="26" spans="1:7" ht="16.5" customHeight="1">
      <c r="A26" s="13" t="s">
        <v>73</v>
      </c>
      <c r="B26" s="28" t="s">
        <v>425</v>
      </c>
      <c r="C26" s="19" t="s">
        <v>220</v>
      </c>
      <c r="D26" s="6">
        <f>1!D24</f>
        <v>0</v>
      </c>
      <c r="E26" s="7" t="s">
        <v>440</v>
      </c>
      <c r="F26" s="96" t="s">
        <v>355</v>
      </c>
      <c r="G26" s="6">
        <f>1!D188</f>
        <v>698500</v>
      </c>
    </row>
    <row r="27" spans="1:7" ht="12.75">
      <c r="A27" s="13" t="s">
        <v>74</v>
      </c>
      <c r="B27" s="5" t="s">
        <v>439</v>
      </c>
      <c r="C27" s="19" t="s">
        <v>257</v>
      </c>
      <c r="D27" s="6">
        <f>1!D60</f>
        <v>0</v>
      </c>
      <c r="E27" s="7" t="s">
        <v>441</v>
      </c>
      <c r="F27" s="96" t="s">
        <v>360</v>
      </c>
      <c r="G27" s="6">
        <f>1!D193</f>
        <v>0</v>
      </c>
    </row>
    <row r="28" spans="1:7" ht="12.75">
      <c r="A28" s="13" t="s">
        <v>75</v>
      </c>
      <c r="B28" s="5" t="s">
        <v>429</v>
      </c>
      <c r="C28" s="19" t="s">
        <v>266</v>
      </c>
      <c r="D28" s="6">
        <f>1!D72</f>
        <v>0</v>
      </c>
      <c r="E28" s="7" t="s">
        <v>442</v>
      </c>
      <c r="F28" s="96" t="s">
        <v>361</v>
      </c>
      <c r="G28" s="6">
        <f>1!D203</f>
        <v>0</v>
      </c>
    </row>
    <row r="29" spans="1:7" ht="12.75">
      <c r="A29" s="13" t="s">
        <v>76</v>
      </c>
      <c r="B29" s="8" t="s">
        <v>443</v>
      </c>
      <c r="C29" s="45"/>
      <c r="D29" s="14">
        <f>SUM(D26:D28)</f>
        <v>0</v>
      </c>
      <c r="E29" s="8" t="s">
        <v>444</v>
      </c>
      <c r="F29" s="45"/>
      <c r="G29" s="14">
        <f>SUM(G26:G28)</f>
        <v>698500</v>
      </c>
    </row>
    <row r="30" spans="1:7" ht="12.75">
      <c r="A30" s="13" t="s">
        <v>80</v>
      </c>
      <c r="B30" s="8" t="s">
        <v>478</v>
      </c>
      <c r="C30" s="45"/>
      <c r="D30" s="14">
        <f>D29</f>
        <v>0</v>
      </c>
      <c r="E30" s="8" t="s">
        <v>479</v>
      </c>
      <c r="F30" s="45"/>
      <c r="G30" s="14">
        <f>G29</f>
        <v>698500</v>
      </c>
    </row>
    <row r="31" spans="1:7" ht="12.75">
      <c r="A31" s="13"/>
      <c r="B31" s="28" t="s">
        <v>958</v>
      </c>
      <c r="C31" s="45"/>
      <c r="D31" s="14"/>
      <c r="E31" s="28" t="s">
        <v>958</v>
      </c>
      <c r="F31" s="7"/>
      <c r="G31" s="15">
        <f>G30-D30</f>
        <v>698500</v>
      </c>
    </row>
    <row r="32" spans="1:4" ht="12.75">
      <c r="A32" s="16"/>
      <c r="B32" s="2"/>
      <c r="C32" s="2"/>
      <c r="D32" s="17"/>
    </row>
    <row r="33" spans="1:4" ht="12.75">
      <c r="A33" s="16"/>
      <c r="B33" s="1"/>
      <c r="C33" s="1"/>
      <c r="D33" s="3"/>
    </row>
    <row r="34" spans="1:4" ht="12.75">
      <c r="A34" s="16"/>
      <c r="B34" s="1"/>
      <c r="C34" s="1"/>
      <c r="D34" s="3"/>
    </row>
    <row r="35" spans="1:4" ht="12.75">
      <c r="A35" s="16"/>
      <c r="B35" s="2"/>
      <c r="C35" s="2"/>
      <c r="D35" s="17"/>
    </row>
    <row r="36" spans="1:4" ht="12.75">
      <c r="A36" s="16"/>
      <c r="B36" s="1"/>
      <c r="C36" s="1"/>
      <c r="D36" s="3"/>
    </row>
    <row r="37" spans="1:4" ht="12.75">
      <c r="A37" s="16"/>
      <c r="B37" s="1"/>
      <c r="C37" s="1"/>
      <c r="D37" s="3"/>
    </row>
    <row r="38" spans="1:4" ht="12.75">
      <c r="A38" s="16"/>
      <c r="B38" s="2"/>
      <c r="C38" s="2"/>
      <c r="D38" s="17"/>
    </row>
    <row r="39" spans="1:4" ht="12.75">
      <c r="A39" s="16"/>
      <c r="B39" s="1"/>
      <c r="C39" s="1"/>
      <c r="D39" s="3"/>
    </row>
    <row r="40" spans="1:4" ht="12.75">
      <c r="A40" s="16"/>
      <c r="B40" s="1"/>
      <c r="C40" s="1"/>
      <c r="D40" s="3"/>
    </row>
    <row r="41" spans="1:4" ht="12.75">
      <c r="A41" s="16"/>
      <c r="B41" s="1"/>
      <c r="C41" s="1"/>
      <c r="D41" s="3"/>
    </row>
    <row r="42" spans="1:4" ht="12.75">
      <c r="A42" s="16"/>
      <c r="B42" s="1"/>
      <c r="C42" s="1"/>
      <c r="D42" s="3"/>
    </row>
    <row r="43" spans="1:4" ht="12.75">
      <c r="A43" s="16"/>
      <c r="B43" s="2"/>
      <c r="C43" s="2"/>
      <c r="D43" s="17"/>
    </row>
  </sheetData>
  <sheetProtection/>
  <mergeCells count="21">
    <mergeCell ref="F24:F25"/>
    <mergeCell ref="E23:G23"/>
    <mergeCell ref="A3:G3"/>
    <mergeCell ref="A4:G4"/>
    <mergeCell ref="A5:G5"/>
    <mergeCell ref="B7:D7"/>
    <mergeCell ref="E7:G7"/>
    <mergeCell ref="A22:G22"/>
    <mergeCell ref="C8:C9"/>
    <mergeCell ref="B8:B9"/>
    <mergeCell ref="F8:F9"/>
    <mergeCell ref="A21:G21"/>
    <mergeCell ref="A7:A9"/>
    <mergeCell ref="A6:G6"/>
    <mergeCell ref="B23:D23"/>
    <mergeCell ref="E8:E9"/>
    <mergeCell ref="A20:G20"/>
    <mergeCell ref="A23:A25"/>
    <mergeCell ref="E24:E25"/>
    <mergeCell ref="B24:B25"/>
    <mergeCell ref="C24:C25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0" bestFit="1" customWidth="1"/>
    <col min="2" max="2" width="67.625" style="0" customWidth="1"/>
    <col min="3" max="3" width="7.125" style="0" bestFit="1" customWidth="1"/>
    <col min="4" max="4" width="13.625" style="0" customWidth="1"/>
    <col min="5" max="5" width="13.375" style="0" bestFit="1" customWidth="1"/>
    <col min="6" max="6" width="14.875" style="0" customWidth="1"/>
    <col min="7" max="7" width="11.125" style="0" bestFit="1" customWidth="1"/>
  </cols>
  <sheetData>
    <row r="1" spans="1:7" ht="12.75">
      <c r="A1" s="277" t="s">
        <v>1583</v>
      </c>
      <c r="B1" s="277"/>
      <c r="C1" s="277"/>
      <c r="D1" s="277"/>
      <c r="E1" s="277"/>
      <c r="F1" s="277"/>
      <c r="G1" s="277"/>
    </row>
    <row r="2" spans="1:7" ht="12.75">
      <c r="A2" s="106"/>
      <c r="B2" s="106"/>
      <c r="C2" s="106"/>
      <c r="D2" s="106"/>
      <c r="E2" s="106"/>
      <c r="F2" s="106"/>
      <c r="G2" s="106"/>
    </row>
    <row r="3" spans="1:7" ht="15">
      <c r="A3" s="266" t="s">
        <v>1567</v>
      </c>
      <c r="B3" s="266"/>
      <c r="C3" s="266"/>
      <c r="D3" s="266"/>
      <c r="E3" s="266"/>
      <c r="F3" s="266"/>
      <c r="G3" s="266"/>
    </row>
    <row r="4" spans="1:7" ht="12.75">
      <c r="A4" s="267" t="s">
        <v>960</v>
      </c>
      <c r="B4" s="267"/>
      <c r="C4" s="267"/>
      <c r="D4" s="267"/>
      <c r="E4" s="267"/>
      <c r="F4" s="267"/>
      <c r="G4" s="267"/>
    </row>
    <row r="5" spans="1:7" ht="12.75">
      <c r="A5" s="261" t="s">
        <v>954</v>
      </c>
      <c r="B5" s="261"/>
      <c r="C5" s="261"/>
      <c r="D5" s="261"/>
      <c r="E5" s="261"/>
      <c r="F5" s="261"/>
      <c r="G5" s="261"/>
    </row>
    <row r="6" spans="1:7" ht="12.75">
      <c r="A6" s="276" t="s">
        <v>447</v>
      </c>
      <c r="B6" s="18" t="s">
        <v>1525</v>
      </c>
      <c r="C6" s="271" t="s">
        <v>219</v>
      </c>
      <c r="D6" s="271" t="s">
        <v>1526</v>
      </c>
      <c r="E6" s="271"/>
      <c r="F6" s="271"/>
      <c r="G6" s="271"/>
    </row>
    <row r="7" spans="1:7" ht="20.25">
      <c r="A7" s="276"/>
      <c r="B7" s="18" t="s">
        <v>217</v>
      </c>
      <c r="C7" s="275"/>
      <c r="D7" s="107" t="s">
        <v>1532</v>
      </c>
      <c r="E7" s="107" t="s">
        <v>1533</v>
      </c>
      <c r="F7" s="107" t="s">
        <v>1534</v>
      </c>
      <c r="G7" s="107" t="s">
        <v>448</v>
      </c>
    </row>
    <row r="8" spans="1:7" ht="12.75">
      <c r="A8" s="19" t="s">
        <v>73</v>
      </c>
      <c r="B8" s="28" t="s">
        <v>424</v>
      </c>
      <c r="C8" s="28" t="s">
        <v>209</v>
      </c>
      <c r="D8" s="103">
        <v>20345221</v>
      </c>
      <c r="E8" s="103">
        <v>0</v>
      </c>
      <c r="F8" s="103">
        <v>0</v>
      </c>
      <c r="G8" s="15">
        <f>D8+E8+F8</f>
        <v>20345221</v>
      </c>
    </row>
    <row r="9" spans="1:7" ht="12.75">
      <c r="A9" s="19" t="s">
        <v>74</v>
      </c>
      <c r="B9" s="28" t="s">
        <v>425</v>
      </c>
      <c r="C9" s="28" t="s">
        <v>220</v>
      </c>
      <c r="D9" s="103">
        <v>0</v>
      </c>
      <c r="E9" s="103">
        <v>0</v>
      </c>
      <c r="F9" s="103"/>
      <c r="G9" s="15">
        <f aca="true" t="shared" si="0" ref="G9:G17">D9+E9+F9</f>
        <v>0</v>
      </c>
    </row>
    <row r="10" spans="1:7" ht="12.75">
      <c r="A10" s="19" t="s">
        <v>75</v>
      </c>
      <c r="B10" s="28" t="s">
        <v>453</v>
      </c>
      <c r="C10" s="28" t="s">
        <v>225</v>
      </c>
      <c r="D10" s="103">
        <v>70000</v>
      </c>
      <c r="E10" s="103">
        <v>4245000</v>
      </c>
      <c r="F10" s="103"/>
      <c r="G10" s="15">
        <f t="shared" si="0"/>
        <v>4315000</v>
      </c>
    </row>
    <row r="11" spans="1:7" ht="12.75">
      <c r="A11" s="19" t="s">
        <v>76</v>
      </c>
      <c r="B11" s="28" t="s">
        <v>454</v>
      </c>
      <c r="C11" s="28" t="s">
        <v>237</v>
      </c>
      <c r="D11" s="103">
        <v>95380</v>
      </c>
      <c r="E11" s="103">
        <v>375500</v>
      </c>
      <c r="F11" s="103"/>
      <c r="G11" s="15">
        <f t="shared" si="0"/>
        <v>470880</v>
      </c>
    </row>
    <row r="12" spans="1:7" ht="12.75">
      <c r="A12" s="19" t="s">
        <v>79</v>
      </c>
      <c r="B12" s="28" t="s">
        <v>439</v>
      </c>
      <c r="C12" s="28" t="s">
        <v>257</v>
      </c>
      <c r="D12" s="103">
        <v>0</v>
      </c>
      <c r="E12" s="103">
        <v>0</v>
      </c>
      <c r="F12" s="103"/>
      <c r="G12" s="15">
        <f t="shared" si="0"/>
        <v>0</v>
      </c>
    </row>
    <row r="13" spans="1:7" ht="12.75">
      <c r="A13" s="19" t="s">
        <v>80</v>
      </c>
      <c r="B13" s="28" t="s">
        <v>428</v>
      </c>
      <c r="C13" s="28" t="s">
        <v>262</v>
      </c>
      <c r="D13" s="103">
        <v>0</v>
      </c>
      <c r="E13" s="103">
        <v>0</v>
      </c>
      <c r="F13" s="103"/>
      <c r="G13" s="15">
        <f t="shared" si="0"/>
        <v>0</v>
      </c>
    </row>
    <row r="14" spans="1:7" ht="12.75">
      <c r="A14" s="19" t="s">
        <v>81</v>
      </c>
      <c r="B14" s="28" t="s">
        <v>429</v>
      </c>
      <c r="C14" s="28" t="s">
        <v>266</v>
      </c>
      <c r="D14" s="103">
        <v>0</v>
      </c>
      <c r="E14" s="103">
        <v>0</v>
      </c>
      <c r="F14" s="103"/>
      <c r="G14" s="15">
        <f t="shared" si="0"/>
        <v>0</v>
      </c>
    </row>
    <row r="15" spans="1:7" ht="12.75">
      <c r="A15" s="19" t="s">
        <v>82</v>
      </c>
      <c r="B15" s="104" t="s">
        <v>1527</v>
      </c>
      <c r="C15" s="104" t="s">
        <v>267</v>
      </c>
      <c r="D15" s="105">
        <f>D8+D9+D10+D11+D13+D14</f>
        <v>20510601</v>
      </c>
      <c r="E15" s="105">
        <f>E8+E9+E10+E11+E13+E14</f>
        <v>4620500</v>
      </c>
      <c r="F15" s="105">
        <f>F8+F9+F10+F11+F13+F14</f>
        <v>0</v>
      </c>
      <c r="G15" s="20">
        <f t="shared" si="0"/>
        <v>25131101</v>
      </c>
    </row>
    <row r="16" spans="1:7" ht="12.75">
      <c r="A16" s="19" t="s">
        <v>83</v>
      </c>
      <c r="B16" s="28" t="s">
        <v>373</v>
      </c>
      <c r="C16" s="28" t="s">
        <v>280</v>
      </c>
      <c r="D16" s="103">
        <v>0</v>
      </c>
      <c r="E16" s="103">
        <v>15017377</v>
      </c>
      <c r="F16" s="103"/>
      <c r="G16" s="15">
        <f t="shared" si="0"/>
        <v>15017377</v>
      </c>
    </row>
    <row r="17" spans="1:7" ht="12.75">
      <c r="A17" s="19" t="s">
        <v>84</v>
      </c>
      <c r="B17" s="104" t="s">
        <v>455</v>
      </c>
      <c r="C17" s="28"/>
      <c r="D17" s="105">
        <f>D15+D16</f>
        <v>20510601</v>
      </c>
      <c r="E17" s="105">
        <f>SUM(E15:E16)</f>
        <v>19637877</v>
      </c>
      <c r="F17" s="105">
        <f>SUM(F15:F16)</f>
        <v>0</v>
      </c>
      <c r="G17" s="20">
        <f t="shared" si="0"/>
        <v>40148478</v>
      </c>
    </row>
    <row r="18" spans="1:7" ht="12.75">
      <c r="A18" s="19" t="s">
        <v>85</v>
      </c>
      <c r="B18" s="7" t="s">
        <v>449</v>
      </c>
      <c r="C18" s="28" t="s">
        <v>451</v>
      </c>
      <c r="D18" s="105">
        <v>0</v>
      </c>
      <c r="E18" s="103">
        <v>0</v>
      </c>
      <c r="F18" s="103"/>
      <c r="G18" s="15">
        <f>D18+E18</f>
        <v>0</v>
      </c>
    </row>
    <row r="19" spans="1:7" ht="12.75">
      <c r="A19" s="108" t="s">
        <v>86</v>
      </c>
      <c r="B19" s="109" t="s">
        <v>450</v>
      </c>
      <c r="C19" s="110"/>
      <c r="D19" s="111">
        <f>D17+D18</f>
        <v>20510601</v>
      </c>
      <c r="E19" s="111">
        <f>E17+E18</f>
        <v>19637877</v>
      </c>
      <c r="F19" s="111">
        <f>F17+F18</f>
        <v>0</v>
      </c>
      <c r="G19" s="111">
        <f>G17+G18</f>
        <v>40148478</v>
      </c>
    </row>
    <row r="20" spans="1:7" ht="12.75">
      <c r="A20" s="19" t="s">
        <v>87</v>
      </c>
      <c r="B20" s="28" t="s">
        <v>1528</v>
      </c>
      <c r="C20" s="28" t="s">
        <v>299</v>
      </c>
      <c r="D20" s="112">
        <v>8510308</v>
      </c>
      <c r="E20" s="103">
        <v>1800000</v>
      </c>
      <c r="F20" s="103"/>
      <c r="G20" s="15">
        <f aca="true" t="shared" si="1" ref="G20:G30">D20+E20+F20</f>
        <v>10310308</v>
      </c>
    </row>
    <row r="21" spans="1:7" ht="12.75">
      <c r="A21" s="19" t="s">
        <v>88</v>
      </c>
      <c r="B21" s="28" t="s">
        <v>1529</v>
      </c>
      <c r="C21" s="28" t="s">
        <v>300</v>
      </c>
      <c r="D21" s="103">
        <v>1534248</v>
      </c>
      <c r="E21" s="103">
        <v>396000</v>
      </c>
      <c r="F21" s="103"/>
      <c r="G21" s="15">
        <f t="shared" si="1"/>
        <v>1930248</v>
      </c>
    </row>
    <row r="22" spans="1:7" ht="12.75">
      <c r="A22" s="19" t="s">
        <v>89</v>
      </c>
      <c r="B22" s="28" t="s">
        <v>432</v>
      </c>
      <c r="C22" s="28" t="s">
        <v>325</v>
      </c>
      <c r="D22" s="103">
        <v>21066125</v>
      </c>
      <c r="E22" s="103">
        <v>1634067</v>
      </c>
      <c r="F22" s="103"/>
      <c r="G22" s="15">
        <f t="shared" si="1"/>
        <v>22700192</v>
      </c>
    </row>
    <row r="23" spans="1:7" ht="12.75">
      <c r="A23" s="19" t="s">
        <v>90</v>
      </c>
      <c r="B23" s="28" t="s">
        <v>433</v>
      </c>
      <c r="C23" s="28" t="s">
        <v>334</v>
      </c>
      <c r="D23" s="103">
        <v>265000</v>
      </c>
      <c r="E23" s="103">
        <v>0</v>
      </c>
      <c r="F23" s="103">
        <v>0</v>
      </c>
      <c r="G23" s="15">
        <f t="shared" si="1"/>
        <v>265000</v>
      </c>
    </row>
    <row r="24" spans="1:7" ht="12.75">
      <c r="A24" s="19" t="s">
        <v>72</v>
      </c>
      <c r="B24" s="28" t="s">
        <v>1530</v>
      </c>
      <c r="C24" s="28" t="s">
        <v>347</v>
      </c>
      <c r="D24" s="103">
        <v>1064000</v>
      </c>
      <c r="E24" s="103">
        <v>2560584</v>
      </c>
      <c r="F24" s="103"/>
      <c r="G24" s="15">
        <f t="shared" si="1"/>
        <v>3624584</v>
      </c>
    </row>
    <row r="25" spans="1:7" ht="12.75">
      <c r="A25" s="19" t="s">
        <v>91</v>
      </c>
      <c r="B25" s="28" t="s">
        <v>440</v>
      </c>
      <c r="C25" s="28" t="s">
        <v>355</v>
      </c>
      <c r="D25" s="103">
        <v>0</v>
      </c>
      <c r="E25" s="103">
        <v>698500</v>
      </c>
      <c r="F25" s="103"/>
      <c r="G25" s="15">
        <f t="shared" si="1"/>
        <v>698500</v>
      </c>
    </row>
    <row r="26" spans="1:7" ht="12.75">
      <c r="A26" s="19" t="s">
        <v>92</v>
      </c>
      <c r="B26" s="28" t="s">
        <v>441</v>
      </c>
      <c r="C26" s="28" t="s">
        <v>360</v>
      </c>
      <c r="D26" s="103">
        <v>0</v>
      </c>
      <c r="E26" s="103">
        <v>0</v>
      </c>
      <c r="F26" s="103"/>
      <c r="G26" s="15">
        <f t="shared" si="1"/>
        <v>0</v>
      </c>
    </row>
    <row r="27" spans="1:7" ht="12.75">
      <c r="A27" s="19" t="s">
        <v>93</v>
      </c>
      <c r="B27" s="28" t="s">
        <v>442</v>
      </c>
      <c r="C27" s="28" t="s">
        <v>361</v>
      </c>
      <c r="D27" s="103">
        <v>0</v>
      </c>
      <c r="E27" s="103">
        <v>0</v>
      </c>
      <c r="F27" s="103"/>
      <c r="G27" s="15">
        <f t="shared" si="1"/>
        <v>0</v>
      </c>
    </row>
    <row r="28" spans="1:7" ht="12.75">
      <c r="A28" s="19" t="s">
        <v>94</v>
      </c>
      <c r="B28" s="104" t="s">
        <v>1535</v>
      </c>
      <c r="C28" s="104" t="s">
        <v>362</v>
      </c>
      <c r="D28" s="105">
        <f>SUM(D20:D27)</f>
        <v>32439681</v>
      </c>
      <c r="E28" s="105">
        <f>SUM(E20:E27)</f>
        <v>7089151</v>
      </c>
      <c r="F28" s="105">
        <f>SUM(F20:F27)</f>
        <v>0</v>
      </c>
      <c r="G28" s="20">
        <f t="shared" si="1"/>
        <v>39528832</v>
      </c>
    </row>
    <row r="29" spans="1:7" ht="12.75">
      <c r="A29" s="19" t="s">
        <v>95</v>
      </c>
      <c r="B29" s="28" t="s">
        <v>437</v>
      </c>
      <c r="C29" s="28" t="s">
        <v>372</v>
      </c>
      <c r="D29" s="103">
        <v>619646</v>
      </c>
      <c r="E29" s="103">
        <v>0</v>
      </c>
      <c r="F29" s="103"/>
      <c r="G29" s="15">
        <f t="shared" si="1"/>
        <v>619646</v>
      </c>
    </row>
    <row r="30" spans="1:7" s="113" customFormat="1" ht="12.75">
      <c r="A30" s="108" t="s">
        <v>96</v>
      </c>
      <c r="B30" s="110" t="s">
        <v>452</v>
      </c>
      <c r="C30" s="109"/>
      <c r="D30" s="111">
        <f>D29+D28</f>
        <v>33059327</v>
      </c>
      <c r="E30" s="111">
        <f>E29+E28</f>
        <v>7089151</v>
      </c>
      <c r="F30" s="111">
        <f>F29+F28</f>
        <v>0</v>
      </c>
      <c r="G30" s="111">
        <f t="shared" si="1"/>
        <v>40148478</v>
      </c>
    </row>
  </sheetData>
  <sheetProtection/>
  <mergeCells count="7">
    <mergeCell ref="A6:A7"/>
    <mergeCell ref="C6:C7"/>
    <mergeCell ref="D6:G6"/>
    <mergeCell ref="A1:G1"/>
    <mergeCell ref="A3:G3"/>
    <mergeCell ref="A4:G4"/>
    <mergeCell ref="A5:G5"/>
  </mergeCells>
  <printOptions/>
  <pageMargins left="0.34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2"/>
  <sheetViews>
    <sheetView zoomScalePageLayoutView="0" workbookViewId="0" topLeftCell="B1">
      <selection activeCell="D207" sqref="D207"/>
    </sheetView>
  </sheetViews>
  <sheetFormatPr defaultColWidth="9.00390625" defaultRowHeight="12.75"/>
  <cols>
    <col min="1" max="1" width="4.00390625" style="0" customWidth="1"/>
    <col min="2" max="2" width="63.50390625" style="0" customWidth="1"/>
    <col min="3" max="3" width="7.875" style="0" customWidth="1"/>
    <col min="4" max="4" width="13.125" style="0" customWidth="1"/>
    <col min="5" max="5" width="12.375" style="0" customWidth="1"/>
  </cols>
  <sheetData>
    <row r="1" spans="1:4" ht="15.75">
      <c r="A1" s="266" t="s">
        <v>1558</v>
      </c>
      <c r="B1" s="266"/>
      <c r="C1" s="266"/>
      <c r="D1" s="266"/>
    </row>
    <row r="2" spans="1:4" ht="12.75">
      <c r="A2" s="267" t="s">
        <v>473</v>
      </c>
      <c r="B2" s="267"/>
      <c r="C2" s="267"/>
      <c r="D2" s="267"/>
    </row>
    <row r="3" spans="1:4" ht="12.75" customHeight="1">
      <c r="A3" s="261" t="s">
        <v>1319</v>
      </c>
      <c r="B3" s="261"/>
      <c r="C3" s="261"/>
      <c r="D3" s="261"/>
    </row>
    <row r="4" spans="1:4" ht="12.75" customHeight="1">
      <c r="A4" s="262" t="s">
        <v>447</v>
      </c>
      <c r="B4" s="4" t="s">
        <v>218</v>
      </c>
      <c r="C4" s="264" t="s">
        <v>219</v>
      </c>
      <c r="D4" s="18" t="s">
        <v>446</v>
      </c>
    </row>
    <row r="5" spans="1:4" ht="25.5" customHeight="1">
      <c r="A5" s="263"/>
      <c r="B5" s="4" t="s">
        <v>217</v>
      </c>
      <c r="C5" s="265"/>
      <c r="D5" s="4" t="s">
        <v>216</v>
      </c>
    </row>
    <row r="6" spans="1:4" s="49" customFormat="1" ht="12.75" customHeight="1">
      <c r="A6" s="70" t="s">
        <v>73</v>
      </c>
      <c r="B6" s="55" t="s">
        <v>1410</v>
      </c>
      <c r="C6" s="57" t="s">
        <v>197</v>
      </c>
      <c r="D6" s="87">
        <f>SUM(D7:D10)</f>
        <v>9256390</v>
      </c>
    </row>
    <row r="7" spans="1:4" s="49" customFormat="1" ht="12.75" customHeight="1">
      <c r="A7" s="70"/>
      <c r="B7" s="55" t="s">
        <v>1513</v>
      </c>
      <c r="C7" s="57"/>
      <c r="D7" s="87">
        <v>4260930</v>
      </c>
    </row>
    <row r="8" spans="1:4" s="49" customFormat="1" ht="12.75" customHeight="1">
      <c r="A8" s="70"/>
      <c r="B8" s="55" t="s">
        <v>1514</v>
      </c>
      <c r="C8" s="57"/>
      <c r="D8" s="87">
        <v>4995460</v>
      </c>
    </row>
    <row r="9" spans="1:4" s="49" customFormat="1" ht="12.75" customHeight="1">
      <c r="A9" s="70"/>
      <c r="B9" s="55" t="s">
        <v>1559</v>
      </c>
      <c r="C9" s="57"/>
      <c r="D9" s="87">
        <v>0</v>
      </c>
    </row>
    <row r="10" spans="1:4" s="49" customFormat="1" ht="12.75" customHeight="1">
      <c r="A10" s="70"/>
      <c r="B10" s="55" t="s">
        <v>1551</v>
      </c>
      <c r="C10" s="57"/>
      <c r="D10" s="87">
        <v>0</v>
      </c>
    </row>
    <row r="11" spans="1:4" s="49" customFormat="1" ht="12.75" customHeight="1">
      <c r="A11" s="70" t="s">
        <v>74</v>
      </c>
      <c r="B11" s="56" t="s">
        <v>1318</v>
      </c>
      <c r="C11" s="57" t="s">
        <v>198</v>
      </c>
      <c r="D11" s="87">
        <v>0</v>
      </c>
    </row>
    <row r="12" spans="1:4" s="49" customFormat="1" ht="25.5" customHeight="1">
      <c r="A12" s="70" t="s">
        <v>75</v>
      </c>
      <c r="B12" s="56" t="s">
        <v>1411</v>
      </c>
      <c r="C12" s="57" t="s">
        <v>199</v>
      </c>
      <c r="D12" s="87">
        <f>SUM(D13:D16)</f>
        <v>4434764</v>
      </c>
    </row>
    <row r="13" spans="1:4" s="49" customFormat="1" ht="25.5">
      <c r="A13" s="70"/>
      <c r="B13" s="56" t="s">
        <v>1515</v>
      </c>
      <c r="C13" s="57"/>
      <c r="D13" s="87">
        <v>1279404</v>
      </c>
    </row>
    <row r="14" spans="1:4" s="49" customFormat="1" ht="12.75">
      <c r="A14" s="70"/>
      <c r="B14" s="56" t="s">
        <v>959</v>
      </c>
      <c r="C14" s="57"/>
      <c r="D14" s="87">
        <v>0</v>
      </c>
    </row>
    <row r="15" spans="1:4" s="49" customFormat="1" ht="12.75">
      <c r="A15" s="70"/>
      <c r="B15" s="56" t="s">
        <v>1560</v>
      </c>
      <c r="C15" s="57"/>
      <c r="D15" s="87">
        <v>55360</v>
      </c>
    </row>
    <row r="16" spans="1:4" s="49" customFormat="1" ht="12.75">
      <c r="A16" s="70"/>
      <c r="B16" s="56" t="s">
        <v>1561</v>
      </c>
      <c r="C16" s="57"/>
      <c r="D16" s="87">
        <v>3100000</v>
      </c>
    </row>
    <row r="17" spans="1:4" s="47" customFormat="1" ht="12.75" customHeight="1">
      <c r="A17" s="70" t="s">
        <v>76</v>
      </c>
      <c r="B17" s="56" t="s">
        <v>215</v>
      </c>
      <c r="C17" s="57" t="s">
        <v>200</v>
      </c>
      <c r="D17" s="87">
        <v>1800000</v>
      </c>
    </row>
    <row r="18" spans="1:4" s="48" customFormat="1" ht="12.75" customHeight="1">
      <c r="A18" s="70" t="s">
        <v>79</v>
      </c>
      <c r="B18" s="56" t="s">
        <v>1412</v>
      </c>
      <c r="C18" s="57" t="s">
        <v>201</v>
      </c>
      <c r="D18" s="101">
        <v>0</v>
      </c>
    </row>
    <row r="19" spans="1:4" s="48" customFormat="1" ht="12.75" customHeight="1">
      <c r="A19" s="70" t="s">
        <v>80</v>
      </c>
      <c r="B19" s="56" t="s">
        <v>1413</v>
      </c>
      <c r="C19" s="57" t="s">
        <v>202</v>
      </c>
      <c r="D19" s="88"/>
    </row>
    <row r="20" spans="1:4" s="47" customFormat="1" ht="12.75" customHeight="1">
      <c r="A20" s="70" t="s">
        <v>81</v>
      </c>
      <c r="B20" s="56" t="s">
        <v>1414</v>
      </c>
      <c r="C20" s="57" t="s">
        <v>203</v>
      </c>
      <c r="D20" s="89">
        <f>D6+D11+D12+D17+D18+D19</f>
        <v>15491154</v>
      </c>
    </row>
    <row r="21" spans="1:4" s="47" customFormat="1" ht="12.75" customHeight="1">
      <c r="A21" s="70" t="s">
        <v>82</v>
      </c>
      <c r="B21" s="56" t="s">
        <v>1415</v>
      </c>
      <c r="C21" s="57" t="s">
        <v>204</v>
      </c>
      <c r="D21" s="87">
        <v>0</v>
      </c>
    </row>
    <row r="22" spans="1:4" s="47" customFormat="1" ht="25.5" customHeight="1">
      <c r="A22" s="70" t="s">
        <v>83</v>
      </c>
      <c r="B22" s="56" t="s">
        <v>1416</v>
      </c>
      <c r="C22" s="57" t="s">
        <v>205</v>
      </c>
      <c r="D22" s="87"/>
    </row>
    <row r="23" spans="1:4" s="47" customFormat="1" ht="25.5" customHeight="1">
      <c r="A23" s="70" t="s">
        <v>84</v>
      </c>
      <c r="B23" s="56" t="s">
        <v>246</v>
      </c>
      <c r="C23" s="57" t="s">
        <v>206</v>
      </c>
      <c r="D23" s="87"/>
    </row>
    <row r="24" spans="1:4" s="47" customFormat="1" ht="25.5" customHeight="1">
      <c r="A24" s="70" t="s">
        <v>85</v>
      </c>
      <c r="B24" s="56" t="s">
        <v>247</v>
      </c>
      <c r="C24" s="57" t="s">
        <v>207</v>
      </c>
      <c r="D24" s="87"/>
    </row>
    <row r="25" spans="1:4" s="47" customFormat="1" ht="12.75" customHeight="1">
      <c r="A25" s="70" t="s">
        <v>86</v>
      </c>
      <c r="B25" s="56" t="s">
        <v>248</v>
      </c>
      <c r="C25" s="57" t="s">
        <v>208</v>
      </c>
      <c r="D25" s="87">
        <f>SUM(D26:D29)</f>
        <v>4854067</v>
      </c>
    </row>
    <row r="26" spans="1:4" s="47" customFormat="1" ht="12.75" customHeight="1">
      <c r="A26" s="70"/>
      <c r="B26" s="28" t="s">
        <v>1563</v>
      </c>
      <c r="C26" s="57"/>
      <c r="D26" s="87">
        <v>0</v>
      </c>
    </row>
    <row r="27" spans="1:4" s="47" customFormat="1" ht="25.5">
      <c r="A27" s="70"/>
      <c r="B27" s="56" t="s">
        <v>1521</v>
      </c>
      <c r="C27" s="57"/>
      <c r="D27" s="87">
        <v>1024000</v>
      </c>
    </row>
    <row r="28" spans="1:4" s="47" customFormat="1" ht="12.75">
      <c r="A28" s="70"/>
      <c r="B28" s="56" t="s">
        <v>1562</v>
      </c>
      <c r="C28" s="57"/>
      <c r="D28" s="87">
        <v>3830067</v>
      </c>
    </row>
    <row r="29" spans="1:4" s="47" customFormat="1" ht="33" customHeight="1">
      <c r="A29" s="70"/>
      <c r="B29" s="56" t="s">
        <v>1522</v>
      </c>
      <c r="C29" s="57"/>
      <c r="D29" s="87">
        <v>0</v>
      </c>
    </row>
    <row r="30" spans="1:4" s="47" customFormat="1" ht="12.75" customHeight="1">
      <c r="A30" s="71" t="s">
        <v>87</v>
      </c>
      <c r="B30" s="61" t="s">
        <v>1417</v>
      </c>
      <c r="C30" s="69" t="s">
        <v>209</v>
      </c>
      <c r="D30" s="89">
        <f>SUM(D20:D25)</f>
        <v>20345221</v>
      </c>
    </row>
    <row r="31" spans="1:4" s="47" customFormat="1" ht="12.75" customHeight="1">
      <c r="A31" s="70" t="s">
        <v>88</v>
      </c>
      <c r="B31" s="56" t="s">
        <v>1418</v>
      </c>
      <c r="C31" s="57" t="s">
        <v>210</v>
      </c>
      <c r="D31" s="87"/>
    </row>
    <row r="32" spans="1:4" s="47" customFormat="1" ht="25.5" customHeight="1">
      <c r="A32" s="70" t="s">
        <v>89</v>
      </c>
      <c r="B32" s="56" t="s">
        <v>227</v>
      </c>
      <c r="C32" s="57" t="s">
        <v>211</v>
      </c>
      <c r="D32" s="87"/>
    </row>
    <row r="33" spans="1:4" s="47" customFormat="1" ht="25.5" customHeight="1">
      <c r="A33" s="70" t="s">
        <v>90</v>
      </c>
      <c r="B33" s="56" t="s">
        <v>245</v>
      </c>
      <c r="C33" s="57" t="s">
        <v>212</v>
      </c>
      <c r="D33" s="87"/>
    </row>
    <row r="34" spans="1:4" s="47" customFormat="1" ht="25.5" customHeight="1">
      <c r="A34" s="70" t="s">
        <v>72</v>
      </c>
      <c r="B34" s="56" t="s">
        <v>244</v>
      </c>
      <c r="C34" s="57" t="s">
        <v>213</v>
      </c>
      <c r="D34" s="87"/>
    </row>
    <row r="35" spans="1:4" s="47" customFormat="1" ht="12.75" customHeight="1">
      <c r="A35" s="70" t="s">
        <v>91</v>
      </c>
      <c r="B35" s="56" t="s">
        <v>243</v>
      </c>
      <c r="C35" s="57" t="s">
        <v>214</v>
      </c>
      <c r="D35" s="87"/>
    </row>
    <row r="36" spans="1:4" s="47" customFormat="1" ht="12.75" customHeight="1">
      <c r="A36" s="71" t="s">
        <v>92</v>
      </c>
      <c r="B36" s="61" t="s">
        <v>1419</v>
      </c>
      <c r="C36" s="69" t="s">
        <v>220</v>
      </c>
      <c r="D36" s="89">
        <f>SUM(D31:D35)</f>
        <v>0</v>
      </c>
    </row>
    <row r="37" spans="1:4" s="47" customFormat="1" ht="12.75" customHeight="1">
      <c r="A37" s="70" t="s">
        <v>93</v>
      </c>
      <c r="B37" s="56" t="s">
        <v>1420</v>
      </c>
      <c r="C37" s="57" t="s">
        <v>1320</v>
      </c>
      <c r="D37" s="87"/>
    </row>
    <row r="38" spans="1:4" s="47" customFormat="1" ht="12.75" customHeight="1">
      <c r="A38" s="70" t="s">
        <v>94</v>
      </c>
      <c r="B38" s="56" t="s">
        <v>1421</v>
      </c>
      <c r="C38" s="57" t="s">
        <v>1321</v>
      </c>
      <c r="D38" s="87"/>
    </row>
    <row r="39" spans="1:4" s="72" customFormat="1" ht="12.75" customHeight="1">
      <c r="A39" s="70" t="s">
        <v>95</v>
      </c>
      <c r="B39" s="56" t="s">
        <v>1422</v>
      </c>
      <c r="C39" s="57" t="s">
        <v>221</v>
      </c>
      <c r="D39" s="89">
        <f>SUM(D37:D38)</f>
        <v>0</v>
      </c>
    </row>
    <row r="40" spans="1:4" s="47" customFormat="1" ht="12.75" customHeight="1">
      <c r="A40" s="70" t="s">
        <v>96</v>
      </c>
      <c r="B40" s="56" t="s">
        <v>1423</v>
      </c>
      <c r="C40" s="57" t="s">
        <v>466</v>
      </c>
      <c r="D40" s="87"/>
    </row>
    <row r="41" spans="1:4" s="47" customFormat="1" ht="12.75" customHeight="1">
      <c r="A41" s="70" t="s">
        <v>97</v>
      </c>
      <c r="B41" s="56" t="s">
        <v>1340</v>
      </c>
      <c r="C41" s="57" t="s">
        <v>467</v>
      </c>
      <c r="D41" s="87"/>
    </row>
    <row r="42" spans="1:4" s="47" customFormat="1" ht="12.75" customHeight="1">
      <c r="A42" s="70" t="s">
        <v>98</v>
      </c>
      <c r="B42" s="56" t="s">
        <v>1424</v>
      </c>
      <c r="C42" s="57" t="s">
        <v>222</v>
      </c>
      <c r="D42" s="87">
        <v>245000</v>
      </c>
    </row>
    <row r="43" spans="1:4" s="47" customFormat="1" ht="12.75" customHeight="1">
      <c r="A43" s="70" t="s">
        <v>99</v>
      </c>
      <c r="B43" s="56" t="s">
        <v>1425</v>
      </c>
      <c r="C43" s="57" t="s">
        <v>1322</v>
      </c>
      <c r="D43" s="87">
        <v>4000000</v>
      </c>
    </row>
    <row r="44" spans="1:4" s="47" customFormat="1" ht="12.75" customHeight="1">
      <c r="A44" s="70" t="s">
        <v>100</v>
      </c>
      <c r="B44" s="56" t="s">
        <v>1344</v>
      </c>
      <c r="C44" s="57" t="s">
        <v>1323</v>
      </c>
      <c r="D44" s="87"/>
    </row>
    <row r="45" spans="1:4" s="47" customFormat="1" ht="12.75" customHeight="1">
      <c r="A45" s="70" t="s">
        <v>101</v>
      </c>
      <c r="B45" s="56" t="s">
        <v>1426</v>
      </c>
      <c r="C45" s="57" t="s">
        <v>1324</v>
      </c>
      <c r="D45" s="87"/>
    </row>
    <row r="46" spans="1:4" s="47" customFormat="1" ht="12.75" customHeight="1">
      <c r="A46" s="70" t="s">
        <v>102</v>
      </c>
      <c r="B46" s="56" t="s">
        <v>1427</v>
      </c>
      <c r="C46" s="57" t="s">
        <v>1325</v>
      </c>
      <c r="D46" s="87">
        <v>70000</v>
      </c>
    </row>
    <row r="47" spans="1:4" s="47" customFormat="1" ht="12.75" customHeight="1">
      <c r="A47" s="70" t="s">
        <v>103</v>
      </c>
      <c r="B47" s="56" t="s">
        <v>1343</v>
      </c>
      <c r="C47" s="57" t="s">
        <v>1326</v>
      </c>
      <c r="D47" s="87"/>
    </row>
    <row r="48" spans="1:4" s="47" customFormat="1" ht="12.75" customHeight="1">
      <c r="A48" s="70" t="s">
        <v>104</v>
      </c>
      <c r="B48" s="56" t="s">
        <v>1428</v>
      </c>
      <c r="C48" s="57" t="s">
        <v>223</v>
      </c>
      <c r="D48" s="89">
        <f>SUM(D43:D47)</f>
        <v>4070000</v>
      </c>
    </row>
    <row r="49" spans="1:4" s="47" customFormat="1" ht="12.75" customHeight="1">
      <c r="A49" s="70" t="s">
        <v>105</v>
      </c>
      <c r="B49" s="56" t="s">
        <v>1345</v>
      </c>
      <c r="C49" s="57" t="s">
        <v>224</v>
      </c>
      <c r="D49" s="87"/>
    </row>
    <row r="50" spans="1:4" s="47" customFormat="1" ht="12.75" customHeight="1">
      <c r="A50" s="71" t="s">
        <v>106</v>
      </c>
      <c r="B50" s="61" t="s">
        <v>1429</v>
      </c>
      <c r="C50" s="69" t="s">
        <v>225</v>
      </c>
      <c r="D50" s="89">
        <f>D39+D40+D41+D42+D48+D49</f>
        <v>4315000</v>
      </c>
    </row>
    <row r="51" spans="1:4" s="47" customFormat="1" ht="12.75" customHeight="1">
      <c r="A51" s="70" t="s">
        <v>107</v>
      </c>
      <c r="B51" s="63" t="s">
        <v>1430</v>
      </c>
      <c r="C51" s="57" t="s">
        <v>226</v>
      </c>
      <c r="D51" s="87"/>
    </row>
    <row r="52" spans="1:4" s="47" customFormat="1" ht="12.75" customHeight="1">
      <c r="A52" s="70" t="s">
        <v>108</v>
      </c>
      <c r="B52" s="63" t="s">
        <v>249</v>
      </c>
      <c r="C52" s="57" t="s">
        <v>228</v>
      </c>
      <c r="D52" s="87">
        <v>337500</v>
      </c>
    </row>
    <row r="53" spans="1:4" s="47" customFormat="1" ht="12.75" customHeight="1">
      <c r="A53" s="70" t="s">
        <v>109</v>
      </c>
      <c r="B53" s="63" t="s">
        <v>250</v>
      </c>
      <c r="C53" s="57" t="s">
        <v>229</v>
      </c>
      <c r="D53" s="87">
        <v>36000</v>
      </c>
    </row>
    <row r="54" spans="1:4" s="47" customFormat="1" ht="12.75" customHeight="1">
      <c r="A54" s="70" t="s">
        <v>110</v>
      </c>
      <c r="B54" s="63" t="s">
        <v>251</v>
      </c>
      <c r="C54" s="57" t="s">
        <v>230</v>
      </c>
      <c r="D54" s="87">
        <v>0</v>
      </c>
    </row>
    <row r="55" spans="1:4" s="47" customFormat="1" ht="12.75" customHeight="1">
      <c r="A55" s="70" t="s">
        <v>111</v>
      </c>
      <c r="B55" s="63" t="s">
        <v>1431</v>
      </c>
      <c r="C55" s="57" t="s">
        <v>231</v>
      </c>
      <c r="D55" s="87">
        <v>95380</v>
      </c>
    </row>
    <row r="56" spans="1:4" s="47" customFormat="1" ht="12.75" customHeight="1">
      <c r="A56" s="70" t="s">
        <v>112</v>
      </c>
      <c r="B56" s="63" t="s">
        <v>1432</v>
      </c>
      <c r="C56" s="57" t="s">
        <v>232</v>
      </c>
      <c r="D56" s="87">
        <v>0</v>
      </c>
    </row>
    <row r="57" spans="1:4" s="47" customFormat="1" ht="12.75" customHeight="1">
      <c r="A57" s="70" t="s">
        <v>113</v>
      </c>
      <c r="B57" s="63" t="s">
        <v>242</v>
      </c>
      <c r="C57" s="57" t="s">
        <v>233</v>
      </c>
      <c r="D57" s="87">
        <v>0</v>
      </c>
    </row>
    <row r="58" spans="1:4" s="47" customFormat="1" ht="12.75" customHeight="1">
      <c r="A58" s="70" t="s">
        <v>114</v>
      </c>
      <c r="B58" s="63" t="s">
        <v>1433</v>
      </c>
      <c r="C58" s="57" t="s">
        <v>1434</v>
      </c>
      <c r="D58" s="87">
        <v>0</v>
      </c>
    </row>
    <row r="59" spans="1:4" s="47" customFormat="1" ht="12.75" customHeight="1">
      <c r="A59" s="70">
        <v>42</v>
      </c>
      <c r="B59" s="63" t="s">
        <v>1435</v>
      </c>
      <c r="C59" s="57" t="s">
        <v>1436</v>
      </c>
      <c r="D59" s="87">
        <v>2000</v>
      </c>
    </row>
    <row r="60" spans="1:4" s="47" customFormat="1" ht="12.75" customHeight="1">
      <c r="A60" s="70">
        <v>43</v>
      </c>
      <c r="B60" s="63" t="s">
        <v>1437</v>
      </c>
      <c r="C60" s="57" t="s">
        <v>234</v>
      </c>
      <c r="D60" s="89">
        <f>SUM(D58:D59)</f>
        <v>2000</v>
      </c>
    </row>
    <row r="61" spans="1:4" s="47" customFormat="1" ht="12.75" customHeight="1">
      <c r="A61" s="70">
        <v>44</v>
      </c>
      <c r="B61" s="63" t="s">
        <v>1438</v>
      </c>
      <c r="C61" s="57" t="s">
        <v>1439</v>
      </c>
      <c r="D61" s="87"/>
    </row>
    <row r="62" spans="1:4" s="47" customFormat="1" ht="12.75" customHeight="1">
      <c r="A62" s="70">
        <v>45</v>
      </c>
      <c r="B62" s="63" t="s">
        <v>1440</v>
      </c>
      <c r="C62" s="57" t="s">
        <v>1441</v>
      </c>
      <c r="D62" s="87">
        <v>0</v>
      </c>
    </row>
    <row r="63" spans="1:4" s="47" customFormat="1" ht="12.75" customHeight="1">
      <c r="A63" s="70" t="s">
        <v>119</v>
      </c>
      <c r="B63" s="63" t="s">
        <v>1442</v>
      </c>
      <c r="C63" s="57" t="s">
        <v>235</v>
      </c>
      <c r="D63" s="89">
        <f>SUM(D61:D62)</f>
        <v>0</v>
      </c>
    </row>
    <row r="64" spans="1:4" s="47" customFormat="1" ht="12.75" customHeight="1">
      <c r="A64" s="70" t="s">
        <v>120</v>
      </c>
      <c r="B64" s="63" t="s">
        <v>1365</v>
      </c>
      <c r="C64" s="57" t="s">
        <v>236</v>
      </c>
      <c r="D64" s="87"/>
    </row>
    <row r="65" spans="1:4" s="47" customFormat="1" ht="12.75" customHeight="1">
      <c r="A65" s="70" t="s">
        <v>121</v>
      </c>
      <c r="B65" s="63" t="s">
        <v>252</v>
      </c>
      <c r="C65" s="57" t="s">
        <v>1293</v>
      </c>
      <c r="D65" s="87">
        <v>0</v>
      </c>
    </row>
    <row r="66" spans="1:4" s="47" customFormat="1" ht="12.75" customHeight="1">
      <c r="A66" s="71" t="s">
        <v>122</v>
      </c>
      <c r="B66" s="73" t="s">
        <v>1443</v>
      </c>
      <c r="C66" s="69" t="s">
        <v>237</v>
      </c>
      <c r="D66" s="89">
        <f>D51+D52+D53+D54+D55+D56+D57+D60+D63+D64+D65</f>
        <v>470880</v>
      </c>
    </row>
    <row r="67" spans="1:4" s="47" customFormat="1" ht="12.75" customHeight="1">
      <c r="A67" s="70" t="s">
        <v>123</v>
      </c>
      <c r="B67" s="63" t="s">
        <v>255</v>
      </c>
      <c r="C67" s="57" t="s">
        <v>238</v>
      </c>
      <c r="D67" s="87"/>
    </row>
    <row r="68" spans="1:4" s="47" customFormat="1" ht="12.75" customHeight="1">
      <c r="A68" s="70" t="s">
        <v>124</v>
      </c>
      <c r="B68" s="63" t="s">
        <v>256</v>
      </c>
      <c r="C68" s="57" t="s">
        <v>239</v>
      </c>
      <c r="D68" s="87"/>
    </row>
    <row r="69" spans="1:4" s="47" customFormat="1" ht="12.75" customHeight="1">
      <c r="A69" s="70" t="s">
        <v>125</v>
      </c>
      <c r="B69" s="63" t="s">
        <v>1341</v>
      </c>
      <c r="C69" s="57" t="s">
        <v>240</v>
      </c>
      <c r="D69" s="87"/>
    </row>
    <row r="70" spans="1:4" s="47" customFormat="1" ht="12.75" customHeight="1">
      <c r="A70" s="70" t="s">
        <v>126</v>
      </c>
      <c r="B70" s="63" t="s">
        <v>254</v>
      </c>
      <c r="C70" s="57" t="s">
        <v>241</v>
      </c>
      <c r="D70" s="87"/>
    </row>
    <row r="71" spans="1:4" s="47" customFormat="1" ht="12.75" customHeight="1">
      <c r="A71" s="70" t="s">
        <v>127</v>
      </c>
      <c r="B71" s="63" t="s">
        <v>1342</v>
      </c>
      <c r="C71" s="57" t="s">
        <v>253</v>
      </c>
      <c r="D71" s="87"/>
    </row>
    <row r="72" spans="1:4" s="47" customFormat="1" ht="12.75" customHeight="1">
      <c r="A72" s="71" t="s">
        <v>128</v>
      </c>
      <c r="B72" s="61" t="s">
        <v>1444</v>
      </c>
      <c r="C72" s="69" t="s">
        <v>257</v>
      </c>
      <c r="D72" s="89"/>
    </row>
    <row r="73" spans="1:4" s="47" customFormat="1" ht="25.5" customHeight="1">
      <c r="A73" s="70" t="s">
        <v>129</v>
      </c>
      <c r="B73" s="63" t="s">
        <v>261</v>
      </c>
      <c r="C73" s="57" t="s">
        <v>258</v>
      </c>
      <c r="D73" s="87"/>
    </row>
    <row r="74" spans="1:4" s="47" customFormat="1" ht="25.5" customHeight="1">
      <c r="A74" s="70" t="s">
        <v>130</v>
      </c>
      <c r="B74" s="63" t="s">
        <v>1445</v>
      </c>
      <c r="C74" s="57" t="s">
        <v>259</v>
      </c>
      <c r="D74" s="87"/>
    </row>
    <row r="75" spans="1:4" s="47" customFormat="1" ht="25.5" customHeight="1">
      <c r="A75" s="70" t="s">
        <v>131</v>
      </c>
      <c r="B75" s="63" t="s">
        <v>1366</v>
      </c>
      <c r="C75" s="57" t="s">
        <v>260</v>
      </c>
      <c r="D75" s="87"/>
    </row>
    <row r="76" spans="1:4" s="47" customFormat="1" ht="25.5" customHeight="1">
      <c r="A76" s="70" t="s">
        <v>132</v>
      </c>
      <c r="B76" s="56" t="s">
        <v>1446</v>
      </c>
      <c r="C76" s="57" t="s">
        <v>1258</v>
      </c>
      <c r="D76" s="87"/>
    </row>
    <row r="77" spans="1:4" s="47" customFormat="1" ht="12.75" customHeight="1">
      <c r="A77" s="70" t="s">
        <v>133</v>
      </c>
      <c r="B77" s="63" t="s">
        <v>1447</v>
      </c>
      <c r="C77" s="57" t="s">
        <v>1327</v>
      </c>
      <c r="D77" s="87"/>
    </row>
    <row r="78" spans="1:4" s="47" customFormat="1" ht="12.75" customHeight="1">
      <c r="A78" s="71" t="s">
        <v>134</v>
      </c>
      <c r="B78" s="61" t="s">
        <v>1448</v>
      </c>
      <c r="C78" s="69" t="s">
        <v>262</v>
      </c>
      <c r="D78" s="89"/>
    </row>
    <row r="79" spans="1:4" s="47" customFormat="1" ht="25.5" customHeight="1">
      <c r="A79" s="70" t="s">
        <v>135</v>
      </c>
      <c r="B79" s="63" t="s">
        <v>1449</v>
      </c>
      <c r="C79" s="57" t="s">
        <v>263</v>
      </c>
      <c r="D79" s="87"/>
    </row>
    <row r="80" spans="1:4" s="47" customFormat="1" ht="25.5" customHeight="1">
      <c r="A80" s="70" t="s">
        <v>136</v>
      </c>
      <c r="B80" s="56" t="s">
        <v>1450</v>
      </c>
      <c r="C80" s="57" t="s">
        <v>264</v>
      </c>
      <c r="D80" s="87"/>
    </row>
    <row r="81" spans="1:4" s="47" customFormat="1" ht="25.5" customHeight="1">
      <c r="A81" s="70" t="s">
        <v>137</v>
      </c>
      <c r="B81" s="56" t="s">
        <v>1451</v>
      </c>
      <c r="C81" s="57" t="s">
        <v>265</v>
      </c>
      <c r="D81" s="87"/>
    </row>
    <row r="82" spans="1:4" s="47" customFormat="1" ht="25.5" customHeight="1">
      <c r="A82" s="70" t="s">
        <v>138</v>
      </c>
      <c r="B82" s="56" t="s">
        <v>1452</v>
      </c>
      <c r="C82" s="57" t="s">
        <v>1259</v>
      </c>
      <c r="D82" s="87">
        <v>0</v>
      </c>
    </row>
    <row r="83" spans="1:4" s="47" customFormat="1" ht="12.75" customHeight="1">
      <c r="A83" s="70" t="s">
        <v>139</v>
      </c>
      <c r="B83" s="63" t="s">
        <v>1453</v>
      </c>
      <c r="C83" s="57" t="s">
        <v>1260</v>
      </c>
      <c r="D83" s="87"/>
    </row>
    <row r="84" spans="1:4" s="47" customFormat="1" ht="12.75" customHeight="1">
      <c r="A84" s="71" t="s">
        <v>140</v>
      </c>
      <c r="B84" s="61" t="s">
        <v>1454</v>
      </c>
      <c r="C84" s="69" t="s">
        <v>266</v>
      </c>
      <c r="D84" s="89">
        <f>SUM(D79:D83)</f>
        <v>0</v>
      </c>
    </row>
    <row r="85" spans="1:4" s="47" customFormat="1" ht="12.75" customHeight="1" thickBot="1">
      <c r="A85" s="79" t="s">
        <v>141</v>
      </c>
      <c r="B85" s="80" t="s">
        <v>1455</v>
      </c>
      <c r="C85" s="81" t="s">
        <v>267</v>
      </c>
      <c r="D85" s="90">
        <f>D84+D78+D72+D66+D50+D36+D30</f>
        <v>25131101</v>
      </c>
    </row>
    <row r="86" spans="1:4" s="47" customFormat="1" ht="12.75" customHeight="1" thickTop="1">
      <c r="A86" s="76" t="s">
        <v>73</v>
      </c>
      <c r="B86" s="77" t="s">
        <v>1456</v>
      </c>
      <c r="C86" s="78" t="s">
        <v>1328</v>
      </c>
      <c r="D86" s="91"/>
    </row>
    <row r="87" spans="1:4" s="47" customFormat="1" ht="12.75" customHeight="1">
      <c r="A87" s="70" t="s">
        <v>74</v>
      </c>
      <c r="B87" s="63" t="s">
        <v>1457</v>
      </c>
      <c r="C87" s="56" t="s">
        <v>1329</v>
      </c>
      <c r="D87" s="51"/>
    </row>
    <row r="88" spans="1:4" s="47" customFormat="1" ht="12.75" customHeight="1">
      <c r="A88" s="70" t="s">
        <v>75</v>
      </c>
      <c r="B88" s="74" t="s">
        <v>1458</v>
      </c>
      <c r="C88" s="56" t="s">
        <v>1330</v>
      </c>
      <c r="D88" s="51"/>
    </row>
    <row r="89" spans="1:4" s="47" customFormat="1" ht="12.75" customHeight="1">
      <c r="A89" s="70" t="s">
        <v>76</v>
      </c>
      <c r="B89" s="63" t="s">
        <v>1459</v>
      </c>
      <c r="C89" s="56" t="s">
        <v>268</v>
      </c>
      <c r="D89" s="89">
        <f>SUM(D86:D88)</f>
        <v>0</v>
      </c>
    </row>
    <row r="90" spans="1:4" s="47" customFormat="1" ht="12.75" customHeight="1">
      <c r="A90" s="70" t="s">
        <v>79</v>
      </c>
      <c r="B90" s="63" t="s">
        <v>1460</v>
      </c>
      <c r="C90" s="56" t="s">
        <v>1331</v>
      </c>
      <c r="D90" s="51"/>
    </row>
    <row r="91" spans="1:4" s="47" customFormat="1" ht="12.75" customHeight="1">
      <c r="A91" s="70" t="s">
        <v>80</v>
      </c>
      <c r="B91" s="74" t="s">
        <v>1461</v>
      </c>
      <c r="C91" s="56" t="s">
        <v>1332</v>
      </c>
      <c r="D91" s="51"/>
    </row>
    <row r="92" spans="1:4" s="47" customFormat="1" ht="12.75" customHeight="1">
      <c r="A92" s="70" t="s">
        <v>81</v>
      </c>
      <c r="B92" s="63" t="s">
        <v>1462</v>
      </c>
      <c r="C92" s="56" t="s">
        <v>1333</v>
      </c>
      <c r="D92" s="51"/>
    </row>
    <row r="93" spans="1:4" s="47" customFormat="1" ht="12.75" customHeight="1">
      <c r="A93" s="70" t="s">
        <v>82</v>
      </c>
      <c r="B93" s="74" t="s">
        <v>1463</v>
      </c>
      <c r="C93" s="56" t="s">
        <v>1334</v>
      </c>
      <c r="D93" s="51"/>
    </row>
    <row r="94" spans="1:4" s="49" customFormat="1" ht="12.75" customHeight="1">
      <c r="A94" s="70" t="s">
        <v>83</v>
      </c>
      <c r="B94" s="74" t="s">
        <v>1464</v>
      </c>
      <c r="C94" s="56" t="s">
        <v>269</v>
      </c>
      <c r="D94" s="89">
        <f>SUM(D90:D93)</f>
        <v>0</v>
      </c>
    </row>
    <row r="95" spans="1:4" s="49" customFormat="1" ht="12.75" customHeight="1">
      <c r="A95" s="70" t="s">
        <v>84</v>
      </c>
      <c r="B95" s="56" t="s">
        <v>1465</v>
      </c>
      <c r="C95" s="56" t="s">
        <v>1335</v>
      </c>
      <c r="D95" s="87">
        <v>15017377</v>
      </c>
    </row>
    <row r="96" spans="1:4" s="49" customFormat="1" ht="12.75" customHeight="1">
      <c r="A96" s="70" t="s">
        <v>85</v>
      </c>
      <c r="B96" s="56" t="s">
        <v>1466</v>
      </c>
      <c r="C96" s="56" t="s">
        <v>1336</v>
      </c>
      <c r="D96" s="51"/>
    </row>
    <row r="97" spans="1:4" s="49" customFormat="1" ht="12.75" customHeight="1">
      <c r="A97" s="70" t="s">
        <v>86</v>
      </c>
      <c r="B97" s="56" t="s">
        <v>1467</v>
      </c>
      <c r="C97" s="56" t="s">
        <v>270</v>
      </c>
      <c r="D97" s="89">
        <f>SUM(D95:D96)</f>
        <v>15017377</v>
      </c>
    </row>
    <row r="98" spans="1:4" s="49" customFormat="1" ht="12.75" customHeight="1">
      <c r="A98" s="70" t="s">
        <v>87</v>
      </c>
      <c r="B98" s="74" t="s">
        <v>1468</v>
      </c>
      <c r="C98" s="56" t="s">
        <v>271</v>
      </c>
      <c r="D98" s="51"/>
    </row>
    <row r="99" spans="1:4" s="47" customFormat="1" ht="12.75" customHeight="1">
      <c r="A99" s="70" t="s">
        <v>88</v>
      </c>
      <c r="B99" s="74" t="s">
        <v>1469</v>
      </c>
      <c r="C99" s="56" t="s">
        <v>1294</v>
      </c>
      <c r="D99" s="51"/>
    </row>
    <row r="100" spans="1:4" s="48" customFormat="1" ht="12.75" customHeight="1">
      <c r="A100" s="70" t="s">
        <v>89</v>
      </c>
      <c r="B100" s="74" t="s">
        <v>1470</v>
      </c>
      <c r="C100" s="56" t="s">
        <v>451</v>
      </c>
      <c r="D100" s="51"/>
    </row>
    <row r="101" spans="1:4" s="48" customFormat="1" ht="12.75" customHeight="1">
      <c r="A101" s="70" t="s">
        <v>90</v>
      </c>
      <c r="B101" s="74" t="s">
        <v>1471</v>
      </c>
      <c r="C101" s="56" t="s">
        <v>272</v>
      </c>
      <c r="D101" s="51"/>
    </row>
    <row r="102" spans="1:4" s="47" customFormat="1" ht="12.75" customHeight="1">
      <c r="A102" s="70" t="s">
        <v>72</v>
      </c>
      <c r="B102" s="63" t="s">
        <v>1472</v>
      </c>
      <c r="C102" s="56" t="s">
        <v>1337</v>
      </c>
      <c r="D102" s="51"/>
    </row>
    <row r="103" spans="1:4" s="47" customFormat="1" ht="12.75" customHeight="1">
      <c r="A103" s="70">
        <v>18</v>
      </c>
      <c r="B103" s="63" t="s">
        <v>1473</v>
      </c>
      <c r="C103" s="56" t="s">
        <v>1338</v>
      </c>
      <c r="D103" s="51"/>
    </row>
    <row r="104" spans="1:4" s="47" customFormat="1" ht="12.75" customHeight="1">
      <c r="A104" s="70">
        <v>19</v>
      </c>
      <c r="B104" s="63" t="s">
        <v>1474</v>
      </c>
      <c r="C104" s="56" t="s">
        <v>1339</v>
      </c>
      <c r="D104" s="51"/>
    </row>
    <row r="105" spans="1:4" s="47" customFormat="1" ht="12.75" customHeight="1">
      <c r="A105" s="70">
        <v>20</v>
      </c>
      <c r="B105" s="63" t="s">
        <v>1475</v>
      </c>
      <c r="C105" s="56" t="s">
        <v>1295</v>
      </c>
      <c r="D105" s="89">
        <f>SUM(D103:D104)</f>
        <v>0</v>
      </c>
    </row>
    <row r="106" spans="1:4" s="47" customFormat="1" ht="12.75" customHeight="1">
      <c r="A106" s="70">
        <v>21</v>
      </c>
      <c r="B106" s="63" t="s">
        <v>1476</v>
      </c>
      <c r="C106" s="56" t="s">
        <v>273</v>
      </c>
      <c r="D106" s="89">
        <f>D89+D94+D97+D98+D99+D100+D101+D102+D105</f>
        <v>15017377</v>
      </c>
    </row>
    <row r="107" spans="1:4" s="47" customFormat="1" ht="12.75" customHeight="1">
      <c r="A107" s="70">
        <v>22</v>
      </c>
      <c r="B107" s="63" t="s">
        <v>1477</v>
      </c>
      <c r="C107" s="56" t="s">
        <v>274</v>
      </c>
      <c r="D107" s="51"/>
    </row>
    <row r="108" spans="1:4" s="47" customFormat="1" ht="12.75" customHeight="1">
      <c r="A108" s="70">
        <v>23</v>
      </c>
      <c r="B108" s="63" t="s">
        <v>1478</v>
      </c>
      <c r="C108" s="56" t="s">
        <v>275</v>
      </c>
      <c r="D108" s="51"/>
    </row>
    <row r="109" spans="1:4" s="47" customFormat="1" ht="12.75" customHeight="1">
      <c r="A109" s="70">
        <v>24</v>
      </c>
      <c r="B109" s="74" t="s">
        <v>1479</v>
      </c>
      <c r="C109" s="56" t="s">
        <v>276</v>
      </c>
      <c r="D109" s="51"/>
    </row>
    <row r="110" spans="1:4" s="49" customFormat="1" ht="12.75" customHeight="1">
      <c r="A110" s="70">
        <v>25</v>
      </c>
      <c r="B110" s="74" t="s">
        <v>1480</v>
      </c>
      <c r="C110" s="56" t="s">
        <v>277</v>
      </c>
      <c r="D110" s="51"/>
    </row>
    <row r="111" spans="1:4" s="49" customFormat="1" ht="12.75" customHeight="1">
      <c r="A111" s="70">
        <v>26</v>
      </c>
      <c r="B111" s="74" t="s">
        <v>1481</v>
      </c>
      <c r="C111" s="56" t="s">
        <v>1296</v>
      </c>
      <c r="D111" s="51"/>
    </row>
    <row r="112" spans="1:4" s="47" customFormat="1" ht="12.75" customHeight="1">
      <c r="A112" s="70">
        <v>27</v>
      </c>
      <c r="B112" s="74" t="s">
        <v>1482</v>
      </c>
      <c r="C112" s="56" t="s">
        <v>278</v>
      </c>
      <c r="D112" s="89">
        <f>SUM(D107:D111)</f>
        <v>0</v>
      </c>
    </row>
    <row r="113" spans="1:4" s="47" customFormat="1" ht="12.75" customHeight="1">
      <c r="A113" s="70">
        <v>28</v>
      </c>
      <c r="B113" s="63" t="s">
        <v>1483</v>
      </c>
      <c r="C113" s="56" t="s">
        <v>279</v>
      </c>
      <c r="D113" s="51"/>
    </row>
    <row r="114" spans="1:4" s="47" customFormat="1" ht="12.75" customHeight="1">
      <c r="A114" s="70">
        <v>29</v>
      </c>
      <c r="B114" s="63" t="s">
        <v>1484</v>
      </c>
      <c r="C114" s="56" t="s">
        <v>1297</v>
      </c>
      <c r="D114" s="51"/>
    </row>
    <row r="115" spans="1:4" s="49" customFormat="1" ht="12.75" customHeight="1">
      <c r="A115" s="71">
        <v>30</v>
      </c>
      <c r="B115" s="75" t="s">
        <v>1485</v>
      </c>
      <c r="C115" s="61" t="s">
        <v>280</v>
      </c>
      <c r="D115" s="89">
        <f>D106+D112+D113+D114</f>
        <v>15017377</v>
      </c>
    </row>
    <row r="116" spans="1:4" ht="12.75">
      <c r="A116" s="7"/>
      <c r="B116" s="7" t="s">
        <v>1523</v>
      </c>
      <c r="C116" s="56" t="s">
        <v>1524</v>
      </c>
      <c r="D116" s="15">
        <f>D115+D85</f>
        <v>40148478</v>
      </c>
    </row>
    <row r="117" spans="1:4" ht="15.75">
      <c r="A117" s="266" t="s">
        <v>1558</v>
      </c>
      <c r="B117" s="266"/>
      <c r="C117" s="266"/>
      <c r="D117" s="266"/>
    </row>
    <row r="118" spans="1:4" ht="12.75">
      <c r="A118" s="267" t="s">
        <v>473</v>
      </c>
      <c r="B118" s="267"/>
      <c r="C118" s="267"/>
      <c r="D118" s="267"/>
    </row>
    <row r="119" spans="1:4" ht="12.75" customHeight="1">
      <c r="A119" s="261" t="s">
        <v>1319</v>
      </c>
      <c r="B119" s="261"/>
      <c r="C119" s="261"/>
      <c r="D119" s="261"/>
    </row>
    <row r="120" spans="1:4" ht="12.75" customHeight="1">
      <c r="A120" s="262" t="s">
        <v>447</v>
      </c>
      <c r="B120" s="4" t="s">
        <v>1486</v>
      </c>
      <c r="C120" s="264" t="s">
        <v>219</v>
      </c>
      <c r="D120" s="18" t="s">
        <v>446</v>
      </c>
    </row>
    <row r="121" spans="1:4" ht="25.5" customHeight="1">
      <c r="A121" s="263"/>
      <c r="B121" s="4" t="s">
        <v>217</v>
      </c>
      <c r="C121" s="265"/>
      <c r="D121" s="4" t="s">
        <v>216</v>
      </c>
    </row>
    <row r="122" spans="1:4" s="47" customFormat="1" ht="12.75" customHeight="1">
      <c r="A122" s="50" t="s">
        <v>73</v>
      </c>
      <c r="B122" s="51" t="s">
        <v>419</v>
      </c>
      <c r="C122" s="52" t="s">
        <v>281</v>
      </c>
      <c r="D122" s="87">
        <f>SUM(D123:D124)</f>
        <v>5449360</v>
      </c>
    </row>
    <row r="123" spans="1:4" s="47" customFormat="1" ht="12.75" customHeight="1">
      <c r="A123" s="50"/>
      <c r="B123" s="51" t="s">
        <v>69</v>
      </c>
      <c r="C123" s="52"/>
      <c r="D123" s="87">
        <v>4471000</v>
      </c>
    </row>
    <row r="124" spans="1:4" s="47" customFormat="1" ht="12.75" customHeight="1">
      <c r="A124" s="50"/>
      <c r="B124" s="51" t="s">
        <v>70</v>
      </c>
      <c r="C124" s="52"/>
      <c r="D124" s="87">
        <v>978360</v>
      </c>
    </row>
    <row r="125" spans="1:4" s="47" customFormat="1" ht="12.75" customHeight="1">
      <c r="A125" s="50" t="s">
        <v>74</v>
      </c>
      <c r="B125" s="51" t="s">
        <v>420</v>
      </c>
      <c r="C125" s="54" t="s">
        <v>282</v>
      </c>
      <c r="D125" s="87"/>
    </row>
    <row r="126" spans="1:4" s="47" customFormat="1" ht="12.75" customHeight="1">
      <c r="A126" s="50" t="s">
        <v>75</v>
      </c>
      <c r="B126" s="51" t="s">
        <v>421</v>
      </c>
      <c r="C126" s="54" t="s">
        <v>283</v>
      </c>
      <c r="D126" s="87"/>
    </row>
    <row r="127" spans="1:4" s="47" customFormat="1" ht="12.75" customHeight="1">
      <c r="A127" s="50" t="s">
        <v>76</v>
      </c>
      <c r="B127" s="55" t="s">
        <v>422</v>
      </c>
      <c r="C127" s="54" t="s">
        <v>284</v>
      </c>
      <c r="D127" s="87"/>
    </row>
    <row r="128" spans="1:4" s="47" customFormat="1" ht="12.75" customHeight="1">
      <c r="A128" s="50" t="s">
        <v>79</v>
      </c>
      <c r="B128" s="55" t="s">
        <v>1368</v>
      </c>
      <c r="C128" s="54" t="s">
        <v>285</v>
      </c>
      <c r="D128" s="87"/>
    </row>
    <row r="129" spans="1:4" s="47" customFormat="1" ht="12.75" customHeight="1">
      <c r="A129" s="50" t="s">
        <v>80</v>
      </c>
      <c r="B129" s="55" t="s">
        <v>1369</v>
      </c>
      <c r="C129" s="54" t="s">
        <v>286</v>
      </c>
      <c r="D129" s="87"/>
    </row>
    <row r="130" spans="1:4" s="47" customFormat="1" ht="12.75" customHeight="1">
      <c r="A130" s="50" t="s">
        <v>81</v>
      </c>
      <c r="B130" s="55" t="s">
        <v>423</v>
      </c>
      <c r="C130" s="54" t="s">
        <v>287</v>
      </c>
      <c r="D130" s="87">
        <v>223049</v>
      </c>
    </row>
    <row r="131" spans="1:4" s="47" customFormat="1" ht="12.75" customHeight="1">
      <c r="A131" s="50" t="s">
        <v>82</v>
      </c>
      <c r="B131" s="55" t="s">
        <v>1370</v>
      </c>
      <c r="C131" s="54" t="s">
        <v>288</v>
      </c>
      <c r="D131" s="87"/>
    </row>
    <row r="132" spans="1:4" s="47" customFormat="1" ht="12.75" customHeight="1">
      <c r="A132" s="50" t="s">
        <v>83</v>
      </c>
      <c r="B132" s="56" t="s">
        <v>1371</v>
      </c>
      <c r="C132" s="54" t="s">
        <v>289</v>
      </c>
      <c r="D132" s="87"/>
    </row>
    <row r="133" spans="1:4" s="47" customFormat="1" ht="12.75" customHeight="1">
      <c r="A133" s="50" t="s">
        <v>84</v>
      </c>
      <c r="B133" s="56" t="s">
        <v>1372</v>
      </c>
      <c r="C133" s="54" t="s">
        <v>290</v>
      </c>
      <c r="D133" s="87"/>
    </row>
    <row r="134" spans="1:4" s="47" customFormat="1" ht="12.75" customHeight="1">
      <c r="A134" s="50" t="s">
        <v>85</v>
      </c>
      <c r="B134" s="56" t="s">
        <v>417</v>
      </c>
      <c r="C134" s="54" t="s">
        <v>291</v>
      </c>
      <c r="D134" s="87"/>
    </row>
    <row r="135" spans="1:4" s="48" customFormat="1" ht="12.75" customHeight="1">
      <c r="A135" s="50" t="s">
        <v>86</v>
      </c>
      <c r="B135" s="56" t="s">
        <v>1373</v>
      </c>
      <c r="C135" s="54" t="s">
        <v>292</v>
      </c>
      <c r="D135" s="87"/>
    </row>
    <row r="136" spans="1:4" s="48" customFormat="1" ht="12.75" customHeight="1">
      <c r="A136" s="50" t="s">
        <v>87</v>
      </c>
      <c r="B136" s="56" t="s">
        <v>418</v>
      </c>
      <c r="C136" s="54" t="s">
        <v>293</v>
      </c>
      <c r="D136" s="87">
        <v>0</v>
      </c>
    </row>
    <row r="137" spans="1:4" s="48" customFormat="1" ht="12.75" customHeight="1">
      <c r="A137" s="50" t="s">
        <v>88</v>
      </c>
      <c r="B137" s="55" t="s">
        <v>1374</v>
      </c>
      <c r="C137" s="54" t="s">
        <v>294</v>
      </c>
      <c r="D137" s="89">
        <f>D122+D130+D132+D136+D125+D126+D127+D128+D129+D131+D133+D134+D135</f>
        <v>5672409</v>
      </c>
    </row>
    <row r="138" spans="1:4" s="47" customFormat="1" ht="12.75" customHeight="1">
      <c r="A138" s="50" t="s">
        <v>89</v>
      </c>
      <c r="B138" s="56" t="s">
        <v>416</v>
      </c>
      <c r="C138" s="54" t="s">
        <v>295</v>
      </c>
      <c r="D138" s="87">
        <v>4277899</v>
      </c>
    </row>
    <row r="139" spans="1:4" s="47" customFormat="1" ht="25.5" customHeight="1">
      <c r="A139" s="50" t="s">
        <v>90</v>
      </c>
      <c r="B139" s="56" t="s">
        <v>415</v>
      </c>
      <c r="C139" s="54" t="s">
        <v>296</v>
      </c>
      <c r="D139" s="87">
        <v>0</v>
      </c>
    </row>
    <row r="140" spans="1:4" s="47" customFormat="1" ht="12.75" customHeight="1">
      <c r="A140" s="50" t="s">
        <v>72</v>
      </c>
      <c r="B140" s="57" t="s">
        <v>1375</v>
      </c>
      <c r="C140" s="54" t="s">
        <v>297</v>
      </c>
      <c r="D140" s="87">
        <v>360000</v>
      </c>
    </row>
    <row r="141" spans="1:4" s="47" customFormat="1" ht="12.75" customHeight="1">
      <c r="A141" s="50" t="s">
        <v>91</v>
      </c>
      <c r="B141" s="56" t="s">
        <v>1376</v>
      </c>
      <c r="C141" s="54" t="s">
        <v>298</v>
      </c>
      <c r="D141" s="89">
        <f>SUM(D138:D140)</f>
        <v>4637899</v>
      </c>
    </row>
    <row r="142" spans="1:4" s="47" customFormat="1" ht="12.75" customHeight="1">
      <c r="A142" s="58" t="s">
        <v>92</v>
      </c>
      <c r="B142" s="59" t="s">
        <v>1377</v>
      </c>
      <c r="C142" s="60" t="s">
        <v>299</v>
      </c>
      <c r="D142" s="89">
        <f>D137+D141</f>
        <v>10310308</v>
      </c>
    </row>
    <row r="143" spans="1:4" s="49" customFormat="1" ht="12.75" customHeight="1">
      <c r="A143" s="58" t="s">
        <v>93</v>
      </c>
      <c r="B143" s="61" t="s">
        <v>1287</v>
      </c>
      <c r="C143" s="60" t="s">
        <v>300</v>
      </c>
      <c r="D143" s="92">
        <f>SUM(D144:D147)</f>
        <v>1930248</v>
      </c>
    </row>
    <row r="144" spans="1:4" s="49" customFormat="1" ht="12.75" customHeight="1">
      <c r="A144" s="58"/>
      <c r="B144" s="56" t="s">
        <v>71</v>
      </c>
      <c r="C144" s="60"/>
      <c r="D144" s="252">
        <v>1006474</v>
      </c>
    </row>
    <row r="145" spans="1:4" s="49" customFormat="1" ht="12.75" customHeight="1">
      <c r="A145" s="58"/>
      <c r="B145" s="56" t="s">
        <v>1553</v>
      </c>
      <c r="C145" s="60"/>
      <c r="D145" s="252">
        <v>700128</v>
      </c>
    </row>
    <row r="146" spans="1:4" s="49" customFormat="1" ht="12.75" customHeight="1">
      <c r="A146" s="58"/>
      <c r="B146" s="56" t="s">
        <v>952</v>
      </c>
      <c r="C146" s="60"/>
      <c r="D146" s="252">
        <v>95390</v>
      </c>
    </row>
    <row r="147" spans="1:4" s="49" customFormat="1" ht="12.75" customHeight="1">
      <c r="A147" s="58"/>
      <c r="B147" s="56" t="s">
        <v>953</v>
      </c>
      <c r="C147" s="60"/>
      <c r="D147" s="252">
        <v>128256</v>
      </c>
    </row>
    <row r="148" spans="1:4" s="47" customFormat="1" ht="12.75" customHeight="1">
      <c r="A148" s="50" t="s">
        <v>94</v>
      </c>
      <c r="B148" s="56" t="s">
        <v>414</v>
      </c>
      <c r="C148" s="54" t="s">
        <v>301</v>
      </c>
      <c r="D148" s="87">
        <v>135000</v>
      </c>
    </row>
    <row r="149" spans="1:4" s="47" customFormat="1" ht="12.75" customHeight="1">
      <c r="A149" s="50" t="s">
        <v>95</v>
      </c>
      <c r="B149" s="56" t="s">
        <v>413</v>
      </c>
      <c r="C149" s="54" t="s">
        <v>302</v>
      </c>
      <c r="D149" s="87">
        <v>2441333</v>
      </c>
    </row>
    <row r="150" spans="1:4" s="47" customFormat="1" ht="12.75" customHeight="1">
      <c r="A150" s="50" t="s">
        <v>96</v>
      </c>
      <c r="B150" s="56" t="s">
        <v>1378</v>
      </c>
      <c r="C150" s="54" t="s">
        <v>303</v>
      </c>
      <c r="D150" s="87"/>
    </row>
    <row r="151" spans="1:4" s="47" customFormat="1" ht="12.75" customHeight="1">
      <c r="A151" s="50" t="s">
        <v>97</v>
      </c>
      <c r="B151" s="56" t="s">
        <v>1379</v>
      </c>
      <c r="C151" s="54" t="s">
        <v>304</v>
      </c>
      <c r="D151" s="89">
        <f>SUM(D148:D150)</f>
        <v>2576333</v>
      </c>
    </row>
    <row r="152" spans="1:4" s="47" customFormat="1" ht="12.75" customHeight="1">
      <c r="A152" s="50" t="s">
        <v>98</v>
      </c>
      <c r="B152" s="56" t="s">
        <v>412</v>
      </c>
      <c r="C152" s="54" t="s">
        <v>305</v>
      </c>
      <c r="D152" s="87">
        <v>45600</v>
      </c>
    </row>
    <row r="153" spans="1:4" s="47" customFormat="1" ht="12.75" customHeight="1">
      <c r="A153" s="50"/>
      <c r="B153" s="56" t="s">
        <v>1516</v>
      </c>
      <c r="C153" s="54"/>
      <c r="D153" s="87">
        <v>45600</v>
      </c>
    </row>
    <row r="154" spans="1:4" s="47" customFormat="1" ht="12.75" customHeight="1">
      <c r="A154" s="50" t="s">
        <v>99</v>
      </c>
      <c r="B154" s="56" t="s">
        <v>411</v>
      </c>
      <c r="C154" s="54" t="s">
        <v>306</v>
      </c>
      <c r="D154" s="87">
        <v>108400</v>
      </c>
    </row>
    <row r="155" spans="1:4" s="47" customFormat="1" ht="12.75" customHeight="1">
      <c r="A155" s="50"/>
      <c r="B155" s="56" t="s">
        <v>1517</v>
      </c>
      <c r="C155" s="54"/>
      <c r="D155" s="87">
        <v>108400</v>
      </c>
    </row>
    <row r="156" spans="1:4" s="47" customFormat="1" ht="12.75" customHeight="1">
      <c r="A156" s="50" t="s">
        <v>100</v>
      </c>
      <c r="B156" s="56" t="s">
        <v>1380</v>
      </c>
      <c r="C156" s="54" t="s">
        <v>307</v>
      </c>
      <c r="D156" s="89">
        <f>D154+D152</f>
        <v>154000</v>
      </c>
    </row>
    <row r="157" spans="1:4" s="47" customFormat="1" ht="12.75" customHeight="1">
      <c r="A157" s="50" t="s">
        <v>101</v>
      </c>
      <c r="B157" s="56" t="s">
        <v>410</v>
      </c>
      <c r="C157" s="54" t="s">
        <v>308</v>
      </c>
      <c r="D157" s="87">
        <f>SUM(D158:D160)</f>
        <v>1092000</v>
      </c>
    </row>
    <row r="158" spans="1:4" s="47" customFormat="1" ht="12.75" customHeight="1">
      <c r="A158" s="50"/>
      <c r="B158" s="56" t="s">
        <v>1518</v>
      </c>
      <c r="C158" s="54"/>
      <c r="D158" s="87">
        <v>343000</v>
      </c>
    </row>
    <row r="159" spans="1:4" s="47" customFormat="1" ht="12.75" customHeight="1">
      <c r="A159" s="50"/>
      <c r="B159" s="56" t="s">
        <v>1519</v>
      </c>
      <c r="C159" s="54"/>
      <c r="D159" s="87">
        <v>695000</v>
      </c>
    </row>
    <row r="160" spans="1:4" s="47" customFormat="1" ht="12.75" customHeight="1">
      <c r="A160" s="50"/>
      <c r="B160" s="56" t="s">
        <v>1520</v>
      </c>
      <c r="C160" s="54"/>
      <c r="D160" s="87">
        <v>54000</v>
      </c>
    </row>
    <row r="161" spans="1:4" s="47" customFormat="1" ht="12.75" customHeight="1">
      <c r="A161" s="50" t="s">
        <v>102</v>
      </c>
      <c r="B161" s="56" t="s">
        <v>409</v>
      </c>
      <c r="C161" s="54" t="s">
        <v>309</v>
      </c>
      <c r="D161" s="87">
        <v>125500</v>
      </c>
    </row>
    <row r="162" spans="1:4" s="47" customFormat="1" ht="12.75" customHeight="1">
      <c r="A162" s="50" t="s">
        <v>103</v>
      </c>
      <c r="B162" s="56" t="s">
        <v>408</v>
      </c>
      <c r="C162" s="54" t="s">
        <v>310</v>
      </c>
      <c r="D162" s="87">
        <v>10000</v>
      </c>
    </row>
    <row r="163" spans="1:4" s="47" customFormat="1" ht="12.75" customHeight="1">
      <c r="A163" s="50" t="s">
        <v>104</v>
      </c>
      <c r="B163" s="56" t="s">
        <v>407</v>
      </c>
      <c r="C163" s="54" t="s">
        <v>311</v>
      </c>
      <c r="D163" s="87">
        <v>11170000</v>
      </c>
    </row>
    <row r="164" spans="1:4" s="47" customFormat="1" ht="12.75" customHeight="1">
      <c r="A164" s="50" t="s">
        <v>105</v>
      </c>
      <c r="B164" s="62" t="s">
        <v>406</v>
      </c>
      <c r="C164" s="54" t="s">
        <v>312</v>
      </c>
      <c r="D164" s="87">
        <v>50000</v>
      </c>
    </row>
    <row r="165" spans="1:4" s="47" customFormat="1" ht="12.75" customHeight="1">
      <c r="A165" s="50" t="s">
        <v>106</v>
      </c>
      <c r="B165" s="57" t="s">
        <v>1381</v>
      </c>
      <c r="C165" s="54" t="s">
        <v>313</v>
      </c>
      <c r="D165" s="87">
        <v>1063334</v>
      </c>
    </row>
    <row r="166" spans="1:4" s="47" customFormat="1" ht="12.75" customHeight="1">
      <c r="A166" s="50" t="s">
        <v>107</v>
      </c>
      <c r="B166" s="56" t="s">
        <v>405</v>
      </c>
      <c r="C166" s="54" t="s">
        <v>314</v>
      </c>
      <c r="D166" s="87">
        <v>414000</v>
      </c>
    </row>
    <row r="167" spans="1:4" s="47" customFormat="1" ht="12.75" customHeight="1">
      <c r="A167" s="50" t="s">
        <v>108</v>
      </c>
      <c r="B167" s="56" t="s">
        <v>1382</v>
      </c>
      <c r="C167" s="54" t="s">
        <v>315</v>
      </c>
      <c r="D167" s="89">
        <f>SUM(D162:D166)+D157+D161</f>
        <v>13924834</v>
      </c>
    </row>
    <row r="168" spans="1:4" s="47" customFormat="1" ht="12.75" customHeight="1">
      <c r="A168" s="50" t="s">
        <v>109</v>
      </c>
      <c r="B168" s="56" t="s">
        <v>404</v>
      </c>
      <c r="C168" s="54" t="s">
        <v>316</v>
      </c>
      <c r="D168" s="87"/>
    </row>
    <row r="169" spans="1:4" s="47" customFormat="1" ht="12.75" customHeight="1">
      <c r="A169" s="50" t="s">
        <v>110</v>
      </c>
      <c r="B169" s="56" t="s">
        <v>1383</v>
      </c>
      <c r="C169" s="54" t="s">
        <v>317</v>
      </c>
      <c r="D169" s="87"/>
    </row>
    <row r="170" spans="1:4" s="47" customFormat="1" ht="12.75" customHeight="1">
      <c r="A170" s="50" t="s">
        <v>111</v>
      </c>
      <c r="B170" s="56" t="s">
        <v>1384</v>
      </c>
      <c r="C170" s="54" t="s">
        <v>318</v>
      </c>
      <c r="D170" s="89">
        <f>SUM(D168:D169)</f>
        <v>0</v>
      </c>
    </row>
    <row r="171" spans="1:4" s="47" customFormat="1" ht="12.75" customHeight="1">
      <c r="A171" s="50" t="s">
        <v>112</v>
      </c>
      <c r="B171" s="56" t="s">
        <v>403</v>
      </c>
      <c r="C171" s="54" t="s">
        <v>319</v>
      </c>
      <c r="D171" s="87">
        <v>4826025</v>
      </c>
    </row>
    <row r="172" spans="1:4" s="47" customFormat="1" ht="12.75" customHeight="1">
      <c r="A172" s="50" t="s">
        <v>113</v>
      </c>
      <c r="B172" s="56" t="s">
        <v>402</v>
      </c>
      <c r="C172" s="54" t="s">
        <v>320</v>
      </c>
      <c r="D172" s="87">
        <v>0</v>
      </c>
    </row>
    <row r="173" spans="1:4" s="47" customFormat="1" ht="12.75" customHeight="1">
      <c r="A173" s="50" t="s">
        <v>114</v>
      </c>
      <c r="B173" s="56" t="s">
        <v>401</v>
      </c>
      <c r="C173" s="54" t="s">
        <v>321</v>
      </c>
      <c r="D173" s="87"/>
    </row>
    <row r="174" spans="1:4" s="47" customFormat="1" ht="12.75" customHeight="1">
      <c r="A174" s="50" t="s">
        <v>115</v>
      </c>
      <c r="B174" s="56" t="s">
        <v>400</v>
      </c>
      <c r="C174" s="54" t="s">
        <v>322</v>
      </c>
      <c r="D174" s="87"/>
    </row>
    <row r="175" spans="1:4" s="47" customFormat="1" ht="12.75" customHeight="1">
      <c r="A175" s="50" t="s">
        <v>116</v>
      </c>
      <c r="B175" s="56" t="s">
        <v>399</v>
      </c>
      <c r="C175" s="54" t="s">
        <v>323</v>
      </c>
      <c r="D175" s="87">
        <v>1219000</v>
      </c>
    </row>
    <row r="176" spans="1:4" s="47" customFormat="1" ht="12.75" customHeight="1">
      <c r="A176" s="50" t="s">
        <v>117</v>
      </c>
      <c r="B176" s="56" t="s">
        <v>1385</v>
      </c>
      <c r="C176" s="54" t="s">
        <v>324</v>
      </c>
      <c r="D176" s="89">
        <f>SUM(D171:D175)</f>
        <v>6045025</v>
      </c>
    </row>
    <row r="177" spans="1:4" s="47" customFormat="1" ht="12.75" customHeight="1">
      <c r="A177" s="58" t="s">
        <v>118</v>
      </c>
      <c r="B177" s="61" t="s">
        <v>1386</v>
      </c>
      <c r="C177" s="60" t="s">
        <v>325</v>
      </c>
      <c r="D177" s="89">
        <f>D176+D170+D167+D156+D151</f>
        <v>22700192</v>
      </c>
    </row>
    <row r="178" spans="1:4" s="47" customFormat="1" ht="12.75" customHeight="1">
      <c r="A178" s="50" t="s">
        <v>119</v>
      </c>
      <c r="B178" s="63" t="s">
        <v>398</v>
      </c>
      <c r="C178" s="54" t="s">
        <v>326</v>
      </c>
      <c r="D178" s="87"/>
    </row>
    <row r="179" spans="1:4" s="47" customFormat="1" ht="12.75" customHeight="1">
      <c r="A179" s="50" t="s">
        <v>120</v>
      </c>
      <c r="B179" s="63" t="s">
        <v>397</v>
      </c>
      <c r="C179" s="54" t="s">
        <v>327</v>
      </c>
      <c r="D179" s="87"/>
    </row>
    <row r="180" spans="1:4" s="47" customFormat="1" ht="12.75" customHeight="1">
      <c r="A180" s="50" t="s">
        <v>121</v>
      </c>
      <c r="B180" s="64" t="s">
        <v>396</v>
      </c>
      <c r="C180" s="54" t="s">
        <v>328</v>
      </c>
      <c r="D180" s="87"/>
    </row>
    <row r="181" spans="1:4" s="47" customFormat="1" ht="12.75" customHeight="1">
      <c r="A181" s="50" t="s">
        <v>122</v>
      </c>
      <c r="B181" s="64" t="s">
        <v>395</v>
      </c>
      <c r="C181" s="54" t="s">
        <v>329</v>
      </c>
      <c r="D181" s="87"/>
    </row>
    <row r="182" spans="1:4" s="47" customFormat="1" ht="12.75" customHeight="1">
      <c r="A182" s="50" t="s">
        <v>123</v>
      </c>
      <c r="B182" s="64" t="s">
        <v>394</v>
      </c>
      <c r="C182" s="54" t="s">
        <v>330</v>
      </c>
      <c r="D182" s="87"/>
    </row>
    <row r="183" spans="1:4" s="47" customFormat="1" ht="12.75" customHeight="1">
      <c r="A183" s="50" t="s">
        <v>124</v>
      </c>
      <c r="B183" s="63" t="s">
        <v>393</v>
      </c>
      <c r="C183" s="54" t="s">
        <v>331</v>
      </c>
      <c r="D183" s="87"/>
    </row>
    <row r="184" spans="1:4" s="47" customFormat="1" ht="12.75" customHeight="1">
      <c r="A184" s="50" t="s">
        <v>125</v>
      </c>
      <c r="B184" s="63" t="s">
        <v>392</v>
      </c>
      <c r="C184" s="54" t="s">
        <v>332</v>
      </c>
      <c r="D184" s="87"/>
    </row>
    <row r="185" spans="1:4" s="47" customFormat="1" ht="12.75" customHeight="1">
      <c r="A185" s="50" t="s">
        <v>126</v>
      </c>
      <c r="B185" s="63" t="s">
        <v>391</v>
      </c>
      <c r="C185" s="54" t="s">
        <v>333</v>
      </c>
      <c r="D185" s="87">
        <v>265000</v>
      </c>
    </row>
    <row r="186" spans="1:4" s="47" customFormat="1" ht="12.75" customHeight="1">
      <c r="A186" s="58" t="s">
        <v>127</v>
      </c>
      <c r="B186" s="65" t="s">
        <v>1387</v>
      </c>
      <c r="C186" s="60" t="s">
        <v>334</v>
      </c>
      <c r="D186" s="89">
        <f>SUM(D178:D185)</f>
        <v>265000</v>
      </c>
    </row>
    <row r="187" spans="1:4" s="47" customFormat="1" ht="12.75" customHeight="1">
      <c r="A187" s="50" t="s">
        <v>128</v>
      </c>
      <c r="B187" s="66" t="s">
        <v>390</v>
      </c>
      <c r="C187" s="54" t="s">
        <v>335</v>
      </c>
      <c r="D187" s="87"/>
    </row>
    <row r="188" spans="1:4" s="47" customFormat="1" ht="12.75" customHeight="1">
      <c r="A188" s="50">
        <v>56</v>
      </c>
      <c r="B188" s="66" t="s">
        <v>1388</v>
      </c>
      <c r="C188" s="54" t="s">
        <v>1346</v>
      </c>
      <c r="D188" s="87"/>
    </row>
    <row r="189" spans="1:4" s="47" customFormat="1" ht="12.75" customHeight="1">
      <c r="A189" s="50">
        <v>57</v>
      </c>
      <c r="B189" s="66" t="s">
        <v>1389</v>
      </c>
      <c r="C189" s="54" t="s">
        <v>1347</v>
      </c>
      <c r="D189" s="87"/>
    </row>
    <row r="190" spans="1:4" s="47" customFormat="1" ht="12.75" customHeight="1">
      <c r="A190" s="50">
        <v>58</v>
      </c>
      <c r="B190" s="66" t="s">
        <v>1390</v>
      </c>
      <c r="C190" s="54" t="s">
        <v>1348</v>
      </c>
      <c r="D190" s="87"/>
    </row>
    <row r="191" spans="1:4" s="47" customFormat="1" ht="12.75" customHeight="1">
      <c r="A191" s="50">
        <v>59</v>
      </c>
      <c r="B191" s="66" t="s">
        <v>1391</v>
      </c>
      <c r="C191" s="54" t="s">
        <v>336</v>
      </c>
      <c r="D191" s="89">
        <f>SUM(D188:D190)</f>
        <v>0</v>
      </c>
    </row>
    <row r="192" spans="1:4" s="47" customFormat="1" ht="25.5" customHeight="1">
      <c r="A192" s="50">
        <v>60</v>
      </c>
      <c r="B192" s="66" t="s">
        <v>389</v>
      </c>
      <c r="C192" s="54" t="s">
        <v>337</v>
      </c>
      <c r="D192" s="87"/>
    </row>
    <row r="193" spans="1:4" s="47" customFormat="1" ht="25.5" customHeight="1">
      <c r="A193" s="50">
        <v>61</v>
      </c>
      <c r="B193" s="66" t="s">
        <v>388</v>
      </c>
      <c r="C193" s="54" t="s">
        <v>338</v>
      </c>
      <c r="D193" s="87"/>
    </row>
    <row r="194" spans="1:4" s="47" customFormat="1" ht="25.5" customHeight="1">
      <c r="A194" s="50">
        <v>62</v>
      </c>
      <c r="B194" s="66" t="s">
        <v>387</v>
      </c>
      <c r="C194" s="54" t="s">
        <v>339</v>
      </c>
      <c r="D194" s="87"/>
    </row>
    <row r="195" spans="1:4" s="47" customFormat="1" ht="12.75" customHeight="1">
      <c r="A195" s="50">
        <v>63</v>
      </c>
      <c r="B195" s="66" t="s">
        <v>386</v>
      </c>
      <c r="C195" s="54" t="s">
        <v>340</v>
      </c>
      <c r="D195" s="87">
        <f>SUM(D196:D199)</f>
        <v>1064000</v>
      </c>
    </row>
    <row r="196" spans="1:4" s="47" customFormat="1" ht="12.75" customHeight="1">
      <c r="A196" s="50"/>
      <c r="B196" s="66" t="s">
        <v>1564</v>
      </c>
      <c r="C196" s="54"/>
      <c r="D196" s="87">
        <v>60000</v>
      </c>
    </row>
    <row r="197" spans="1:4" s="47" customFormat="1" ht="12.75" customHeight="1">
      <c r="A197" s="50"/>
      <c r="B197" s="66" t="s">
        <v>1565</v>
      </c>
      <c r="C197" s="54"/>
      <c r="D197" s="87">
        <v>991000</v>
      </c>
    </row>
    <row r="198" spans="1:4" s="47" customFormat="1" ht="12.75" customHeight="1">
      <c r="A198" s="50"/>
      <c r="B198" s="66" t="s">
        <v>1566</v>
      </c>
      <c r="C198" s="54"/>
      <c r="D198" s="87">
        <v>13000</v>
      </c>
    </row>
    <row r="199" spans="1:4" s="47" customFormat="1" ht="12.75" customHeight="1">
      <c r="A199" s="50"/>
      <c r="B199" s="66"/>
      <c r="C199" s="54"/>
      <c r="D199" s="87"/>
    </row>
    <row r="200" spans="1:4" s="47" customFormat="1" ht="25.5" customHeight="1">
      <c r="A200" s="50">
        <v>64</v>
      </c>
      <c r="B200" s="66" t="s">
        <v>385</v>
      </c>
      <c r="C200" s="54" t="s">
        <v>341</v>
      </c>
      <c r="D200" s="87"/>
    </row>
    <row r="201" spans="1:4" s="47" customFormat="1" ht="25.5" customHeight="1">
      <c r="A201" s="50">
        <v>65</v>
      </c>
      <c r="B201" s="66" t="s">
        <v>384</v>
      </c>
      <c r="C201" s="54" t="s">
        <v>342</v>
      </c>
      <c r="D201" s="87"/>
    </row>
    <row r="202" spans="1:4" s="47" customFormat="1" ht="12.75" customHeight="1">
      <c r="A202" s="50">
        <v>66</v>
      </c>
      <c r="B202" s="66" t="s">
        <v>383</v>
      </c>
      <c r="C202" s="54" t="s">
        <v>343</v>
      </c>
      <c r="D202" s="87"/>
    </row>
    <row r="203" spans="1:4" s="47" customFormat="1" ht="12.75" customHeight="1">
      <c r="A203" s="50">
        <v>67</v>
      </c>
      <c r="B203" s="67" t="s">
        <v>1392</v>
      </c>
      <c r="C203" s="54" t="s">
        <v>344</v>
      </c>
      <c r="D203" s="87"/>
    </row>
    <row r="204" spans="1:4" s="47" customFormat="1" ht="12.75" customHeight="1">
      <c r="A204" s="50">
        <v>68</v>
      </c>
      <c r="B204" s="66" t="s">
        <v>1393</v>
      </c>
      <c r="C204" s="54" t="s">
        <v>345</v>
      </c>
      <c r="D204" s="87"/>
    </row>
    <row r="205" spans="1:4" s="47" customFormat="1" ht="12.75" customHeight="1">
      <c r="A205" s="50">
        <v>69</v>
      </c>
      <c r="B205" s="66" t="s">
        <v>382</v>
      </c>
      <c r="C205" s="54" t="s">
        <v>346</v>
      </c>
      <c r="D205" s="87"/>
    </row>
    <row r="206" spans="1:4" s="47" customFormat="1" ht="12.75" customHeight="1">
      <c r="A206" s="50">
        <v>70</v>
      </c>
      <c r="B206" s="67" t="s">
        <v>381</v>
      </c>
      <c r="C206" s="54" t="s">
        <v>1298</v>
      </c>
      <c r="D206" s="87">
        <v>2560584</v>
      </c>
    </row>
    <row r="207" spans="1:4" s="47" customFormat="1" ht="12.75" customHeight="1">
      <c r="A207" s="58">
        <v>71</v>
      </c>
      <c r="B207" s="65" t="s">
        <v>1394</v>
      </c>
      <c r="C207" s="60" t="s">
        <v>347</v>
      </c>
      <c r="D207" s="89">
        <f>D187+D191+D192+D193+D194+D195+D200+D201+D202+D203+D204+D205+D206</f>
        <v>3624584</v>
      </c>
    </row>
    <row r="208" spans="1:4" s="47" customFormat="1" ht="12.75" customHeight="1">
      <c r="A208" s="50">
        <v>72</v>
      </c>
      <c r="B208" s="68" t="s">
        <v>380</v>
      </c>
      <c r="C208" s="54" t="s">
        <v>348</v>
      </c>
      <c r="D208" s="87"/>
    </row>
    <row r="209" spans="1:4" s="47" customFormat="1" ht="12.75" customHeight="1">
      <c r="A209" s="50">
        <v>73</v>
      </c>
      <c r="B209" s="68" t="s">
        <v>1367</v>
      </c>
      <c r="C209" s="54" t="s">
        <v>349</v>
      </c>
      <c r="D209" s="87"/>
    </row>
    <row r="210" spans="1:4" s="47" customFormat="1" ht="12.75" customHeight="1">
      <c r="A210" s="50">
        <v>74</v>
      </c>
      <c r="B210" s="68" t="s">
        <v>379</v>
      </c>
      <c r="C210" s="54" t="s">
        <v>350</v>
      </c>
      <c r="D210" s="87">
        <v>50000</v>
      </c>
    </row>
    <row r="211" spans="1:4" s="47" customFormat="1" ht="12.75" customHeight="1">
      <c r="A211" s="50">
        <v>75</v>
      </c>
      <c r="B211" s="68" t="s">
        <v>378</v>
      </c>
      <c r="C211" s="54" t="s">
        <v>351</v>
      </c>
      <c r="D211" s="87">
        <v>500000</v>
      </c>
    </row>
    <row r="212" spans="1:4" s="47" customFormat="1" ht="12.75" customHeight="1">
      <c r="A212" s="50">
        <v>76</v>
      </c>
      <c r="B212" s="57" t="s">
        <v>377</v>
      </c>
      <c r="C212" s="54" t="s">
        <v>352</v>
      </c>
      <c r="D212" s="87"/>
    </row>
    <row r="213" spans="1:4" s="47" customFormat="1" ht="12.75" customHeight="1">
      <c r="A213" s="50">
        <v>77</v>
      </c>
      <c r="B213" s="57" t="s">
        <v>1395</v>
      </c>
      <c r="C213" s="54" t="s">
        <v>353</v>
      </c>
      <c r="D213" s="87"/>
    </row>
    <row r="214" spans="1:4" s="47" customFormat="1" ht="12.75" customHeight="1">
      <c r="A214" s="50">
        <v>78</v>
      </c>
      <c r="B214" s="57" t="s">
        <v>1396</v>
      </c>
      <c r="C214" s="54" t="s">
        <v>354</v>
      </c>
      <c r="D214" s="87">
        <v>148500</v>
      </c>
    </row>
    <row r="215" spans="1:4" s="49" customFormat="1" ht="12.75" customHeight="1">
      <c r="A215" s="58">
        <v>79</v>
      </c>
      <c r="B215" s="69" t="s">
        <v>1397</v>
      </c>
      <c r="C215" s="60" t="s">
        <v>355</v>
      </c>
      <c r="D215" s="89">
        <f>SUM(D208:D214)</f>
        <v>698500</v>
      </c>
    </row>
    <row r="216" spans="1:4" s="47" customFormat="1" ht="12.75" customHeight="1">
      <c r="A216" s="50">
        <v>80</v>
      </c>
      <c r="B216" s="63" t="s">
        <v>376</v>
      </c>
      <c r="C216" s="54" t="s">
        <v>356</v>
      </c>
      <c r="D216" s="87"/>
    </row>
    <row r="217" spans="1:4" s="47" customFormat="1" ht="12.75" customHeight="1">
      <c r="A217" s="50">
        <v>81</v>
      </c>
      <c r="B217" s="63" t="s">
        <v>374</v>
      </c>
      <c r="C217" s="54" t="s">
        <v>357</v>
      </c>
      <c r="D217" s="87"/>
    </row>
    <row r="218" spans="1:4" s="47" customFormat="1" ht="12.75" customHeight="1">
      <c r="A218" s="50">
        <v>82</v>
      </c>
      <c r="B218" s="63" t="s">
        <v>1398</v>
      </c>
      <c r="C218" s="54" t="s">
        <v>358</v>
      </c>
      <c r="D218" s="87"/>
    </row>
    <row r="219" spans="1:4" s="47" customFormat="1" ht="12.75" customHeight="1">
      <c r="A219" s="50">
        <v>83</v>
      </c>
      <c r="B219" s="63" t="s">
        <v>375</v>
      </c>
      <c r="C219" s="54" t="s">
        <v>359</v>
      </c>
      <c r="D219" s="87">
        <v>0</v>
      </c>
    </row>
    <row r="220" spans="1:5" s="49" customFormat="1" ht="12.75" customHeight="1">
      <c r="A220" s="58">
        <v>84</v>
      </c>
      <c r="B220" s="65" t="s">
        <v>1399</v>
      </c>
      <c r="C220" s="60" t="s">
        <v>360</v>
      </c>
      <c r="D220" s="89">
        <f>SUM(D216:D219)</f>
        <v>0</v>
      </c>
      <c r="E220" s="254"/>
    </row>
    <row r="221" spans="1:4" s="47" customFormat="1" ht="25.5" customHeight="1">
      <c r="A221" s="50">
        <v>85</v>
      </c>
      <c r="B221" s="63" t="s">
        <v>1400</v>
      </c>
      <c r="C221" s="54" t="s">
        <v>1308</v>
      </c>
      <c r="D221" s="87"/>
    </row>
    <row r="222" spans="1:4" s="47" customFormat="1" ht="25.5" customHeight="1">
      <c r="A222" s="50">
        <v>86</v>
      </c>
      <c r="B222" s="63" t="s">
        <v>1401</v>
      </c>
      <c r="C222" s="54" t="s">
        <v>1309</v>
      </c>
      <c r="D222" s="87"/>
    </row>
    <row r="223" spans="1:4" s="47" customFormat="1" ht="25.5" customHeight="1">
      <c r="A223" s="50">
        <v>87</v>
      </c>
      <c r="B223" s="63" t="s">
        <v>1402</v>
      </c>
      <c r="C223" s="54" t="s">
        <v>1310</v>
      </c>
      <c r="D223" s="87"/>
    </row>
    <row r="224" spans="1:4" s="47" customFormat="1" ht="12.75" customHeight="1">
      <c r="A224" s="50">
        <v>88</v>
      </c>
      <c r="B224" s="63" t="s">
        <v>1403</v>
      </c>
      <c r="C224" s="54" t="s">
        <v>1311</v>
      </c>
      <c r="D224" s="87"/>
    </row>
    <row r="225" spans="1:4" s="47" customFormat="1" ht="25.5" customHeight="1">
      <c r="A225" s="50">
        <v>89</v>
      </c>
      <c r="B225" s="63" t="s">
        <v>1404</v>
      </c>
      <c r="C225" s="54" t="s">
        <v>1312</v>
      </c>
      <c r="D225" s="87"/>
    </row>
    <row r="226" spans="1:4" s="47" customFormat="1" ht="25.5" customHeight="1">
      <c r="A226" s="50">
        <v>90</v>
      </c>
      <c r="B226" s="63" t="s">
        <v>1405</v>
      </c>
      <c r="C226" s="54" t="s">
        <v>1313</v>
      </c>
      <c r="D226" s="87"/>
    </row>
    <row r="227" spans="1:4" s="47" customFormat="1" ht="12.75" customHeight="1">
      <c r="A227" s="50">
        <v>91</v>
      </c>
      <c r="B227" s="63" t="s">
        <v>1406</v>
      </c>
      <c r="C227" s="54" t="s">
        <v>1314</v>
      </c>
      <c r="D227" s="87"/>
    </row>
    <row r="228" spans="1:4" s="47" customFormat="1" ht="12.75" customHeight="1">
      <c r="A228" s="50">
        <v>92</v>
      </c>
      <c r="B228" s="63" t="s">
        <v>1407</v>
      </c>
      <c r="C228" s="54" t="s">
        <v>1315</v>
      </c>
      <c r="D228" s="87"/>
    </row>
    <row r="229" spans="1:4" s="47" customFormat="1" ht="12.75" customHeight="1">
      <c r="A229" s="50">
        <v>93</v>
      </c>
      <c r="B229" s="63" t="s">
        <v>1364</v>
      </c>
      <c r="C229" s="54" t="s">
        <v>1316</v>
      </c>
      <c r="D229" s="87"/>
    </row>
    <row r="230" spans="1:4" s="47" customFormat="1" ht="12.75" customHeight="1">
      <c r="A230" s="58">
        <v>94</v>
      </c>
      <c r="B230" s="65" t="s">
        <v>1408</v>
      </c>
      <c r="C230" s="60" t="s">
        <v>361</v>
      </c>
      <c r="D230" s="89">
        <f>SUM(D221:D229)</f>
        <v>0</v>
      </c>
    </row>
    <row r="231" spans="1:4" s="49" customFormat="1" ht="12.75" customHeight="1" thickBot="1">
      <c r="A231" s="83">
        <v>95</v>
      </c>
      <c r="B231" s="81" t="s">
        <v>1409</v>
      </c>
      <c r="C231" s="84" t="s">
        <v>362</v>
      </c>
      <c r="D231" s="90">
        <f>D230+D220+D215+D207+D186+D177+D143+D142</f>
        <v>39528832</v>
      </c>
    </row>
    <row r="232" spans="1:4" s="47" customFormat="1" ht="12.75" customHeight="1" thickTop="1">
      <c r="A232" s="76" t="s">
        <v>73</v>
      </c>
      <c r="B232" s="82" t="s">
        <v>1487</v>
      </c>
      <c r="C232" s="78" t="s">
        <v>1349</v>
      </c>
      <c r="D232" s="93"/>
    </row>
    <row r="233" spans="1:4" s="47" customFormat="1" ht="12.75" customHeight="1">
      <c r="A233" s="70" t="s">
        <v>74</v>
      </c>
      <c r="B233" s="63" t="s">
        <v>1488</v>
      </c>
      <c r="C233" s="56" t="s">
        <v>1350</v>
      </c>
      <c r="D233" s="94"/>
    </row>
    <row r="234" spans="1:4" s="47" customFormat="1" ht="12.75" customHeight="1">
      <c r="A234" s="70" t="s">
        <v>75</v>
      </c>
      <c r="B234" s="63" t="s">
        <v>1489</v>
      </c>
      <c r="C234" s="56" t="s">
        <v>1351</v>
      </c>
      <c r="D234" s="94"/>
    </row>
    <row r="235" spans="1:4" s="47" customFormat="1" ht="12.75" customHeight="1">
      <c r="A235" s="70" t="s">
        <v>76</v>
      </c>
      <c r="B235" s="63" t="s">
        <v>1490</v>
      </c>
      <c r="C235" s="56" t="s">
        <v>363</v>
      </c>
      <c r="D235" s="89">
        <f>SUM(D232:D234)</f>
        <v>0</v>
      </c>
    </row>
    <row r="236" spans="1:4" s="49" customFormat="1" ht="12.75" customHeight="1">
      <c r="A236" s="70" t="s">
        <v>79</v>
      </c>
      <c r="B236" s="74" t="s">
        <v>1491</v>
      </c>
      <c r="C236" s="56" t="s">
        <v>1352</v>
      </c>
      <c r="D236" s="94"/>
    </row>
    <row r="237" spans="1:4" s="47" customFormat="1" ht="12.75" customHeight="1">
      <c r="A237" s="70" t="s">
        <v>80</v>
      </c>
      <c r="B237" s="63" t="s">
        <v>1492</v>
      </c>
      <c r="C237" s="56" t="s">
        <v>1353</v>
      </c>
      <c r="D237" s="94"/>
    </row>
    <row r="238" spans="1:4" s="47" customFormat="1" ht="12.75" customHeight="1">
      <c r="A238" s="70" t="s">
        <v>81</v>
      </c>
      <c r="B238" s="63" t="s">
        <v>1493</v>
      </c>
      <c r="C238" s="56" t="s">
        <v>1354</v>
      </c>
      <c r="D238" s="94"/>
    </row>
    <row r="239" spans="1:4" s="47" customFormat="1" ht="12.75" customHeight="1">
      <c r="A239" s="70" t="s">
        <v>82</v>
      </c>
      <c r="B239" s="63" t="s">
        <v>1494</v>
      </c>
      <c r="C239" s="56" t="s">
        <v>1355</v>
      </c>
      <c r="D239" s="94"/>
    </row>
    <row r="240" spans="1:4" s="47" customFormat="1" ht="12.75" customHeight="1">
      <c r="A240" s="70" t="s">
        <v>83</v>
      </c>
      <c r="B240" s="63" t="s">
        <v>1495</v>
      </c>
      <c r="C240" s="56" t="s">
        <v>1356</v>
      </c>
      <c r="D240" s="94"/>
    </row>
    <row r="241" spans="1:4" s="47" customFormat="1" ht="12.75" customHeight="1">
      <c r="A241" s="70">
        <v>10</v>
      </c>
      <c r="B241" s="63" t="s">
        <v>1496</v>
      </c>
      <c r="C241" s="56" t="s">
        <v>1357</v>
      </c>
      <c r="D241" s="94"/>
    </row>
    <row r="242" spans="1:4" s="47" customFormat="1" ht="12.75" customHeight="1">
      <c r="A242" s="70">
        <v>11</v>
      </c>
      <c r="B242" s="74" t="s">
        <v>1497</v>
      </c>
      <c r="C242" s="56" t="s">
        <v>364</v>
      </c>
      <c r="D242" s="89">
        <f>SUM(D236:D241)</f>
        <v>0</v>
      </c>
    </row>
    <row r="243" spans="1:4" s="47" customFormat="1" ht="12.75" customHeight="1">
      <c r="A243" s="70">
        <v>12</v>
      </c>
      <c r="B243" s="74" t="s">
        <v>1498</v>
      </c>
      <c r="C243" s="56" t="s">
        <v>1299</v>
      </c>
      <c r="D243" s="97"/>
    </row>
    <row r="244" spans="1:4" s="47" customFormat="1" ht="12.75" customHeight="1">
      <c r="A244" s="70">
        <v>13</v>
      </c>
      <c r="B244" s="74" t="s">
        <v>1499</v>
      </c>
      <c r="C244" s="56" t="s">
        <v>365</v>
      </c>
      <c r="D244" s="87">
        <v>619646</v>
      </c>
    </row>
    <row r="245" spans="1:4" s="47" customFormat="1" ht="12.75" customHeight="1">
      <c r="A245" s="70">
        <v>14</v>
      </c>
      <c r="B245" s="74" t="s">
        <v>1363</v>
      </c>
      <c r="C245" s="56" t="s">
        <v>366</v>
      </c>
      <c r="D245" s="87"/>
    </row>
    <row r="246" spans="1:4" s="47" customFormat="1" ht="12.75" customHeight="1">
      <c r="A246" s="70">
        <v>15</v>
      </c>
      <c r="B246" s="74" t="s">
        <v>1500</v>
      </c>
      <c r="C246" s="56" t="s">
        <v>367</v>
      </c>
      <c r="D246" s="97"/>
    </row>
    <row r="247" spans="1:4" s="47" customFormat="1" ht="12.75" customHeight="1">
      <c r="A247" s="70">
        <v>16</v>
      </c>
      <c r="B247" s="74" t="s">
        <v>1501</v>
      </c>
      <c r="C247" s="56" t="s">
        <v>368</v>
      </c>
      <c r="D247" s="97"/>
    </row>
    <row r="248" spans="1:4" s="47" customFormat="1" ht="12.75" customHeight="1">
      <c r="A248" s="70">
        <v>17</v>
      </c>
      <c r="B248" s="74" t="s">
        <v>1502</v>
      </c>
      <c r="C248" s="56" t="s">
        <v>1300</v>
      </c>
      <c r="D248" s="97"/>
    </row>
    <row r="249" spans="1:4" s="47" customFormat="1" ht="12.75" customHeight="1">
      <c r="A249" s="70">
        <v>18</v>
      </c>
      <c r="B249" s="74" t="s">
        <v>1503</v>
      </c>
      <c r="C249" s="56" t="s">
        <v>1358</v>
      </c>
      <c r="D249" s="97"/>
    </row>
    <row r="250" spans="1:4" s="47" customFormat="1" ht="12.75" customHeight="1">
      <c r="A250" s="70">
        <v>19</v>
      </c>
      <c r="B250" s="74" t="s">
        <v>1504</v>
      </c>
      <c r="C250" s="56" t="s">
        <v>1359</v>
      </c>
      <c r="D250" s="97"/>
    </row>
    <row r="251" spans="1:4" s="47" customFormat="1" ht="12.75" customHeight="1">
      <c r="A251" s="70">
        <v>20</v>
      </c>
      <c r="B251" s="74" t="s">
        <v>1505</v>
      </c>
      <c r="C251" s="56" t="s">
        <v>1301</v>
      </c>
      <c r="D251" s="89">
        <f>SUM(D249:D250)</f>
        <v>0</v>
      </c>
    </row>
    <row r="252" spans="1:4" s="47" customFormat="1" ht="12.75" customHeight="1">
      <c r="A252" s="70">
        <v>21</v>
      </c>
      <c r="B252" s="74" t="s">
        <v>1506</v>
      </c>
      <c r="C252" s="56" t="s">
        <v>369</v>
      </c>
      <c r="D252" s="89">
        <f>D243+D244+D245+D246+D247+D248+D251</f>
        <v>619646</v>
      </c>
    </row>
    <row r="253" spans="1:4" s="47" customFormat="1" ht="12.75" customHeight="1">
      <c r="A253" s="70">
        <v>22</v>
      </c>
      <c r="B253" s="74" t="s">
        <v>1507</v>
      </c>
      <c r="C253" s="56" t="s">
        <v>1302</v>
      </c>
      <c r="D253" s="94"/>
    </row>
    <row r="254" spans="1:4" s="47" customFormat="1" ht="12.75" customHeight="1">
      <c r="A254" s="70">
        <v>23</v>
      </c>
      <c r="B254" s="63" t="s">
        <v>1508</v>
      </c>
      <c r="C254" s="56" t="s">
        <v>1303</v>
      </c>
      <c r="D254" s="94"/>
    </row>
    <row r="255" spans="1:4" s="47" customFormat="1" ht="12.75" customHeight="1">
      <c r="A255" s="70">
        <v>24</v>
      </c>
      <c r="B255" s="74" t="s">
        <v>1509</v>
      </c>
      <c r="C255" s="56" t="s">
        <v>1304</v>
      </c>
      <c r="D255" s="94"/>
    </row>
    <row r="256" spans="1:4" s="47" customFormat="1" ht="12.75" customHeight="1">
      <c r="A256" s="70">
        <v>25</v>
      </c>
      <c r="B256" s="74" t="s">
        <v>1362</v>
      </c>
      <c r="C256" s="56" t="s">
        <v>1305</v>
      </c>
      <c r="D256" s="94"/>
    </row>
    <row r="257" spans="1:4" s="47" customFormat="1" ht="12.75" customHeight="1">
      <c r="A257" s="70">
        <v>26</v>
      </c>
      <c r="B257" s="74" t="s">
        <v>1510</v>
      </c>
      <c r="C257" s="56" t="s">
        <v>1306</v>
      </c>
      <c r="D257" s="94"/>
    </row>
    <row r="258" spans="1:4" s="47" customFormat="1" ht="12.75" customHeight="1">
      <c r="A258" s="70">
        <v>27</v>
      </c>
      <c r="B258" s="74" t="s">
        <v>1511</v>
      </c>
      <c r="C258" s="56" t="s">
        <v>370</v>
      </c>
      <c r="D258" s="89">
        <f>SUM(D253:D257)</f>
        <v>0</v>
      </c>
    </row>
    <row r="259" spans="1:4" s="47" customFormat="1" ht="12.75" customHeight="1">
      <c r="A259" s="70">
        <v>28</v>
      </c>
      <c r="B259" s="63" t="s">
        <v>1361</v>
      </c>
      <c r="C259" s="56" t="s">
        <v>371</v>
      </c>
      <c r="D259" s="51"/>
    </row>
    <row r="260" spans="1:4" s="47" customFormat="1" ht="12.75" customHeight="1">
      <c r="A260" s="70">
        <v>29</v>
      </c>
      <c r="B260" s="63" t="s">
        <v>1360</v>
      </c>
      <c r="C260" s="56" t="s">
        <v>1307</v>
      </c>
      <c r="D260" s="51"/>
    </row>
    <row r="261" spans="1:4" s="47" customFormat="1" ht="12.75" customHeight="1">
      <c r="A261" s="71">
        <v>30</v>
      </c>
      <c r="B261" s="75" t="s">
        <v>1512</v>
      </c>
      <c r="C261" s="61" t="s">
        <v>372</v>
      </c>
      <c r="D261" s="89">
        <f>SUM(D258:D260)+D252</f>
        <v>619646</v>
      </c>
    </row>
    <row r="262" spans="1:5" ht="12.75">
      <c r="A262" s="7"/>
      <c r="B262" s="7" t="s">
        <v>67</v>
      </c>
      <c r="C262" s="7" t="s">
        <v>68</v>
      </c>
      <c r="D262" s="15">
        <f>D261+D231</f>
        <v>40148478</v>
      </c>
      <c r="E262" s="257">
        <f>D262-D116</f>
        <v>0</v>
      </c>
    </row>
  </sheetData>
  <sheetProtection/>
  <mergeCells count="10">
    <mergeCell ref="A118:D118"/>
    <mergeCell ref="A119:D119"/>
    <mergeCell ref="A120:A121"/>
    <mergeCell ref="C120:C121"/>
    <mergeCell ref="A117:D117"/>
    <mergeCell ref="A1:D1"/>
    <mergeCell ref="A2:D2"/>
    <mergeCell ref="A3:D3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3"/>
  <headerFooter>
    <oddHeader>&amp;R4. melléklet az 1/2019.(II.7.) önkormányzati rendelethez</oddHeader>
  </headerFooter>
  <rowBreaks count="1" manualBreakCount="1">
    <brk id="194" max="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0" customWidth="1"/>
    <col min="2" max="2" width="32.50390625" style="10" customWidth="1"/>
    <col min="3" max="16384" width="9.125" style="9" customWidth="1"/>
  </cols>
  <sheetData>
    <row r="1" spans="1:2" ht="28.5" customHeight="1">
      <c r="A1" s="278" t="s">
        <v>1584</v>
      </c>
      <c r="B1" s="278"/>
    </row>
    <row r="3" spans="1:2" ht="27.75" customHeight="1">
      <c r="A3" s="279" t="s">
        <v>1568</v>
      </c>
      <c r="B3" s="280"/>
    </row>
    <row r="4" spans="1:2" ht="14.25" customHeight="1">
      <c r="A4" s="281"/>
      <c r="B4" s="282"/>
    </row>
    <row r="5" spans="1:2" ht="12.75">
      <c r="A5" s="283"/>
      <c r="B5" s="283"/>
    </row>
    <row r="6" spans="1:2" ht="19.5" customHeight="1">
      <c r="A6" s="41"/>
      <c r="B6" s="42" t="s">
        <v>1572</v>
      </c>
    </row>
    <row r="7" spans="1:2" ht="19.5" customHeight="1">
      <c r="A7" s="258" t="s">
        <v>1554</v>
      </c>
      <c r="B7" s="44">
        <v>1</v>
      </c>
    </row>
    <row r="8" spans="1:2" ht="19.5" customHeight="1">
      <c r="A8" s="43" t="s">
        <v>1317</v>
      </c>
      <c r="B8" s="44">
        <v>3</v>
      </c>
    </row>
    <row r="9" spans="1:2" ht="19.5" customHeight="1">
      <c r="A9" s="41" t="s">
        <v>1292</v>
      </c>
      <c r="B9" s="46">
        <f>SUM(B7:B8)</f>
        <v>4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 PH</cp:lastModifiedBy>
  <cp:lastPrinted>2019-01-28T12:40:23Z</cp:lastPrinted>
  <dcterms:created xsi:type="dcterms:W3CDTF">2010-05-29T08:47:41Z</dcterms:created>
  <dcterms:modified xsi:type="dcterms:W3CDTF">2019-02-06T15:20:53Z</dcterms:modified>
  <cp:category/>
  <cp:version/>
  <cp:contentType/>
  <cp:contentStatus/>
</cp:coreProperties>
</file>