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F47" i="1" s="1"/>
  <c r="E46" i="1"/>
  <c r="C46" i="1"/>
  <c r="C58" i="1" s="1"/>
  <c r="F58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20" i="1" l="1"/>
  <c r="F20" i="1" s="1"/>
  <c r="F53" i="1"/>
  <c r="F8" i="1"/>
  <c r="F46" i="1"/>
  <c r="C37" i="1" l="1"/>
  <c r="F37" i="1" l="1"/>
  <c r="C42" i="1"/>
  <c r="F42" i="1" s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<sst xmlns="http://schemas.openxmlformats.org/spreadsheetml/2006/main" count="116" uniqueCount="102">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</sst>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166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9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vertical="center" wrapText="1"/>
    </xf>
    <xf numFmtId="165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167" fontId="0" fillId="0" borderId="12" xfId="2" applyNumberFormat="1" applyFont="1" applyFill="1" applyBorder="1" applyAlignment="1" applyProtection="1">
      <alignment horizontal="right" vertical="center" wrapText="1" indent="1"/>
    </xf>
    <xf numFmtId="0" fontId="23" fillId="2" borderId="31" xfId="0" applyFont="1" applyFill="1" applyBorder="1" applyAlignment="1" applyProtection="1">
      <alignment horizontal="left" vertical="center" wrapText="1"/>
    </xf>
    <xf numFmtId="0" fontId="23" fillId="2" borderId="26" xfId="0" applyFont="1" applyFill="1" applyBorder="1" applyAlignment="1" applyProtection="1">
      <alignment horizontal="left" vertical="center" wrapText="1"/>
    </xf>
    <xf numFmtId="168" fontId="1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9027126</v>
          </cell>
        </row>
        <row r="10">
          <cell r="C10">
            <v>7034880</v>
          </cell>
        </row>
        <row r="14">
          <cell r="C14">
            <v>1899418</v>
          </cell>
        </row>
        <row r="19">
          <cell r="C19">
            <v>92828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9027126</v>
          </cell>
        </row>
        <row r="38">
          <cell r="C38">
            <v>161602496</v>
          </cell>
        </row>
        <row r="39">
          <cell r="C39">
            <v>4393962</v>
          </cell>
        </row>
        <row r="41">
          <cell r="C41">
            <v>157208534</v>
          </cell>
        </row>
        <row r="42">
          <cell r="C42">
            <v>170629622</v>
          </cell>
        </row>
        <row r="46">
          <cell r="C46">
            <v>169816791</v>
          </cell>
        </row>
        <row r="47">
          <cell r="C47">
            <v>124986310</v>
          </cell>
        </row>
        <row r="48">
          <cell r="C48">
            <v>25617398</v>
          </cell>
        </row>
        <row r="49">
          <cell r="C49">
            <v>19213083</v>
          </cell>
        </row>
        <row r="52">
          <cell r="C52">
            <v>812831</v>
          </cell>
        </row>
        <row r="53">
          <cell r="C53">
            <v>812831</v>
          </cell>
        </row>
        <row r="58">
          <cell r="C58">
            <v>170629622</v>
          </cell>
        </row>
        <row r="60">
          <cell r="C60">
            <v>40.369999999999997</v>
          </cell>
        </row>
      </sheetData>
      <sheetData sheetId="21">
        <row r="8">
          <cell r="C8">
            <v>181862900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20">
          <cell r="C20">
            <v>24414801</v>
          </cell>
        </row>
        <row r="23">
          <cell r="C23">
            <v>24414801</v>
          </cell>
        </row>
        <row r="24">
          <cell r="C24">
            <v>2414801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206277701</v>
          </cell>
        </row>
        <row r="38">
          <cell r="C38">
            <v>402155507</v>
          </cell>
        </row>
        <row r="39">
          <cell r="C39">
            <v>9446650</v>
          </cell>
        </row>
        <row r="41">
          <cell r="C41">
            <v>392708857</v>
          </cell>
        </row>
        <row r="42">
          <cell r="C42">
            <v>608433208</v>
          </cell>
        </row>
        <row r="46">
          <cell r="C46">
            <v>596435760</v>
          </cell>
        </row>
        <row r="47">
          <cell r="C47">
            <v>346128562</v>
          </cell>
        </row>
        <row r="48">
          <cell r="C48">
            <v>72440785</v>
          </cell>
        </row>
        <row r="49">
          <cell r="C49">
            <v>177866413</v>
          </cell>
        </row>
        <row r="52">
          <cell r="C52">
            <v>13192569</v>
          </cell>
        </row>
        <row r="53">
          <cell r="C53">
            <v>13192569</v>
          </cell>
        </row>
        <row r="58">
          <cell r="C58">
            <v>609628329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F64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94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198077049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'[1]9.6.1. sz. mell Kornisné Kp. '!C9+'[1]9.6.2. sz. mell Kornisné Kp.'!C9+#REF!</f>
        <v>#REF!</v>
      </c>
      <c r="F9" s="32" t="e">
        <f t="shared" ref="F9:F63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76652+16176</f>
        <v>92828</v>
      </c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24414801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6">
        <f>22754943+1659858</f>
        <v>24414801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6">
        <f>754943+1659858</f>
        <v>2414801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7" t="s">
        <v>48</v>
      </c>
      <c r="B25" s="48" t="s">
        <v>49</v>
      </c>
      <c r="C25" s="49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7" t="s">
        <v>50</v>
      </c>
      <c r="B26" s="48" t="s">
        <v>51</v>
      </c>
      <c r="C26" s="44">
        <f>+C27+C28+C29</f>
        <v>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53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4" t="s">
        <v>56</v>
      </c>
      <c r="C29" s="53"/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5" t="s">
        <v>58</v>
      </c>
      <c r="C30" s="56"/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7" t="s">
        <v>59</v>
      </c>
      <c r="B31" s="48" t="s">
        <v>60</v>
      </c>
      <c r="C31" s="44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4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7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8">
        <f>+C8+C20+C25+C26+C31+C35+C36</f>
        <v>222491850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9" t="s">
        <v>73</v>
      </c>
      <c r="B38" s="48" t="s">
        <v>74</v>
      </c>
      <c r="C38" s="60">
        <f>+C39+C40+C41</f>
        <v>563758003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4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5" t="s">
        <v>80</v>
      </c>
      <c r="C41" s="61">
        <f>562158632+95600-10486841-1850000</f>
        <v>549917391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9" t="s">
        <v>81</v>
      </c>
      <c r="B42" s="62" t="s">
        <v>82</v>
      </c>
      <c r="C42" s="58">
        <f>+C37+C38</f>
        <v>786249853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3"/>
      <c r="B43" s="64"/>
      <c r="C43" s="65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6"/>
      <c r="B44" s="67"/>
      <c r="C44" s="68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72" customFormat="1" ht="12" customHeight="1" thickBot="1" x14ac:dyDescent="0.25">
      <c r="A45" s="69"/>
      <c r="B45" s="70" t="s">
        <v>83</v>
      </c>
      <c r="C45" s="71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772175920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3">
        <f>471445483+80000+1453144-232505</f>
        <v>472746122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4">
        <f>98130166+15600+283366-49177</f>
        <v>98379955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198957271+3292441+131952+220321-1850000+297858</f>
        <v>201049843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72" customFormat="1" ht="12" customHeight="1" thickBot="1" x14ac:dyDescent="0.25">
      <c r="A52" s="47" t="s">
        <v>38</v>
      </c>
      <c r="B52" s="48" t="s">
        <v>90</v>
      </c>
      <c r="C52" s="44">
        <f>SUM(C53:C55)</f>
        <v>14073933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52">
        <f>13924683+74000+75250</f>
        <v>14073933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5" t="s">
        <v>96</v>
      </c>
      <c r="C58" s="76">
        <f>+C46+C52+C57</f>
        <v>786249853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79" t="s">
        <v>97</v>
      </c>
      <c r="B60" s="80"/>
      <c r="C60" s="81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5" customFormat="1" ht="13.9" customHeight="1" thickBot="1" x14ac:dyDescent="0.25">
      <c r="A61" s="82" t="s">
        <v>98</v>
      </c>
      <c r="B61" s="83"/>
      <c r="C61" s="84">
        <v>0.5</v>
      </c>
      <c r="E61" s="32"/>
      <c r="F61" s="32"/>
    </row>
    <row r="62" spans="1:6" s="85" customFormat="1" ht="13.9" customHeight="1" thickBot="1" x14ac:dyDescent="0.25">
      <c r="A62" s="86" t="s">
        <v>99</v>
      </c>
      <c r="B62" s="87"/>
      <c r="C62" s="88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85" customFormat="1" ht="19.899999999999999" customHeight="1" thickBot="1" x14ac:dyDescent="0.25">
      <c r="A63" s="89" t="s">
        <v>100</v>
      </c>
      <c r="B63" s="90"/>
      <c r="C63" s="91">
        <v>1.5</v>
      </c>
      <c r="E63" s="32" t="e">
        <f>'[1]9.6.1. sz. mell Kornisné Kp. '!C62+'[1]9.6.2. sz. mell Kornisné Kp.'!C63+#REF!</f>
        <v>#REF!</v>
      </c>
      <c r="F63" s="32" t="e">
        <f t="shared" si="0"/>
        <v>#REF!</v>
      </c>
    </row>
    <row r="64" spans="1:6" ht="13.5" thickBot="1" x14ac:dyDescent="0.25">
      <c r="A64" s="92" t="s">
        <v>101</v>
      </c>
      <c r="B64" s="93"/>
      <c r="C64" s="91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2019-06-27T14:34:45Z</dcterms:created>
  <dcterms:modified xsi:type="dcterms:W3CDTF">2019-06-27T14:34:46Z</dcterms:modified>
</cp:coreProperties>
</file>