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040" windowHeight="8760" activeTab="1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'5'!$A$1:$G$42</definedName>
    <definedName name="_xlnm.Print_Area" localSheetId="1">'5A'!$A$1:$G$47</definedName>
    <definedName name="_xlnm.Print_Area" localSheetId="2">'5B'!$A$1:$G$20</definedName>
    <definedName name="_xlnm.Print_Area" localSheetId="3">'5C'!$A$2:$G$19</definedName>
    <definedName name="_xlnm.Print_Area" localSheetId="4">'5D'!$A$1:$F$15</definedName>
    <definedName name="_xlnm.Print_Area" localSheetId="6">'5F'!$A$1:$G$16</definedName>
  </definedNames>
  <calcPr fullCalcOnLoad="1"/>
</workbook>
</file>

<file path=xl/sharedStrings.xml><?xml version="1.0" encoding="utf-8"?>
<sst xmlns="http://schemas.openxmlformats.org/spreadsheetml/2006/main" count="221" uniqueCount="151">
  <si>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</si>
  <si>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</si>
  <si>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</si>
  <si>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</si>
  <si>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</si>
  <si>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</si>
  <si>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</si>
  <si>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</si>
  <si>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</si>
  <si>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</si>
  <si>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</si>
  <si>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</si>
  <si>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</si>
  <si>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</si>
  <si>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</si>
  <si>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</si>
  <si>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</si>
  <si>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</si>
  <si>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</si>
  <si>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</si>
  <si>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</si>
  <si>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</si>
  <si>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</si>
  <si>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</si>
  <si>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</si>
  <si>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</si>
  <si>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</si>
  <si>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</si>
  <si>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</si>
  <si>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</si>
  <si>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</si>
  <si>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</si>
  <si>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</si>
  <si>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</si>
  <si>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</si>
  <si>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</si>
  <si>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</si>
  <si>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</si>
  <si>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</si>
  <si>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</si>
  <si>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</si>
  <si>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</si>
  <si>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</si>
  <si>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</si>
  <si>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</si>
  <si>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</si>
  <si>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</si>
  <si>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</si>
  <si>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</si>
  <si>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</si>
  <si>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</si>
  <si>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</si>
  <si>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</si>
  <si>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</si>
  <si>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</si>
  <si>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</si>
  <si>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</si>
  <si>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</si>
  <si>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</si>
  <si>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</si>
  <si>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</si>
  <si>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</si>
  <si>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</si>
  <si>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</si>
  <si>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</si>
  <si>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</si>
  <si>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</si>
  <si>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</si>
  <si>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</si>
  <si>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</si>
  <si>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</si>
  <si>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</si>
  <si>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</si>
  <si>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</si>
  <si>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</si>
  <si>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</si>
  <si>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</si>
  <si>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</si>
  <si>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</si>
  <si>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</si>
  <si>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</si>
  <si>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</si>
  <si>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</si>
  <si>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</si>
  <si>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</si>
  <si>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</si>
  <si>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</si>
  <si>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</si>
  <si>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</si>
  <si>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</si>
  <si>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</si>
  <si>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</si>
  <si>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</si>
  <si>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</si>
  <si>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</si>
  <si>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</si>
  <si>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</si>
  <si>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</si>
  <si>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</si>
  <si>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</si>
  <si>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</si>
  <si>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</si>
  <si>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</si>
  <si>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</si>
  <si>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</si>
  <si>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</si>
  <si>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</si>
  <si>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</si>
  <si>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  Gyermekétkeztetésben résztvevő dolgozók bértámogatása</t>
  </si>
  <si>
    <t xml:space="preserve">   Gyermekétkeztetés üzemeltetési 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</si>
  <si>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</si>
  <si>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</si>
  <si>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</si>
  <si>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</si>
  <si>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</si>
  <si>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</si>
  <si>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</si>
  <si>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</si>
  <si>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 xml:space="preserve">   - Főváros Kormányhivataltól kapott támog.a közfogl.kiad-hoz</t>
  </si>
  <si>
    <t>HM tömb felújításra kapott támogatás törlesztése</t>
  </si>
  <si>
    <t>FINANSZÍROZÁSI BEVÉTELEK ÖSSZESEN (III.+IV.)</t>
  </si>
  <si>
    <t>Önkormányzat</t>
  </si>
  <si>
    <t>Kiegészítő gyermekvédelmi támogatás</t>
  </si>
  <si>
    <t xml:space="preserve">   Szociális bentlakásos int.ellátásokhoz kapcs.bértámogatás</t>
  </si>
  <si>
    <t xml:space="preserve">   Kieg.tám. az óvodapedag. min.-ből adódó többletkiadásokhoz</t>
  </si>
  <si>
    <t xml:space="preserve">   Kieg.tám.a bölcsődében fogl.felsőfokú vegz.béréhez</t>
  </si>
  <si>
    <t>Önkormányzatok működési támogatása ( 1/1.- 1/4.)</t>
  </si>
  <si>
    <t>Gazdasági szervezettel nem rendelkező kölstégvetési szervek</t>
  </si>
  <si>
    <t>ezer Ft-nam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</si>
  <si>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</si>
  <si>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</si>
  <si>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</si>
  <si>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</si>
  <si>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</si>
  <si>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</si>
  <si>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</si>
  <si>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</si>
  <si>
    <t xml:space="preserve">   2016. évi bérkompenzáció</t>
  </si>
  <si>
    <t>Belváros- Lipótváros Önkormányzata 2018. évi államháztartáson belülről kapott működési célú támogatásainak részletezése</t>
  </si>
  <si>
    <t xml:space="preserve">   Felsőfokú végz.kisgyemeknevelők bérének támogatása</t>
  </si>
  <si>
    <t xml:space="preserve">   Középfokú végz. kisgyemeknevelők bérének támogatása</t>
  </si>
  <si>
    <t>Belváros-Lipótváros Önkormányzata 2018. évre tervezett közhatalmi bevételeinek részletezése</t>
  </si>
  <si>
    <t>Belváros-Lipótváros Önkormányzata 2018. évre tervezett működési bevételeinek részletezése</t>
  </si>
  <si>
    <t>Belváros-Lipótváros Önkormányzata 2018. évre tervezett államháztartáson kívülről átvett felhalmozási célú pénzeszközeinek részletezése</t>
  </si>
  <si>
    <t>Tér_köz pályázat Podmaniczky tér</t>
  </si>
  <si>
    <t>Belváros-Lipótváros Önkormányzata 2018. évre tervezett bevételei</t>
  </si>
  <si>
    <t xml:space="preserve">Belváros-  Lipótváros Önkormányzata 2018. évre </t>
  </si>
  <si>
    <t>Belváros- Lipótváros Önkormányzata 2018. évi államháztartáson belülről kapott felhalmozási célú támogatásainak részletezése</t>
  </si>
  <si>
    <t>Vörösmarty tér, Vigadó utca és a Harmincad utca megújítása</t>
  </si>
  <si>
    <t>Semmelweis utcai háziorvosi rendelő felújításához támogatás</t>
  </si>
  <si>
    <t>Sportközpont és Tanuszoda építés támogatása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</si>
</sst>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9" fontId="3" fillId="0" borderId="23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/>
    </xf>
    <xf numFmtId="12" fontId="3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4" fillId="0" borderId="26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18" xfId="0" applyFont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" fillId="0" borderId="30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8" fillId="0" borderId="22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0" fillId="0" borderId="0" xfId="0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27" xfId="0" applyFont="1" applyBorder="1" applyAlignment="1">
      <alignment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18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3" fontId="4" fillId="0" borderId="2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18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" fontId="4" fillId="0" borderId="30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" fontId="4" fillId="0" borderId="16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" fillId="0" borderId="20" xfId="0" applyFont="1" applyBorder="1" applyAlignment="1">
      <alignment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" fontId="3" fillId="0" borderId="2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3">
      <selection activeCell="G14" sqref="G14"/>
    </sheetView>
  </sheetViews>
  <sheetFormatPr defaultColWidth="9.00390625" defaultRowHeight="12.75"/>
  <cols>
    <col min="1" max="1" width="3.25390625" style="187" customWidth="1"/>
    <col min="2" max="2" width="3.125" style="187" customWidth="1"/>
    <col min="3" max="3" width="48.75390625" style="187" customWidth="1"/>
    <col min="4" max="4" width="12.625" style="187" customWidth="1"/>
    <col min="5" max="5" width="12.625" style="191" customWidth="1"/>
    <col min="6" max="6" width="12.625" style="187" customWidth="1"/>
    <col min="7" max="7" width="12.625" style="29" customWidth="1"/>
    <col min="8" max="16384" width="9.125" style="29" customWidth="1"/>
  </cols>
  <sheetData>
    <row r="1" spans="5:7" ht="18" customHeight="1">
      <c r="E1" s="292" t="s">
        <v>129</v>
      </c>
      <c r="F1" s="292"/>
      <c r="G1" s="292"/>
    </row>
    <row r="2" spans="1:7" s="189" customFormat="1" ht="15.75">
      <c r="A2" s="298" t="s">
        <v>145</v>
      </c>
      <c r="B2" s="298"/>
      <c r="C2" s="298"/>
      <c r="D2" s="298"/>
      <c r="E2" s="298"/>
      <c r="F2" s="298"/>
      <c r="G2" s="298"/>
    </row>
    <row r="3" spans="1:6" s="189" customFormat="1" ht="15.75">
      <c r="A3" s="188"/>
      <c r="B3" s="188"/>
      <c r="C3" s="188"/>
      <c r="D3" s="188"/>
      <c r="E3" s="188"/>
      <c r="F3" s="188"/>
    </row>
    <row r="4" spans="2:7" ht="13.5" customHeight="1" thickBot="1">
      <c r="B4" s="190"/>
      <c r="F4" s="293" t="s">
        <v>0</v>
      </c>
      <c r="G4" s="293"/>
    </row>
    <row r="5" spans="1:7" s="192" customFormat="1" ht="80.25" customHeight="1" thickBot="1">
      <c r="A5" s="283" t="s">
        <v>1</v>
      </c>
      <c r="B5" s="284"/>
      <c r="C5" s="285"/>
      <c r="D5" s="264" t="s">
        <v>18</v>
      </c>
      <c r="E5" s="265" t="s">
        <v>110</v>
      </c>
      <c r="F5" s="265" t="s">
        <v>111</v>
      </c>
      <c r="G5" s="266" t="s">
        <v>19</v>
      </c>
    </row>
    <row r="6" spans="1:7" ht="13.5" thickBot="1">
      <c r="A6" s="286">
        <v>1</v>
      </c>
      <c r="B6" s="291"/>
      <c r="C6" s="291"/>
      <c r="D6" s="193">
        <v>2</v>
      </c>
      <c r="E6" s="193">
        <v>3</v>
      </c>
      <c r="F6" s="193">
        <v>4</v>
      </c>
      <c r="G6" s="194">
        <v>5</v>
      </c>
    </row>
    <row r="7" spans="1:7" ht="13.5" customHeight="1">
      <c r="A7" s="195"/>
      <c r="B7" s="196"/>
      <c r="C7" s="197" t="s">
        <v>23</v>
      </c>
      <c r="D7" s="198">
        <f>SUM(5A!D13)</f>
        <v>1610681</v>
      </c>
      <c r="E7" s="198"/>
      <c r="F7" s="199"/>
      <c r="G7" s="167">
        <f>SUM(D7,E7,F7)</f>
        <v>1610681</v>
      </c>
    </row>
    <row r="8" spans="1:7" ht="13.5" customHeight="1">
      <c r="A8" s="195"/>
      <c r="B8" s="200"/>
      <c r="C8" s="201" t="s">
        <v>40</v>
      </c>
      <c r="D8" s="198">
        <f>SUM(5A!D18)</f>
        <v>299593</v>
      </c>
      <c r="E8" s="202"/>
      <c r="F8" s="203"/>
      <c r="G8" s="168">
        <f>SUM(D8,E8,F8)</f>
        <v>299593</v>
      </c>
    </row>
    <row r="9" spans="1:7" ht="13.5" customHeight="1">
      <c r="A9" s="195"/>
      <c r="B9" s="200"/>
      <c r="C9" s="201" t="s">
        <v>102</v>
      </c>
      <c r="D9" s="198">
        <f>SUM(5A!D33)</f>
        <v>263523</v>
      </c>
      <c r="E9" s="202"/>
      <c r="F9" s="203"/>
      <c r="G9" s="168">
        <f>SUM(D9,E9,F9)</f>
        <v>263523</v>
      </c>
    </row>
    <row r="10" spans="1:7" ht="13.5" customHeight="1" thickBot="1">
      <c r="A10" s="195"/>
      <c r="B10" s="200"/>
      <c r="C10" s="204" t="s">
        <v>41</v>
      </c>
      <c r="D10" s="198">
        <f>SUM(5A!D34)</f>
        <v>10524</v>
      </c>
      <c r="E10" s="202"/>
      <c r="F10" s="203"/>
      <c r="G10" s="168">
        <f>SUM(D10,E10,F10)</f>
        <v>10524</v>
      </c>
    </row>
    <row r="11" spans="1:7" ht="13.5" customHeight="1" thickBot="1">
      <c r="A11" s="195"/>
      <c r="B11" s="206" t="s">
        <v>2</v>
      </c>
      <c r="C11" s="207" t="s">
        <v>79</v>
      </c>
      <c r="D11" s="208">
        <f>SUM(D7:D10)</f>
        <v>2184321</v>
      </c>
      <c r="E11" s="208">
        <f>SUM(E7:E10)</f>
        <v>0</v>
      </c>
      <c r="F11" s="208">
        <f>SUM(F7:F10)</f>
        <v>0</v>
      </c>
      <c r="G11" s="209">
        <f>SUM(G7:G10)</f>
        <v>2184321</v>
      </c>
    </row>
    <row r="12" spans="1:7" ht="13.5" customHeight="1">
      <c r="A12" s="195"/>
      <c r="B12" s="210" t="s">
        <v>3</v>
      </c>
      <c r="C12" s="211" t="s">
        <v>43</v>
      </c>
      <c r="D12" s="212"/>
      <c r="E12" s="212"/>
      <c r="F12" s="212"/>
      <c r="G12" s="213"/>
    </row>
    <row r="13" spans="1:7" ht="13.5" thickBot="1">
      <c r="A13" s="195"/>
      <c r="B13" s="214" t="s">
        <v>4</v>
      </c>
      <c r="C13" s="215" t="s">
        <v>80</v>
      </c>
      <c r="D13" s="216">
        <f>SUM(5A!D45)</f>
        <v>700000</v>
      </c>
      <c r="E13" s="216">
        <f>SUM(5A!E45)</f>
        <v>978730</v>
      </c>
      <c r="F13" s="216">
        <f>SUM(5A!F45)</f>
        <v>1955</v>
      </c>
      <c r="G13" s="165">
        <f>SUM(D13,E13,F13)</f>
        <v>1680685</v>
      </c>
    </row>
    <row r="14" spans="1:7" ht="13.5" thickBot="1">
      <c r="A14" s="195"/>
      <c r="B14" s="217" t="s">
        <v>5</v>
      </c>
      <c r="C14" s="218" t="s">
        <v>81</v>
      </c>
      <c r="D14" s="219">
        <f>SUM(D11:D13)</f>
        <v>2884321</v>
      </c>
      <c r="E14" s="219">
        <f>SUM(E11:E13)</f>
        <v>978730</v>
      </c>
      <c r="F14" s="219">
        <f>SUM(F11:F13)</f>
        <v>1955</v>
      </c>
      <c r="G14" s="220">
        <f>SUM(G11:G13)</f>
        <v>3865006</v>
      </c>
    </row>
    <row r="15" spans="1:7" ht="12.75">
      <c r="A15" s="195"/>
      <c r="B15" s="210" t="s">
        <v>2</v>
      </c>
      <c r="C15" s="221" t="s">
        <v>10</v>
      </c>
      <c r="D15" s="222">
        <f>SUM(5B!D12)</f>
        <v>5826667</v>
      </c>
      <c r="E15" s="222"/>
      <c r="F15" s="222"/>
      <c r="G15" s="164">
        <f>SUM(D15,E15,F15)</f>
        <v>5826667</v>
      </c>
    </row>
    <row r="16" spans="1:7" ht="13.5" thickBot="1">
      <c r="A16" s="195"/>
      <c r="B16" s="214" t="s">
        <v>3</v>
      </c>
      <c r="C16" s="215" t="s">
        <v>82</v>
      </c>
      <c r="D16" s="223">
        <f>SUM(5B!D19)</f>
        <v>132391</v>
      </c>
      <c r="E16" s="223"/>
      <c r="F16" s="223"/>
      <c r="G16" s="165">
        <f>SUM(D16,E16,F16)</f>
        <v>132391</v>
      </c>
    </row>
    <row r="17" spans="1:7" ht="13.5" customHeight="1" thickBot="1">
      <c r="A17" s="195"/>
      <c r="B17" s="217" t="s">
        <v>6</v>
      </c>
      <c r="C17" s="224" t="s">
        <v>35</v>
      </c>
      <c r="D17" s="219">
        <f>SUM(D15:D16)</f>
        <v>5959058</v>
      </c>
      <c r="E17" s="219">
        <f>SUM(E15:E16)</f>
        <v>0</v>
      </c>
      <c r="F17" s="219">
        <f>SUM(F15:F16)</f>
        <v>0</v>
      </c>
      <c r="G17" s="220">
        <f>SUM(G15:G16)</f>
        <v>5959058</v>
      </c>
    </row>
    <row r="18" spans="1:7" ht="13.5" customHeight="1" thickBot="1">
      <c r="A18" s="195"/>
      <c r="B18" s="217" t="s">
        <v>32</v>
      </c>
      <c r="C18" s="225" t="s">
        <v>83</v>
      </c>
      <c r="D18" s="219">
        <f>SUM(5C!D19)</f>
        <v>5286871</v>
      </c>
      <c r="E18" s="219">
        <f>SUM(5C!E19)</f>
        <v>705191</v>
      </c>
      <c r="F18" s="219">
        <f>SUM(5C!F19)</f>
        <v>91850</v>
      </c>
      <c r="G18" s="151">
        <f>SUM(D18,E18,F18)</f>
        <v>6083912</v>
      </c>
    </row>
    <row r="19" spans="1:7" ht="26.25" customHeight="1">
      <c r="A19" s="195"/>
      <c r="B19" s="226" t="s">
        <v>2</v>
      </c>
      <c r="C19" s="227" t="s">
        <v>84</v>
      </c>
      <c r="D19" s="166">
        <f>360+122</f>
        <v>482</v>
      </c>
      <c r="E19" s="166"/>
      <c r="F19" s="166"/>
      <c r="G19" s="167">
        <f>SUM(D19,E19,F19)</f>
        <v>482</v>
      </c>
    </row>
    <row r="20" spans="1:7" ht="13.5" customHeight="1" thickBot="1">
      <c r="A20" s="195"/>
      <c r="B20" s="228" t="s">
        <v>3</v>
      </c>
      <c r="C20" s="229" t="s">
        <v>85</v>
      </c>
      <c r="D20" s="230"/>
      <c r="E20" s="230"/>
      <c r="F20" s="154"/>
      <c r="G20" s="164">
        <f>SUM(D20,E20,F20)</f>
        <v>0</v>
      </c>
    </row>
    <row r="21" spans="1:7" ht="13.5" customHeight="1" thickBot="1">
      <c r="A21" s="195"/>
      <c r="B21" s="217" t="s">
        <v>33</v>
      </c>
      <c r="C21" s="225" t="s">
        <v>86</v>
      </c>
      <c r="D21" s="219">
        <f>SUM(D19:D20)</f>
        <v>482</v>
      </c>
      <c r="E21" s="219">
        <f>SUM(E19:E20)</f>
        <v>0</v>
      </c>
      <c r="F21" s="219">
        <f>SUM(F19:F20)</f>
        <v>0</v>
      </c>
      <c r="G21" s="220">
        <f>SUM(G19:G20)</f>
        <v>482</v>
      </c>
    </row>
    <row r="22" spans="1:7" s="189" customFormat="1" ht="13.5" customHeight="1" thickBot="1">
      <c r="A22" s="231" t="s">
        <v>5</v>
      </c>
      <c r="B22" s="294" t="s">
        <v>87</v>
      </c>
      <c r="C22" s="295"/>
      <c r="D22" s="219">
        <f>SUM(D14,D17,D18,D21)</f>
        <v>14130732</v>
      </c>
      <c r="E22" s="219">
        <f>SUM(E14,E17,E18,E21)</f>
        <v>1683921</v>
      </c>
      <c r="F22" s="219">
        <f>SUM(F14,F17,F18,F21)</f>
        <v>93805</v>
      </c>
      <c r="G22" s="220">
        <f>SUM(G14,G17,G18,G21)</f>
        <v>15908458</v>
      </c>
    </row>
    <row r="23" spans="1:7" s="189" customFormat="1" ht="13.5" customHeight="1" thickBot="1">
      <c r="A23" s="232"/>
      <c r="B23" s="217" t="s">
        <v>42</v>
      </c>
      <c r="C23" s="233" t="s">
        <v>37</v>
      </c>
      <c r="D23" s="219">
        <f>SUM(5D!C15)</f>
        <v>3457896</v>
      </c>
      <c r="E23" s="219"/>
      <c r="F23" s="153"/>
      <c r="G23" s="151">
        <f>SUM(D23,E23,F23)</f>
        <v>3457896</v>
      </c>
    </row>
    <row r="24" spans="1:7" s="189" customFormat="1" ht="13.5" customHeight="1" thickBot="1">
      <c r="A24" s="232"/>
      <c r="B24" s="217" t="s">
        <v>88</v>
      </c>
      <c r="C24" s="233" t="s">
        <v>22</v>
      </c>
      <c r="D24" s="219">
        <f>SUM(5E!D16)</f>
        <v>953456</v>
      </c>
      <c r="E24" s="219"/>
      <c r="F24" s="220"/>
      <c r="G24" s="151">
        <f>SUM(D24,E24,F24)</f>
        <v>953456</v>
      </c>
    </row>
    <row r="25" spans="1:7" ht="24" customHeight="1">
      <c r="A25" s="234"/>
      <c r="B25" s="235" t="s">
        <v>2</v>
      </c>
      <c r="C25" s="221" t="s">
        <v>89</v>
      </c>
      <c r="D25" s="222">
        <f>SUM(5F!D13)</f>
        <v>27638</v>
      </c>
      <c r="E25" s="222"/>
      <c r="F25" s="222"/>
      <c r="G25" s="151">
        <f>SUM(D25,E25,F25)</f>
        <v>27638</v>
      </c>
    </row>
    <row r="26" spans="1:7" ht="13.5" customHeight="1" thickBot="1">
      <c r="A26" s="234"/>
      <c r="B26" s="236" t="s">
        <v>3</v>
      </c>
      <c r="C26" s="237" t="s">
        <v>90</v>
      </c>
      <c r="D26" s="238"/>
      <c r="E26" s="238"/>
      <c r="F26" s="239"/>
      <c r="G26" s="165">
        <f>SUM(D26,E26,F26)</f>
        <v>0</v>
      </c>
    </row>
    <row r="27" spans="1:7" ht="13.5" customHeight="1" thickBot="1">
      <c r="A27" s="234"/>
      <c r="B27" s="240" t="s">
        <v>91</v>
      </c>
      <c r="C27" s="233" t="s">
        <v>92</v>
      </c>
      <c r="D27" s="220">
        <f>SUM(D25:D26)</f>
        <v>27638</v>
      </c>
      <c r="E27" s="220">
        <f>SUM(E25:E26)</f>
        <v>0</v>
      </c>
      <c r="F27" s="220">
        <f>SUM(F25:F26)</f>
        <v>0</v>
      </c>
      <c r="G27" s="220">
        <f>SUM(G25:G26)</f>
        <v>27638</v>
      </c>
    </row>
    <row r="28" spans="1:7" ht="13.5" customHeight="1" thickBot="1">
      <c r="A28" s="241" t="s">
        <v>6</v>
      </c>
      <c r="B28" s="296" t="s">
        <v>93</v>
      </c>
      <c r="C28" s="297"/>
      <c r="D28" s="220">
        <f>SUM(D23,D24,D27)</f>
        <v>4438990</v>
      </c>
      <c r="E28" s="220"/>
      <c r="F28" s="220"/>
      <c r="G28" s="220">
        <f>SUM(G23,G24,G27)</f>
        <v>4438990</v>
      </c>
    </row>
    <row r="29" spans="1:7" s="189" customFormat="1" ht="13.5" customHeight="1" thickBot="1">
      <c r="A29" s="294" t="s">
        <v>94</v>
      </c>
      <c r="B29" s="299"/>
      <c r="C29" s="295"/>
      <c r="D29" s="242">
        <f>SUM(D22,D28)</f>
        <v>18569722</v>
      </c>
      <c r="E29" s="242">
        <f>SUM(E22,E28)</f>
        <v>1683921</v>
      </c>
      <c r="F29" s="242">
        <f>SUM(F22,F28)</f>
        <v>93805</v>
      </c>
      <c r="G29" s="220">
        <f>SUM(G22,G28)</f>
        <v>20347448</v>
      </c>
    </row>
    <row r="30" spans="1:7" ht="12.75">
      <c r="A30" s="243"/>
      <c r="B30" s="244" t="s">
        <v>2</v>
      </c>
      <c r="C30" s="245" t="s">
        <v>112</v>
      </c>
      <c r="D30" s="246">
        <v>412972</v>
      </c>
      <c r="E30" s="246">
        <v>89819</v>
      </c>
      <c r="F30" s="246">
        <v>20148</v>
      </c>
      <c r="G30" s="151">
        <f>SUM(E30,D30,F30)</f>
        <v>522939</v>
      </c>
    </row>
    <row r="31" spans="1:7" ht="12.75">
      <c r="A31" s="234"/>
      <c r="B31" s="247" t="s">
        <v>3</v>
      </c>
      <c r="C31" s="248" t="s">
        <v>95</v>
      </c>
      <c r="D31" s="249"/>
      <c r="E31" s="249">
        <v>3575513</v>
      </c>
      <c r="F31" s="249">
        <v>1489375</v>
      </c>
      <c r="G31" s="168">
        <f>SUM(E31,D31,F31)</f>
        <v>5064888</v>
      </c>
    </row>
    <row r="32" spans="1:9" ht="13.5" thickBot="1">
      <c r="A32" s="250"/>
      <c r="B32" s="251" t="s">
        <v>4</v>
      </c>
      <c r="C32" s="252" t="s">
        <v>135</v>
      </c>
      <c r="D32" s="205"/>
      <c r="E32" s="205"/>
      <c r="F32" s="249"/>
      <c r="G32" s="164">
        <f>SUM(E32,D32,F32)</f>
        <v>0</v>
      </c>
      <c r="I32" s="123"/>
    </row>
    <row r="33" spans="1:7" ht="13.5" thickBot="1">
      <c r="A33" s="253" t="s">
        <v>32</v>
      </c>
      <c r="B33" s="300" t="s">
        <v>96</v>
      </c>
      <c r="C33" s="300"/>
      <c r="D33" s="220">
        <f>SUM(D30:D32)</f>
        <v>412972</v>
      </c>
      <c r="E33" s="220">
        <f>SUM(E30:E32)</f>
        <v>3665332</v>
      </c>
      <c r="F33" s="220">
        <f>SUM(F30:F32)</f>
        <v>1509523</v>
      </c>
      <c r="G33" s="220">
        <f>SUM(G30:G32)</f>
        <v>5587827</v>
      </c>
    </row>
    <row r="34" spans="1:11" ht="12.75">
      <c r="A34" s="243"/>
      <c r="B34" s="244" t="s">
        <v>2</v>
      </c>
      <c r="C34" s="245" t="s">
        <v>112</v>
      </c>
      <c r="D34" s="246">
        <f>3669691-1500000</f>
        <v>2169691</v>
      </c>
      <c r="E34" s="246">
        <v>12932</v>
      </c>
      <c r="F34" s="246"/>
      <c r="G34" s="151">
        <f>SUM(D34,E34,F34)</f>
        <v>2182623</v>
      </c>
      <c r="K34" s="123"/>
    </row>
    <row r="35" spans="1:7" ht="12.75">
      <c r="A35" s="234"/>
      <c r="B35" s="247" t="s">
        <v>3</v>
      </c>
      <c r="C35" s="248" t="s">
        <v>95</v>
      </c>
      <c r="D35" s="249"/>
      <c r="E35" s="249">
        <v>115418</v>
      </c>
      <c r="F35" s="249">
        <v>9754</v>
      </c>
      <c r="G35" s="168">
        <f>SUM(D35,E35,F35)</f>
        <v>125172</v>
      </c>
    </row>
    <row r="36" spans="1:7" ht="13.5" thickBot="1">
      <c r="A36" s="254"/>
      <c r="B36" s="251" t="s">
        <v>4</v>
      </c>
      <c r="C36" s="252" t="s">
        <v>135</v>
      </c>
      <c r="D36" s="205">
        <f>8600000+8000000</f>
        <v>16600000</v>
      </c>
      <c r="E36" s="205"/>
      <c r="F36" s="249"/>
      <c r="G36" s="164">
        <f>SUM(D36,E36,F36)</f>
        <v>16600000</v>
      </c>
    </row>
    <row r="37" spans="1:7" ht="13.5" thickBot="1">
      <c r="A37" s="253" t="s">
        <v>33</v>
      </c>
      <c r="B37" s="300" t="s">
        <v>97</v>
      </c>
      <c r="C37" s="300"/>
      <c r="D37" s="220">
        <f>SUM(D34:D36)</f>
        <v>18769691</v>
      </c>
      <c r="E37" s="220">
        <f>SUM(E34:E36)</f>
        <v>128350</v>
      </c>
      <c r="F37" s="220">
        <f>SUM(F34:F36)</f>
        <v>9754</v>
      </c>
      <c r="G37" s="220">
        <f>SUM(G34:G36)</f>
        <v>18907795</v>
      </c>
    </row>
    <row r="38" spans="1:7" ht="13.5" thickBot="1">
      <c r="A38" s="288" t="s">
        <v>120</v>
      </c>
      <c r="B38" s="289"/>
      <c r="C38" s="290"/>
      <c r="D38" s="220">
        <f>SUM(D37,D33)</f>
        <v>19182663</v>
      </c>
      <c r="E38" s="220">
        <f>SUM(E37,E33)</f>
        <v>3793682</v>
      </c>
      <c r="F38" s="220">
        <f>SUM(F37,F33)</f>
        <v>1519277</v>
      </c>
      <c r="G38" s="220">
        <f>SUM(G37,G33)</f>
        <v>24495622</v>
      </c>
    </row>
    <row r="39" spans="1:7" s="255" customFormat="1" ht="13.5" thickBot="1">
      <c r="A39" s="288" t="s">
        <v>98</v>
      </c>
      <c r="B39" s="289"/>
      <c r="C39" s="290"/>
      <c r="D39" s="220">
        <f>SUM(D29,D33,D37)</f>
        <v>37752385</v>
      </c>
      <c r="E39" s="220">
        <f>SUM(E29,E33,E37)</f>
        <v>5477603</v>
      </c>
      <c r="F39" s="220">
        <f>SUM(F29,F33,F37)</f>
        <v>1613082</v>
      </c>
      <c r="G39" s="220">
        <f>SUM(G29,G33,G37)</f>
        <v>44843070</v>
      </c>
    </row>
    <row r="40" spans="1:7" ht="13.5" thickBot="1">
      <c r="A40" s="256"/>
      <c r="B40" s="286" t="s">
        <v>99</v>
      </c>
      <c r="C40" s="287"/>
      <c r="D40" s="257"/>
      <c r="E40" s="257"/>
      <c r="F40" s="257"/>
      <c r="G40" s="151">
        <f>-SUM(G31,G35)</f>
        <v>-5190060</v>
      </c>
    </row>
    <row r="41" spans="1:7" ht="13.5" thickBot="1">
      <c r="A41" s="256"/>
      <c r="B41" s="286" t="s">
        <v>101</v>
      </c>
      <c r="C41" s="287"/>
      <c r="D41" s="257"/>
      <c r="E41" s="257"/>
      <c r="F41" s="257"/>
      <c r="G41" s="151">
        <v>-380000</v>
      </c>
    </row>
    <row r="42" spans="1:7" s="255" customFormat="1" ht="13.5" thickBot="1">
      <c r="A42" s="288" t="s">
        <v>100</v>
      </c>
      <c r="B42" s="289"/>
      <c r="C42" s="289"/>
      <c r="D42" s="220">
        <f>SUM(D39:D40)</f>
        <v>37752385</v>
      </c>
      <c r="E42" s="220">
        <f>SUM(E39:E40)</f>
        <v>5477603</v>
      </c>
      <c r="F42" s="220">
        <f>SUM(F39:F40)</f>
        <v>1613082</v>
      </c>
      <c r="G42" s="220">
        <f>SUM(G39:G41)</f>
        <v>39273010</v>
      </c>
    </row>
    <row r="43" spans="1:6" s="255" customFormat="1" ht="12.75">
      <c r="A43" s="258"/>
      <c r="B43" s="258"/>
      <c r="C43" s="258"/>
      <c r="D43" s="259"/>
      <c r="E43" s="259"/>
      <c r="F43" s="259"/>
    </row>
    <row r="44" ht="12.75">
      <c r="B44" s="190"/>
    </row>
    <row r="45" spans="2:7" ht="12.75">
      <c r="B45" s="190"/>
      <c r="G45" s="123"/>
    </row>
    <row r="46" ht="12.75">
      <c r="B46" s="190"/>
    </row>
    <row r="47" ht="12.75">
      <c r="B47" s="190"/>
    </row>
    <row r="48" ht="12.75">
      <c r="B48" s="190"/>
    </row>
    <row r="49" ht="12.75">
      <c r="B49" s="190"/>
    </row>
    <row r="50" ht="12.75">
      <c r="B50" s="190"/>
    </row>
    <row r="51" ht="12.75">
      <c r="B51" s="190"/>
    </row>
    <row r="52" ht="12.75">
      <c r="B52" s="190"/>
    </row>
    <row r="53" ht="12.75">
      <c r="B53" s="190"/>
    </row>
    <row r="54" ht="12.75">
      <c r="B54" s="190"/>
    </row>
    <row r="55" ht="12.75">
      <c r="B55" s="190"/>
    </row>
    <row r="56" ht="12.75">
      <c r="B56" s="190"/>
    </row>
    <row r="57" ht="12.75">
      <c r="B57" s="190"/>
    </row>
    <row r="58" ht="12.75">
      <c r="B58" s="190"/>
    </row>
    <row r="59" ht="12.75">
      <c r="B59" s="190"/>
    </row>
    <row r="60" ht="12.75">
      <c r="B60" s="190"/>
    </row>
    <row r="61" ht="12.75">
      <c r="B61" s="190"/>
    </row>
    <row r="62" ht="12.75">
      <c r="B62" s="190"/>
    </row>
    <row r="63" ht="12.75">
      <c r="B63" s="190"/>
    </row>
    <row r="64" ht="12.75">
      <c r="B64" s="190"/>
    </row>
    <row r="65" ht="12.75">
      <c r="B65" s="190"/>
    </row>
    <row r="66" ht="12.75">
      <c r="B66" s="190"/>
    </row>
    <row r="67" ht="12.75">
      <c r="B67" s="190"/>
    </row>
    <row r="68" ht="12.75">
      <c r="B68" s="190"/>
    </row>
    <row r="69" ht="12.75">
      <c r="B69" s="190"/>
    </row>
    <row r="70" ht="12.75">
      <c r="B70" s="190"/>
    </row>
    <row r="71" ht="12.75">
      <c r="B71" s="190"/>
    </row>
    <row r="72" ht="12.75">
      <c r="B72" s="190"/>
    </row>
    <row r="73" ht="12.75">
      <c r="B73" s="190"/>
    </row>
    <row r="74" ht="12.75">
      <c r="B74" s="190"/>
    </row>
    <row r="75" ht="12.75">
      <c r="B75" s="190"/>
    </row>
    <row r="76" ht="12.75">
      <c r="B76" s="190"/>
    </row>
    <row r="77" ht="12.75">
      <c r="B77" s="190"/>
    </row>
    <row r="78" ht="12.75">
      <c r="B78" s="190"/>
    </row>
    <row r="79" ht="12.75">
      <c r="B79" s="190"/>
    </row>
    <row r="80" ht="12.75">
      <c r="B80" s="190"/>
    </row>
    <row r="81" ht="12.75">
      <c r="B81" s="190"/>
    </row>
    <row r="82" ht="12.75">
      <c r="B82" s="190"/>
    </row>
    <row r="83" ht="12.75">
      <c r="B83" s="190"/>
    </row>
    <row r="84" ht="12.75">
      <c r="B84" s="190"/>
    </row>
  </sheetData>
  <sheetProtection/>
  <mergeCells count="15">
    <mergeCell ref="A42:C42"/>
    <mergeCell ref="A29:C29"/>
    <mergeCell ref="B33:C33"/>
    <mergeCell ref="B37:C37"/>
    <mergeCell ref="A39:C39"/>
    <mergeCell ref="B40:C40"/>
    <mergeCell ref="A5:C5"/>
    <mergeCell ref="B41:C41"/>
    <mergeCell ref="A38:C38"/>
    <mergeCell ref="A6:C6"/>
    <mergeCell ref="E1:G1"/>
    <mergeCell ref="F4:G4"/>
    <mergeCell ref="B22:C22"/>
    <mergeCell ref="B28:C28"/>
    <mergeCell ref="A2:G2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M45" sqref="M45"/>
    </sheetView>
  </sheetViews>
  <sheetFormatPr defaultColWidth="9.00390625" defaultRowHeight="12.75"/>
  <cols>
    <col min="1" max="1" width="4.25390625" style="2" customWidth="1"/>
    <col min="2" max="2" width="49.375" style="2" customWidth="1"/>
    <col min="3" max="3" width="7.125" style="2" customWidth="1"/>
    <col min="4" max="4" width="12.625" style="2" customWidth="1"/>
    <col min="5" max="5" width="11.75390625" style="2" customWidth="1"/>
    <col min="6" max="6" width="11.125" style="2" customWidth="1"/>
    <col min="7" max="7" width="12.625" style="3" customWidth="1"/>
    <col min="8" max="8" width="14.375" style="3" customWidth="1"/>
    <col min="9" max="16384" width="9.125" style="2" customWidth="1"/>
  </cols>
  <sheetData>
    <row r="1" spans="1:8" ht="12.75" customHeight="1">
      <c r="A1" s="150"/>
      <c r="B1" s="150"/>
      <c r="C1" s="150"/>
      <c r="D1" s="150"/>
      <c r="E1" s="303" t="s">
        <v>130</v>
      </c>
      <c r="F1" s="303"/>
      <c r="G1" s="303"/>
      <c r="H1" s="147"/>
    </row>
    <row r="2" spans="1:6" ht="12.75">
      <c r="A2" s="150"/>
      <c r="B2" s="150"/>
      <c r="C2" s="150"/>
      <c r="D2" s="150"/>
      <c r="E2" s="150"/>
      <c r="F2" s="147"/>
    </row>
    <row r="3" spans="1:8" ht="30.75" customHeight="1">
      <c r="A3" s="301" t="s">
        <v>138</v>
      </c>
      <c r="B3" s="301"/>
      <c r="C3" s="301"/>
      <c r="D3" s="301"/>
      <c r="E3" s="301"/>
      <c r="F3" s="301"/>
      <c r="G3" s="301"/>
      <c r="H3" s="13"/>
    </row>
    <row r="4" spans="1:6" ht="15" customHeight="1">
      <c r="A4" s="13"/>
      <c r="B4" s="13"/>
      <c r="C4" s="13"/>
      <c r="D4" s="13"/>
      <c r="E4" s="13"/>
      <c r="F4" s="13"/>
    </row>
    <row r="5" spans="1:6" ht="19.5" customHeight="1">
      <c r="A5" s="13"/>
      <c r="B5" s="13"/>
      <c r="C5" s="13"/>
      <c r="D5" s="13"/>
      <c r="E5" s="13"/>
      <c r="F5" s="13"/>
    </row>
    <row r="6" spans="1:8" ht="15" customHeight="1" thickBot="1">
      <c r="A6" s="16"/>
      <c r="B6" s="16"/>
      <c r="C6" s="16"/>
      <c r="D6" s="16"/>
      <c r="E6" s="16"/>
      <c r="F6" s="308" t="s">
        <v>0</v>
      </c>
      <c r="G6" s="308"/>
      <c r="H6" s="270"/>
    </row>
    <row r="7" spans="1:8" ht="15" customHeight="1">
      <c r="A7" s="304" t="s">
        <v>1</v>
      </c>
      <c r="B7" s="305"/>
      <c r="C7" s="304" t="s">
        <v>38</v>
      </c>
      <c r="D7" s="310" t="s">
        <v>121</v>
      </c>
      <c r="E7" s="312" t="s">
        <v>110</v>
      </c>
      <c r="F7" s="310" t="s">
        <v>127</v>
      </c>
      <c r="G7" s="314" t="s">
        <v>19</v>
      </c>
      <c r="H7" s="271"/>
    </row>
    <row r="8" spans="1:8" ht="61.5" customHeight="1" thickBot="1">
      <c r="A8" s="306"/>
      <c r="B8" s="307"/>
      <c r="C8" s="309"/>
      <c r="D8" s="311"/>
      <c r="E8" s="313"/>
      <c r="F8" s="311"/>
      <c r="G8" s="315"/>
      <c r="H8" s="271"/>
    </row>
    <row r="9" spans="1:8" s="28" customFormat="1" ht="15" customHeight="1" thickBot="1">
      <c r="A9" s="302">
        <v>1</v>
      </c>
      <c r="B9" s="302"/>
      <c r="C9" s="38">
        <v>2</v>
      </c>
      <c r="D9" s="39">
        <v>3</v>
      </c>
      <c r="E9" s="39">
        <v>4</v>
      </c>
      <c r="F9" s="133">
        <v>5</v>
      </c>
      <c r="G9" s="180">
        <v>6</v>
      </c>
      <c r="H9" s="272"/>
    </row>
    <row r="10" spans="1:8" s="28" customFormat="1" ht="15" customHeight="1">
      <c r="A10" s="128"/>
      <c r="B10" s="126" t="s">
        <v>39</v>
      </c>
      <c r="C10" s="127">
        <v>70.23</v>
      </c>
      <c r="D10" s="139">
        <v>321653</v>
      </c>
      <c r="E10" s="139"/>
      <c r="F10" s="155"/>
      <c r="G10" s="20">
        <f>SUM(D10,E10,F10)</f>
        <v>321653</v>
      </c>
      <c r="H10" s="273"/>
    </row>
    <row r="11" spans="1:8" s="28" customFormat="1" ht="15" customHeight="1">
      <c r="A11" s="169"/>
      <c r="B11" s="170" t="s">
        <v>104</v>
      </c>
      <c r="C11" s="171"/>
      <c r="D11" s="172">
        <v>1289028</v>
      </c>
      <c r="E11" s="172"/>
      <c r="F11" s="173"/>
      <c r="G11" s="152">
        <f>SUM(D11,E11,F11)</f>
        <v>1289028</v>
      </c>
      <c r="H11" s="273"/>
    </row>
    <row r="12" spans="1:8" s="28" customFormat="1" ht="15" customHeight="1" thickBot="1">
      <c r="A12" s="124"/>
      <c r="B12" s="181" t="s">
        <v>137</v>
      </c>
      <c r="C12" s="45"/>
      <c r="D12" s="141"/>
      <c r="E12" s="141"/>
      <c r="F12" s="174"/>
      <c r="G12" s="152">
        <f>SUM(D12,E12,F12)</f>
        <v>0</v>
      </c>
      <c r="H12" s="273"/>
    </row>
    <row r="13" spans="1:8" s="28" customFormat="1" ht="15" customHeight="1" thickBot="1">
      <c r="A13" s="46" t="s">
        <v>52</v>
      </c>
      <c r="B13" s="47" t="s">
        <v>23</v>
      </c>
      <c r="C13" s="48"/>
      <c r="D13" s="49">
        <f>SUM(D10:D12)</f>
        <v>1610681</v>
      </c>
      <c r="E13" s="49">
        <f>SUM(E10:E12)</f>
        <v>0</v>
      </c>
      <c r="F13" s="49">
        <f>SUM(F10:F12)</f>
        <v>0</v>
      </c>
      <c r="G13" s="159">
        <f>SUM(G10:G12)</f>
        <v>1610681</v>
      </c>
      <c r="H13" s="274"/>
    </row>
    <row r="14" spans="1:8" s="28" customFormat="1" ht="15" customHeight="1">
      <c r="A14" s="51"/>
      <c r="B14" s="52" t="s">
        <v>25</v>
      </c>
      <c r="C14" s="40">
        <v>41.5</v>
      </c>
      <c r="D14" s="41">
        <f>120786+62603</f>
        <v>183389</v>
      </c>
      <c r="E14" s="140"/>
      <c r="F14" s="42"/>
      <c r="G14" s="158">
        <f>SUM(D14,E14,F14)</f>
        <v>183389</v>
      </c>
      <c r="H14" s="275"/>
    </row>
    <row r="15" spans="1:8" s="28" customFormat="1" ht="15" customHeight="1">
      <c r="A15" s="53"/>
      <c r="B15" s="54" t="s">
        <v>26</v>
      </c>
      <c r="C15" s="55">
        <v>29.5</v>
      </c>
      <c r="D15" s="56">
        <f>43365+21682</f>
        <v>65047</v>
      </c>
      <c r="E15" s="143"/>
      <c r="F15" s="57"/>
      <c r="G15" s="58">
        <f>SUM(D15,E15,F15)</f>
        <v>65047</v>
      </c>
      <c r="H15" s="275"/>
    </row>
    <row r="16" spans="1:8" s="28" customFormat="1" ht="15" customHeight="1">
      <c r="A16" s="53"/>
      <c r="B16" s="129" t="s">
        <v>27</v>
      </c>
      <c r="C16" s="130"/>
      <c r="D16" s="131">
        <f>24946+12881</f>
        <v>37827</v>
      </c>
      <c r="E16" s="144"/>
      <c r="F16" s="132"/>
      <c r="G16" s="58">
        <f>SUM(D16,E16,F16)</f>
        <v>37827</v>
      </c>
      <c r="H16" s="275"/>
    </row>
    <row r="17" spans="1:8" s="28" customFormat="1" ht="15" customHeight="1" thickBot="1">
      <c r="A17" s="98"/>
      <c r="B17" s="129" t="s">
        <v>124</v>
      </c>
      <c r="C17" s="130">
        <f>15+5</f>
        <v>20</v>
      </c>
      <c r="D17" s="131">
        <f>6015+7315</f>
        <v>13330</v>
      </c>
      <c r="E17" s="144"/>
      <c r="F17" s="132"/>
      <c r="G17" s="58">
        <f>SUM(D17,E17,F17)</f>
        <v>13330</v>
      </c>
      <c r="H17" s="275"/>
    </row>
    <row r="18" spans="1:8" s="28" customFormat="1" ht="15" customHeight="1" thickBot="1">
      <c r="A18" s="46" t="s">
        <v>53</v>
      </c>
      <c r="B18" s="47" t="s">
        <v>40</v>
      </c>
      <c r="C18" s="48"/>
      <c r="D18" s="49">
        <f>SUM(D14:D17)</f>
        <v>299593</v>
      </c>
      <c r="E18" s="49"/>
      <c r="F18" s="49"/>
      <c r="G18" s="159">
        <f>SUM(G14:G17)</f>
        <v>299593</v>
      </c>
      <c r="H18" s="274"/>
    </row>
    <row r="19" spans="1:8" s="28" customFormat="1" ht="15" customHeight="1">
      <c r="A19" s="59"/>
      <c r="B19" s="60" t="s">
        <v>115</v>
      </c>
      <c r="C19" s="55"/>
      <c r="D19" s="276">
        <v>7480</v>
      </c>
      <c r="E19" s="143"/>
      <c r="F19" s="42"/>
      <c r="G19" s="84">
        <f aca="true" t="shared" si="0" ref="G19:G32">SUM(D19,E19,F19)</f>
        <v>7480</v>
      </c>
      <c r="H19" s="273"/>
    </row>
    <row r="20" spans="1:8" s="28" customFormat="1" ht="15" customHeight="1">
      <c r="A20" s="59"/>
      <c r="B20" s="60" t="s">
        <v>116</v>
      </c>
      <c r="C20" s="55"/>
      <c r="D20" s="276">
        <v>7260</v>
      </c>
      <c r="E20" s="143"/>
      <c r="F20" s="57"/>
      <c r="G20" s="84">
        <f t="shared" si="0"/>
        <v>7260</v>
      </c>
      <c r="H20" s="273"/>
    </row>
    <row r="21" spans="1:8" s="28" customFormat="1" ht="15" customHeight="1">
      <c r="A21" s="59"/>
      <c r="B21" s="61" t="s">
        <v>28</v>
      </c>
      <c r="C21" s="55">
        <v>400</v>
      </c>
      <c r="D21" s="276">
        <v>22144</v>
      </c>
      <c r="E21" s="143"/>
      <c r="F21" s="57"/>
      <c r="G21" s="84">
        <f t="shared" si="0"/>
        <v>22144</v>
      </c>
      <c r="H21" s="273"/>
    </row>
    <row r="22" spans="1:8" s="28" customFormat="1" ht="15" customHeight="1">
      <c r="A22" s="62"/>
      <c r="B22" s="54" t="s">
        <v>29</v>
      </c>
      <c r="C22" s="55">
        <f>2+68</f>
        <v>70</v>
      </c>
      <c r="D22" s="276">
        <f>50+22440</f>
        <v>22490</v>
      </c>
      <c r="E22" s="143"/>
      <c r="F22" s="57"/>
      <c r="G22" s="84">
        <f t="shared" si="0"/>
        <v>22490</v>
      </c>
      <c r="H22" s="273"/>
    </row>
    <row r="23" spans="1:8" s="28" customFormat="1" ht="15" customHeight="1">
      <c r="A23" s="62"/>
      <c r="B23" s="54" t="s">
        <v>30</v>
      </c>
      <c r="C23" s="55">
        <v>320</v>
      </c>
      <c r="D23" s="276">
        <v>34880</v>
      </c>
      <c r="E23" s="143"/>
      <c r="F23" s="57"/>
      <c r="G23" s="84">
        <f t="shared" si="0"/>
        <v>34880</v>
      </c>
      <c r="H23" s="273"/>
    </row>
    <row r="24" spans="1:8" s="28" customFormat="1" ht="15" customHeight="1">
      <c r="A24" s="62"/>
      <c r="B24" s="54" t="s">
        <v>139</v>
      </c>
      <c r="C24" s="55">
        <v>6.3</v>
      </c>
      <c r="D24" s="276">
        <v>27840</v>
      </c>
      <c r="E24" s="143"/>
      <c r="F24" s="57"/>
      <c r="G24" s="84">
        <f t="shared" si="0"/>
        <v>27840</v>
      </c>
      <c r="H24" s="273"/>
    </row>
    <row r="25" spans="1:8" s="28" customFormat="1" ht="15" customHeight="1">
      <c r="A25" s="62"/>
      <c r="B25" s="54" t="s">
        <v>140</v>
      </c>
      <c r="C25" s="55">
        <v>14.5</v>
      </c>
      <c r="D25" s="276">
        <v>43399</v>
      </c>
      <c r="E25" s="143"/>
      <c r="F25" s="57"/>
      <c r="G25" s="84">
        <f t="shared" si="0"/>
        <v>43399</v>
      </c>
      <c r="H25" s="273"/>
    </row>
    <row r="26" spans="1:8" s="28" customFormat="1" ht="15" customHeight="1">
      <c r="A26" s="62"/>
      <c r="B26" s="149" t="s">
        <v>123</v>
      </c>
      <c r="C26" s="55">
        <v>4</v>
      </c>
      <c r="D26" s="276">
        <v>11392</v>
      </c>
      <c r="E26" s="143"/>
      <c r="F26" s="57"/>
      <c r="G26" s="84">
        <f t="shared" si="0"/>
        <v>11392</v>
      </c>
      <c r="H26" s="273"/>
    </row>
    <row r="27" spans="1:8" s="28" customFormat="1" ht="15" customHeight="1">
      <c r="A27" s="62"/>
      <c r="B27" s="44" t="s">
        <v>31</v>
      </c>
      <c r="C27" s="55"/>
      <c r="D27" s="276">
        <v>9263</v>
      </c>
      <c r="E27" s="143"/>
      <c r="F27" s="57"/>
      <c r="G27" s="84">
        <f t="shared" si="0"/>
        <v>9263</v>
      </c>
      <c r="H27" s="273"/>
    </row>
    <row r="28" spans="1:8" s="28" customFormat="1" ht="15" customHeight="1">
      <c r="A28" s="175"/>
      <c r="B28" s="170" t="s">
        <v>108</v>
      </c>
      <c r="C28" s="171">
        <v>36.65</v>
      </c>
      <c r="D28" s="277">
        <v>67735</v>
      </c>
      <c r="E28" s="172"/>
      <c r="F28" s="173"/>
      <c r="G28" s="19">
        <f t="shared" si="0"/>
        <v>67735</v>
      </c>
      <c r="H28" s="273"/>
    </row>
    <row r="29" spans="1:8" s="28" customFormat="1" ht="15" customHeight="1">
      <c r="A29" s="62"/>
      <c r="B29" s="262" t="s">
        <v>117</v>
      </c>
      <c r="C29" s="55"/>
      <c r="D29" s="278">
        <f>3400+6150</f>
        <v>9550</v>
      </c>
      <c r="E29" s="263"/>
      <c r="F29" s="57"/>
      <c r="G29" s="34">
        <f t="shared" si="0"/>
        <v>9550</v>
      </c>
      <c r="H29" s="273"/>
    </row>
    <row r="30" spans="1:8" s="28" customFormat="1" ht="15" customHeight="1">
      <c r="A30" s="63"/>
      <c r="B30" s="64" t="s">
        <v>109</v>
      </c>
      <c r="C30" s="40"/>
      <c r="D30" s="279"/>
      <c r="E30" s="140"/>
      <c r="F30" s="42"/>
      <c r="G30" s="19">
        <f t="shared" si="0"/>
        <v>0</v>
      </c>
      <c r="H30" s="273"/>
    </row>
    <row r="31" spans="1:8" s="28" customFormat="1" ht="15" customHeight="1">
      <c r="A31" s="175"/>
      <c r="B31" s="170" t="s">
        <v>114</v>
      </c>
      <c r="C31" s="171">
        <v>317</v>
      </c>
      <c r="D31" s="277">
        <v>90</v>
      </c>
      <c r="E31" s="172"/>
      <c r="F31" s="173"/>
      <c r="G31" s="152">
        <f t="shared" si="0"/>
        <v>90</v>
      </c>
      <c r="H31" s="273"/>
    </row>
    <row r="32" spans="1:8" s="28" customFormat="1" ht="15" customHeight="1" thickBot="1">
      <c r="A32" s="176"/>
      <c r="B32" s="125" t="s">
        <v>125</v>
      </c>
      <c r="C32" s="45"/>
      <c r="D32" s="280"/>
      <c r="E32" s="141"/>
      <c r="F32" s="174"/>
      <c r="G32" s="35">
        <f t="shared" si="0"/>
        <v>0</v>
      </c>
      <c r="H32" s="273"/>
    </row>
    <row r="33" spans="1:8" s="28" customFormat="1" ht="15" customHeight="1" thickBot="1">
      <c r="A33" s="46" t="s">
        <v>54</v>
      </c>
      <c r="B33" s="148" t="s">
        <v>103</v>
      </c>
      <c r="C33" s="48"/>
      <c r="D33" s="281">
        <f>SUM(D19:D32)</f>
        <v>263523</v>
      </c>
      <c r="E33" s="49">
        <f>SUM(E19:E32)</f>
        <v>0</v>
      </c>
      <c r="F33" s="49">
        <f>SUM(F19:F32)</f>
        <v>0</v>
      </c>
      <c r="G33" s="159">
        <f>SUM(G19:G32)</f>
        <v>263523</v>
      </c>
      <c r="H33" s="274"/>
    </row>
    <row r="34" spans="1:8" s="28" customFormat="1" ht="15" customHeight="1" thickBot="1">
      <c r="A34" s="65" t="s">
        <v>55</v>
      </c>
      <c r="B34" s="66" t="s">
        <v>41</v>
      </c>
      <c r="C34" s="67"/>
      <c r="D34" s="282">
        <v>10524</v>
      </c>
      <c r="E34" s="145"/>
      <c r="F34" s="155"/>
      <c r="G34" s="19">
        <f>SUM(D34,E34,F34)</f>
        <v>10524</v>
      </c>
      <c r="H34" s="273"/>
    </row>
    <row r="35" spans="1:8" s="28" customFormat="1" ht="15" customHeight="1" thickBot="1">
      <c r="A35" s="68"/>
      <c r="B35" s="69" t="s">
        <v>24</v>
      </c>
      <c r="C35" s="48"/>
      <c r="D35" s="49">
        <f>SUM(D18,D33,D34)</f>
        <v>573640</v>
      </c>
      <c r="E35" s="49"/>
      <c r="F35" s="49"/>
      <c r="G35" s="159">
        <f>SUM(G18,G33,G34)</f>
        <v>573640</v>
      </c>
      <c r="H35" s="274"/>
    </row>
    <row r="36" spans="1:8" s="28" customFormat="1" ht="15" customHeight="1" thickBot="1">
      <c r="A36" s="46" t="s">
        <v>2</v>
      </c>
      <c r="B36" s="70" t="s">
        <v>126</v>
      </c>
      <c r="C36" s="48"/>
      <c r="D36" s="49">
        <f>SUM(D13,D35)</f>
        <v>2184321</v>
      </c>
      <c r="E36" s="49">
        <f>SUM(E13,E35)</f>
        <v>0</v>
      </c>
      <c r="F36" s="49">
        <f>SUM(F13,F35)</f>
        <v>0</v>
      </c>
      <c r="G36" s="159">
        <f>SUM(G13,G35)</f>
        <v>2184321</v>
      </c>
      <c r="H36" s="274"/>
    </row>
    <row r="37" spans="1:8" s="28" customFormat="1" ht="15" customHeight="1" thickBot="1">
      <c r="A37" s="37" t="s">
        <v>3</v>
      </c>
      <c r="B37" s="71" t="s">
        <v>43</v>
      </c>
      <c r="C37" s="37"/>
      <c r="D37" s="49"/>
      <c r="E37" s="142"/>
      <c r="F37" s="50"/>
      <c r="G37" s="32"/>
      <c r="H37" s="273"/>
    </row>
    <row r="38" spans="1:8" s="28" customFormat="1" ht="16.5" customHeight="1">
      <c r="A38" s="72" t="s">
        <v>48</v>
      </c>
      <c r="B38" s="73" t="s">
        <v>44</v>
      </c>
      <c r="C38" s="74"/>
      <c r="D38" s="41"/>
      <c r="E38" s="140"/>
      <c r="F38" s="42"/>
      <c r="G38" s="84"/>
      <c r="H38" s="273"/>
    </row>
    <row r="39" spans="1:8" s="28" customFormat="1" ht="15" customHeight="1">
      <c r="A39" s="75"/>
      <c r="B39" s="76" t="s">
        <v>118</v>
      </c>
      <c r="C39" s="77"/>
      <c r="D39" s="56"/>
      <c r="E39" s="143"/>
      <c r="F39" s="58">
        <v>1955</v>
      </c>
      <c r="G39" s="34">
        <f>SUM(D39,E39,F39)</f>
        <v>1955</v>
      </c>
      <c r="H39" s="273"/>
    </row>
    <row r="40" spans="1:8" s="28" customFormat="1" ht="21.75" customHeight="1">
      <c r="A40" s="75" t="s">
        <v>49</v>
      </c>
      <c r="B40" s="76" t="s">
        <v>45</v>
      </c>
      <c r="C40" s="77"/>
      <c r="D40" s="56"/>
      <c r="E40" s="56">
        <v>978730</v>
      </c>
      <c r="F40" s="57"/>
      <c r="G40" s="34">
        <f>SUM(D40,E40,F40)</f>
        <v>978730</v>
      </c>
      <c r="H40" s="273"/>
    </row>
    <row r="41" spans="1:8" s="28" customFormat="1" ht="15" customHeight="1">
      <c r="A41" s="75" t="s">
        <v>50</v>
      </c>
      <c r="B41" s="76" t="s">
        <v>105</v>
      </c>
      <c r="C41" s="77"/>
      <c r="D41" s="56"/>
      <c r="E41" s="56"/>
      <c r="F41" s="57"/>
      <c r="G41" s="34">
        <f>SUM(D41,E41,F41)</f>
        <v>0</v>
      </c>
      <c r="H41" s="135"/>
    </row>
    <row r="42" spans="1:7" ht="27" customHeight="1">
      <c r="A42" s="75" t="s">
        <v>106</v>
      </c>
      <c r="B42" s="76" t="s">
        <v>46</v>
      </c>
      <c r="C42" s="78"/>
      <c r="D42" s="79"/>
      <c r="E42" s="31"/>
      <c r="F42" s="34"/>
      <c r="G42" s="34">
        <f>SUM(D42,E42,F42)</f>
        <v>0</v>
      </c>
    </row>
    <row r="43" spans="1:7" ht="15" customHeight="1" thickBot="1">
      <c r="A43" s="80"/>
      <c r="B43" s="81" t="s">
        <v>47</v>
      </c>
      <c r="C43" s="82"/>
      <c r="D43" s="83">
        <v>700000</v>
      </c>
      <c r="E43" s="84"/>
      <c r="F43" s="84"/>
      <c r="G43" s="34">
        <f>SUM(D43,E43,F43)</f>
        <v>700000</v>
      </c>
    </row>
    <row r="44" spans="1:7" ht="15" customHeight="1" thickBot="1">
      <c r="A44" s="80"/>
      <c r="B44" s="73" t="s">
        <v>122</v>
      </c>
      <c r="C44" s="177"/>
      <c r="D44" s="178"/>
      <c r="E44" s="19"/>
      <c r="F44" s="19"/>
      <c r="G44" s="34">
        <f>SUM(D44,E44,F44)</f>
        <v>0</v>
      </c>
    </row>
    <row r="45" spans="1:7" ht="24.75" thickBot="1">
      <c r="A45" s="30" t="s">
        <v>4</v>
      </c>
      <c r="B45" s="24" t="s">
        <v>51</v>
      </c>
      <c r="C45" s="24"/>
      <c r="D45" s="85">
        <f>SUM(D38:D44)</f>
        <v>700000</v>
      </c>
      <c r="E45" s="85">
        <f>SUM(E38:E44)</f>
        <v>978730</v>
      </c>
      <c r="F45" s="85">
        <f>SUM(F38:F44)</f>
        <v>1955</v>
      </c>
      <c r="G45" s="85">
        <f>SUM(G38:G44)</f>
        <v>1680685</v>
      </c>
    </row>
    <row r="46" spans="1:7" ht="13.5" thickBot="1">
      <c r="A46" s="36" t="s">
        <v>5</v>
      </c>
      <c r="B46" s="86" t="s">
        <v>56</v>
      </c>
      <c r="C46" s="157"/>
      <c r="D46" s="17">
        <f>SUM(D36,D37,D45)</f>
        <v>2884321</v>
      </c>
      <c r="E46" s="17">
        <f>SUM(E36,E37,E45)</f>
        <v>978730</v>
      </c>
      <c r="F46" s="17">
        <f>SUM(F36,F37,F45)</f>
        <v>1955</v>
      </c>
      <c r="G46" s="159">
        <f>SUM(D46,E46,F46)</f>
        <v>3865006</v>
      </c>
    </row>
  </sheetData>
  <sheetProtection/>
  <mergeCells count="10">
    <mergeCell ref="A3:G3"/>
    <mergeCell ref="A9:B9"/>
    <mergeCell ref="E1:G1"/>
    <mergeCell ref="A7:B8"/>
    <mergeCell ref="F6:G6"/>
    <mergeCell ref="C7:C8"/>
    <mergeCell ref="D7:D8"/>
    <mergeCell ref="E7:E8"/>
    <mergeCell ref="F7:F8"/>
    <mergeCell ref="G7:G8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3" sqref="D23:D26"/>
    </sheetView>
  </sheetViews>
  <sheetFormatPr defaultColWidth="9.00390625" defaultRowHeight="12.75"/>
  <cols>
    <col min="1" max="1" width="3.625" style="11" customWidth="1"/>
    <col min="2" max="2" width="3.00390625" style="0" customWidth="1"/>
    <col min="3" max="3" width="33.00390625" style="0" customWidth="1"/>
    <col min="4" max="4" width="12.625" style="12" customWidth="1"/>
    <col min="5" max="7" width="12.625" style="0" customWidth="1"/>
  </cols>
  <sheetData>
    <row r="1" spans="1:7" ht="25.5" customHeight="1">
      <c r="A1" s="332"/>
      <c r="B1" s="332"/>
      <c r="C1" s="332"/>
      <c r="D1" s="4"/>
      <c r="E1" s="335" t="s">
        <v>131</v>
      </c>
      <c r="F1" s="336"/>
      <c r="G1" s="336"/>
    </row>
    <row r="2" spans="1:6" ht="25.5" customHeight="1">
      <c r="A2" s="4"/>
      <c r="B2" s="4"/>
      <c r="C2" s="4"/>
      <c r="D2" s="4"/>
      <c r="E2" s="21"/>
      <c r="F2" s="21"/>
    </row>
    <row r="3" spans="1:7" ht="33" customHeight="1">
      <c r="A3" s="334" t="s">
        <v>141</v>
      </c>
      <c r="B3" s="334"/>
      <c r="C3" s="334"/>
      <c r="D3" s="334"/>
      <c r="E3" s="334"/>
      <c r="F3" s="334"/>
      <c r="G3" s="334"/>
    </row>
    <row r="4" spans="1:5" ht="25.5" customHeight="1">
      <c r="A4" s="4"/>
      <c r="B4" s="4"/>
      <c r="C4" s="4"/>
      <c r="D4" s="5"/>
      <c r="E4" s="4"/>
    </row>
    <row r="5" spans="1:6" ht="17.25" customHeight="1" thickBot="1">
      <c r="A5" s="4"/>
      <c r="B5" s="4"/>
      <c r="C5" s="4"/>
      <c r="D5" s="5"/>
      <c r="E5" s="4"/>
      <c r="F5" s="261"/>
    </row>
    <row r="6" spans="1:7" ht="75" customHeight="1" thickBot="1">
      <c r="A6" s="304" t="s">
        <v>1</v>
      </c>
      <c r="B6" s="333"/>
      <c r="C6" s="305"/>
      <c r="D6" s="267" t="s">
        <v>18</v>
      </c>
      <c r="E6" s="260" t="s">
        <v>110</v>
      </c>
      <c r="F6" s="260" t="s">
        <v>111</v>
      </c>
      <c r="G6" s="157" t="s">
        <v>19</v>
      </c>
    </row>
    <row r="7" spans="1:9" ht="13.5" customHeight="1" thickBot="1">
      <c r="A7" s="322">
        <v>1</v>
      </c>
      <c r="B7" s="323"/>
      <c r="C7" s="324"/>
      <c r="D7" s="39">
        <v>2</v>
      </c>
      <c r="E7" s="39">
        <v>3</v>
      </c>
      <c r="F7" s="39">
        <v>4</v>
      </c>
      <c r="G7" s="156">
        <v>5</v>
      </c>
      <c r="H7" s="12"/>
      <c r="I7" s="12"/>
    </row>
    <row r="8" spans="1:9" ht="12.75">
      <c r="A8" s="87"/>
      <c r="B8" s="325" t="s">
        <v>8</v>
      </c>
      <c r="C8" s="326"/>
      <c r="D8" s="88">
        <v>2500000</v>
      </c>
      <c r="E8" s="88"/>
      <c r="F8" s="160"/>
      <c r="G8" s="160">
        <f>SUM(D8)</f>
        <v>2500000</v>
      </c>
      <c r="H8" s="12"/>
      <c r="I8" s="12"/>
    </row>
    <row r="9" spans="1:9" ht="12.75">
      <c r="A9" s="90"/>
      <c r="B9" s="327" t="s">
        <v>9</v>
      </c>
      <c r="C9" s="318"/>
      <c r="D9" s="105">
        <f>1671206-2539</f>
        <v>1668667</v>
      </c>
      <c r="E9" s="89"/>
      <c r="F9" s="89"/>
      <c r="G9" s="89">
        <f>SUM(D9)</f>
        <v>1668667</v>
      </c>
      <c r="H9" s="12"/>
      <c r="I9" s="12"/>
    </row>
    <row r="10" spans="1:9" ht="12.75">
      <c r="A10" s="91"/>
      <c r="B10" s="318" t="s">
        <v>11</v>
      </c>
      <c r="C10" s="329"/>
      <c r="D10" s="89">
        <v>128000</v>
      </c>
      <c r="E10" s="89"/>
      <c r="F10" s="89"/>
      <c r="G10" s="89">
        <f>SUM(D10)</f>
        <v>128000</v>
      </c>
      <c r="H10" s="12"/>
      <c r="I10" s="12"/>
    </row>
    <row r="11" spans="1:9" ht="13.5" thickBot="1">
      <c r="A11" s="185"/>
      <c r="B11" s="318" t="s">
        <v>17</v>
      </c>
      <c r="C11" s="319"/>
      <c r="D11" s="89">
        <f>1280000+250000</f>
        <v>1530000</v>
      </c>
      <c r="E11" s="89"/>
      <c r="F11" s="89"/>
      <c r="G11" s="89">
        <f>SUM(D11)</f>
        <v>1530000</v>
      </c>
      <c r="H11" s="12"/>
      <c r="I11" s="12"/>
    </row>
    <row r="12" spans="1:9" s="6" customFormat="1" ht="13.5" thickBot="1">
      <c r="A12" s="46" t="s">
        <v>2</v>
      </c>
      <c r="B12" s="328" t="s">
        <v>10</v>
      </c>
      <c r="C12" s="320"/>
      <c r="D12" s="92">
        <f>SUM(D8:D11)</f>
        <v>5826667</v>
      </c>
      <c r="E12" s="92"/>
      <c r="F12" s="92"/>
      <c r="G12" s="92">
        <f>SUM(G8:G11)</f>
        <v>5826667</v>
      </c>
      <c r="H12" s="136"/>
      <c r="I12" s="136"/>
    </row>
    <row r="13" spans="1:9" s="6" customFormat="1" ht="12.75">
      <c r="A13" s="93"/>
      <c r="B13" s="330" t="s">
        <v>57</v>
      </c>
      <c r="C13" s="331"/>
      <c r="D13" s="94">
        <v>1000</v>
      </c>
      <c r="E13" s="95"/>
      <c r="F13" s="161"/>
      <c r="G13" s="137">
        <f aca="true" t="shared" si="0" ref="G13:G18">SUM(D13)</f>
        <v>1000</v>
      </c>
      <c r="H13" s="136"/>
      <c r="I13" s="136"/>
    </row>
    <row r="14" spans="1:9" s="6" customFormat="1" ht="12.75">
      <c r="A14" s="53"/>
      <c r="B14" s="316" t="s">
        <v>58</v>
      </c>
      <c r="C14" s="317"/>
      <c r="D14" s="96"/>
      <c r="E14" s="97"/>
      <c r="F14" s="97"/>
      <c r="G14" s="138">
        <f t="shared" si="0"/>
        <v>0</v>
      </c>
      <c r="H14" s="136"/>
      <c r="I14" s="136"/>
    </row>
    <row r="15" spans="1:9" s="6" customFormat="1" ht="12.75">
      <c r="A15" s="98"/>
      <c r="B15" s="316" t="s">
        <v>59</v>
      </c>
      <c r="C15" s="317"/>
      <c r="D15" s="99"/>
      <c r="E15" s="100"/>
      <c r="F15" s="100"/>
      <c r="G15" s="138">
        <f t="shared" si="0"/>
        <v>0</v>
      </c>
      <c r="H15" s="136"/>
      <c r="I15" s="136"/>
    </row>
    <row r="16" spans="1:9" s="6" customFormat="1" ht="12.75">
      <c r="A16" s="98"/>
      <c r="B16" s="316" t="s">
        <v>113</v>
      </c>
      <c r="C16" s="317"/>
      <c r="D16" s="99">
        <v>105000</v>
      </c>
      <c r="E16" s="100"/>
      <c r="F16" s="100"/>
      <c r="G16" s="138">
        <f t="shared" si="0"/>
        <v>105000</v>
      </c>
      <c r="H16" s="136"/>
      <c r="I16" s="136"/>
    </row>
    <row r="17" spans="1:9" s="6" customFormat="1" ht="12.75">
      <c r="A17" s="98"/>
      <c r="B17" s="316" t="s">
        <v>60</v>
      </c>
      <c r="C17" s="317"/>
      <c r="D17" s="99">
        <f>5000+18800+2591</f>
        <v>26391</v>
      </c>
      <c r="E17" s="100"/>
      <c r="F17" s="100"/>
      <c r="G17" s="138">
        <f t="shared" si="0"/>
        <v>26391</v>
      </c>
      <c r="H17" s="136"/>
      <c r="I17" s="136"/>
    </row>
    <row r="18" spans="1:9" s="6" customFormat="1" ht="13.5" thickBot="1">
      <c r="A18" s="98"/>
      <c r="B18" s="316" t="s">
        <v>61</v>
      </c>
      <c r="C18" s="317"/>
      <c r="D18" s="99"/>
      <c r="E18" s="100"/>
      <c r="F18" s="161"/>
      <c r="G18" s="138">
        <f t="shared" si="0"/>
        <v>0</v>
      </c>
      <c r="H18" s="136"/>
      <c r="I18" s="136"/>
    </row>
    <row r="19" spans="1:9" ht="13.5" thickBot="1">
      <c r="A19" s="46" t="s">
        <v>3</v>
      </c>
      <c r="B19" s="328" t="s">
        <v>62</v>
      </c>
      <c r="C19" s="320"/>
      <c r="D19" s="92">
        <f>SUM(D13:D18)</f>
        <v>132391</v>
      </c>
      <c r="E19" s="92"/>
      <c r="F19" s="92"/>
      <c r="G19" s="92">
        <f>SUM(G13:G18)</f>
        <v>132391</v>
      </c>
      <c r="H19" s="12"/>
      <c r="I19" s="12"/>
    </row>
    <row r="20" spans="1:9" ht="22.5" customHeight="1" thickBot="1">
      <c r="A20" s="46" t="s">
        <v>6</v>
      </c>
      <c r="B20" s="320" t="s">
        <v>63</v>
      </c>
      <c r="C20" s="321"/>
      <c r="D20" s="101">
        <f>SUM(D12,D19)</f>
        <v>5959058</v>
      </c>
      <c r="E20" s="101"/>
      <c r="F20" s="101"/>
      <c r="G20" s="101">
        <f>SUM(G12,G19)</f>
        <v>5959058</v>
      </c>
      <c r="H20" s="12"/>
      <c r="I20" s="12"/>
    </row>
    <row r="21" spans="1:9" ht="12.75">
      <c r="A21" s="7"/>
      <c r="B21" s="8"/>
      <c r="C21" s="8"/>
      <c r="D21" s="9"/>
      <c r="E21" s="10"/>
      <c r="G21" s="12"/>
      <c r="H21" s="12"/>
      <c r="I21" s="12"/>
    </row>
    <row r="22" spans="7:9" ht="12.75">
      <c r="G22" s="12"/>
      <c r="H22" s="12"/>
      <c r="I22" s="12"/>
    </row>
    <row r="23" spans="7:9" ht="12.75">
      <c r="G23" s="12"/>
      <c r="H23" s="12"/>
      <c r="I23" s="12"/>
    </row>
    <row r="24" spans="7:9" ht="12.75">
      <c r="G24" s="12"/>
      <c r="H24" s="12"/>
      <c r="I24" s="12"/>
    </row>
    <row r="25" spans="7:9" ht="12.75">
      <c r="G25" s="12"/>
      <c r="H25" s="12"/>
      <c r="I25" s="12"/>
    </row>
    <row r="26" spans="7:9" ht="12.75">
      <c r="G26" s="12"/>
      <c r="H26" s="12"/>
      <c r="I26" s="12"/>
    </row>
    <row r="27" spans="7:9" ht="12.75">
      <c r="G27" s="12"/>
      <c r="H27" s="12"/>
      <c r="I27" s="12"/>
    </row>
  </sheetData>
  <sheetProtection/>
  <mergeCells count="18">
    <mergeCell ref="B14:C14"/>
    <mergeCell ref="B10:C10"/>
    <mergeCell ref="B13:C13"/>
    <mergeCell ref="A1:C1"/>
    <mergeCell ref="A6:C6"/>
    <mergeCell ref="A3:G3"/>
    <mergeCell ref="E1:G1"/>
    <mergeCell ref="B12:C12"/>
    <mergeCell ref="B16:C16"/>
    <mergeCell ref="B15:C15"/>
    <mergeCell ref="B11:C11"/>
    <mergeCell ref="B20:C20"/>
    <mergeCell ref="B18:C18"/>
    <mergeCell ref="A7:C7"/>
    <mergeCell ref="B17:C17"/>
    <mergeCell ref="B8:C8"/>
    <mergeCell ref="B9:C9"/>
    <mergeCell ref="B19:C19"/>
  </mergeCells>
  <printOptions/>
  <pageMargins left="0.6692913385826772" right="0.15748031496062992" top="1.062992125984252" bottom="0.2755905511811024" header="0.6299212598425197" footer="0.275590551181102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2.625" style="11" customWidth="1"/>
    <col min="2" max="2" width="4.375" style="0" customWidth="1"/>
    <col min="3" max="3" width="25.75390625" style="0" customWidth="1"/>
    <col min="4" max="4" width="12.625" style="12" customWidth="1"/>
    <col min="5" max="7" width="12.625" style="0" customWidth="1"/>
    <col min="8" max="8" width="9.00390625" style="0" customWidth="1"/>
  </cols>
  <sheetData>
    <row r="2" spans="1:7" ht="25.5" customHeight="1">
      <c r="A2" s="332"/>
      <c r="B2" s="332"/>
      <c r="C2" s="332"/>
      <c r="D2" s="4"/>
      <c r="E2" s="335" t="s">
        <v>132</v>
      </c>
      <c r="F2" s="336"/>
      <c r="G2" s="336"/>
    </row>
    <row r="3" spans="1:6" ht="25.5" customHeight="1">
      <c r="A3" s="4"/>
      <c r="B3" s="4"/>
      <c r="C3" s="4"/>
      <c r="D3" s="4"/>
      <c r="E3" s="21"/>
      <c r="F3" s="21"/>
    </row>
    <row r="4" spans="1:7" ht="33" customHeight="1">
      <c r="A4" s="334" t="s">
        <v>142</v>
      </c>
      <c r="B4" s="334"/>
      <c r="C4" s="334"/>
      <c r="D4" s="334"/>
      <c r="E4" s="334"/>
      <c r="F4" s="334"/>
      <c r="G4" s="334"/>
    </row>
    <row r="5" spans="1:5" ht="25.5" customHeight="1">
      <c r="A5" s="4"/>
      <c r="B5" s="4"/>
      <c r="C5" s="4"/>
      <c r="D5" s="5"/>
      <c r="E5" s="4"/>
    </row>
    <row r="6" spans="1:7" ht="17.25" customHeight="1" thickBot="1">
      <c r="A6" s="4"/>
      <c r="B6" s="4"/>
      <c r="C6" s="4"/>
      <c r="D6" s="5"/>
      <c r="E6" s="4"/>
      <c r="F6" s="339" t="s">
        <v>0</v>
      </c>
      <c r="G6" s="339"/>
    </row>
    <row r="7" spans="1:7" ht="72" customHeight="1" thickBot="1">
      <c r="A7" s="304" t="s">
        <v>1</v>
      </c>
      <c r="B7" s="333"/>
      <c r="C7" s="305"/>
      <c r="D7" s="267" t="s">
        <v>18</v>
      </c>
      <c r="E7" s="260" t="s">
        <v>110</v>
      </c>
      <c r="F7" s="50" t="s">
        <v>111</v>
      </c>
      <c r="G7" s="157" t="s">
        <v>19</v>
      </c>
    </row>
    <row r="8" spans="1:7" ht="13.5" customHeight="1" thickBot="1">
      <c r="A8" s="322">
        <v>1</v>
      </c>
      <c r="B8" s="323"/>
      <c r="C8" s="324"/>
      <c r="D8" s="39">
        <v>2</v>
      </c>
      <c r="E8" s="39">
        <v>3</v>
      </c>
      <c r="F8" s="133">
        <v>4</v>
      </c>
      <c r="G8" s="156">
        <v>5</v>
      </c>
    </row>
    <row r="9" spans="1:7" s="22" customFormat="1" ht="12.75">
      <c r="A9" s="102"/>
      <c r="B9" s="340" t="s">
        <v>7</v>
      </c>
      <c r="C9" s="341"/>
      <c r="D9" s="99"/>
      <c r="E9" s="99">
        <v>8000</v>
      </c>
      <c r="F9" s="99"/>
      <c r="G9" s="99">
        <f aca="true" t="shared" si="0" ref="G9:G18">SUM(D9,E9,F9)</f>
        <v>8000</v>
      </c>
    </row>
    <row r="10" spans="1:7" s="22" customFormat="1" ht="12.75">
      <c r="A10" s="103"/>
      <c r="B10" s="343" t="s">
        <v>64</v>
      </c>
      <c r="C10" s="344"/>
      <c r="D10" s="96">
        <v>3766779</v>
      </c>
      <c r="E10" s="96">
        <v>6275</v>
      </c>
      <c r="F10" s="99"/>
      <c r="G10" s="99">
        <f t="shared" si="0"/>
        <v>3773054</v>
      </c>
    </row>
    <row r="11" spans="1:7" s="22" customFormat="1" ht="12.75">
      <c r="A11" s="104"/>
      <c r="B11" s="337" t="s">
        <v>65</v>
      </c>
      <c r="C11" s="342"/>
      <c r="D11" s="96">
        <v>2000</v>
      </c>
      <c r="E11" s="96">
        <v>531809</v>
      </c>
      <c r="F11" s="99"/>
      <c r="G11" s="99">
        <f t="shared" si="0"/>
        <v>533809</v>
      </c>
    </row>
    <row r="12" spans="1:7" s="22" customFormat="1" ht="12.75">
      <c r="A12" s="104"/>
      <c r="B12" s="337" t="s">
        <v>66</v>
      </c>
      <c r="C12" s="342"/>
      <c r="D12" s="96">
        <v>2500</v>
      </c>
      <c r="E12" s="96">
        <v>1872</v>
      </c>
      <c r="F12" s="99"/>
      <c r="G12" s="99">
        <f t="shared" si="0"/>
        <v>4372</v>
      </c>
    </row>
    <row r="13" spans="1:7" s="22" customFormat="1" ht="12.75">
      <c r="A13" s="104"/>
      <c r="B13" s="337" t="s">
        <v>67</v>
      </c>
      <c r="C13" s="342"/>
      <c r="D13" s="96">
        <v>51233</v>
      </c>
      <c r="E13" s="96">
        <v>0</v>
      </c>
      <c r="F13" s="96">
        <v>72323</v>
      </c>
      <c r="G13" s="99">
        <f t="shared" si="0"/>
        <v>123556</v>
      </c>
    </row>
    <row r="14" spans="1:7" s="22" customFormat="1" ht="12.75">
      <c r="A14" s="104"/>
      <c r="B14" s="337" t="s">
        <v>68</v>
      </c>
      <c r="C14" s="338"/>
      <c r="D14" s="96">
        <v>1070038</v>
      </c>
      <c r="E14" s="96">
        <v>81069</v>
      </c>
      <c r="F14" s="96">
        <v>19527</v>
      </c>
      <c r="G14" s="99">
        <f t="shared" si="0"/>
        <v>1170634</v>
      </c>
    </row>
    <row r="15" spans="1:7" s="22" customFormat="1" ht="12.75">
      <c r="A15" s="104"/>
      <c r="B15" s="340" t="s">
        <v>72</v>
      </c>
      <c r="C15" s="341"/>
      <c r="D15" s="96"/>
      <c r="E15" s="96">
        <v>0</v>
      </c>
      <c r="F15" s="99"/>
      <c r="G15" s="99">
        <f t="shared" si="0"/>
        <v>0</v>
      </c>
    </row>
    <row r="16" spans="1:7" s="22" customFormat="1" ht="12.75">
      <c r="A16" s="104"/>
      <c r="B16" s="337" t="s">
        <v>73</v>
      </c>
      <c r="C16" s="342"/>
      <c r="D16" s="96">
        <v>177000</v>
      </c>
      <c r="E16" s="96">
        <v>0</v>
      </c>
      <c r="F16" s="99"/>
      <c r="G16" s="99">
        <f t="shared" si="0"/>
        <v>177000</v>
      </c>
    </row>
    <row r="17" spans="1:7" s="22" customFormat="1" ht="12.75">
      <c r="A17" s="104"/>
      <c r="B17" s="337" t="s">
        <v>74</v>
      </c>
      <c r="C17" s="338"/>
      <c r="D17" s="105"/>
      <c r="E17" s="96">
        <v>166</v>
      </c>
      <c r="F17" s="163"/>
      <c r="G17" s="99">
        <f t="shared" si="0"/>
        <v>166</v>
      </c>
    </row>
    <row r="18" spans="1:10" s="22" customFormat="1" ht="13.5" thickBot="1">
      <c r="A18" s="104"/>
      <c r="B18" s="337" t="s">
        <v>34</v>
      </c>
      <c r="C18" s="342"/>
      <c r="D18" s="105">
        <v>217321</v>
      </c>
      <c r="E18" s="96">
        <v>76000</v>
      </c>
      <c r="F18" s="179"/>
      <c r="G18" s="99">
        <f t="shared" si="0"/>
        <v>293321</v>
      </c>
      <c r="I18" s="186"/>
      <c r="J18" s="186"/>
    </row>
    <row r="19" spans="1:7" s="23" customFormat="1" ht="16.5" customHeight="1" thickBot="1">
      <c r="A19" s="106" t="s">
        <v>32</v>
      </c>
      <c r="B19" s="345" t="s">
        <v>36</v>
      </c>
      <c r="C19" s="346"/>
      <c r="D19" s="107">
        <f>SUM(D9:D18)</f>
        <v>5286871</v>
      </c>
      <c r="E19" s="107">
        <f>SUM(E9:E18)</f>
        <v>705191</v>
      </c>
      <c r="F19" s="107">
        <f>SUM(F9:F18)</f>
        <v>91850</v>
      </c>
      <c r="G19" s="107">
        <f>SUM(G9:G18)</f>
        <v>6083912</v>
      </c>
    </row>
    <row r="21" ht="12.75">
      <c r="G21" s="12"/>
    </row>
  </sheetData>
  <sheetProtection/>
  <mergeCells count="17">
    <mergeCell ref="B11:C11"/>
    <mergeCell ref="B19:C19"/>
    <mergeCell ref="B12:C12"/>
    <mergeCell ref="A2:C2"/>
    <mergeCell ref="B16:C16"/>
    <mergeCell ref="B18:C18"/>
    <mergeCell ref="B15:C15"/>
    <mergeCell ref="B14:C14"/>
    <mergeCell ref="F6:G6"/>
    <mergeCell ref="A4:G4"/>
    <mergeCell ref="E2:G2"/>
    <mergeCell ref="A8:C8"/>
    <mergeCell ref="B9:C9"/>
    <mergeCell ref="B13:C13"/>
    <mergeCell ref="A7:C7"/>
    <mergeCell ref="B10:C10"/>
    <mergeCell ref="B17:C17"/>
  </mergeCells>
  <printOptions/>
  <pageMargins left="0.8661417322834646" right="0.15748031496062992" top="1.062992125984252" bottom="0.2755905511811024" header="0.6299212598425197" footer="0.275590551181102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3.125" style="2" customWidth="1"/>
    <col min="2" max="2" width="44.625" style="2" customWidth="1"/>
    <col min="3" max="5" width="12.625" style="2" customWidth="1"/>
    <col min="6" max="6" width="12.625" style="3" customWidth="1"/>
    <col min="7" max="7" width="10.125" style="3" bestFit="1" customWidth="1"/>
    <col min="8" max="16384" width="9.125" style="2" customWidth="1"/>
  </cols>
  <sheetData>
    <row r="1" spans="5:6" ht="12.75">
      <c r="E1" s="347" t="s">
        <v>133</v>
      </c>
      <c r="F1" s="347"/>
    </row>
    <row r="2" spans="4:5" ht="12.75">
      <c r="D2" s="347"/>
      <c r="E2" s="347"/>
    </row>
    <row r="3" spans="1:6" ht="31.5" customHeight="1">
      <c r="A3" s="301" t="s">
        <v>147</v>
      </c>
      <c r="B3" s="301"/>
      <c r="C3" s="301"/>
      <c r="D3" s="301"/>
      <c r="E3" s="301"/>
      <c r="F3" s="301"/>
    </row>
    <row r="4" spans="1:5" ht="15.75" customHeight="1">
      <c r="A4" s="13"/>
      <c r="B4" s="13"/>
      <c r="C4" s="13"/>
      <c r="D4" s="13"/>
      <c r="E4" s="13"/>
    </row>
    <row r="5" spans="1:5" ht="21" customHeight="1">
      <c r="A5" s="13"/>
      <c r="B5" s="13"/>
      <c r="C5" s="13"/>
      <c r="D5" s="13"/>
      <c r="E5" s="13"/>
    </row>
    <row r="6" spans="1:6" ht="16.5" thickBot="1">
      <c r="A6" s="16"/>
      <c r="B6" s="16"/>
      <c r="C6" s="16"/>
      <c r="D6" s="16"/>
      <c r="E6" s="308" t="s">
        <v>128</v>
      </c>
      <c r="F6" s="308"/>
    </row>
    <row r="7" spans="1:6" ht="75" customHeight="1" thickBot="1">
      <c r="A7" s="304" t="s">
        <v>1</v>
      </c>
      <c r="B7" s="305"/>
      <c r="C7" s="267" t="s">
        <v>18</v>
      </c>
      <c r="D7" s="260" t="s">
        <v>110</v>
      </c>
      <c r="E7" s="50" t="s">
        <v>111</v>
      </c>
      <c r="F7" s="157" t="s">
        <v>19</v>
      </c>
    </row>
    <row r="8" spans="1:7" s="15" customFormat="1" ht="15" customHeight="1" thickBot="1">
      <c r="A8" s="348" t="s">
        <v>2</v>
      </c>
      <c r="B8" s="349"/>
      <c r="C8" s="39">
        <v>2</v>
      </c>
      <c r="D8" s="39">
        <v>3</v>
      </c>
      <c r="E8" s="133">
        <v>4</v>
      </c>
      <c r="F8" s="156">
        <v>5</v>
      </c>
      <c r="G8" s="33"/>
    </row>
    <row r="9" spans="1:7" s="15" customFormat="1" ht="24">
      <c r="A9" s="74"/>
      <c r="B9" s="73" t="s">
        <v>75</v>
      </c>
      <c r="C9" s="43"/>
      <c r="D9" s="42"/>
      <c r="E9" s="42"/>
      <c r="F9" s="268"/>
      <c r="G9" s="33"/>
    </row>
    <row r="10" spans="1:7" s="15" customFormat="1" ht="12.75">
      <c r="A10" s="77"/>
      <c r="B10" s="76"/>
      <c r="C10" s="58"/>
      <c r="D10" s="57"/>
      <c r="E10" s="57"/>
      <c r="F10" s="269"/>
      <c r="G10" s="33"/>
    </row>
    <row r="11" spans="1:7" s="15" customFormat="1" ht="12.75">
      <c r="A11" s="77"/>
      <c r="B11" s="76" t="s">
        <v>150</v>
      </c>
      <c r="C11" s="58">
        <v>1500000</v>
      </c>
      <c r="D11" s="57"/>
      <c r="E11" s="57"/>
      <c r="F11" s="269">
        <f>SUM(C11)</f>
        <v>1500000</v>
      </c>
      <c r="G11" s="33"/>
    </row>
    <row r="12" spans="1:7" s="15" customFormat="1" ht="24">
      <c r="A12" s="77"/>
      <c r="B12" s="76" t="s">
        <v>148</v>
      </c>
      <c r="C12" s="58">
        <f>3200000-1572104</f>
        <v>1627896</v>
      </c>
      <c r="D12" s="57"/>
      <c r="E12" s="57"/>
      <c r="F12" s="269">
        <f>SUM(C12)</f>
        <v>1627896</v>
      </c>
      <c r="G12" s="33"/>
    </row>
    <row r="13" spans="1:7" s="15" customFormat="1" ht="24">
      <c r="A13" s="77"/>
      <c r="B13" s="76" t="s">
        <v>149</v>
      </c>
      <c r="C13" s="58">
        <v>30000</v>
      </c>
      <c r="D13" s="57"/>
      <c r="E13" s="57"/>
      <c r="F13" s="269">
        <f>SUM(C13)</f>
        <v>30000</v>
      </c>
      <c r="G13" s="33"/>
    </row>
    <row r="14" spans="1:7" s="15" customFormat="1" ht="13.5" thickBot="1">
      <c r="A14" s="77"/>
      <c r="B14" s="76" t="s">
        <v>144</v>
      </c>
      <c r="C14" s="58">
        <v>300000</v>
      </c>
      <c r="D14" s="57"/>
      <c r="E14" s="57"/>
      <c r="F14" s="269">
        <f>SUM(C14)</f>
        <v>300000</v>
      </c>
      <c r="G14" s="33"/>
    </row>
    <row r="15" spans="1:6" ht="25.5" customHeight="1" thickBot="1">
      <c r="A15" s="30" t="s">
        <v>42</v>
      </c>
      <c r="B15" s="24" t="s">
        <v>76</v>
      </c>
      <c r="C15" s="17">
        <f>SUM(C10:C14)</f>
        <v>3457896</v>
      </c>
      <c r="D15" s="17">
        <f>SUM(D10:D14)</f>
        <v>0</v>
      </c>
      <c r="E15" s="17">
        <f>SUM(E10:E14)</f>
        <v>0</v>
      </c>
      <c r="F15" s="17">
        <f>SUM(F10:F14)</f>
        <v>3457896</v>
      </c>
    </row>
    <row r="17" ht="12.75">
      <c r="C17" s="3"/>
    </row>
    <row r="18" ht="12.75">
      <c r="C18" s="3"/>
    </row>
    <row r="19" ht="12.75">
      <c r="C19" s="3"/>
    </row>
    <row r="22" ht="12.75">
      <c r="D22" s="3"/>
    </row>
    <row r="24" ht="12.75">
      <c r="D24" s="3"/>
    </row>
  </sheetData>
  <sheetProtection/>
  <mergeCells count="6">
    <mergeCell ref="A3:F3"/>
    <mergeCell ref="E1:F1"/>
    <mergeCell ref="A8:B8"/>
    <mergeCell ref="D2:E2"/>
    <mergeCell ref="E6:F6"/>
    <mergeCell ref="A7:B7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7" width="12.625" style="2" customWidth="1"/>
    <col min="8" max="16384" width="9.125" style="2" customWidth="1"/>
  </cols>
  <sheetData>
    <row r="1" spans="5:7" ht="12.75">
      <c r="E1" s="347" t="s">
        <v>134</v>
      </c>
      <c r="F1" s="347"/>
      <c r="G1" s="347"/>
    </row>
    <row r="4" spans="1:7" ht="19.5" customHeight="1">
      <c r="A4" s="301" t="s">
        <v>146</v>
      </c>
      <c r="B4" s="301"/>
      <c r="C4" s="301"/>
      <c r="D4" s="301"/>
      <c r="E4" s="301"/>
      <c r="F4" s="301"/>
      <c r="G4" s="301"/>
    </row>
    <row r="5" spans="1:7" ht="19.5" customHeight="1">
      <c r="A5" s="301" t="s">
        <v>20</v>
      </c>
      <c r="B5" s="301"/>
      <c r="C5" s="301"/>
      <c r="D5" s="301"/>
      <c r="E5" s="301"/>
      <c r="F5" s="301"/>
      <c r="G5" s="301"/>
    </row>
    <row r="6" spans="3:6" ht="19.5" customHeight="1">
      <c r="C6" s="13"/>
      <c r="D6" s="13"/>
      <c r="E6" s="13"/>
      <c r="F6" s="13"/>
    </row>
    <row r="7" spans="3:7" ht="19.5" customHeight="1" thickBot="1">
      <c r="C7" s="14"/>
      <c r="D7" s="14"/>
      <c r="E7" s="14"/>
      <c r="F7" s="356" t="s">
        <v>0</v>
      </c>
      <c r="G7" s="356"/>
    </row>
    <row r="8" spans="1:7" ht="78" customHeight="1" thickBot="1">
      <c r="A8" s="304" t="s">
        <v>1</v>
      </c>
      <c r="B8" s="333"/>
      <c r="C8" s="305"/>
      <c r="D8" s="267" t="s">
        <v>18</v>
      </c>
      <c r="E8" s="260" t="s">
        <v>110</v>
      </c>
      <c r="F8" s="260" t="s">
        <v>111</v>
      </c>
      <c r="G8" s="157" t="s">
        <v>19</v>
      </c>
    </row>
    <row r="9" spans="1:7" ht="19.5" customHeight="1" thickBot="1">
      <c r="A9" s="322">
        <v>1</v>
      </c>
      <c r="B9" s="323"/>
      <c r="C9" s="324"/>
      <c r="D9" s="39">
        <v>2</v>
      </c>
      <c r="E9" s="39">
        <v>3</v>
      </c>
      <c r="F9" s="39">
        <v>4</v>
      </c>
      <c r="G9" s="156">
        <v>5</v>
      </c>
    </row>
    <row r="10" spans="1:7" ht="19.5" customHeight="1">
      <c r="A10" s="108"/>
      <c r="B10" s="354" t="s">
        <v>12</v>
      </c>
      <c r="C10" s="355"/>
      <c r="D10" s="109"/>
      <c r="E10" s="110"/>
      <c r="F10" s="111"/>
      <c r="G10" s="183"/>
    </row>
    <row r="11" spans="1:7" ht="17.25" customHeight="1">
      <c r="A11" s="112"/>
      <c r="B11" s="352" t="s">
        <v>13</v>
      </c>
      <c r="C11" s="353"/>
      <c r="D11" s="18"/>
      <c r="E11" s="84"/>
      <c r="F11" s="113"/>
      <c r="G11" s="184"/>
    </row>
    <row r="12" spans="1:7" ht="19.5" customHeight="1">
      <c r="A12" s="112"/>
      <c r="B12" s="352" t="s">
        <v>107</v>
      </c>
      <c r="C12" s="353"/>
      <c r="D12" s="34">
        <v>803456</v>
      </c>
      <c r="E12" s="34"/>
      <c r="F12" s="113"/>
      <c r="G12" s="182">
        <f>SUM(D12,E12,F12)</f>
        <v>803456</v>
      </c>
    </row>
    <row r="13" spans="1:7" ht="19.5" customHeight="1">
      <c r="A13" s="112"/>
      <c r="B13" s="352" t="s">
        <v>71</v>
      </c>
      <c r="C13" s="353"/>
      <c r="D13" s="84">
        <v>150000</v>
      </c>
      <c r="E13" s="84"/>
      <c r="F13" s="113"/>
      <c r="G13" s="113">
        <f>SUM(D13,E13,F13)</f>
        <v>150000</v>
      </c>
    </row>
    <row r="14" spans="1:7" ht="19.5" customHeight="1">
      <c r="A14" s="112"/>
      <c r="B14" s="352" t="s">
        <v>69</v>
      </c>
      <c r="C14" s="353"/>
      <c r="D14" s="84"/>
      <c r="E14" s="84"/>
      <c r="F14" s="113"/>
      <c r="G14" s="113">
        <f>SUM(D14,E14,F14)</f>
        <v>0</v>
      </c>
    </row>
    <row r="15" spans="1:7" ht="19.5" customHeight="1" thickBot="1">
      <c r="A15" s="112"/>
      <c r="B15" s="352" t="s">
        <v>70</v>
      </c>
      <c r="C15" s="353"/>
      <c r="D15" s="19"/>
      <c r="E15" s="19"/>
      <c r="F15" s="114"/>
      <c r="G15" s="113">
        <f>SUM(D15,E15,F15)</f>
        <v>0</v>
      </c>
    </row>
    <row r="16" spans="1:7" ht="27" customHeight="1" thickBot="1">
      <c r="A16" s="115" t="s">
        <v>88</v>
      </c>
      <c r="B16" s="350" t="s">
        <v>21</v>
      </c>
      <c r="C16" s="351"/>
      <c r="D16" s="116">
        <f>SUM(D12:D15)</f>
        <v>953456</v>
      </c>
      <c r="E16" s="116"/>
      <c r="F16" s="116"/>
      <c r="G16" s="17">
        <f>SUM(G12:G15)</f>
        <v>953456</v>
      </c>
    </row>
    <row r="17" spans="3:5" ht="12.75">
      <c r="C17" s="15"/>
      <c r="D17" s="15"/>
      <c r="E17" s="15"/>
    </row>
    <row r="19" ht="12.75">
      <c r="D19" s="3"/>
    </row>
    <row r="24" ht="12.75">
      <c r="D24" s="3"/>
    </row>
    <row r="26" ht="12.75">
      <c r="D26" s="3"/>
    </row>
  </sheetData>
  <sheetProtection/>
  <mergeCells count="13">
    <mergeCell ref="A4:G4"/>
    <mergeCell ref="A5:G5"/>
    <mergeCell ref="E1:G1"/>
    <mergeCell ref="B13:C13"/>
    <mergeCell ref="A8:C8"/>
    <mergeCell ref="A9:C9"/>
    <mergeCell ref="F7:G7"/>
    <mergeCell ref="B16:C16"/>
    <mergeCell ref="B12:C12"/>
    <mergeCell ref="B14:C14"/>
    <mergeCell ref="B15:C15"/>
    <mergeCell ref="B10:C10"/>
    <mergeCell ref="B11:C11"/>
  </mergeCells>
  <printOptions/>
  <pageMargins left="0.8661417322834646" right="0.15748031496062992" top="1.062992125984252" bottom="0.2755905511811024" header="0.6299212598425197" footer="0.27559055118110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2" width="2.875" style="11" customWidth="1"/>
    <col min="3" max="3" width="38.00390625" style="0" customWidth="1"/>
    <col min="4" max="7" width="12.625" style="0" customWidth="1"/>
  </cols>
  <sheetData>
    <row r="1" spans="5:7" ht="12.75">
      <c r="E1" s="357" t="s">
        <v>136</v>
      </c>
      <c r="F1" s="357"/>
      <c r="G1" s="357"/>
    </row>
    <row r="2" spans="5:6" ht="12.75">
      <c r="E2" s="357"/>
      <c r="F2" s="357"/>
    </row>
    <row r="3" spans="1:6" ht="25.5" customHeight="1">
      <c r="A3" s="25"/>
      <c r="B3" s="25"/>
      <c r="C3" s="25"/>
      <c r="D3" s="25"/>
      <c r="E3" s="25"/>
      <c r="F3" s="146"/>
    </row>
    <row r="4" spans="1:6" ht="56.25" customHeight="1">
      <c r="A4" s="4"/>
      <c r="B4" s="4"/>
      <c r="C4" s="4"/>
      <c r="D4" s="4"/>
      <c r="E4" s="4"/>
      <c r="F4" s="4"/>
    </row>
    <row r="5" spans="1:7" ht="33" customHeight="1">
      <c r="A5" s="334" t="s">
        <v>143</v>
      </c>
      <c r="B5" s="334"/>
      <c r="C5" s="334"/>
      <c r="D5" s="334"/>
      <c r="E5" s="334"/>
      <c r="F5" s="334"/>
      <c r="G5" s="334"/>
    </row>
    <row r="6" spans="1:6" ht="25.5" customHeight="1">
      <c r="A6" s="4"/>
      <c r="B6" s="4"/>
      <c r="C6" s="4"/>
      <c r="D6" s="4"/>
      <c r="E6" s="4"/>
      <c r="F6" s="4"/>
    </row>
    <row r="7" spans="1:7" ht="17.25" customHeight="1" thickBot="1">
      <c r="A7" s="4"/>
      <c r="B7" s="4"/>
      <c r="C7" s="4"/>
      <c r="D7" s="4"/>
      <c r="E7" s="4"/>
      <c r="F7" s="358" t="s">
        <v>0</v>
      </c>
      <c r="G7" s="358"/>
    </row>
    <row r="8" spans="1:7" ht="76.5" customHeight="1" thickBot="1">
      <c r="A8" s="304" t="s">
        <v>1</v>
      </c>
      <c r="B8" s="333"/>
      <c r="C8" s="305"/>
      <c r="D8" s="267" t="s">
        <v>18</v>
      </c>
      <c r="E8" s="260" t="s">
        <v>110</v>
      </c>
      <c r="F8" s="260" t="s">
        <v>111</v>
      </c>
      <c r="G8" s="157" t="s">
        <v>19</v>
      </c>
    </row>
    <row r="9" spans="1:7" s="27" customFormat="1" ht="12.75" customHeight="1" thickBot="1">
      <c r="A9" s="322">
        <v>1</v>
      </c>
      <c r="B9" s="323"/>
      <c r="C9" s="324"/>
      <c r="D9" s="39">
        <v>2</v>
      </c>
      <c r="E9" s="39">
        <v>3</v>
      </c>
      <c r="F9" s="39">
        <v>4</v>
      </c>
      <c r="G9" s="162">
        <v>5</v>
      </c>
    </row>
    <row r="10" spans="1:7" s="2" customFormat="1" ht="27" customHeight="1" thickBot="1">
      <c r="A10" s="117"/>
      <c r="B10" s="363" t="s">
        <v>15</v>
      </c>
      <c r="C10" s="364"/>
      <c r="D10" s="134">
        <f>3618+21349</f>
        <v>24967</v>
      </c>
      <c r="E10" s="118"/>
      <c r="F10" s="118"/>
      <c r="G10" s="17">
        <f aca="true" t="shared" si="0" ref="G10:G15">SUM(D10,F10)</f>
        <v>24967</v>
      </c>
    </row>
    <row r="11" spans="1:7" s="2" customFormat="1" ht="30.75" customHeight="1" thickBot="1">
      <c r="A11" s="117"/>
      <c r="B11" s="363" t="s">
        <v>16</v>
      </c>
      <c r="C11" s="364"/>
      <c r="D11" s="134">
        <f>767+604</f>
        <v>1371</v>
      </c>
      <c r="E11" s="118"/>
      <c r="F11" s="118"/>
      <c r="G11" s="17">
        <f t="shared" si="0"/>
        <v>1371</v>
      </c>
    </row>
    <row r="12" spans="1:7" s="2" customFormat="1" ht="27" customHeight="1" thickBot="1">
      <c r="A12" s="117"/>
      <c r="B12" s="361" t="s">
        <v>119</v>
      </c>
      <c r="C12" s="362"/>
      <c r="D12" s="134">
        <v>1300</v>
      </c>
      <c r="E12" s="118"/>
      <c r="F12" s="118"/>
      <c r="G12" s="17">
        <f t="shared" si="0"/>
        <v>1300</v>
      </c>
    </row>
    <row r="13" spans="1:7" s="2" customFormat="1" ht="27" customHeight="1" thickBot="1">
      <c r="A13" s="119" t="s">
        <v>2</v>
      </c>
      <c r="B13" s="359" t="s">
        <v>77</v>
      </c>
      <c r="C13" s="360"/>
      <c r="D13" s="118">
        <f>SUM(D10:D12)</f>
        <v>27638</v>
      </c>
      <c r="E13" s="118"/>
      <c r="F13" s="118"/>
      <c r="G13" s="17">
        <f t="shared" si="0"/>
        <v>27638</v>
      </c>
    </row>
    <row r="14" spans="1:7" s="2" customFormat="1" ht="29.25" customHeight="1" thickBot="1">
      <c r="A14" s="26"/>
      <c r="B14" s="361"/>
      <c r="C14" s="362"/>
      <c r="D14" s="32"/>
      <c r="E14" s="19"/>
      <c r="F14" s="19"/>
      <c r="G14" s="17">
        <f t="shared" si="0"/>
        <v>0</v>
      </c>
    </row>
    <row r="15" spans="1:7" s="1" customFormat="1" ht="25.5" customHeight="1" thickBot="1">
      <c r="A15" s="26" t="s">
        <v>3</v>
      </c>
      <c r="B15" s="359" t="s">
        <v>14</v>
      </c>
      <c r="C15" s="360"/>
      <c r="D15" s="17">
        <f>SUM(D14)</f>
        <v>0</v>
      </c>
      <c r="E15" s="17"/>
      <c r="F15" s="17"/>
      <c r="G15" s="17">
        <f t="shared" si="0"/>
        <v>0</v>
      </c>
    </row>
    <row r="16" spans="1:7" s="27" customFormat="1" ht="27" customHeight="1" thickBot="1">
      <c r="A16" s="120" t="s">
        <v>91</v>
      </c>
      <c r="B16" s="359" t="s">
        <v>78</v>
      </c>
      <c r="C16" s="360"/>
      <c r="D16" s="92">
        <f>SUM(D15,D13)</f>
        <v>27638</v>
      </c>
      <c r="E16" s="121"/>
      <c r="F16" s="92"/>
      <c r="G16" s="122">
        <f>SUM(G15,G13)</f>
        <v>27638</v>
      </c>
    </row>
    <row r="17" ht="12.75">
      <c r="G17" s="12"/>
    </row>
    <row r="18" ht="12.75">
      <c r="G18" s="12"/>
    </row>
    <row r="19" ht="12.75">
      <c r="G19" s="12"/>
    </row>
    <row r="24" ht="12.75">
      <c r="D24" s="12"/>
    </row>
    <row r="26" ht="12.75">
      <c r="D26" s="12"/>
    </row>
  </sheetData>
  <sheetProtection/>
  <mergeCells count="13">
    <mergeCell ref="B16:C16"/>
    <mergeCell ref="B14:C14"/>
    <mergeCell ref="B10:C10"/>
    <mergeCell ref="B11:C11"/>
    <mergeCell ref="B12:C12"/>
    <mergeCell ref="B13:C13"/>
    <mergeCell ref="B15:C15"/>
    <mergeCell ref="E1:G1"/>
    <mergeCell ref="A8:C8"/>
    <mergeCell ref="E2:F2"/>
    <mergeCell ref="A5:G5"/>
    <mergeCell ref="F7:G7"/>
    <mergeCell ref="A9:C9"/>
  </mergeCells>
  <printOptions/>
  <pageMargins left="0.8661417322834646" right="0.15748031496062992" top="1.062992125984252" bottom="0.2755905511811024" header="0.6299212598425197" footer="0.2755905511811024"/>
  <pageSetup horizontalDpi="600" verticalDpi="600" orientation="portrait" paperSize="9" scale="9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2018-01-18T14:25:54Z</cp:lastPrinted>
  <dcterms:created xsi:type="dcterms:W3CDTF">2011-02-03T10:02:06Z</dcterms:created>
  <dcterms:modified xsi:type="dcterms:W3CDTF">2018-01-18T14:25:58Z</dcterms:modified>
  <cp:category/>
  <cp:version/>
  <cp:contentType/>
  <cp:contentStatus/>
</cp:coreProperties>
</file>