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4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 " sheetId="5" r:id="rId5"/>
    <sheet name="6. sz. mell " sheetId="6" r:id="rId6"/>
    <sheet name="7. sz. mell. " sheetId="7" r:id="rId7"/>
    <sheet name="8.sz.mell. " sheetId="8" r:id="rId8"/>
    <sheet name="9.sz.mell. " sheetId="9" r:id="rId9"/>
    <sheet name=" 10. sz. mell. " sheetId="10" r:id="rId10"/>
    <sheet name="11. sz. mell. " sheetId="11" r:id="rId11"/>
    <sheet name="12.sz.mell.  " sheetId="12" r:id="rId12"/>
    <sheet name="13a.sz.mell" sheetId="13" r:id="rId13"/>
    <sheet name="13b.sz.mell" sheetId="14" r:id="rId14"/>
    <sheet name="13c.sz.mell" sheetId="15" r:id="rId15"/>
    <sheet name="14. sz. mell" sheetId="16" r:id="rId16"/>
    <sheet name="15.a.mell" sheetId="17" r:id="rId17"/>
    <sheet name="15.b.mell" sheetId="18" r:id="rId18"/>
    <sheet name="16.sz.mell" sheetId="19" r:id="rId19"/>
    <sheet name="Munka1" sheetId="20" r:id="rId20"/>
  </sheets>
  <definedNames>
    <definedName name="_xlnm.Print_Titles" localSheetId="16">'15.a.mell'!$1:$5</definedName>
  </definedNames>
  <calcPr fullCalcOnLoad="1"/>
</workbook>
</file>

<file path=xl/sharedStrings.xml><?xml version="1.0" encoding="utf-8"?>
<sst xmlns="http://schemas.openxmlformats.org/spreadsheetml/2006/main" count="1369" uniqueCount="1043">
  <si>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</si>
  <si>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</si>
  <si>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</si>
  <si>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</si>
  <si>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</si>
  <si>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</si>
  <si>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</si>
  <si>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</si>
  <si>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</si>
  <si>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</si>
  <si>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</si>
  <si>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</si>
  <si>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</si>
  <si>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</si>
  <si>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</si>
  <si>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</si>
  <si>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</si>
  <si>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</si>
  <si>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</si>
  <si>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</si>
  <si>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</si>
  <si>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</si>
  <si>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</si>
  <si>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</si>
  <si>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</si>
  <si>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</si>
  <si>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</si>
  <si>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</si>
  <si>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</si>
  <si>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</si>
  <si>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</si>
  <si>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</si>
  <si>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</si>
  <si>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</si>
  <si>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</si>
  <si>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</si>
  <si>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</si>
  <si>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</si>
  <si>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</si>
  <si>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</si>
  <si>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</si>
  <si>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</si>
  <si>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</si>
  <si>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</si>
  <si>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</si>
  <si>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</si>
  <si>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</si>
  <si>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</si>
  <si>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</si>
  <si>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</si>
  <si>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</si>
  <si>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</si>
  <si>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</si>
  <si>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</si>
  <si>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</si>
  <si>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</si>
  <si>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</si>
  <si>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</si>
  <si>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</si>
  <si>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</si>
  <si>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</si>
  <si>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Lakásfenntartási támogatás</t>
  </si>
  <si>
    <t>Adósságállomány mindösszesen:</t>
  </si>
  <si>
    <t>Tervezett 
(E Ft)</t>
  </si>
  <si>
    <t>Tényleges 
(E Ft)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</si>
  <si>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</si>
  <si>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</si>
  <si>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</si>
  <si>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</si>
  <si>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</si>
  <si>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</si>
  <si>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</si>
  <si>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</si>
  <si>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</si>
  <si>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</si>
  <si>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</si>
  <si>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</si>
  <si>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</si>
  <si>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</si>
  <si>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</si>
  <si>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</si>
  <si>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</si>
  <si>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</si>
  <si>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</si>
  <si>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</si>
  <si>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</si>
  <si>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</si>
  <si>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</si>
  <si>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</si>
  <si>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</si>
  <si>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</si>
  <si>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</si>
  <si>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</si>
  <si>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</si>
  <si>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</si>
  <si>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</si>
  <si>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</si>
  <si>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</si>
  <si>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</si>
  <si>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</si>
  <si>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</si>
  <si>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</si>
  <si>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</si>
  <si>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</si>
  <si>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</si>
  <si>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</si>
  <si>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</si>
  <si>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</si>
  <si>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</si>
  <si>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</si>
  <si>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</si>
  <si>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</si>
  <si>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</si>
  <si>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</si>
  <si>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</si>
  <si>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</si>
  <si>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</si>
  <si>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</si>
  <si>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</si>
  <si>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</si>
  <si>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</si>
  <si>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</si>
  <si>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</si>
  <si>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</si>
  <si>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</si>
  <si>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</si>
  <si>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</si>
  <si>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</si>
  <si>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</si>
  <si>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</si>
  <si>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</si>
  <si>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</si>
  <si>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</si>
  <si>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</si>
  <si>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</si>
  <si>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</si>
  <si>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</si>
  <si>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</si>
  <si>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</si>
  <si>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</si>
  <si>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</si>
  <si>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</si>
  <si>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</si>
  <si>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</si>
  <si>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</si>
  <si>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</si>
  <si>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</si>
  <si>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</si>
  <si>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</si>
  <si>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</si>
  <si>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</si>
  <si>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</si>
  <si>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</si>
  <si>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</si>
  <si>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</si>
  <si>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</si>
  <si>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</si>
  <si>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</si>
  <si>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</si>
  <si>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</si>
  <si>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</si>
  <si>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</si>
  <si>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</si>
  <si>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</si>
  <si>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</si>
  <si>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</si>
  <si>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</si>
  <si>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</si>
  <si>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</si>
  <si>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</si>
  <si>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</si>
  <si>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</si>
  <si>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</si>
  <si>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</si>
  <si>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</si>
  <si>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</si>
  <si>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</si>
  <si>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</si>
  <si>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</si>
  <si>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</si>
  <si>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</si>
  <si>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</si>
  <si>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</si>
  <si>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</si>
  <si>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</si>
  <si>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</si>
  <si>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</si>
  <si>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</si>
  <si>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</si>
  <si>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</si>
  <si>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</si>
  <si>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</si>
  <si>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</si>
  <si>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</si>
  <si>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</si>
  <si>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</si>
  <si>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</si>
  <si>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</si>
  <si>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</si>
  <si>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</si>
  <si>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</si>
  <si>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</si>
  <si>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</si>
  <si>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</si>
  <si>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</si>
  <si>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</si>
  <si>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</si>
  <si>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</si>
  <si>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</si>
  <si>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</si>
  <si>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</si>
  <si>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</si>
  <si>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</si>
  <si>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</si>
  <si>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</si>
  <si>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</si>
  <si>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</si>
  <si>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</si>
  <si>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</si>
  <si>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</si>
  <si>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</si>
  <si>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Összes vállalt kötelezettség</t>
  </si>
  <si>
    <t>Még fennálló kötelezettség</t>
  </si>
  <si>
    <t>10=(6+…+9)</t>
  </si>
  <si>
    <t>Támogatott szervezet neve</t>
  </si>
  <si>
    <t>Támogatás célja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</si>
  <si>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</si>
  <si>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</si>
  <si>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</si>
  <si>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</si>
  <si>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</si>
  <si>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Egyéb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</si>
  <si>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</si>
  <si>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</si>
  <si>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</si>
  <si>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</si>
  <si>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</si>
  <si>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</si>
  <si>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</si>
  <si>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</si>
  <si>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</si>
  <si>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</si>
  <si>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</si>
  <si>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</si>
  <si>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</si>
  <si>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</si>
  <si>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</si>
  <si>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</si>
  <si>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</si>
  <si>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</si>
  <si>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</si>
  <si>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</si>
  <si>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</si>
  <si>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</si>
  <si>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</si>
  <si>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</si>
  <si>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</si>
  <si>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</si>
  <si>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</si>
  <si>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</si>
  <si>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</si>
  <si>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</si>
  <si>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</si>
  <si>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Munkaadókat terhelő járulékok</t>
  </si>
  <si>
    <t>Tartalékok</t>
  </si>
  <si>
    <t>Összesen</t>
  </si>
  <si>
    <t>Összesen:</t>
  </si>
  <si>
    <t>Ezer forintban !</t>
  </si>
  <si>
    <t>Intézményi működési bevételek</t>
  </si>
  <si>
    <t>Pénzforgalom nélküli bevételek</t>
  </si>
  <si>
    <t xml:space="preserve"> Ezer forintban !</t>
  </si>
  <si>
    <t>Megnevezés</t>
  </si>
  <si>
    <t>Személyi juttatások</t>
  </si>
  <si>
    <t>Munkaadókat terhelő járulék</t>
  </si>
  <si>
    <t>ÖSSZESEN:</t>
  </si>
  <si>
    <t>Teljes költség</t>
  </si>
  <si>
    <t>Kivitelezés kezdési és befejezési éve</t>
  </si>
  <si>
    <t>Felújítás  megnevezése</t>
  </si>
  <si>
    <t>KIADÁSI JOGCÍMEK</t>
  </si>
  <si>
    <t>Közvilágítási feladatok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</si>
  <si>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</si>
  <si>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</si>
  <si>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</si>
  <si>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</si>
  <si>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</si>
  <si>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</si>
  <si>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Felújítás</t>
  </si>
  <si>
    <t>Kölcsön-
nyújtás
éve</t>
  </si>
  <si>
    <t xml:space="preserve">Lejárat
éve </t>
  </si>
  <si>
    <t>Temetési segély</t>
  </si>
  <si>
    <t>A helyi adókból biztosított kedvezményeket, mentességeket, adónemenként kell feltüntetni.</t>
  </si>
  <si>
    <t>Társfinanszírozás</t>
  </si>
  <si>
    <t>Kiadások összesen:</t>
  </si>
  <si>
    <t>I.   Immateriális javak</t>
  </si>
  <si>
    <t>II.  Tárgyi eszközök</t>
  </si>
  <si>
    <t>Pénzforgalom nélküli kiadások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</si>
  <si>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</si>
  <si>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</si>
  <si>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</si>
  <si>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</si>
  <si>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</si>
  <si>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</si>
  <si>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</si>
  <si>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</si>
  <si>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</si>
  <si>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</si>
  <si>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</si>
  <si>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</si>
  <si>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</si>
  <si>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</si>
  <si>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</si>
  <si>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</si>
  <si>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</si>
  <si>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</si>
  <si>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</si>
  <si>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</si>
  <si>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</si>
  <si>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</si>
  <si>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</si>
  <si>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</si>
  <si>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</si>
  <si>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Módosított előirányzat</t>
  </si>
  <si>
    <t>Teljesítés</t>
  </si>
  <si>
    <t>Rövid lejáratú hitelek törlesztése</t>
  </si>
  <si>
    <t>Hosszú lejáratú hitelek törlesztése</t>
  </si>
  <si>
    <t>Eredeti</t>
  </si>
  <si>
    <t>Módosított</t>
  </si>
  <si>
    <t>előirányzat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</si>
  <si>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</si>
  <si>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</si>
  <si>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</si>
  <si>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</si>
  <si>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</si>
  <si>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</si>
  <si>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</si>
  <si>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</si>
  <si>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</si>
  <si>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</si>
  <si>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</si>
  <si>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</si>
  <si>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</si>
  <si>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</si>
  <si>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 xml:space="preserve">1. Tartós tőke </t>
  </si>
  <si>
    <t>1. Tartós tőke</t>
  </si>
  <si>
    <t>2014.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</si>
  <si>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</si>
  <si>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</si>
  <si>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</si>
  <si>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</si>
  <si>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</si>
  <si>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</si>
  <si>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</si>
  <si>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</si>
  <si>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</si>
  <si>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</si>
  <si>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</si>
  <si>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</si>
  <si>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</si>
  <si>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>VAGYONKIMUTATÁS
a könyvviteli mérlegben értékkel szereplő forrásokról</t>
  </si>
  <si>
    <t>* Amennyiben több projekt megvalósítása történiK egy időben akkor azokat külön-külön, projektenként be kell mutatni!</t>
  </si>
  <si>
    <t>VII.</t>
  </si>
  <si>
    <t>VI.</t>
  </si>
  <si>
    <t>Egyéb felhalmozási kiadások</t>
  </si>
  <si>
    <t>Önkormányzat igazgatási tevékenysége alaptev</t>
  </si>
  <si>
    <t>Önkormányzat igazgatási tevékenysége támogatási</t>
  </si>
  <si>
    <t>Mozgáskorlátozott támogatás</t>
  </si>
  <si>
    <t>Átmeneti segély</t>
  </si>
  <si>
    <t>Közgyógyellátás</t>
  </si>
  <si>
    <t>Város és községgazdálkodás</t>
  </si>
  <si>
    <t>Közfoglalkoztatás hosszab időtartamú</t>
  </si>
  <si>
    <t>Községgazdálkodás</t>
  </si>
  <si>
    <t>Köztemető fenntartás</t>
  </si>
  <si>
    <t>Egészségügyi ellátás</t>
  </si>
  <si>
    <t>Közműv int. közösségi szint.műk-</t>
  </si>
  <si>
    <t>Könyvtári szoltáltatások</t>
  </si>
  <si>
    <t>Oktatási feladatok</t>
  </si>
  <si>
    <t>Aktív korúak ellátása</t>
  </si>
  <si>
    <t>Függő kiadás</t>
  </si>
  <si>
    <t>Felhalmozási és tőke jellegű bevételek</t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</si>
  <si>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</si>
  <si>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</si>
  <si>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</si>
  <si>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</si>
  <si>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</si>
  <si>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</si>
  <si>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</si>
  <si>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</si>
  <si>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</si>
  <si>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Beruházás feladatonként</t>
  </si>
  <si>
    <t>Felújítás célonként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</si>
  <si>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</si>
  <si>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</si>
  <si>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</si>
  <si>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</si>
  <si>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</si>
  <si>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</si>
  <si>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</si>
  <si>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</si>
  <si>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</si>
  <si>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</si>
  <si>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</si>
  <si>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</si>
  <si>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</si>
  <si>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</si>
  <si>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</si>
  <si>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</si>
  <si>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</si>
  <si>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</si>
  <si>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</si>
  <si>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</si>
  <si>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</si>
  <si>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</si>
  <si>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</si>
  <si>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</si>
  <si>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</si>
  <si>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</si>
  <si>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</si>
  <si>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</si>
  <si>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</si>
  <si>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</si>
  <si>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</si>
  <si>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</si>
  <si>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</si>
  <si>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</si>
  <si>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</si>
  <si>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- saját erőből központi támogatás</t>
  </si>
  <si>
    <t>Igazgatási feladatok</t>
  </si>
  <si>
    <t>Szociális gondoskodás</t>
  </si>
  <si>
    <t>F) KÖTELEZETTSÉGEK ÖSSZESEN</t>
  </si>
  <si>
    <t>FORRÁSOK ÖSSZESEN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</si>
  <si>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</si>
  <si>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</si>
  <si>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</si>
  <si>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</si>
  <si>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</si>
  <si>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</si>
  <si>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</si>
  <si>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</si>
  <si>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Ezer forintban!</t>
  </si>
  <si>
    <t>ESZKÖZÖK</t>
  </si>
  <si>
    <t>Sorszám</t>
  </si>
  <si>
    <t>állományi érték</t>
  </si>
  <si>
    <t>1</t>
  </si>
  <si>
    <t>2</t>
  </si>
  <si>
    <t>3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</si>
  <si>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</si>
  <si>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</si>
  <si>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</si>
  <si>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</si>
  <si>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</si>
  <si>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</si>
  <si>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</si>
  <si>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FORRÁSOK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</si>
  <si>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</si>
  <si>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</si>
  <si>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</si>
  <si>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</si>
  <si>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</si>
  <si>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</si>
  <si>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</si>
  <si>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</si>
  <si>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</si>
  <si>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</si>
  <si>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</si>
  <si>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</si>
  <si>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</si>
  <si>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</si>
  <si>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</si>
  <si>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</si>
  <si>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</si>
  <si>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</si>
  <si>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</si>
  <si>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</si>
  <si>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</si>
  <si>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</si>
  <si>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</si>
  <si>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</si>
  <si>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</si>
  <si>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</si>
  <si>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</si>
  <si>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</si>
  <si>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</si>
  <si>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</si>
  <si>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</si>
  <si>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</si>
  <si>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</si>
  <si>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</si>
  <si>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</si>
  <si>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</si>
  <si>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</si>
  <si>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</si>
  <si>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</si>
  <si>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</si>
  <si>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</si>
  <si>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</si>
  <si>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</si>
  <si>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</si>
  <si>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</si>
  <si>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</si>
  <si>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</si>
  <si>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</si>
  <si>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</si>
  <si>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</si>
  <si>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</si>
  <si>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</si>
  <si>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</si>
  <si>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</si>
  <si>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</si>
  <si>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</si>
  <si>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</si>
  <si>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</si>
  <si>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</si>
  <si>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</si>
  <si>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</si>
  <si>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</si>
  <si>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</si>
  <si>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</si>
  <si>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</si>
  <si>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</si>
  <si>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</si>
  <si>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</si>
  <si>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</si>
  <si>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</si>
  <si>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</si>
  <si>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</si>
  <si>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</si>
  <si>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</si>
  <si>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</si>
  <si>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</si>
  <si>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</si>
  <si>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</si>
  <si>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</si>
  <si>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</si>
  <si>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</si>
  <si>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</si>
  <si>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</si>
  <si>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</si>
  <si>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</si>
  <si>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</si>
  <si>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</si>
  <si>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</si>
  <si>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</si>
  <si>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</si>
  <si>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</si>
  <si>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</si>
  <si>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</si>
  <si>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</si>
  <si>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</si>
  <si>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</si>
  <si>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</si>
  <si>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</si>
  <si>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</si>
  <si>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</si>
  <si>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</si>
  <si>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</si>
  <si>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</si>
  <si>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</si>
  <si>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</si>
  <si>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</si>
  <si>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</si>
  <si>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</si>
  <si>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</si>
  <si>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</si>
  <si>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</si>
  <si>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</si>
  <si>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</si>
  <si>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</si>
  <si>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</si>
  <si>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</si>
  <si>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</si>
  <si>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</si>
  <si>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</si>
  <si>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</si>
  <si>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</si>
  <si>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</si>
  <si>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</si>
  <si>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</si>
  <si>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</si>
  <si>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</si>
  <si>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</si>
  <si>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</si>
  <si>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</si>
  <si>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</si>
  <si>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</si>
  <si>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</si>
  <si>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</si>
  <si>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</si>
  <si>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</si>
  <si>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</si>
  <si>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</si>
  <si>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</si>
  <si>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</si>
  <si>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</si>
  <si>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</si>
  <si>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</si>
  <si>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</si>
  <si>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</si>
  <si>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</si>
  <si>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</si>
  <si>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</si>
  <si>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</si>
  <si>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</si>
  <si>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</si>
  <si>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</si>
  <si>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</si>
  <si>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</si>
  <si>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</si>
  <si>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</si>
  <si>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</si>
  <si>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</si>
  <si>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</si>
  <si>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</si>
  <si>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</si>
  <si>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</si>
  <si>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</si>
  <si>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</si>
  <si>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</si>
  <si>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</si>
  <si>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</si>
  <si>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</si>
  <si>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</si>
  <si>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</si>
  <si>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</si>
  <si>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</si>
  <si>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</si>
  <si>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</si>
  <si>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</si>
  <si>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</si>
  <si>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</si>
  <si>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</si>
  <si>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</si>
  <si>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</si>
  <si>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</si>
  <si>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</si>
  <si>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</si>
  <si>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</si>
  <si>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</si>
  <si>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</si>
  <si>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</si>
  <si>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</si>
  <si>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</si>
  <si>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</si>
  <si>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</si>
  <si>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</si>
  <si>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</si>
  <si>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</si>
  <si>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</si>
  <si>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</si>
  <si>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</si>
  <si>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</si>
  <si>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</si>
  <si>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</si>
  <si>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</si>
  <si>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</si>
  <si>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</si>
  <si>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</si>
  <si>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</si>
  <si>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</si>
  <si>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</si>
  <si>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</si>
  <si>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</si>
  <si>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</si>
  <si>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</si>
  <si>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</si>
  <si>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</si>
  <si>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</si>
  <si>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</si>
  <si>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</si>
  <si>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</si>
  <si>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</si>
  <si>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</si>
  <si>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</si>
  <si>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</si>
  <si>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</si>
  <si>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</si>
  <si>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</si>
  <si>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</si>
  <si>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</si>
  <si>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</si>
  <si>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</si>
  <si>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</si>
  <si>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</si>
  <si>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</si>
  <si>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</si>
  <si>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</si>
  <si>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</si>
  <si>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</si>
  <si>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</si>
  <si>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</si>
  <si>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</si>
  <si>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</si>
  <si>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</si>
  <si>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</si>
  <si>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</si>
  <si>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</si>
  <si>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</si>
  <si>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</si>
  <si>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</si>
  <si>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</si>
  <si>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</si>
  <si>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</si>
  <si>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</si>
  <si>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</si>
  <si>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</si>
  <si>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</si>
  <si>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</si>
  <si>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</si>
  <si>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</si>
  <si>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</si>
  <si>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</si>
  <si>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</si>
  <si>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</si>
  <si>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</si>
  <si>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</si>
  <si>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</si>
  <si>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</si>
  <si>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</si>
  <si>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</si>
  <si>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</si>
  <si>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</si>
  <si>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</si>
  <si>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</si>
  <si>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</si>
  <si>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</si>
  <si>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</si>
  <si>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</si>
  <si>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</si>
  <si>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</si>
  <si>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</si>
  <si>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</si>
  <si>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</si>
  <si>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</si>
  <si>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</si>
  <si>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</si>
  <si>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</si>
  <si>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</si>
  <si>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</si>
  <si>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</si>
  <si>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</si>
  <si>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</si>
  <si>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</si>
  <si>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</si>
  <si>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</si>
  <si>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</si>
  <si>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</si>
  <si>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</si>
  <si>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</si>
  <si>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</si>
  <si>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</si>
  <si>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</si>
  <si>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</si>
  <si>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</si>
  <si>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</si>
  <si>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</si>
  <si>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</si>
  <si>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</si>
  <si>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</si>
  <si>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</si>
  <si>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</si>
  <si>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</si>
  <si>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</si>
  <si>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</si>
  <si>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</si>
  <si>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</si>
  <si>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</si>
  <si>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</si>
  <si>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</si>
  <si>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</si>
  <si>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</si>
  <si>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</si>
  <si>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</si>
  <si>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</si>
  <si>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</si>
  <si>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</si>
  <si>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</si>
  <si>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</si>
  <si>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</si>
  <si>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</si>
  <si>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</si>
  <si>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</si>
  <si>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</si>
  <si>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</si>
  <si>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</si>
  <si>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</si>
  <si>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</si>
  <si>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</si>
  <si>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</si>
  <si>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</si>
  <si>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</si>
  <si>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</si>
  <si>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</si>
  <si>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</si>
  <si>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</si>
  <si>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</si>
  <si>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</si>
  <si>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</si>
  <si>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</si>
  <si>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</si>
  <si>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</si>
  <si>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</si>
  <si>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</si>
  <si>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</si>
  <si>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</si>
  <si>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</si>
  <si>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</si>
  <si>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</si>
  <si>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</si>
  <si>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</si>
  <si>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</si>
  <si>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</si>
  <si>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</si>
  <si>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</si>
  <si>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</si>
  <si>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</si>
  <si>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</si>
  <si>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</si>
  <si>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</si>
  <si>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</si>
  <si>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</si>
  <si>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</si>
  <si>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</si>
  <si>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</si>
  <si>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2012. évi</t>
  </si>
  <si>
    <t>Adósság állomány alakulása lejárat, eszközök, bel- és külföldi hitelezők szerinti bontásban 
2012. december 31-én</t>
  </si>
  <si>
    <t>Óvodai , iskola műk.támogatás</t>
  </si>
  <si>
    <t>Egyéb önkormányzati eseti pénzbeli ellátások</t>
  </si>
  <si>
    <t>Sporttev.támogatása</t>
  </si>
  <si>
    <t>Beruházás  megnevezése</t>
  </si>
  <si>
    <t>Földterület vásárlás</t>
  </si>
  <si>
    <t>Növénytermesztés, állattenyésztés</t>
  </si>
  <si>
    <t>Szociális étkezés</t>
  </si>
  <si>
    <t>2012.
évi
teljesítés</t>
  </si>
  <si>
    <t>2015.</t>
  </si>
  <si>
    <t>2015. 
után</t>
  </si>
  <si>
    <t>Hitel, kölcsön állomány  2012. dec. 31-én</t>
  </si>
  <si>
    <t>2014. után</t>
  </si>
  <si>
    <t>Non-profit szervezet támogatása</t>
  </si>
  <si>
    <t>működési támogatás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</si>
  <si>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</si>
  <si>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</si>
  <si>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</si>
  <si>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</si>
  <si>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Márokföld Község Önkormányzata</t>
  </si>
  <si>
    <t>16.sz. melléklet</t>
  </si>
  <si>
    <t>Márokföld Község ÖNKORMÁNYZATA</t>
  </si>
  <si>
    <t>Márokföld Község ÖNKORMÁNYZATA
EGYSZERŰSÍTETT MÉRLEG</t>
  </si>
  <si>
    <t xml:space="preserve">         2012. ÉV</t>
  </si>
  <si>
    <t>2012. ÉV</t>
  </si>
  <si>
    <t>Költségvetési létszámkeret</t>
  </si>
  <si>
    <t xml:space="preserve">Márokföld Községi Önkormányzat </t>
  </si>
  <si>
    <t>II.</t>
  </si>
  <si>
    <t>1. Önkormányzatok költségvetési támogatása</t>
  </si>
  <si>
    <t xml:space="preserve">Pénzügyi befektetések bevételei </t>
  </si>
  <si>
    <t xml:space="preserve">V. </t>
  </si>
  <si>
    <t xml:space="preserve">VI. </t>
  </si>
  <si>
    <t xml:space="preserve">VII. </t>
  </si>
  <si>
    <t>IV.</t>
  </si>
  <si>
    <t>Beruházási kiadások</t>
  </si>
  <si>
    <t>Felújítási kiadások</t>
  </si>
  <si>
    <t>VIII.</t>
  </si>
  <si>
    <t>IX.</t>
  </si>
  <si>
    <t>Általános tartalék</t>
  </si>
  <si>
    <t>2013. évi tény</t>
  </si>
  <si>
    <t>Sor- szám</t>
  </si>
  <si>
    <t>2013. 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</si>
  <si>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</si>
  <si>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</si>
  <si>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</si>
  <si>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</si>
  <si>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</si>
  <si>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</si>
  <si>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</si>
  <si>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</si>
  <si>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</si>
  <si>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</si>
  <si>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</si>
  <si>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</si>
  <si>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</si>
  <si>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</si>
  <si>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</si>
  <si>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</si>
  <si>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</si>
  <si>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</si>
  <si>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</si>
  <si>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</si>
  <si>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</si>
  <si>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</si>
  <si>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</si>
  <si>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</si>
  <si>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</si>
  <si>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</si>
  <si>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</si>
  <si>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</si>
  <si>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</si>
  <si>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</si>
  <si>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</si>
  <si>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</si>
  <si>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</si>
  <si>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</si>
  <si>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</si>
  <si>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</si>
  <si>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</si>
  <si>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</si>
  <si>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</si>
  <si>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 xml:space="preserve">Dologi kiadások </t>
  </si>
  <si>
    <t>Egyéb működési célú kiadások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</si>
  <si>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</si>
  <si>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</si>
  <si>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</si>
  <si>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</si>
  <si>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</si>
  <si>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</si>
  <si>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Pénzforgalom nélküli kiadások (tartalékok)</t>
  </si>
  <si>
    <t>1. számú melléklet</t>
  </si>
  <si>
    <t>2013. évi költségvetés</t>
  </si>
  <si>
    <t xml:space="preserve">   Bevételei forrásonként és kiadásai kiemelt előirányzatonként</t>
  </si>
  <si>
    <t>ezer Ft-ban</t>
  </si>
  <si>
    <t>2013. évi eredeti előirányzat</t>
  </si>
  <si>
    <t>%</t>
  </si>
  <si>
    <t>Közhatalmi bevételek összesen</t>
  </si>
  <si>
    <t xml:space="preserve">Közhatalmi bevételek </t>
  </si>
  <si>
    <t xml:space="preserve">Intézményi működési bevételek </t>
  </si>
  <si>
    <t>1.1.</t>
  </si>
  <si>
    <t xml:space="preserve">Egyéb saját működési bevételek </t>
  </si>
  <si>
    <t>1.2.</t>
  </si>
  <si>
    <t xml:space="preserve">Egyéb sajátos bevétel </t>
  </si>
  <si>
    <t>1.4.</t>
  </si>
  <si>
    <t xml:space="preserve">Kamatbevételek </t>
  </si>
  <si>
    <t>Önkormányzatok sajátos működési bevételei</t>
  </si>
  <si>
    <t>2.1.</t>
  </si>
  <si>
    <t xml:space="preserve">Igazgatási, szolgáltatási díj </t>
  </si>
  <si>
    <t>2.2.</t>
  </si>
  <si>
    <t xml:space="preserve">Helyi adók </t>
  </si>
  <si>
    <t>2.2.1.</t>
  </si>
  <si>
    <t xml:space="preserve">Idegenforgalmi adó </t>
  </si>
  <si>
    <t>2.2.1.1.</t>
  </si>
  <si>
    <t xml:space="preserve"> - ebből felhalmozási célú</t>
  </si>
  <si>
    <t>2.2.2.</t>
  </si>
  <si>
    <t xml:space="preserve">Iparűzési adó </t>
  </si>
  <si>
    <t>2.3.</t>
  </si>
  <si>
    <t xml:space="preserve">Átengedett központi adók </t>
  </si>
  <si>
    <t>2.3.4.</t>
  </si>
  <si>
    <t xml:space="preserve">Gépjárműadó </t>
  </si>
  <si>
    <t>2.3.5.</t>
  </si>
  <si>
    <t xml:space="preserve">Termőföld bérbeadás </t>
  </si>
  <si>
    <t>2.4.</t>
  </si>
  <si>
    <t xml:space="preserve">Bírságok, pótlékok és egyéb sajátos bevételek </t>
  </si>
  <si>
    <t xml:space="preserve">Támogatások összesen </t>
  </si>
  <si>
    <t>Önkormányzatok költségvetési támogatása</t>
  </si>
  <si>
    <t xml:space="preserve">Működési költségvetési támogatás </t>
  </si>
  <si>
    <t xml:space="preserve">Központosított előirányzatok </t>
  </si>
  <si>
    <t>1.3.</t>
  </si>
  <si>
    <t xml:space="preserve">Kiegészítő támogatás a helyi önkormányzat bérkiad. </t>
  </si>
  <si>
    <t>Helyi önkormányzatok színházi támogatása</t>
  </si>
  <si>
    <t>1.5.</t>
  </si>
  <si>
    <t xml:space="preserve">Egyes jövedelempótló támogatások </t>
  </si>
  <si>
    <t>1.6.</t>
  </si>
  <si>
    <t xml:space="preserve">Fejlesztési célú támogatások </t>
  </si>
  <si>
    <t>1.7.</t>
  </si>
  <si>
    <t>ÖNHIKI</t>
  </si>
  <si>
    <t>1.8.</t>
  </si>
  <si>
    <t xml:space="preserve">Működésképtelen önkormányzatok támogatása </t>
  </si>
  <si>
    <t>1.9.</t>
  </si>
  <si>
    <t xml:space="preserve">Egyéb központi támogatás 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</si>
  <si>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</si>
  <si>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</si>
  <si>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</si>
  <si>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Támogatásértékű bevételek működési és felhalmozási </t>
  </si>
  <si>
    <t xml:space="preserve">célú pénzeszköz átvétel ÁHT-n kívülről </t>
  </si>
  <si>
    <t>Támogatásértékű bevételek</t>
  </si>
  <si>
    <t xml:space="preserve">Támogatásértékű működési bevétel </t>
  </si>
  <si>
    <t xml:space="preserve">Támogatásértékű felhalmozási bevétel </t>
  </si>
  <si>
    <t>ÁHT-n kívüli pénzeszközátvételek</t>
  </si>
  <si>
    <t xml:space="preserve">Működési célú pénzeszköz átvétel ÁHT-n kívülről </t>
  </si>
  <si>
    <t xml:space="preserve">Felhalmozási célú pénzeszköz átvétel ÁHT-n kívülről </t>
  </si>
  <si>
    <t>Költségvetési visszatérülések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</si>
  <si>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</si>
  <si>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</si>
  <si>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</si>
  <si>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</si>
  <si>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</si>
  <si>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</si>
  <si>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</si>
  <si>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</si>
  <si>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</si>
  <si>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>Rövid lejáratú hitel (beruházás megelőlegezési)</t>
  </si>
  <si>
    <t xml:space="preserve">Felhalmozási célú hitel, kötvénykibocsátás </t>
  </si>
  <si>
    <t>Kiegyenlitő, fűggő, átfutó bevételek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</si>
  <si>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</si>
  <si>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</si>
  <si>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</si>
  <si>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</si>
  <si>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</si>
  <si>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</si>
  <si>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</si>
  <si>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</si>
  <si>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</si>
  <si>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</si>
  <si>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</si>
  <si>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</si>
  <si>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Céltartalék </t>
  </si>
  <si>
    <t xml:space="preserve">KÖLTSÉGVETÉSI KIADÁSOK </t>
  </si>
  <si>
    <t>Hitel törlesztés</t>
  </si>
  <si>
    <t xml:space="preserve">X. </t>
  </si>
  <si>
    <t>Hitel kamata</t>
  </si>
  <si>
    <t xml:space="preserve">HITEL MŰVELETEK KIADÁSAI </t>
  </si>
  <si>
    <t>Kiegyenlitő, fűggő, átfutó kiadások</t>
  </si>
  <si>
    <t>KIADÁSOK ÖSSZESEN</t>
  </si>
  <si>
    <t>2013.évi módosított előirányzat</t>
  </si>
  <si>
    <t>2013. évi módosított előirányzat</t>
  </si>
  <si>
    <t>Munkaadókat terhelő járulékok és szociális hozzájárulási adó</t>
  </si>
  <si>
    <t xml:space="preserve">MŰKÖDÉSI KÖLTSÉGVETÉS ÖSSZESEN: </t>
  </si>
  <si>
    <t xml:space="preserve">FELHALMOZÁSI KÖLTSÉGVETÉS ÖSSZESEN: </t>
  </si>
  <si>
    <t>Kölcsönök nyújtása</t>
  </si>
  <si>
    <t xml:space="preserve">HITELEK ÉS KÖLCSÖNÖK KIADÁSA ÖSSZESEN: </t>
  </si>
  <si>
    <t>Függő, átfutó, kiegyenlítő bevétel</t>
  </si>
  <si>
    <t xml:space="preserve">KIADÁSOK MINDÖSSZESEN: </t>
  </si>
  <si>
    <t xml:space="preserve">2013. évi tény </t>
  </si>
  <si>
    <t xml:space="preserve"> 2013.évi mód.eir.</t>
  </si>
  <si>
    <t>Felhalmozási célú áfa visszatérülése</t>
  </si>
  <si>
    <t>Felhasználás
2012. dec.31-ig</t>
  </si>
  <si>
    <t>2013. évi módosított ei.</t>
  </si>
  <si>
    <t xml:space="preserve">
2013. évi 
teljesítés
</t>
  </si>
  <si>
    <t>Összes teljesítés 2013. dec. 31-ig</t>
  </si>
  <si>
    <t xml:space="preserve">Összes teljesítés 2013. dec. 31-ig
</t>
  </si>
  <si>
    <t>Turizmusfejlesztési támogatások és tevékenységek</t>
  </si>
  <si>
    <t>Zöldterület kezelés</t>
  </si>
  <si>
    <t>Mindenféle m.n.s. szabadidős tevékenység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</si>
  <si>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</si>
  <si>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</si>
  <si>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Jurta táborhoz vizesblokk épület felújítása</t>
  </si>
  <si>
    <t>Jurta tábor kialakítása</t>
  </si>
  <si>
    <t>Kalandpark beruházási munkái (bővítés)</t>
  </si>
  <si>
    <t>Faragott köztéri jelzőtáblák</t>
  </si>
  <si>
    <t>Fűnyíró traktor vásárlás</t>
  </si>
  <si>
    <t>Közösségi tér kialakítása</t>
  </si>
  <si>
    <t>Művelődési és sportfeladatok</t>
  </si>
  <si>
    <t>Közutak, hidak</t>
  </si>
  <si>
    <t>Háziorvosi-fogorvosi ügyeleti ellátás</t>
  </si>
  <si>
    <t>Egyéb adósság (helyi adó túlfiz.miatti köt.)</t>
  </si>
  <si>
    <t>2013. év</t>
  </si>
  <si>
    <t>felhalmozási maradvány</t>
  </si>
  <si>
    <t>2013. ÉV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</si>
</sst>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86">
    <font>
      <sz val="10"/>
      <name val="Times New Roman CE"/>
      <family val="0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i/>
      <sz val="9"/>
      <name val="Arial CE"/>
      <family val="2"/>
    </font>
    <font>
      <sz val="10"/>
      <name val="Times New Roman"/>
      <family val="1"/>
    </font>
    <font>
      <i/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7" borderId="0" applyNumberFormat="0" applyBorder="0" applyAlignment="0" applyProtection="0"/>
    <xf numFmtId="0" fontId="41" fillId="9" borderId="0" applyNumberFormat="0" applyBorder="0" applyAlignment="0" applyProtection="0"/>
    <xf numFmtId="0" fontId="69" fillId="38" borderId="1" applyNumberFormat="0" applyAlignment="0" applyProtection="0"/>
    <xf numFmtId="0" fontId="42" fillId="39" borderId="2" applyNumberFormat="0" applyAlignment="0" applyProtection="0"/>
    <xf numFmtId="0" fontId="43" fillId="4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7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49" fillId="13" borderId="2" applyNumberFormat="0" applyAlignment="0" applyProtection="0"/>
    <xf numFmtId="0" fontId="0" fillId="42" borderId="12" applyNumberFormat="0" applyFont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13" applyNumberFormat="0" applyAlignment="0" applyProtection="0"/>
    <xf numFmtId="0" fontId="80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6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2" borderId="15" applyNumberFormat="0" applyFont="0" applyAlignment="0" applyProtection="0"/>
    <xf numFmtId="0" fontId="53" fillId="39" borderId="16" applyNumberFormat="0" applyAlignment="0" applyProtection="0"/>
    <xf numFmtId="0" fontId="8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53" borderId="0" applyNumberFormat="0" applyBorder="0" applyAlignment="0" applyProtection="0"/>
    <xf numFmtId="0" fontId="84" fillId="54" borderId="0" applyNumberFormat="0" applyBorder="0" applyAlignment="0" applyProtection="0"/>
    <xf numFmtId="0" fontId="85" fillId="50" borderId="1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0" fontId="13" fillId="0" borderId="22" xfId="0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21" fillId="0" borderId="0" xfId="98" applyFont="1" applyFill="1">
      <alignment/>
      <protection/>
    </xf>
    <xf numFmtId="0" fontId="23" fillId="0" borderId="0" xfId="98" applyFont="1" applyFill="1" applyAlignment="1">
      <alignment vertical="center"/>
      <protection/>
    </xf>
    <xf numFmtId="0" fontId="2" fillId="0" borderId="25" xfId="98" applyFont="1" applyFill="1" applyBorder="1" applyAlignment="1">
      <alignment horizontal="center" vertical="center"/>
      <protection/>
    </xf>
    <xf numFmtId="0" fontId="22" fillId="0" borderId="0" xfId="98" applyFont="1" applyFill="1" applyAlignment="1">
      <alignment vertical="center"/>
      <protection/>
    </xf>
    <xf numFmtId="0" fontId="25" fillId="0" borderId="0" xfId="98" applyFont="1" applyFill="1" applyAlignment="1">
      <alignment vertical="center"/>
      <protection/>
    </xf>
    <xf numFmtId="184" fontId="13" fillId="0" borderId="22" xfId="98" applyNumberFormat="1" applyFont="1" applyFill="1" applyBorder="1" applyAlignment="1">
      <alignment horizontal="center" vertical="center" wrapText="1"/>
      <protection/>
    </xf>
    <xf numFmtId="184" fontId="6" fillId="0" borderId="22" xfId="98" applyNumberFormat="1" applyFont="1" applyFill="1" applyBorder="1" applyAlignment="1">
      <alignment horizontal="center" vertical="center" wrapText="1"/>
      <protection/>
    </xf>
    <xf numFmtId="184" fontId="13" fillId="0" borderId="26" xfId="98" applyNumberFormat="1" applyFont="1" applyFill="1" applyBorder="1" applyAlignment="1">
      <alignment horizontal="center" vertical="center" wrapText="1"/>
      <protection/>
    </xf>
    <xf numFmtId="0" fontId="22" fillId="0" borderId="0" xfId="98" applyFont="1" applyFill="1" applyAlignment="1">
      <alignment vertical="center"/>
      <protection/>
    </xf>
    <xf numFmtId="0" fontId="25" fillId="0" borderId="0" xfId="98" applyFont="1" applyFill="1" applyAlignment="1">
      <alignment vertical="center"/>
      <protection/>
    </xf>
    <xf numFmtId="0" fontId="0" fillId="0" borderId="0" xfId="98" applyFont="1" applyFill="1">
      <alignment/>
      <protection/>
    </xf>
    <xf numFmtId="37" fontId="13" fillId="0" borderId="27" xfId="98" applyNumberFormat="1" applyFont="1" applyFill="1" applyBorder="1" applyAlignment="1">
      <alignment horizontal="left" vertical="center" indent="1"/>
      <protection/>
    </xf>
    <xf numFmtId="0" fontId="13" fillId="0" borderId="22" xfId="98" applyFont="1" applyFill="1" applyBorder="1" applyAlignment="1">
      <alignment horizontal="left" vertical="center" indent="1"/>
      <protection/>
    </xf>
    <xf numFmtId="37" fontId="15" fillId="0" borderId="28" xfId="98" applyNumberFormat="1" applyFont="1" applyFill="1" applyBorder="1" applyAlignment="1">
      <alignment horizontal="left" indent="1"/>
      <protection/>
    </xf>
    <xf numFmtId="0" fontId="15" fillId="0" borderId="25" xfId="98" applyFont="1" applyFill="1" applyBorder="1" applyAlignment="1">
      <alignment horizontal="left" indent="3"/>
      <protection/>
    </xf>
    <xf numFmtId="37" fontId="15" fillId="0" borderId="29" xfId="98" applyNumberFormat="1" applyFont="1" applyFill="1" applyBorder="1" applyAlignment="1">
      <alignment horizontal="left" indent="1"/>
      <protection/>
    </xf>
    <xf numFmtId="0" fontId="15" fillId="0" borderId="30" xfId="98" applyFont="1" applyFill="1" applyBorder="1" applyAlignment="1">
      <alignment horizontal="left" indent="3"/>
      <protection/>
    </xf>
    <xf numFmtId="37" fontId="15" fillId="0" borderId="29" xfId="98" applyNumberFormat="1" applyFont="1" applyFill="1" applyBorder="1" applyAlignment="1">
      <alignment horizontal="left" wrapText="1" indent="1"/>
      <protection/>
    </xf>
    <xf numFmtId="0" fontId="13" fillId="0" borderId="27" xfId="98" applyFont="1" applyFill="1" applyBorder="1" applyAlignment="1">
      <alignment horizontal="left" vertical="center" indent="1"/>
      <protection/>
    </xf>
    <xf numFmtId="0" fontId="13" fillId="0" borderId="22" xfId="98" applyFont="1" applyFill="1" applyBorder="1" applyAlignment="1" quotePrefix="1">
      <alignment horizontal="left" vertical="center" indent="1"/>
      <protection/>
    </xf>
    <xf numFmtId="0" fontId="15" fillId="0" borderId="29" xfId="98" applyFont="1" applyFill="1" applyBorder="1" applyAlignment="1">
      <alignment horizontal="left" indent="1"/>
      <protection/>
    </xf>
    <xf numFmtId="0" fontId="15" fillId="0" borderId="31" xfId="98" applyFont="1" applyFill="1" applyBorder="1" applyAlignment="1">
      <alignment horizontal="left" indent="1"/>
      <protection/>
    </xf>
    <xf numFmtId="0" fontId="15" fillId="0" borderId="32" xfId="98" applyFont="1" applyFill="1" applyBorder="1" applyAlignment="1">
      <alignment horizontal="left" indent="3"/>
      <protection/>
    </xf>
    <xf numFmtId="0" fontId="13" fillId="0" borderId="33" xfId="98" applyFont="1" applyFill="1" applyBorder="1" applyAlignment="1">
      <alignment horizontal="left" vertical="center" indent="1"/>
      <protection/>
    </xf>
    <xf numFmtId="0" fontId="18" fillId="0" borderId="34" xfId="98" applyNumberFormat="1" applyFont="1" applyFill="1" applyBorder="1" applyAlignment="1" applyProtection="1">
      <alignment horizontal="center" vertical="center"/>
      <protection/>
    </xf>
    <xf numFmtId="0" fontId="18" fillId="0" borderId="35" xfId="98" applyNumberFormat="1" applyFont="1" applyFill="1" applyBorder="1" applyAlignment="1" applyProtection="1">
      <alignment horizontal="center" vertical="center"/>
      <protection/>
    </xf>
    <xf numFmtId="0" fontId="18" fillId="0" borderId="36" xfId="98" applyNumberFormat="1" applyFont="1" applyFill="1" applyBorder="1" applyAlignment="1" applyProtection="1">
      <alignment horizontal="center" vertical="center"/>
      <protection/>
    </xf>
    <xf numFmtId="172" fontId="15" fillId="0" borderId="37" xfId="98" applyNumberFormat="1" applyFont="1" applyFill="1" applyBorder="1" applyAlignment="1">
      <alignment horizontal="center" vertical="center"/>
      <protection/>
    </xf>
    <xf numFmtId="0" fontId="15" fillId="0" borderId="38" xfId="98" applyFont="1" applyFill="1" applyBorder="1" applyAlignment="1">
      <alignment horizontal="left" vertical="center" wrapText="1"/>
      <protection/>
    </xf>
    <xf numFmtId="184" fontId="15" fillId="0" borderId="38" xfId="98" applyNumberFormat="1" applyFont="1" applyFill="1" applyBorder="1" applyAlignment="1" applyProtection="1">
      <alignment horizontal="right" vertical="center"/>
      <protection locked="0"/>
    </xf>
    <xf numFmtId="184" fontId="15" fillId="0" borderId="21" xfId="98" applyNumberFormat="1" applyFont="1" applyFill="1" applyBorder="1" applyAlignment="1" applyProtection="1">
      <alignment horizontal="right" vertical="center"/>
      <protection locked="0"/>
    </xf>
    <xf numFmtId="172" fontId="15" fillId="0" borderId="39" xfId="98" applyNumberFormat="1" applyFont="1" applyFill="1" applyBorder="1" applyAlignment="1">
      <alignment horizontal="center" vertical="center"/>
      <protection/>
    </xf>
    <xf numFmtId="0" fontId="15" fillId="0" borderId="30" xfId="98" applyFont="1" applyFill="1" applyBorder="1" applyAlignment="1">
      <alignment horizontal="left" vertical="center" wrapText="1"/>
      <protection/>
    </xf>
    <xf numFmtId="184" fontId="15" fillId="0" borderId="30" xfId="98" applyNumberFormat="1" applyFont="1" applyFill="1" applyBorder="1" applyAlignment="1" applyProtection="1">
      <alignment horizontal="right" vertical="center"/>
      <protection locked="0"/>
    </xf>
    <xf numFmtId="184" fontId="15" fillId="0" borderId="19" xfId="98" applyNumberFormat="1" applyFont="1" applyFill="1" applyBorder="1" applyAlignment="1" applyProtection="1">
      <alignment horizontal="right" vertical="center"/>
      <protection locked="0"/>
    </xf>
    <xf numFmtId="172" fontId="15" fillId="0" borderId="40" xfId="98" applyNumberFormat="1" applyFont="1" applyFill="1" applyBorder="1" applyAlignment="1">
      <alignment horizontal="center" vertical="center"/>
      <protection/>
    </xf>
    <xf numFmtId="0" fontId="15" fillId="0" borderId="41" xfId="98" applyFont="1" applyFill="1" applyBorder="1" applyAlignment="1">
      <alignment horizontal="left" vertical="center" wrapText="1"/>
      <protection/>
    </xf>
    <xf numFmtId="184" fontId="15" fillId="0" borderId="41" xfId="98" applyNumberFormat="1" applyFont="1" applyFill="1" applyBorder="1" applyAlignment="1" applyProtection="1">
      <alignment horizontal="right" vertical="center"/>
      <protection locked="0"/>
    </xf>
    <xf numFmtId="184" fontId="15" fillId="0" borderId="20" xfId="98" applyNumberFormat="1" applyFont="1" applyFill="1" applyBorder="1" applyAlignment="1" applyProtection="1">
      <alignment horizontal="right" vertical="center"/>
      <protection locked="0"/>
    </xf>
    <xf numFmtId="172" fontId="13" fillId="0" borderId="23" xfId="98" applyNumberFormat="1" applyFont="1" applyFill="1" applyBorder="1" applyAlignment="1">
      <alignment horizontal="center" vertical="center"/>
      <protection/>
    </xf>
    <xf numFmtId="0" fontId="13" fillId="0" borderId="22" xfId="98" applyFont="1" applyFill="1" applyBorder="1" applyAlignment="1">
      <alignment horizontal="left" vertical="center" wrapText="1"/>
      <protection/>
    </xf>
    <xf numFmtId="184" fontId="15" fillId="0" borderId="38" xfId="98" applyNumberFormat="1" applyFont="1" applyFill="1" applyBorder="1" applyAlignment="1" applyProtection="1">
      <alignment vertical="center"/>
      <protection locked="0"/>
    </xf>
    <xf numFmtId="184" fontId="15" fillId="0" borderId="21" xfId="98" applyNumberFormat="1" applyFont="1" applyFill="1" applyBorder="1" applyAlignment="1" applyProtection="1">
      <alignment vertical="center"/>
      <protection locked="0"/>
    </xf>
    <xf numFmtId="184" fontId="15" fillId="0" borderId="41" xfId="98" applyNumberFormat="1" applyFont="1" applyFill="1" applyBorder="1" applyAlignment="1" applyProtection="1">
      <alignment vertical="center"/>
      <protection locked="0"/>
    </xf>
    <xf numFmtId="184" fontId="15" fillId="0" borderId="20" xfId="98" applyNumberFormat="1" applyFont="1" applyFill="1" applyBorder="1" applyAlignment="1" applyProtection="1">
      <alignment vertical="center"/>
      <protection locked="0"/>
    </xf>
    <xf numFmtId="0" fontId="15" fillId="0" borderId="30" xfId="98" applyFont="1" applyFill="1" applyBorder="1" applyAlignment="1" quotePrefix="1">
      <alignment horizontal="left" vertical="center" wrapText="1"/>
      <protection/>
    </xf>
    <xf numFmtId="0" fontId="15" fillId="0" borderId="41" xfId="98" applyFont="1" applyFill="1" applyBorder="1" applyAlignment="1" quotePrefix="1">
      <alignment horizontal="left" vertical="center" wrapText="1"/>
      <protection/>
    </xf>
    <xf numFmtId="172" fontId="13" fillId="0" borderId="42" xfId="98" applyNumberFormat="1" applyFont="1" applyFill="1" applyBorder="1" applyAlignment="1">
      <alignment horizontal="center" vertical="center"/>
      <protection/>
    </xf>
    <xf numFmtId="0" fontId="13" fillId="0" borderId="43" xfId="98" applyFont="1" applyFill="1" applyBorder="1" applyAlignment="1">
      <alignment horizontal="left" vertical="center" wrapText="1"/>
      <protection/>
    </xf>
    <xf numFmtId="0" fontId="13" fillId="0" borderId="24" xfId="98" applyFont="1" applyFill="1" applyBorder="1" applyAlignment="1">
      <alignment horizontal="left" vertical="center" wrapText="1"/>
      <protection/>
    </xf>
    <xf numFmtId="0" fontId="26" fillId="0" borderId="0" xfId="98" applyFont="1" applyFill="1">
      <alignment/>
      <protection/>
    </xf>
    <xf numFmtId="0" fontId="13" fillId="0" borderId="22" xfId="98" applyFont="1" applyFill="1" applyBorder="1" applyAlignment="1" quotePrefix="1">
      <alignment horizontal="left" vertical="center" wrapText="1" inden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49" fontId="13" fillId="0" borderId="34" xfId="101" applyNumberFormat="1" applyFont="1" applyFill="1" applyBorder="1" applyAlignment="1" applyProtection="1">
      <alignment horizontal="center" vertical="center" wrapText="1"/>
      <protection/>
    </xf>
    <xf numFmtId="49" fontId="13" fillId="0" borderId="35" xfId="101" applyNumberFormat="1" applyFont="1" applyFill="1" applyBorder="1" applyAlignment="1" applyProtection="1">
      <alignment horizontal="center" vertical="center"/>
      <protection/>
    </xf>
    <xf numFmtId="49" fontId="13" fillId="0" borderId="36" xfId="101" applyNumberFormat="1" applyFont="1" applyFill="1" applyBorder="1" applyAlignment="1" applyProtection="1">
      <alignment horizontal="center" vertical="center"/>
      <protection/>
    </xf>
    <xf numFmtId="0" fontId="15" fillId="0" borderId="37" xfId="101" applyFont="1" applyFill="1" applyBorder="1" applyAlignment="1" applyProtection="1">
      <alignment horizontal="left" vertical="center" wrapText="1"/>
      <protection/>
    </xf>
    <xf numFmtId="172" fontId="15" fillId="0" borderId="38" xfId="101" applyNumberFormat="1" applyFont="1" applyFill="1" applyBorder="1" applyAlignment="1" applyProtection="1">
      <alignment horizontal="center" vertical="center"/>
      <protection/>
    </xf>
    <xf numFmtId="183" fontId="15" fillId="0" borderId="21" xfId="101" applyNumberFormat="1" applyFont="1" applyFill="1" applyBorder="1" applyAlignment="1" applyProtection="1">
      <alignment vertical="center"/>
      <protection locked="0"/>
    </xf>
    <xf numFmtId="0" fontId="15" fillId="0" borderId="39" xfId="101" applyFont="1" applyFill="1" applyBorder="1" applyAlignment="1" applyProtection="1">
      <alignment horizontal="left" vertical="center" wrapText="1"/>
      <protection/>
    </xf>
    <xf numFmtId="172" fontId="15" fillId="0" borderId="30" xfId="101" applyNumberFormat="1" applyFont="1" applyFill="1" applyBorder="1" applyAlignment="1" applyProtection="1">
      <alignment horizontal="center" vertical="center"/>
      <protection/>
    </xf>
    <xf numFmtId="183" fontId="15" fillId="0" borderId="19" xfId="101" applyNumberFormat="1" applyFont="1" applyFill="1" applyBorder="1" applyAlignment="1" applyProtection="1">
      <alignment vertical="center"/>
      <protection locked="0"/>
    </xf>
    <xf numFmtId="0" fontId="15" fillId="0" borderId="39" xfId="101" applyFont="1" applyFill="1" applyBorder="1" applyAlignment="1" applyProtection="1">
      <alignment horizontal="left" vertical="center" wrapText="1" indent="2"/>
      <protection/>
    </xf>
    <xf numFmtId="0" fontId="15" fillId="0" borderId="39" xfId="101" applyFont="1" applyFill="1" applyBorder="1" applyAlignment="1" applyProtection="1">
      <alignment horizontal="left" vertical="center" indent="2"/>
      <protection locked="0"/>
    </xf>
    <xf numFmtId="0" fontId="17" fillId="0" borderId="39" xfId="101" applyFont="1" applyFill="1" applyBorder="1" applyAlignment="1" applyProtection="1">
      <alignment horizontal="left" vertical="center" wrapText="1"/>
      <protection/>
    </xf>
    <xf numFmtId="183" fontId="16" fillId="0" borderId="19" xfId="101" applyNumberFormat="1" applyFont="1" applyFill="1" applyBorder="1" applyAlignment="1" applyProtection="1">
      <alignment vertical="center"/>
      <protection locked="0"/>
    </xf>
    <xf numFmtId="0" fontId="13" fillId="0" borderId="45" xfId="0" applyFont="1" applyFill="1" applyBorder="1" applyAlignment="1">
      <alignment horizontal="right" vertical="center" wrapText="1" indent="1"/>
    </xf>
    <xf numFmtId="49" fontId="13" fillId="0" borderId="46" xfId="0" applyNumberFormat="1" applyFont="1" applyFill="1" applyBorder="1" applyAlignment="1" applyProtection="1">
      <alignment vertical="center"/>
      <protection locked="0"/>
    </xf>
    <xf numFmtId="3" fontId="15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7" xfId="0" applyNumberFormat="1" applyFont="1" applyFill="1" applyBorder="1" applyAlignment="1" applyProtection="1">
      <alignment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6" xfId="0" applyNumberFormat="1" applyFont="1" applyFill="1" applyBorder="1" applyAlignment="1" applyProtection="1">
      <alignment horizontal="right" vertical="center"/>
      <protection locked="0"/>
    </xf>
    <xf numFmtId="49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2" xfId="98" applyFont="1" applyFill="1" applyBorder="1" applyAlignment="1">
      <alignment horizontal="left" vertical="center" indent="1"/>
      <protection/>
    </xf>
    <xf numFmtId="0" fontId="6" fillId="0" borderId="22" xfId="98" applyFont="1" applyFill="1" applyBorder="1" applyAlignment="1">
      <alignment horizontal="left" vertical="center" indent="1"/>
      <protection/>
    </xf>
    <xf numFmtId="3" fontId="16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>
      <alignment vertical="center" wrapText="1"/>
    </xf>
    <xf numFmtId="164" fontId="13" fillId="0" borderId="44" xfId="0" applyNumberFormat="1" applyFont="1" applyFill="1" applyBorder="1" applyAlignment="1">
      <alignment vertical="center" wrapText="1"/>
    </xf>
    <xf numFmtId="164" fontId="13" fillId="0" borderId="22" xfId="0" applyNumberFormat="1" applyFont="1" applyFill="1" applyBorder="1" applyAlignment="1">
      <alignment vertical="center" wrapText="1"/>
    </xf>
    <xf numFmtId="164" fontId="13" fillId="0" borderId="44" xfId="0" applyNumberFormat="1" applyFont="1" applyFill="1" applyBorder="1" applyAlignment="1">
      <alignment vertical="center" wrapText="1"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Continuous" vertical="center"/>
    </xf>
    <xf numFmtId="164" fontId="6" fillId="0" borderId="59" xfId="0" applyNumberFormat="1" applyFont="1" applyFill="1" applyBorder="1" applyAlignment="1">
      <alignment horizontal="centerContinuous" vertical="center"/>
    </xf>
    <xf numFmtId="164" fontId="6" fillId="0" borderId="60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Fill="1" applyAlignment="1">
      <alignment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13" fillId="0" borderId="62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57" xfId="0" applyNumberFormat="1" applyFont="1" applyFill="1" applyBorder="1" applyAlignment="1">
      <alignment horizontal="center" vertical="center" wrapText="1"/>
    </xf>
    <xf numFmtId="164" fontId="13" fillId="0" borderId="6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64" xfId="0" applyNumberFormat="1" applyFont="1" applyFill="1" applyBorder="1" applyAlignment="1">
      <alignment horizontal="right" vertical="center" wrapText="1" indent="1"/>
    </xf>
    <xf numFmtId="164" fontId="13" fillId="0" borderId="39" xfId="0" applyNumberFormat="1" applyFont="1" applyFill="1" applyBorder="1" applyAlignment="1">
      <alignment horizontal="right" vertical="center" wrapText="1" indent="1"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8" xfId="0" applyNumberFormat="1" applyFont="1" applyFill="1" applyBorder="1" applyAlignment="1">
      <alignment vertical="center" wrapText="1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5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164" fontId="15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>
      <alignment horizontal="right" vertical="center" wrapText="1" indent="1"/>
    </xf>
    <xf numFmtId="164" fontId="13" fillId="0" borderId="22" xfId="0" applyNumberFormat="1" applyFont="1" applyFill="1" applyBorder="1" applyAlignment="1">
      <alignment horizontal="left" vertical="center" wrapText="1" inden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67" xfId="0" applyNumberFormat="1" applyFont="1" applyFill="1" applyBorder="1" applyAlignment="1">
      <alignment horizontal="left" vertical="center" wrapText="1" indent="1"/>
    </xf>
    <xf numFmtId="164" fontId="13" fillId="0" borderId="23" xfId="0" applyNumberFormat="1" applyFont="1" applyFill="1" applyBorder="1" applyAlignment="1">
      <alignment vertical="center" wrapText="1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/>
      <protection locked="0"/>
    </xf>
    <xf numFmtId="164" fontId="15" fillId="0" borderId="53" xfId="0" applyNumberFormat="1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vertical="center" wrapText="1"/>
      <protection/>
    </xf>
    <xf numFmtId="0" fontId="15" fillId="0" borderId="41" xfId="0" applyFont="1" applyFill="1" applyBorder="1" applyAlignment="1" applyProtection="1">
      <alignment vertical="center" wrapText="1"/>
      <protection locked="0"/>
    </xf>
    <xf numFmtId="164" fontId="15" fillId="0" borderId="41" xfId="0" applyNumberFormat="1" applyFont="1" applyFill="1" applyBorder="1" applyAlignment="1" applyProtection="1">
      <alignment vertical="center"/>
      <protection locked="0"/>
    </xf>
    <xf numFmtId="164" fontId="15" fillId="0" borderId="54" xfId="0" applyNumberFormat="1" applyFont="1" applyFill="1" applyBorder="1" applyAlignment="1" applyProtection="1">
      <alignment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vertical="center" wrapText="1"/>
      <protection/>
    </xf>
    <xf numFmtId="0" fontId="15" fillId="0" borderId="35" xfId="0" applyFont="1" applyFill="1" applyBorder="1" applyAlignment="1" applyProtection="1">
      <alignment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/>
      <protection locked="0"/>
    </xf>
    <xf numFmtId="164" fontId="15" fillId="0" borderId="61" xfId="0" applyNumberFormat="1" applyFont="1" applyFill="1" applyBorder="1" applyAlignment="1" applyProtection="1">
      <alignment vertical="center"/>
      <protection locked="0"/>
    </xf>
    <xf numFmtId="164" fontId="13" fillId="0" borderId="22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/>
    </xf>
    <xf numFmtId="164" fontId="13" fillId="0" borderId="4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39" xfId="0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39" xfId="0" applyFont="1" applyFill="1" applyBorder="1" applyAlignment="1">
      <alignment horizontal="right" vertical="center" wrapText="1" indent="1"/>
    </xf>
    <xf numFmtId="0" fontId="15" fillId="0" borderId="34" xfId="0" applyFont="1" applyFill="1" applyBorder="1" applyAlignment="1">
      <alignment horizontal="right" vertical="center" wrapText="1" indent="1"/>
    </xf>
    <xf numFmtId="164" fontId="15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4" xfId="0" applyNumberFormat="1" applyFont="1" applyFill="1" applyBorder="1" applyAlignment="1">
      <alignment horizontal="right" vertical="center" wrapText="1" indent="2"/>
    </xf>
    <xf numFmtId="164" fontId="13" fillId="0" borderId="5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right" vertical="center" indent="1"/>
    </xf>
    <xf numFmtId="0" fontId="15" fillId="0" borderId="25" xfId="0" applyFont="1" applyFill="1" applyBorder="1" applyAlignment="1" applyProtection="1">
      <alignment horizontal="left" vertical="center" indent="1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3" fontId="15" fillId="0" borderId="70" xfId="0" applyNumberFormat="1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>
      <alignment horizontal="right" vertical="center" indent="1"/>
    </xf>
    <xf numFmtId="0" fontId="15" fillId="0" borderId="30" xfId="0" applyFont="1" applyFill="1" applyBorder="1" applyAlignment="1" applyProtection="1">
      <alignment horizontal="left" vertical="center" indent="1"/>
      <protection locked="0"/>
    </xf>
    <xf numFmtId="3" fontId="15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0" borderId="40" xfId="0" applyFont="1" applyFill="1" applyBorder="1" applyAlignment="1">
      <alignment horizontal="right" vertical="center" indent="1"/>
    </xf>
    <xf numFmtId="0" fontId="15" fillId="0" borderId="41" xfId="0" applyFont="1" applyFill="1" applyBorder="1" applyAlignment="1" applyProtection="1">
      <alignment horizontal="left" vertical="center" indent="1"/>
      <protection locked="0"/>
    </xf>
    <xf numFmtId="3" fontId="15" fillId="0" borderId="54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vertical="center"/>
    </xf>
    <xf numFmtId="164" fontId="13" fillId="0" borderId="67" xfId="0" applyNumberFormat="1" applyFont="1" applyFill="1" applyBorder="1" applyAlignment="1">
      <alignment horizontal="center" vertical="center"/>
    </xf>
    <xf numFmtId="164" fontId="13" fillId="0" borderId="67" xfId="0" applyNumberFormat="1" applyFont="1" applyFill="1" applyBorder="1" applyAlignment="1">
      <alignment horizontal="center" vertical="center" wrapText="1"/>
    </xf>
    <xf numFmtId="164" fontId="13" fillId="0" borderId="71" xfId="0" applyNumberFormat="1" applyFont="1" applyFill="1" applyBorder="1" applyAlignment="1">
      <alignment horizontal="center" vertical="center"/>
    </xf>
    <xf numFmtId="164" fontId="13" fillId="0" borderId="72" xfId="0" applyNumberFormat="1" applyFont="1" applyFill="1" applyBorder="1" applyAlignment="1">
      <alignment horizontal="center" vertical="center"/>
    </xf>
    <xf numFmtId="164" fontId="13" fillId="0" borderId="72" xfId="0" applyNumberFormat="1" applyFont="1" applyFill="1" applyBorder="1" applyAlignment="1">
      <alignment horizontal="center" vertical="center" wrapText="1"/>
    </xf>
    <xf numFmtId="49" fontId="15" fillId="0" borderId="73" xfId="0" applyNumberFormat="1" applyFont="1" applyFill="1" applyBorder="1" applyAlignment="1">
      <alignment horizontal="left" vertical="center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4" fontId="13" fillId="0" borderId="51" xfId="0" applyNumberFormat="1" applyFont="1" applyFill="1" applyBorder="1" applyAlignment="1">
      <alignment horizontal="right" vertical="center" wrapText="1"/>
    </xf>
    <xf numFmtId="49" fontId="16" fillId="0" borderId="74" xfId="0" applyNumberFormat="1" applyFont="1" applyFill="1" applyBorder="1" applyAlignment="1" quotePrefix="1">
      <alignment horizontal="left" vertical="center" indent="1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4" fontId="16" fillId="0" borderId="48" xfId="0" applyNumberFormat="1" applyFont="1" applyFill="1" applyBorder="1" applyAlignment="1" applyProtection="1">
      <alignment vertical="center" wrapText="1"/>
      <protection locked="0"/>
    </xf>
    <xf numFmtId="49" fontId="15" fillId="0" borderId="74" xfId="0" applyNumberFormat="1" applyFont="1" applyFill="1" applyBorder="1" applyAlignment="1">
      <alignment horizontal="left" vertical="center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4" fontId="15" fillId="0" borderId="48" xfId="0" applyNumberFormat="1" applyFont="1" applyFill="1" applyBorder="1" applyAlignment="1" applyProtection="1">
      <alignment vertical="center" wrapText="1"/>
      <protection locked="0"/>
    </xf>
    <xf numFmtId="4" fontId="13" fillId="0" borderId="48" xfId="0" applyNumberFormat="1" applyFont="1" applyFill="1" applyBorder="1" applyAlignment="1">
      <alignment vertical="center" wrapText="1"/>
    </xf>
    <xf numFmtId="49" fontId="15" fillId="0" borderId="75" xfId="0" applyNumberFormat="1" applyFont="1" applyFill="1" applyBorder="1" applyAlignment="1" applyProtection="1">
      <alignment horizontal="lef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4" fontId="15" fillId="0" borderId="49" xfId="0" applyNumberFormat="1" applyFont="1" applyFill="1" applyBorder="1" applyAlignment="1" applyProtection="1">
      <alignment vertical="center" wrapText="1"/>
      <protection locked="0"/>
    </xf>
    <xf numFmtId="49" fontId="13" fillId="0" borderId="62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67" xfId="0" applyNumberFormat="1" applyFont="1" applyFill="1" applyBorder="1" applyAlignment="1">
      <alignment vertical="center"/>
    </xf>
    <xf numFmtId="4" fontId="15" fillId="0" borderId="67" xfId="0" applyNumberFormat="1" applyFont="1" applyFill="1" applyBorder="1" applyAlignment="1" applyProtection="1">
      <alignment vertical="center" wrapText="1"/>
      <protection locked="0"/>
    </xf>
    <xf numFmtId="49" fontId="15" fillId="0" borderId="37" xfId="0" applyNumberFormat="1" applyFont="1" applyFill="1" applyBorder="1" applyAlignment="1">
      <alignment horizontal="left" vertical="center"/>
    </xf>
    <xf numFmtId="3" fontId="13" fillId="0" borderId="51" xfId="0" applyNumberFormat="1" applyFont="1" applyFill="1" applyBorder="1" applyAlignment="1">
      <alignment horizontal="right" vertical="center" wrapText="1"/>
    </xf>
    <xf numFmtId="49" fontId="15" fillId="0" borderId="39" xfId="0" applyNumberFormat="1" applyFont="1" applyFill="1" applyBorder="1" applyAlignment="1">
      <alignment horizontal="left" vertical="center"/>
    </xf>
    <xf numFmtId="3" fontId="15" fillId="0" borderId="48" xfId="0" applyNumberFormat="1" applyFont="1" applyFill="1" applyBorder="1" applyAlignment="1" applyProtection="1">
      <alignment vertical="center" wrapText="1"/>
      <protection locked="0"/>
    </xf>
    <xf numFmtId="49" fontId="15" fillId="0" borderId="39" xfId="0" applyNumberFormat="1" applyFont="1" applyFill="1" applyBorder="1" applyAlignment="1" applyProtection="1">
      <alignment horizontal="left" vertical="center"/>
      <protection locked="0"/>
    </xf>
    <xf numFmtId="3" fontId="13" fillId="0" borderId="48" xfId="0" applyNumberFormat="1" applyFont="1" applyFill="1" applyBorder="1" applyAlignment="1">
      <alignment vertical="center" wrapText="1"/>
    </xf>
    <xf numFmtId="49" fontId="15" fillId="0" borderId="40" xfId="0" applyNumberFormat="1" applyFont="1" applyFill="1" applyBorder="1" applyAlignment="1" applyProtection="1">
      <alignment horizontal="left" vertical="center"/>
      <protection locked="0"/>
    </xf>
    <xf numFmtId="3" fontId="15" fillId="0" borderId="49" xfId="0" applyNumberFormat="1" applyFont="1" applyFill="1" applyBorder="1" applyAlignment="1" applyProtection="1">
      <alignment vertical="center" wrapText="1"/>
      <protection locked="0"/>
    </xf>
    <xf numFmtId="166" fontId="13" fillId="0" borderId="67" xfId="0" applyNumberFormat="1" applyFont="1" applyFill="1" applyBorder="1" applyAlignment="1">
      <alignment horizontal="left" vertical="center" wrapText="1" indent="1"/>
    </xf>
    <xf numFmtId="3" fontId="13" fillId="0" borderId="67" xfId="0" applyNumberFormat="1" applyFont="1" applyFill="1" applyBorder="1" applyAlignment="1">
      <alignment horizontal="right" vertical="center" wrapText="1"/>
    </xf>
    <xf numFmtId="166" fontId="29" fillId="0" borderId="0" xfId="0" applyNumberFormat="1" applyFont="1" applyFill="1" applyBorder="1" applyAlignment="1">
      <alignment horizontal="left" vertical="center" wrapText="1"/>
    </xf>
    <xf numFmtId="164" fontId="13" fillId="0" borderId="67" xfId="0" applyNumberFormat="1" applyFont="1" applyFill="1" applyBorder="1" applyAlignment="1">
      <alignment horizontal="center" vertical="center" wrapText="1"/>
    </xf>
    <xf numFmtId="0" fontId="6" fillId="0" borderId="76" xfId="98" applyFont="1" applyFill="1" applyBorder="1" applyAlignment="1">
      <alignment horizontal="center" vertical="center" wrapText="1"/>
      <protection/>
    </xf>
    <xf numFmtId="0" fontId="13" fillId="0" borderId="76" xfId="98" applyFont="1" applyFill="1" applyBorder="1" applyAlignment="1">
      <alignment horizontal="center" vertical="center" wrapText="1"/>
      <protection/>
    </xf>
    <xf numFmtId="0" fontId="13" fillId="0" borderId="77" xfId="98" applyFont="1" applyFill="1" applyBorder="1" applyAlignment="1">
      <alignment horizontal="center" vertical="center" wrapText="1"/>
      <protection/>
    </xf>
    <xf numFmtId="0" fontId="20" fillId="0" borderId="0" xfId="98" applyFill="1">
      <alignment/>
      <protection/>
    </xf>
    <xf numFmtId="184" fontId="13" fillId="0" borderId="23" xfId="98" applyNumberFormat="1" applyFont="1" applyFill="1" applyBorder="1" applyAlignment="1">
      <alignment horizontal="right" vertical="center"/>
      <protection/>
    </xf>
    <xf numFmtId="184" fontId="13" fillId="0" borderId="22" xfId="98" applyNumberFormat="1" applyFont="1" applyFill="1" applyBorder="1" applyAlignment="1">
      <alignment vertical="center"/>
      <protection/>
    </xf>
    <xf numFmtId="184" fontId="13" fillId="0" borderId="22" xfId="98" applyNumberFormat="1" applyFont="1" applyFill="1" applyBorder="1" applyAlignment="1">
      <alignment horizontal="right" vertical="center"/>
      <protection/>
    </xf>
    <xf numFmtId="184" fontId="13" fillId="0" borderId="26" xfId="98" applyNumberFormat="1" applyFont="1" applyFill="1" applyBorder="1" applyAlignment="1">
      <alignment vertical="center"/>
      <protection/>
    </xf>
    <xf numFmtId="184" fontId="15" fillId="0" borderId="64" xfId="68" applyNumberFormat="1" applyFont="1" applyFill="1" applyBorder="1" applyAlignment="1" applyProtection="1" quotePrefix="1">
      <alignment horizontal="right"/>
      <protection locked="0"/>
    </xf>
    <xf numFmtId="184" fontId="15" fillId="0" borderId="25" xfId="68" applyNumberFormat="1" applyFont="1" applyFill="1" applyBorder="1" applyAlignment="1" applyProtection="1">
      <alignment vertical="center"/>
      <protection locked="0"/>
    </xf>
    <xf numFmtId="184" fontId="15" fillId="0" borderId="25" xfId="98" applyNumberFormat="1" applyFont="1" applyFill="1" applyBorder="1">
      <alignment/>
      <protection/>
    </xf>
    <xf numFmtId="184" fontId="15" fillId="0" borderId="25" xfId="68" applyNumberFormat="1" applyFont="1" applyFill="1" applyBorder="1" applyAlignment="1" applyProtection="1" quotePrefix="1">
      <alignment horizontal="right"/>
      <protection locked="0"/>
    </xf>
    <xf numFmtId="184" fontId="15" fillId="0" borderId="78" xfId="98" applyNumberFormat="1" applyFont="1" applyFill="1" applyBorder="1">
      <alignment/>
      <protection/>
    </xf>
    <xf numFmtId="184" fontId="15" fillId="0" borderId="39" xfId="68" applyNumberFormat="1" applyFont="1" applyFill="1" applyBorder="1" applyAlignment="1" applyProtection="1">
      <alignment/>
      <protection locked="0"/>
    </xf>
    <xf numFmtId="184" fontId="15" fillId="0" borderId="30" xfId="68" applyNumberFormat="1" applyFont="1" applyFill="1" applyBorder="1" applyAlignment="1" applyProtection="1">
      <alignment vertical="center"/>
      <protection locked="0"/>
    </xf>
    <xf numFmtId="184" fontId="15" fillId="0" borderId="30" xfId="98" applyNumberFormat="1" applyFont="1" applyFill="1" applyBorder="1">
      <alignment/>
      <protection/>
    </xf>
    <xf numFmtId="184" fontId="15" fillId="0" borderId="30" xfId="68" applyNumberFormat="1" applyFont="1" applyFill="1" applyBorder="1" applyAlignment="1" applyProtection="1">
      <alignment/>
      <protection locked="0"/>
    </xf>
    <xf numFmtId="184" fontId="15" fillId="0" borderId="79" xfId="98" applyNumberFormat="1" applyFont="1" applyFill="1" applyBorder="1">
      <alignment/>
      <protection/>
    </xf>
    <xf numFmtId="184" fontId="15" fillId="0" borderId="39" xfId="98" applyNumberFormat="1" applyFont="1" applyFill="1" applyBorder="1" applyProtection="1">
      <alignment/>
      <protection locked="0"/>
    </xf>
    <xf numFmtId="184" fontId="15" fillId="0" borderId="30" xfId="98" applyNumberFormat="1" applyFont="1" applyFill="1" applyBorder="1" applyAlignment="1" applyProtection="1">
      <alignment vertical="center"/>
      <protection locked="0"/>
    </xf>
    <xf numFmtId="184" fontId="15" fillId="0" borderId="30" xfId="98" applyNumberFormat="1" applyFont="1" applyFill="1" applyBorder="1" applyProtection="1">
      <alignment/>
      <protection locked="0"/>
    </xf>
    <xf numFmtId="184" fontId="15" fillId="0" borderId="34" xfId="98" applyNumberFormat="1" applyFont="1" applyFill="1" applyBorder="1" applyProtection="1">
      <alignment/>
      <protection locked="0"/>
    </xf>
    <xf numFmtId="184" fontId="15" fillId="0" borderId="35" xfId="98" applyNumberFormat="1" applyFont="1" applyFill="1" applyBorder="1" applyAlignment="1" applyProtection="1">
      <alignment vertical="center"/>
      <protection locked="0"/>
    </xf>
    <xf numFmtId="184" fontId="15" fillId="0" borderId="35" xfId="98" applyNumberFormat="1" applyFont="1" applyFill="1" applyBorder="1">
      <alignment/>
      <protection/>
    </xf>
    <xf numFmtId="184" fontId="15" fillId="0" borderId="35" xfId="98" applyNumberFormat="1" applyFont="1" applyFill="1" applyBorder="1" applyProtection="1">
      <alignment/>
      <protection locked="0"/>
    </xf>
    <xf numFmtId="184" fontId="15" fillId="0" borderId="80" xfId="98" applyNumberFormat="1" applyFont="1" applyFill="1" applyBorder="1">
      <alignment/>
      <protection/>
    </xf>
    <xf numFmtId="184" fontId="13" fillId="0" borderId="23" xfId="98" applyNumberFormat="1" applyFont="1" applyFill="1" applyBorder="1" applyAlignment="1">
      <alignment vertical="center"/>
      <protection/>
    </xf>
    <xf numFmtId="184" fontId="15" fillId="0" borderId="64" xfId="98" applyNumberFormat="1" applyFont="1" applyFill="1" applyBorder="1" applyProtection="1">
      <alignment/>
      <protection locked="0"/>
    </xf>
    <xf numFmtId="184" fontId="15" fillId="0" borderId="25" xfId="98" applyNumberFormat="1" applyFont="1" applyFill="1" applyBorder="1" applyAlignment="1" applyProtection="1">
      <alignment vertical="center"/>
      <protection locked="0"/>
    </xf>
    <xf numFmtId="184" fontId="15" fillId="0" borderId="25" xfId="98" applyNumberFormat="1" applyFont="1" applyFill="1" applyBorder="1" applyProtection="1">
      <alignment/>
      <protection locked="0"/>
    </xf>
    <xf numFmtId="184" fontId="6" fillId="0" borderId="23" xfId="98" applyNumberFormat="1" applyFont="1" applyFill="1" applyBorder="1" applyAlignment="1">
      <alignment horizontal="center" vertical="center" wrapText="1"/>
      <protection/>
    </xf>
    <xf numFmtId="184" fontId="15" fillId="0" borderId="40" xfId="98" applyNumberFormat="1" applyFont="1" applyFill="1" applyBorder="1" applyProtection="1">
      <alignment/>
      <protection locked="0"/>
    </xf>
    <xf numFmtId="184" fontId="15" fillId="0" borderId="41" xfId="98" applyNumberFormat="1" applyFont="1" applyFill="1" applyBorder="1">
      <alignment/>
      <protection/>
    </xf>
    <xf numFmtId="184" fontId="15" fillId="0" borderId="81" xfId="98" applyNumberFormat="1" applyFont="1" applyFill="1" applyBorder="1">
      <alignment/>
      <protection/>
    </xf>
    <xf numFmtId="184" fontId="13" fillId="0" borderId="82" xfId="98" applyNumberFormat="1" applyFont="1" applyFill="1" applyBorder="1" applyAlignment="1">
      <alignment vertical="center"/>
      <protection/>
    </xf>
    <xf numFmtId="184" fontId="13" fillId="0" borderId="52" xfId="98" applyNumberFormat="1" applyFont="1" applyFill="1" applyBorder="1" applyAlignment="1">
      <alignment vertical="center"/>
      <protection/>
    </xf>
    <xf numFmtId="184" fontId="13" fillId="0" borderId="83" xfId="98" applyNumberFormat="1" applyFont="1" applyFill="1" applyBorder="1" applyAlignment="1">
      <alignment vertical="center"/>
      <protection/>
    </xf>
    <xf numFmtId="0" fontId="0" fillId="0" borderId="0" xfId="98" applyFont="1" applyFill="1" applyAlignment="1">
      <alignment horizontal="right"/>
      <protection/>
    </xf>
    <xf numFmtId="164" fontId="20" fillId="0" borderId="0" xfId="98" applyNumberFormat="1" applyFill="1" applyAlignment="1">
      <alignment vertical="center"/>
      <protection/>
    </xf>
    <xf numFmtId="0" fontId="22" fillId="0" borderId="0" xfId="98" applyFont="1" applyFill="1">
      <alignment/>
      <protection/>
    </xf>
    <xf numFmtId="0" fontId="20" fillId="0" borderId="0" xfId="98" applyFill="1" applyAlignment="1">
      <alignment vertical="center"/>
      <protection/>
    </xf>
    <xf numFmtId="184" fontId="17" fillId="0" borderId="22" xfId="98" applyNumberFormat="1" applyFont="1" applyFill="1" applyBorder="1" applyAlignment="1">
      <alignment vertical="center"/>
      <protection/>
    </xf>
    <xf numFmtId="184" fontId="17" fillId="0" borderId="44" xfId="98" applyNumberFormat="1" applyFont="1" applyFill="1" applyBorder="1" applyAlignment="1">
      <alignment vertical="center"/>
      <protection/>
    </xf>
    <xf numFmtId="184" fontId="15" fillId="0" borderId="19" xfId="98" applyNumberFormat="1" applyFont="1" applyFill="1" applyBorder="1" applyAlignment="1" applyProtection="1">
      <alignment vertical="center"/>
      <protection locked="0"/>
    </xf>
    <xf numFmtId="184" fontId="17" fillId="0" borderId="22" xfId="98" applyNumberFormat="1" applyFont="1" applyFill="1" applyBorder="1" applyAlignment="1" applyProtection="1">
      <alignment vertical="center"/>
      <protection/>
    </xf>
    <xf numFmtId="184" fontId="17" fillId="0" borderId="44" xfId="98" applyNumberFormat="1" applyFont="1" applyFill="1" applyBorder="1" applyAlignment="1" applyProtection="1">
      <alignment vertical="center"/>
      <protection/>
    </xf>
    <xf numFmtId="184" fontId="17" fillId="0" borderId="69" xfId="98" applyNumberFormat="1" applyFont="1" applyFill="1" applyBorder="1" applyAlignment="1" applyProtection="1">
      <alignment vertical="center"/>
      <protection/>
    </xf>
    <xf numFmtId="184" fontId="17" fillId="0" borderId="24" xfId="98" applyNumberFormat="1" applyFont="1" applyFill="1" applyBorder="1" applyAlignment="1" applyProtection="1">
      <alignment vertical="center"/>
      <protection/>
    </xf>
    <xf numFmtId="184" fontId="17" fillId="0" borderId="56" xfId="98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7" fillId="0" borderId="0" xfId="98" applyFont="1" applyFill="1">
      <alignment/>
      <protection/>
    </xf>
    <xf numFmtId="172" fontId="15" fillId="0" borderId="64" xfId="98" applyNumberFormat="1" applyFont="1" applyFill="1" applyBorder="1" applyAlignment="1">
      <alignment horizontal="center" vertical="center"/>
      <protection/>
    </xf>
    <xf numFmtId="0" fontId="15" fillId="0" borderId="25" xfId="98" applyFont="1" applyFill="1" applyBorder="1" applyAlignment="1">
      <alignment horizontal="left" vertical="center" wrapText="1" indent="1"/>
      <protection/>
    </xf>
    <xf numFmtId="184" fontId="15" fillId="0" borderId="25" xfId="98" applyNumberFormat="1" applyFont="1" applyFill="1" applyBorder="1" applyAlignment="1" applyProtection="1">
      <alignment horizontal="right" vertical="center"/>
      <protection locked="0"/>
    </xf>
    <xf numFmtId="184" fontId="15" fillId="0" borderId="25" xfId="68" applyNumberFormat="1" applyFont="1" applyFill="1" applyBorder="1" applyAlignment="1" applyProtection="1">
      <alignment horizontal="right" vertical="center"/>
      <protection locked="0"/>
    </xf>
    <xf numFmtId="184" fontId="15" fillId="0" borderId="25" xfId="98" applyNumberFormat="1" applyFont="1" applyFill="1" applyBorder="1" applyAlignment="1">
      <alignment horizontal="right" vertical="center"/>
      <protection/>
    </xf>
    <xf numFmtId="184" fontId="15" fillId="0" borderId="25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70" xfId="98" applyNumberFormat="1" applyFont="1" applyFill="1" applyBorder="1" applyAlignment="1">
      <alignment horizontal="right" vertical="center"/>
      <protection/>
    </xf>
    <xf numFmtId="0" fontId="15" fillId="0" borderId="30" xfId="98" applyFont="1" applyFill="1" applyBorder="1" applyAlignment="1" quotePrefix="1">
      <alignment horizontal="left" vertical="center" wrapText="1" indent="1"/>
      <protection/>
    </xf>
    <xf numFmtId="184" fontId="15" fillId="0" borderId="30" xfId="68" applyNumberFormat="1" applyFont="1" applyFill="1" applyBorder="1" applyAlignment="1" applyProtection="1">
      <alignment horizontal="right" vertical="center"/>
      <protection locked="0"/>
    </xf>
    <xf numFmtId="184" fontId="15" fillId="0" borderId="30" xfId="98" applyNumberFormat="1" applyFont="1" applyFill="1" applyBorder="1" applyAlignment="1">
      <alignment horizontal="right" vertical="center"/>
      <protection/>
    </xf>
    <xf numFmtId="184" fontId="15" fillId="0" borderId="30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19" xfId="98" applyNumberFormat="1" applyFont="1" applyFill="1" applyBorder="1" applyAlignment="1">
      <alignment horizontal="right" vertical="center"/>
      <protection/>
    </xf>
    <xf numFmtId="0" fontId="15" fillId="0" borderId="41" xfId="98" applyFont="1" applyFill="1" applyBorder="1" applyAlignment="1" quotePrefix="1">
      <alignment horizontal="left" vertical="center" wrapText="1" indent="1"/>
      <protection/>
    </xf>
    <xf numFmtId="184" fontId="15" fillId="0" borderId="41" xfId="68" applyNumberFormat="1" applyFont="1" applyFill="1" applyBorder="1" applyAlignment="1" applyProtection="1">
      <alignment horizontal="right" vertical="center"/>
      <protection locked="0"/>
    </xf>
    <xf numFmtId="184" fontId="15" fillId="0" borderId="41" xfId="98" applyNumberFormat="1" applyFont="1" applyFill="1" applyBorder="1" applyAlignment="1">
      <alignment horizontal="right" vertical="center"/>
      <protection/>
    </xf>
    <xf numFmtId="184" fontId="15" fillId="0" borderId="41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20" xfId="98" applyNumberFormat="1" applyFont="1" applyFill="1" applyBorder="1" applyAlignment="1">
      <alignment horizontal="right" vertical="center"/>
      <protection/>
    </xf>
    <xf numFmtId="184" fontId="13" fillId="0" borderId="22" xfId="98" applyNumberFormat="1" applyFont="1" applyFill="1" applyBorder="1" applyAlignment="1" applyProtection="1">
      <alignment horizontal="right" vertical="center"/>
      <protection/>
    </xf>
    <xf numFmtId="0" fontId="15" fillId="0" borderId="38" xfId="98" applyFont="1" applyFill="1" applyBorder="1" applyAlignment="1" quotePrefix="1">
      <alignment horizontal="left" vertical="center" wrapText="1" indent="1"/>
      <protection/>
    </xf>
    <xf numFmtId="184" fontId="15" fillId="0" borderId="38" xfId="68" applyNumberFormat="1" applyFont="1" applyFill="1" applyBorder="1" applyAlignment="1" applyProtection="1">
      <alignment horizontal="right" vertical="center"/>
      <protection locked="0"/>
    </xf>
    <xf numFmtId="184" fontId="15" fillId="0" borderId="38" xfId="98" applyNumberFormat="1" applyFont="1" applyFill="1" applyBorder="1" applyAlignment="1">
      <alignment horizontal="right" vertical="center"/>
      <protection/>
    </xf>
    <xf numFmtId="184" fontId="15" fillId="0" borderId="38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21" xfId="98" applyNumberFormat="1" applyFont="1" applyFill="1" applyBorder="1" applyAlignment="1">
      <alignment horizontal="right" vertical="center"/>
      <protection/>
    </xf>
    <xf numFmtId="0" fontId="15" fillId="0" borderId="38" xfId="98" applyFont="1" applyFill="1" applyBorder="1" applyAlignment="1">
      <alignment horizontal="left" vertical="center" wrapText="1" indent="1"/>
      <protection/>
    </xf>
    <xf numFmtId="172" fontId="15" fillId="0" borderId="34" xfId="98" applyNumberFormat="1" applyFont="1" applyFill="1" applyBorder="1" applyAlignment="1">
      <alignment horizontal="center" vertical="center"/>
      <protection/>
    </xf>
    <xf numFmtId="0" fontId="15" fillId="0" borderId="35" xfId="98" applyFont="1" applyFill="1" applyBorder="1" applyAlignment="1" quotePrefix="1">
      <alignment horizontal="left" vertical="center" wrapText="1" indent="1"/>
      <protection/>
    </xf>
    <xf numFmtId="184" fontId="15" fillId="0" borderId="35" xfId="98" applyNumberFormat="1" applyFont="1" applyFill="1" applyBorder="1" applyAlignment="1" applyProtection="1">
      <alignment horizontal="right" vertical="center"/>
      <protection locked="0"/>
    </xf>
    <xf numFmtId="184" fontId="15" fillId="0" borderId="35" xfId="68" applyNumberFormat="1" applyFont="1" applyFill="1" applyBorder="1" applyAlignment="1" applyProtection="1">
      <alignment horizontal="right" vertical="center"/>
      <protection locked="0"/>
    </xf>
    <xf numFmtId="184" fontId="15" fillId="0" borderId="35" xfId="98" applyNumberFormat="1" applyFont="1" applyFill="1" applyBorder="1" applyAlignment="1">
      <alignment horizontal="right" vertical="center"/>
      <protection/>
    </xf>
    <xf numFmtId="184" fontId="15" fillId="0" borderId="35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36" xfId="98" applyNumberFormat="1" applyFont="1" applyFill="1" applyBorder="1" applyAlignment="1">
      <alignment horizontal="righ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5" fillId="0" borderId="37" xfId="0" applyFont="1" applyFill="1" applyBorder="1" applyAlignment="1" applyProtection="1">
      <alignment horizontal="right" vertical="center" wrapText="1" indent="1"/>
      <protection locked="0"/>
    </xf>
    <xf numFmtId="0" fontId="15" fillId="0" borderId="38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right" vertical="center" wrapText="1" indent="1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wrapText="1"/>
      <protection locked="0"/>
    </xf>
    <xf numFmtId="0" fontId="19" fillId="0" borderId="0" xfId="103" applyFont="1" applyFill="1">
      <alignment/>
      <protection/>
    </xf>
    <xf numFmtId="0" fontId="24" fillId="0" borderId="0" xfId="103" applyFont="1" applyFill="1">
      <alignment/>
      <protection/>
    </xf>
    <xf numFmtId="3" fontId="24" fillId="0" borderId="0" xfId="103" applyNumberFormat="1" applyFont="1" applyFill="1">
      <alignment/>
      <protection/>
    </xf>
    <xf numFmtId="0" fontId="0" fillId="0" borderId="0" xfId="101" applyFill="1" applyAlignment="1" applyProtection="1">
      <alignment vertical="center"/>
      <protection locked="0"/>
    </xf>
    <xf numFmtId="0" fontId="0" fillId="0" borderId="0" xfId="101" applyFill="1" applyAlignment="1" applyProtection="1">
      <alignment vertical="center" wrapText="1"/>
      <protection/>
    </xf>
    <xf numFmtId="0" fontId="0" fillId="0" borderId="0" xfId="101" applyFill="1" applyAlignment="1" applyProtection="1">
      <alignment horizontal="center" vertical="center"/>
      <protection/>
    </xf>
    <xf numFmtId="49" fontId="0" fillId="0" borderId="0" xfId="101" applyNumberFormat="1" applyFont="1" applyFill="1" applyAlignment="1" applyProtection="1">
      <alignment horizontal="center" vertical="center"/>
      <protection/>
    </xf>
    <xf numFmtId="0" fontId="13" fillId="0" borderId="39" xfId="101" applyFont="1" applyFill="1" applyBorder="1" applyAlignment="1" applyProtection="1">
      <alignment horizontal="left" vertical="center" wrapText="1"/>
      <protection/>
    </xf>
    <xf numFmtId="183" fontId="13" fillId="0" borderId="19" xfId="101" applyNumberFormat="1" applyFont="1" applyFill="1" applyBorder="1" applyAlignment="1" applyProtection="1">
      <alignment vertical="center"/>
      <protection/>
    </xf>
    <xf numFmtId="0" fontId="0" fillId="0" borderId="0" xfId="101" applyFont="1" applyFill="1" applyAlignment="1" applyProtection="1">
      <alignment vertical="center"/>
      <protection locked="0"/>
    </xf>
    <xf numFmtId="0" fontId="13" fillId="0" borderId="39" xfId="101" applyFont="1" applyFill="1" applyBorder="1" applyAlignment="1" applyProtection="1">
      <alignment vertical="center" wrapText="1"/>
      <protection/>
    </xf>
    <xf numFmtId="183" fontId="17" fillId="0" borderId="19" xfId="101" applyNumberFormat="1" applyFont="1" applyFill="1" applyBorder="1" applyAlignment="1" applyProtection="1">
      <alignment vertical="center"/>
      <protection/>
    </xf>
    <xf numFmtId="0" fontId="13" fillId="0" borderId="34" xfId="101" applyFont="1" applyFill="1" applyBorder="1" applyAlignment="1" applyProtection="1">
      <alignment horizontal="left" vertical="center" wrapText="1"/>
      <protection/>
    </xf>
    <xf numFmtId="172" fontId="15" fillId="0" borderId="35" xfId="101" applyNumberFormat="1" applyFont="1" applyFill="1" applyBorder="1" applyAlignment="1" applyProtection="1">
      <alignment horizontal="center" vertical="center"/>
      <protection/>
    </xf>
    <xf numFmtId="183" fontId="13" fillId="0" borderId="36" xfId="101" applyNumberFormat="1" applyFont="1" applyFill="1" applyBorder="1" applyAlignment="1" applyProtection="1">
      <alignment vertical="center"/>
      <protection/>
    </xf>
    <xf numFmtId="0" fontId="24" fillId="0" borderId="0" xfId="103" applyFont="1" applyFill="1" applyAlignment="1">
      <alignment/>
      <protection/>
    </xf>
    <xf numFmtId="0" fontId="12" fillId="0" borderId="0" xfId="10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164" fontId="13" fillId="55" borderId="22" xfId="0" applyNumberFormat="1" applyFont="1" applyFill="1" applyBorder="1" applyAlignment="1" applyProtection="1">
      <alignment vertical="center" wrapText="1"/>
      <protection/>
    </xf>
    <xf numFmtId="1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58" xfId="0" applyNumberFormat="1" applyFont="1" applyFill="1" applyBorder="1" applyAlignment="1" applyProtection="1">
      <alignment vertical="center" wrapText="1"/>
      <protection/>
    </xf>
    <xf numFmtId="164" fontId="13" fillId="0" borderId="50" xfId="0" applyNumberFormat="1" applyFont="1" applyFill="1" applyBorder="1" applyAlignment="1">
      <alignment vertical="center" wrapText="1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48" xfId="0" applyNumberFormat="1" applyFont="1" applyFill="1" applyBorder="1" applyAlignment="1">
      <alignment vertical="center" wrapText="1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/>
    </xf>
    <xf numFmtId="164" fontId="13" fillId="0" borderId="67" xfId="0" applyNumberFormat="1" applyFont="1" applyFill="1" applyBorder="1" applyAlignment="1">
      <alignment vertical="center" wrapText="1"/>
    </xf>
    <xf numFmtId="1" fontId="15" fillId="55" borderId="57" xfId="0" applyNumberFormat="1" applyFont="1" applyFill="1" applyBorder="1" applyAlignment="1" applyProtection="1">
      <alignment vertical="center" wrapText="1"/>
      <protection/>
    </xf>
    <xf numFmtId="1" fontId="2" fillId="55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55" borderId="30" xfId="0" applyNumberFormat="1" applyFont="1" applyFill="1" applyBorder="1" applyAlignment="1" applyProtection="1">
      <alignment horizontal="center" vertical="center" wrapText="1"/>
      <protection/>
    </xf>
    <xf numFmtId="1" fontId="2" fillId="55" borderId="41" xfId="0" applyNumberFormat="1" applyFont="1" applyFill="1" applyBorder="1" applyAlignment="1" applyProtection="1">
      <alignment horizontal="center" vertical="center" wrapText="1"/>
      <protection/>
    </xf>
    <xf numFmtId="1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0" fillId="55" borderId="67" xfId="0" applyNumberFormat="1" applyFont="1" applyFill="1" applyBorder="1" applyAlignment="1">
      <alignment horizontal="left" vertical="center" wrapText="1" indent="2"/>
    </xf>
    <xf numFmtId="164" fontId="0" fillId="55" borderId="67" xfId="0" applyNumberFormat="1" applyFont="1" applyFill="1" applyBorder="1" applyAlignment="1">
      <alignment horizontal="right" vertical="center" wrapText="1" indent="2"/>
    </xf>
    <xf numFmtId="164" fontId="0" fillId="55" borderId="84" xfId="0" applyNumberFormat="1" applyFont="1" applyFill="1" applyBorder="1" applyAlignment="1">
      <alignment horizontal="left" vertical="center" wrapText="1" indent="2"/>
    </xf>
    <xf numFmtId="164" fontId="0" fillId="55" borderId="84" xfId="0" applyNumberFormat="1" applyFont="1" applyFill="1" applyBorder="1" applyAlignment="1">
      <alignment horizontal="right" vertical="center" wrapText="1" indent="2"/>
    </xf>
    <xf numFmtId="164" fontId="13" fillId="0" borderId="19" xfId="0" applyNumberFormat="1" applyFont="1" applyFill="1" applyBorder="1" applyAlignment="1" applyProtection="1">
      <alignment vertical="center"/>
      <protection/>
    </xf>
    <xf numFmtId="164" fontId="13" fillId="0" borderId="36" xfId="0" applyNumberFormat="1" applyFont="1" applyFill="1" applyBorder="1" applyAlignment="1" applyProtection="1">
      <alignment vertical="center"/>
      <protection/>
    </xf>
    <xf numFmtId="164" fontId="13" fillId="0" borderId="53" xfId="0" applyNumberFormat="1" applyFont="1" applyFill="1" applyBorder="1" applyAlignment="1" applyProtection="1">
      <alignment vertical="center"/>
      <protection/>
    </xf>
    <xf numFmtId="164" fontId="13" fillId="0" borderId="51" xfId="0" applyNumberFormat="1" applyFont="1" applyFill="1" applyBorder="1" applyAlignment="1" applyProtection="1">
      <alignment horizontal="right" vertical="center" wrapText="1"/>
      <protection/>
    </xf>
    <xf numFmtId="164" fontId="13" fillId="0" borderId="50" xfId="0" applyNumberFormat="1" applyFont="1" applyFill="1" applyBorder="1" applyAlignment="1">
      <alignment horizontal="right" vertical="center" wrapText="1"/>
    </xf>
    <xf numFmtId="164" fontId="13" fillId="0" borderId="48" xfId="0" applyNumberFormat="1" applyFont="1" applyFill="1" applyBorder="1" applyAlignment="1">
      <alignment horizontal="right" vertical="center" wrapText="1"/>
    </xf>
    <xf numFmtId="164" fontId="13" fillId="0" borderId="85" xfId="0" applyNumberFormat="1" applyFont="1" applyFill="1" applyBorder="1" applyAlignment="1">
      <alignment horizontal="right" vertical="center" wrapText="1"/>
    </xf>
    <xf numFmtId="164" fontId="13" fillId="0" borderId="48" xfId="0" applyNumberFormat="1" applyFont="1" applyFill="1" applyBorder="1" applyAlignment="1" applyProtection="1">
      <alignment horizontal="right" vertical="center" wrapText="1"/>
      <protection/>
    </xf>
    <xf numFmtId="164" fontId="13" fillId="0" borderId="49" xfId="0" applyNumberFormat="1" applyFont="1" applyFill="1" applyBorder="1" applyAlignment="1" applyProtection="1">
      <alignment horizontal="right" vertical="center" wrapText="1"/>
      <protection/>
    </xf>
    <xf numFmtId="164" fontId="13" fillId="0" borderId="67" xfId="0" applyNumberFormat="1" applyFont="1" applyFill="1" applyBorder="1" applyAlignment="1">
      <alignment horizontal="right" vertical="center" wrapText="1"/>
    </xf>
    <xf numFmtId="3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85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48" xfId="0" applyNumberFormat="1" applyFont="1" applyFill="1" applyBorder="1" applyAlignment="1" applyProtection="1">
      <alignment horizontal="right" vertical="center" wrapText="1"/>
      <protection locked="0"/>
    </xf>
    <xf numFmtId="184" fontId="15" fillId="55" borderId="30" xfId="98" applyNumberFormat="1" applyFont="1" applyFill="1" applyBorder="1" applyAlignment="1" applyProtection="1">
      <alignment vertical="center"/>
      <protection/>
    </xf>
    <xf numFmtId="184" fontId="17" fillId="55" borderId="24" xfId="98" applyNumberFormat="1" applyFont="1" applyFill="1" applyBorder="1" applyAlignment="1" applyProtection="1">
      <alignment vertical="center"/>
      <protection/>
    </xf>
    <xf numFmtId="184" fontId="15" fillId="55" borderId="41" xfId="98" applyNumberFormat="1" applyFont="1" applyFill="1" applyBorder="1" applyAlignment="1" applyProtection="1">
      <alignment vertical="center"/>
      <protection/>
    </xf>
    <xf numFmtId="172" fontId="13" fillId="0" borderId="23" xfId="98" applyNumberFormat="1" applyFont="1" applyFill="1" applyBorder="1" applyAlignment="1">
      <alignment horizontal="center" vertical="center"/>
      <protection/>
    </xf>
    <xf numFmtId="172" fontId="13" fillId="0" borderId="45" xfId="9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9" xfId="0" applyFill="1" applyBorder="1" applyAlignment="1">
      <alignment horizontal="center" vertical="center"/>
    </xf>
    <xf numFmtId="189" fontId="6" fillId="0" borderId="70" xfId="0" applyNumberFormat="1" applyFont="1" applyFill="1" applyBorder="1" applyAlignment="1" applyProtection="1">
      <alignment horizontal="right" vertical="center"/>
      <protection/>
    </xf>
    <xf numFmtId="0" fontId="35" fillId="0" borderId="30" xfId="0" applyFont="1" applyFill="1" applyBorder="1" applyAlignment="1">
      <alignment horizontal="left" vertical="center" indent="5"/>
    </xf>
    <xf numFmtId="189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>
      <alignment horizontal="left" vertical="center" indent="1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indent="1"/>
    </xf>
    <xf numFmtId="189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6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indent="5"/>
    </xf>
    <xf numFmtId="189" fontId="12" fillId="0" borderId="36" xfId="0" applyNumberFormat="1" applyFont="1" applyFill="1" applyBorder="1" applyAlignment="1" applyProtection="1">
      <alignment horizontal="right" vertical="center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19" fillId="0" borderId="87" xfId="0" applyFont="1" applyFill="1" applyBorder="1" applyAlignment="1" applyProtection="1">
      <alignment horizontal="left" vertical="center" wrapText="1" indent="1"/>
      <protection locked="0"/>
    </xf>
    <xf numFmtId="0" fontId="19" fillId="0" borderId="88" xfId="0" applyFont="1" applyFill="1" applyBorder="1" applyAlignment="1" applyProtection="1">
      <alignment horizontal="left" vertical="center" wrapText="1" indent="1"/>
      <protection locked="0"/>
    </xf>
    <xf numFmtId="0" fontId="19" fillId="0" borderId="88" xfId="0" applyFont="1" applyFill="1" applyBorder="1" applyAlignment="1" applyProtection="1">
      <alignment horizontal="left" vertical="center" wrapText="1" indent="8"/>
      <protection locked="0"/>
    </xf>
    <xf numFmtId="172" fontId="15" fillId="0" borderId="65" xfId="98" applyNumberFormat="1" applyFont="1" applyFill="1" applyBorder="1" applyAlignment="1">
      <alignment horizontal="center" vertical="center"/>
      <protection/>
    </xf>
    <xf numFmtId="0" fontId="15" fillId="0" borderId="32" xfId="98" applyFont="1" applyFill="1" applyBorder="1" applyAlignment="1" quotePrefix="1">
      <alignment horizontal="left" vertical="center" wrapText="1" indent="1"/>
      <protection/>
    </xf>
    <xf numFmtId="184" fontId="15" fillId="0" borderId="32" xfId="98" applyNumberFormat="1" applyFont="1" applyFill="1" applyBorder="1" applyAlignment="1" applyProtection="1">
      <alignment horizontal="right" vertical="center"/>
      <protection locked="0"/>
    </xf>
    <xf numFmtId="184" fontId="15" fillId="0" borderId="32" xfId="68" applyNumberFormat="1" applyFont="1" applyFill="1" applyBorder="1" applyAlignment="1" applyProtection="1">
      <alignment horizontal="right" vertical="center"/>
      <protection locked="0"/>
    </xf>
    <xf numFmtId="184" fontId="15" fillId="0" borderId="32" xfId="98" applyNumberFormat="1" applyFont="1" applyFill="1" applyBorder="1" applyAlignment="1">
      <alignment horizontal="right" vertical="center"/>
      <protection/>
    </xf>
    <xf numFmtId="184" fontId="15" fillId="0" borderId="32" xfId="68" applyNumberFormat="1" applyFont="1" applyFill="1" applyBorder="1" applyAlignment="1" applyProtection="1" quotePrefix="1">
      <alignment horizontal="right" vertical="center"/>
      <protection locked="0"/>
    </xf>
    <xf numFmtId="184" fontId="15" fillId="0" borderId="89" xfId="98" applyNumberFormat="1" applyFont="1" applyFill="1" applyBorder="1" applyAlignment="1">
      <alignment horizontal="right" vertical="center"/>
      <protection/>
    </xf>
    <xf numFmtId="0" fontId="15" fillId="0" borderId="32" xfId="98" applyFont="1" applyFill="1" applyBorder="1" applyAlignment="1">
      <alignment horizontal="left" vertical="center" wrapText="1" indent="1"/>
      <protection/>
    </xf>
    <xf numFmtId="0" fontId="13" fillId="0" borderId="22" xfId="98" applyFont="1" applyFill="1" applyBorder="1" applyAlignment="1">
      <alignment horizontal="left" vertical="center" wrapText="1" indent="1"/>
      <protection/>
    </xf>
    <xf numFmtId="0" fontId="6" fillId="0" borderId="42" xfId="98" applyFont="1" applyFill="1" applyBorder="1" applyAlignment="1" quotePrefix="1">
      <alignment horizontal="center" vertical="center" wrapText="1"/>
      <protection/>
    </xf>
    <xf numFmtId="0" fontId="6" fillId="0" borderId="43" xfId="98" applyFont="1" applyFill="1" applyBorder="1" applyAlignment="1">
      <alignment horizontal="center" vertical="center" wrapText="1"/>
      <protection/>
    </xf>
    <xf numFmtId="0" fontId="6" fillId="0" borderId="69" xfId="98" applyFont="1" applyFill="1" applyBorder="1" applyAlignment="1">
      <alignment horizontal="center" vertical="center" wrapText="1"/>
      <protection/>
    </xf>
    <xf numFmtId="184" fontId="13" fillId="0" borderId="22" xfId="98" applyNumberFormat="1" applyFont="1" applyFill="1" applyBorder="1" applyAlignment="1" applyProtection="1">
      <alignment horizontal="right" vertical="center"/>
      <protection/>
    </xf>
    <xf numFmtId="0" fontId="15" fillId="0" borderId="32" xfId="98" applyFont="1" applyFill="1" applyBorder="1" applyAlignment="1">
      <alignment horizontal="left" vertical="center" wrapText="1"/>
      <protection/>
    </xf>
    <xf numFmtId="172" fontId="13" fillId="0" borderId="45" xfId="98" applyNumberFormat="1" applyFont="1" applyFill="1" applyBorder="1" applyAlignment="1">
      <alignment horizontal="center" vertical="center"/>
      <protection/>
    </xf>
    <xf numFmtId="184" fontId="13" fillId="0" borderId="44" xfId="98" applyNumberFormat="1" applyFont="1" applyFill="1" applyBorder="1" applyAlignment="1" applyProtection="1">
      <alignment horizontal="right" vertical="center"/>
      <protection/>
    </xf>
    <xf numFmtId="184" fontId="13" fillId="0" borderId="44" xfId="98" applyNumberFormat="1" applyFont="1" applyFill="1" applyBorder="1" applyAlignment="1" applyProtection="1">
      <alignment horizontal="right" vertical="center"/>
      <protection/>
    </xf>
    <xf numFmtId="184" fontId="13" fillId="0" borderId="44" xfId="98" applyNumberFormat="1" applyFont="1" applyFill="1" applyBorder="1" applyAlignment="1">
      <alignment horizontal="right" vertical="center"/>
      <protection/>
    </xf>
    <xf numFmtId="0" fontId="15" fillId="0" borderId="25" xfId="98" applyFont="1" applyFill="1" applyBorder="1" applyAlignment="1" quotePrefix="1">
      <alignment horizontal="left" vertical="center" wrapText="1" indent="1"/>
      <protection/>
    </xf>
    <xf numFmtId="0" fontId="22" fillId="0" borderId="0" xfId="98" applyFont="1" applyFill="1" applyBorder="1" applyAlignment="1">
      <alignment vertical="center"/>
      <protection/>
    </xf>
    <xf numFmtId="0" fontId="20" fillId="0" borderId="0" xfId="98" applyFill="1" applyBorder="1" applyAlignment="1">
      <alignment vertical="center"/>
      <protection/>
    </xf>
    <xf numFmtId="0" fontId="6" fillId="0" borderId="69" xfId="98" applyFont="1" applyFill="1" applyBorder="1" applyAlignment="1">
      <alignment horizontal="center" vertical="center"/>
      <protection/>
    </xf>
    <xf numFmtId="0" fontId="0" fillId="0" borderId="25" xfId="0" applyFill="1" applyBorder="1" applyAlignment="1" applyProtection="1">
      <alignment horizontal="left" vertical="center" wrapText="1" indent="1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left" vertical="center" wrapText="1" indent="1"/>
      <protection locked="0"/>
    </xf>
    <xf numFmtId="189" fontId="6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183" fontId="15" fillId="0" borderId="19" xfId="101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center" wrapText="1"/>
    </xf>
    <xf numFmtId="0" fontId="24" fillId="0" borderId="0" xfId="104" applyFill="1">
      <alignment/>
      <protection/>
    </xf>
    <xf numFmtId="0" fontId="29" fillId="0" borderId="34" xfId="104" applyFont="1" applyFill="1" applyBorder="1" applyAlignment="1">
      <alignment horizontal="center" vertical="center" wrapText="1"/>
      <protection/>
    </xf>
    <xf numFmtId="0" fontId="29" fillId="0" borderId="35" xfId="104" applyFont="1" applyFill="1" applyBorder="1" applyAlignment="1">
      <alignment horizontal="center" vertical="center" wrapText="1"/>
      <protection/>
    </xf>
    <xf numFmtId="0" fontId="29" fillId="0" borderId="36" xfId="104" applyFont="1" applyFill="1" applyBorder="1" applyAlignment="1">
      <alignment horizontal="center" vertical="center" wrapText="1"/>
      <protection/>
    </xf>
    <xf numFmtId="0" fontId="24" fillId="0" borderId="0" xfId="104" applyFill="1" applyAlignment="1">
      <alignment horizontal="center" vertical="center"/>
      <protection/>
    </xf>
    <xf numFmtId="0" fontId="30" fillId="0" borderId="37" xfId="104" applyFont="1" applyFill="1" applyBorder="1" applyAlignment="1">
      <alignment vertical="center" wrapText="1"/>
      <protection/>
    </xf>
    <xf numFmtId="0" fontId="19" fillId="0" borderId="38" xfId="104" applyFont="1" applyFill="1" applyBorder="1" applyAlignment="1">
      <alignment horizontal="center" vertical="center" wrapText="1"/>
      <protection/>
    </xf>
    <xf numFmtId="201" fontId="30" fillId="0" borderId="38" xfId="104" applyNumberFormat="1" applyFont="1" applyFill="1" applyBorder="1" applyAlignment="1">
      <alignment horizontal="right" vertical="center" wrapText="1"/>
      <protection/>
    </xf>
    <xf numFmtId="201" fontId="30" fillId="0" borderId="90" xfId="104" applyNumberFormat="1" applyFont="1" applyFill="1" applyBorder="1" applyAlignment="1">
      <alignment horizontal="right" vertical="center" wrapText="1"/>
      <protection/>
    </xf>
    <xf numFmtId="0" fontId="24" fillId="0" borderId="0" xfId="104" applyFill="1" applyAlignment="1">
      <alignment vertical="center"/>
      <protection/>
    </xf>
    <xf numFmtId="0" fontId="29" fillId="0" borderId="39" xfId="104" applyFont="1" applyFill="1" applyBorder="1" applyAlignment="1">
      <alignment vertical="center" wrapText="1"/>
      <protection/>
    </xf>
    <xf numFmtId="0" fontId="19" fillId="0" borderId="30" xfId="104" applyFont="1" applyFill="1" applyBorder="1" applyAlignment="1">
      <alignment horizontal="center" vertical="center" wrapText="1"/>
      <protection/>
    </xf>
    <xf numFmtId="201" fontId="19" fillId="0" borderId="30" xfId="104" applyNumberFormat="1" applyFont="1" applyFill="1" applyBorder="1" applyAlignment="1">
      <alignment horizontal="right" vertical="center" wrapText="1"/>
      <protection/>
    </xf>
    <xf numFmtId="201" fontId="30" fillId="0" borderId="91" xfId="104" applyNumberFormat="1" applyFont="1" applyFill="1" applyBorder="1" applyAlignment="1">
      <alignment horizontal="right" vertical="center" wrapText="1"/>
      <protection/>
    </xf>
    <xf numFmtId="0" fontId="31" fillId="0" borderId="39" xfId="104" applyFont="1" applyFill="1" applyBorder="1" applyAlignment="1">
      <alignment horizontal="left" vertical="center" wrapText="1" indent="1"/>
      <protection/>
    </xf>
    <xf numFmtId="201" fontId="19" fillId="0" borderId="30" xfId="104" applyNumberFormat="1" applyFont="1" applyFill="1" applyBorder="1" applyAlignment="1">
      <alignment horizontal="right" vertical="center" wrapText="1"/>
      <protection/>
    </xf>
    <xf numFmtId="201" fontId="19" fillId="0" borderId="91" xfId="104" applyNumberFormat="1" applyFont="1" applyFill="1" applyBorder="1" applyAlignment="1">
      <alignment horizontal="right" vertical="center" wrapText="1"/>
      <protection/>
    </xf>
    <xf numFmtId="0" fontId="19" fillId="0" borderId="39" xfId="104" applyFont="1" applyFill="1" applyBorder="1" applyAlignment="1">
      <alignment vertical="center" wrapText="1"/>
      <protection/>
    </xf>
    <xf numFmtId="201" fontId="19" fillId="0" borderId="30" xfId="104" applyNumberFormat="1" applyFont="1" applyFill="1" applyBorder="1" applyAlignment="1" applyProtection="1">
      <alignment horizontal="right" vertical="center" wrapText="1"/>
      <protection locked="0"/>
    </xf>
    <xf numFmtId="201" fontId="19" fillId="0" borderId="92" xfId="104" applyNumberFormat="1" applyFont="1" applyFill="1" applyBorder="1" applyAlignment="1">
      <alignment horizontal="right" vertical="center" wrapText="1"/>
      <protection/>
    </xf>
    <xf numFmtId="0" fontId="30" fillId="0" borderId="39" xfId="104" applyFont="1" applyFill="1" applyBorder="1" applyAlignment="1">
      <alignment vertical="center" wrapText="1"/>
      <protection/>
    </xf>
    <xf numFmtId="201" fontId="30" fillId="0" borderId="30" xfId="104" applyNumberFormat="1" applyFont="1" applyFill="1" applyBorder="1" applyAlignment="1">
      <alignment horizontal="right" vertical="center" wrapText="1"/>
      <protection/>
    </xf>
    <xf numFmtId="201" fontId="30" fillId="0" borderId="19" xfId="104" applyNumberFormat="1" applyFont="1" applyFill="1" applyBorder="1" applyAlignment="1">
      <alignment horizontal="right" vertical="center" wrapText="1"/>
      <protection/>
    </xf>
    <xf numFmtId="201" fontId="29" fillId="0" borderId="30" xfId="104" applyNumberFormat="1" applyFont="1" applyFill="1" applyBorder="1" applyAlignment="1">
      <alignment horizontal="right" vertical="center" wrapText="1"/>
      <protection/>
    </xf>
    <xf numFmtId="201" fontId="29" fillId="0" borderId="19" xfId="104" applyNumberFormat="1" applyFont="1" applyFill="1" applyBorder="1" applyAlignment="1">
      <alignment horizontal="right" vertical="center" wrapText="1"/>
      <protection/>
    </xf>
    <xf numFmtId="201" fontId="19" fillId="0" borderId="19" xfId="104" applyNumberFormat="1" applyFont="1" applyFill="1" applyBorder="1" applyAlignment="1">
      <alignment horizontal="right" vertical="center" wrapText="1"/>
      <protection/>
    </xf>
    <xf numFmtId="0" fontId="19" fillId="0" borderId="39" xfId="104" applyFont="1" applyFill="1" applyBorder="1" applyAlignment="1">
      <alignment horizontal="left" vertical="center" wrapText="1" indent="2"/>
      <protection/>
    </xf>
    <xf numFmtId="0" fontId="19" fillId="0" borderId="39" xfId="104" applyFont="1" applyFill="1" applyBorder="1" applyAlignment="1">
      <alignment horizontal="left" vertical="center" wrapText="1" indent="3"/>
      <protection/>
    </xf>
    <xf numFmtId="201" fontId="19" fillId="0" borderId="19" xfId="104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104" applyFont="1" applyFill="1" applyBorder="1" applyAlignment="1">
      <alignment horizontal="left" vertical="center" wrapText="1" indent="3"/>
      <protection/>
    </xf>
    <xf numFmtId="201" fontId="29" fillId="0" borderId="92" xfId="104" applyNumberFormat="1" applyFont="1" applyFill="1" applyBorder="1" applyAlignment="1">
      <alignment horizontal="right" vertical="center" wrapText="1"/>
      <protection/>
    </xf>
    <xf numFmtId="201" fontId="29" fillId="0" borderId="30" xfId="104" applyNumberFormat="1" applyFont="1" applyFill="1" applyBorder="1" applyAlignment="1" applyProtection="1">
      <alignment horizontal="right" vertical="center" wrapText="1"/>
      <protection locked="0"/>
    </xf>
    <xf numFmtId="201" fontId="29" fillId="0" borderId="91" xfId="104" applyNumberFormat="1" applyFont="1" applyFill="1" applyBorder="1" applyAlignment="1">
      <alignment horizontal="right" vertical="center" wrapText="1"/>
      <protection/>
    </xf>
    <xf numFmtId="0" fontId="19" fillId="0" borderId="39" xfId="104" applyFont="1" applyFill="1" applyBorder="1" applyAlignment="1">
      <alignment horizontal="left" vertical="center" wrapText="1" indent="1"/>
      <protection/>
    </xf>
    <xf numFmtId="201" fontId="30" fillId="0" borderId="30" xfId="104" applyNumberFormat="1" applyFont="1" applyFill="1" applyBorder="1" applyAlignment="1" applyProtection="1">
      <alignment horizontal="right" vertical="center" wrapText="1"/>
      <protection locked="0"/>
    </xf>
    <xf numFmtId="0" fontId="29" fillId="0" borderId="39" xfId="104" applyFont="1" applyFill="1" applyBorder="1" applyAlignment="1">
      <alignment horizontal="left" vertical="center" wrapText="1" indent="1"/>
      <protection/>
    </xf>
    <xf numFmtId="201" fontId="19" fillId="0" borderId="92" xfId="104" applyNumberFormat="1" applyFont="1" applyFill="1" applyBorder="1" applyAlignment="1" applyProtection="1">
      <alignment horizontal="right" vertical="center" wrapText="1"/>
      <protection/>
    </xf>
    <xf numFmtId="0" fontId="30" fillId="0" borderId="39" xfId="104" applyFont="1" applyFill="1" applyBorder="1" applyAlignment="1">
      <alignment horizontal="left" vertical="center" wrapText="1"/>
      <protection/>
    </xf>
    <xf numFmtId="0" fontId="19" fillId="0" borderId="39" xfId="104" applyFont="1" applyFill="1" applyBorder="1" applyAlignment="1">
      <alignment horizontal="left" vertical="center" indent="2"/>
      <protection/>
    </xf>
    <xf numFmtId="201" fontId="29" fillId="0" borderId="30" xfId="104" applyNumberFormat="1" applyFont="1" applyFill="1" applyBorder="1" applyAlignment="1" applyProtection="1">
      <alignment horizontal="right" vertical="center" wrapText="1"/>
      <protection/>
    </xf>
    <xf numFmtId="201" fontId="30" fillId="0" borderId="92" xfId="104" applyNumberFormat="1" applyFont="1" applyFill="1" applyBorder="1" applyAlignment="1">
      <alignment horizontal="right" vertical="center" wrapText="1"/>
      <protection/>
    </xf>
    <xf numFmtId="0" fontId="30" fillId="0" borderId="34" xfId="104" applyFont="1" applyFill="1" applyBorder="1" applyAlignment="1">
      <alignment vertical="center" wrapText="1"/>
      <protection/>
    </xf>
    <xf numFmtId="0" fontId="19" fillId="0" borderId="35" xfId="104" applyFont="1" applyFill="1" applyBorder="1" applyAlignment="1">
      <alignment horizontal="center" vertical="center" wrapText="1"/>
      <protection/>
    </xf>
    <xf numFmtId="201" fontId="30" fillId="0" borderId="93" xfId="104" applyNumberFormat="1" applyFont="1" applyFill="1" applyBorder="1" applyAlignment="1">
      <alignment horizontal="right" vertical="center" wrapText="1"/>
      <protection/>
    </xf>
    <xf numFmtId="201" fontId="30" fillId="0" borderId="35" xfId="104" applyNumberFormat="1" applyFont="1" applyFill="1" applyBorder="1" applyAlignment="1">
      <alignment horizontal="right" vertical="center" wrapText="1"/>
      <protection/>
    </xf>
    <xf numFmtId="201" fontId="30" fillId="0" borderId="94" xfId="104" applyNumberFormat="1" applyFont="1" applyFill="1" applyBorder="1" applyAlignment="1">
      <alignment horizontal="right" vertical="center" wrapText="1"/>
      <protection/>
    </xf>
    <xf numFmtId="0" fontId="19" fillId="0" borderId="0" xfId="104" applyFont="1" applyFill="1">
      <alignment/>
      <protection/>
    </xf>
    <xf numFmtId="0" fontId="24" fillId="0" borderId="0" xfId="104" applyFont="1" applyFill="1">
      <alignment/>
      <protection/>
    </xf>
    <xf numFmtId="3" fontId="24" fillId="0" borderId="0" xfId="104" applyNumberFormat="1" applyFont="1" applyFill="1">
      <alignment/>
      <protection/>
    </xf>
    <xf numFmtId="3" fontId="24" fillId="0" borderId="0" xfId="104" applyNumberFormat="1" applyFont="1" applyFill="1" applyAlignment="1">
      <alignment horizontal="center"/>
      <protection/>
    </xf>
    <xf numFmtId="0" fontId="19" fillId="0" borderId="0" xfId="104" applyFont="1" applyFill="1" applyProtection="1">
      <alignment/>
      <protection locked="0"/>
    </xf>
    <xf numFmtId="0" fontId="24" fillId="0" borderId="0" xfId="104" applyFill="1" applyAlignment="1">
      <alignment horizontal="center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3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1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 applyProtection="1">
      <alignment vertical="center" wrapText="1"/>
      <protection/>
    </xf>
    <xf numFmtId="164" fontId="2" fillId="55" borderId="22" xfId="0" applyNumberFormat="1" applyFont="1" applyFill="1" applyBorder="1" applyAlignment="1" applyProtection="1">
      <alignment vertical="center" wrapText="1"/>
      <protection/>
    </xf>
    <xf numFmtId="164" fontId="2" fillId="0" borderId="57" xfId="0" applyNumberFormat="1" applyFont="1" applyFill="1" applyBorder="1" applyAlignment="1" applyProtection="1">
      <alignment vertical="center" wrapText="1"/>
      <protection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0" fontId="37" fillId="0" borderId="0" xfId="96" applyFont="1">
      <alignment/>
      <protection/>
    </xf>
    <xf numFmtId="0" fontId="20" fillId="0" borderId="0" xfId="96" applyFont="1" applyAlignment="1">
      <alignment horizontal="left"/>
      <protection/>
    </xf>
    <xf numFmtId="0" fontId="37" fillId="0" borderId="0" xfId="96" applyFont="1" applyAlignment="1">
      <alignment horizontal="center"/>
      <protection/>
    </xf>
    <xf numFmtId="0" fontId="21" fillId="0" borderId="0" xfId="96" applyFont="1">
      <alignment/>
      <protection/>
    </xf>
    <xf numFmtId="0" fontId="25" fillId="0" borderId="0" xfId="96" applyFont="1">
      <alignment/>
      <protection/>
    </xf>
    <xf numFmtId="0" fontId="37" fillId="0" borderId="0" xfId="96" applyFont="1" applyBorder="1">
      <alignment/>
      <protection/>
    </xf>
    <xf numFmtId="0" fontId="22" fillId="0" borderId="0" xfId="96" applyFont="1">
      <alignment/>
      <protection/>
    </xf>
    <xf numFmtId="0" fontId="23" fillId="0" borderId="0" xfId="96" applyFont="1">
      <alignment/>
      <protection/>
    </xf>
    <xf numFmtId="0" fontId="38" fillId="0" borderId="0" xfId="96" applyFont="1" applyBorder="1">
      <alignment/>
      <protection/>
    </xf>
    <xf numFmtId="3" fontId="38" fillId="0" borderId="30" xfId="96" applyNumberFormat="1" applyFont="1" applyBorder="1" applyAlignment="1">
      <alignment/>
      <protection/>
    </xf>
    <xf numFmtId="3" fontId="38" fillId="0" borderId="53" xfId="96" applyNumberFormat="1" applyFont="1" applyBorder="1" applyAlignment="1">
      <alignment/>
      <protection/>
    </xf>
    <xf numFmtId="3" fontId="37" fillId="0" borderId="0" xfId="96" applyNumberFormat="1" applyFont="1" applyAlignment="1">
      <alignment/>
      <protection/>
    </xf>
    <xf numFmtId="3" fontId="38" fillId="0" borderId="19" xfId="96" applyNumberFormat="1" applyFont="1" applyBorder="1" applyAlignment="1">
      <alignment/>
      <protection/>
    </xf>
    <xf numFmtId="3" fontId="38" fillId="0" borderId="30" xfId="96" applyNumberFormat="1" applyFont="1" applyBorder="1">
      <alignment/>
      <protection/>
    </xf>
    <xf numFmtId="3" fontId="38" fillId="0" borderId="53" xfId="96" applyNumberFormat="1" applyFont="1" applyBorder="1">
      <alignment/>
      <protection/>
    </xf>
    <xf numFmtId="0" fontId="23" fillId="0" borderId="0" xfId="96" applyFont="1" applyAlignment="1">
      <alignment horizontal="left" vertical="top"/>
      <protection/>
    </xf>
    <xf numFmtId="0" fontId="39" fillId="0" borderId="0" xfId="96" applyFont="1" applyBorder="1">
      <alignment/>
      <protection/>
    </xf>
    <xf numFmtId="3" fontId="38" fillId="0" borderId="41" xfId="96" applyNumberFormat="1" applyFont="1" applyBorder="1">
      <alignment/>
      <protection/>
    </xf>
    <xf numFmtId="3" fontId="38" fillId="0" borderId="95" xfId="96" applyNumberFormat="1" applyFont="1" applyBorder="1">
      <alignment/>
      <protection/>
    </xf>
    <xf numFmtId="3" fontId="38" fillId="0" borderId="38" xfId="96" applyNumberFormat="1" applyFont="1" applyBorder="1">
      <alignment/>
      <protection/>
    </xf>
    <xf numFmtId="0" fontId="38" fillId="0" borderId="96" xfId="96" applyFont="1" applyBorder="1" applyAlignment="1">
      <alignment horizontal="center"/>
      <protection/>
    </xf>
    <xf numFmtId="3" fontId="38" fillId="0" borderId="38" xfId="96" applyNumberFormat="1" applyFont="1" applyBorder="1" applyAlignment="1">
      <alignment/>
      <protection/>
    </xf>
    <xf numFmtId="3" fontId="38" fillId="0" borderId="95" xfId="96" applyNumberFormat="1" applyFont="1" applyBorder="1" applyAlignment="1">
      <alignment/>
      <protection/>
    </xf>
    <xf numFmtId="0" fontId="38" fillId="0" borderId="0" xfId="96" applyFont="1">
      <alignment/>
      <protection/>
    </xf>
    <xf numFmtId="3" fontId="38" fillId="0" borderId="54" xfId="96" applyNumberFormat="1" applyFont="1" applyBorder="1">
      <alignment/>
      <protection/>
    </xf>
    <xf numFmtId="3" fontId="38" fillId="0" borderId="0" xfId="96" applyNumberFormat="1" applyFont="1" applyAlignment="1">
      <alignment/>
      <protection/>
    </xf>
    <xf numFmtId="0" fontId="37" fillId="0" borderId="0" xfId="96" applyFont="1" applyAlignment="1">
      <alignment/>
      <protection/>
    </xf>
    <xf numFmtId="3" fontId="57" fillId="0" borderId="23" xfId="105" applyNumberFormat="1" applyFont="1" applyFill="1" applyBorder="1" applyAlignment="1">
      <alignment horizontal="center" vertical="center" wrapText="1"/>
      <protection/>
    </xf>
    <xf numFmtId="3" fontId="57" fillId="0" borderId="22" xfId="105" applyNumberFormat="1" applyFont="1" applyFill="1" applyBorder="1" applyAlignment="1">
      <alignment horizontal="center" vertical="center" wrapText="1"/>
      <protection/>
    </xf>
    <xf numFmtId="3" fontId="57" fillId="0" borderId="30" xfId="105" applyNumberFormat="1" applyFont="1" applyFill="1" applyBorder="1" applyAlignment="1">
      <alignment horizontal="center" vertical="center" wrapText="1"/>
      <protection/>
    </xf>
    <xf numFmtId="0" fontId="38" fillId="0" borderId="0" xfId="105" applyFont="1" applyFill="1">
      <alignment/>
      <protection/>
    </xf>
    <xf numFmtId="3" fontId="57" fillId="0" borderId="30" xfId="105" applyNumberFormat="1" applyFont="1" applyFill="1" applyBorder="1" applyAlignment="1">
      <alignment vertical="center" wrapText="1"/>
      <protection/>
    </xf>
    <xf numFmtId="0" fontId="58" fillId="0" borderId="0" xfId="105" applyFont="1" applyFill="1">
      <alignment/>
      <protection/>
    </xf>
    <xf numFmtId="3" fontId="59" fillId="0" borderId="30" xfId="105" applyNumberFormat="1" applyFont="1" applyFill="1" applyBorder="1" applyAlignment="1">
      <alignment vertical="center" wrapText="1"/>
      <protection/>
    </xf>
    <xf numFmtId="3" fontId="59" fillId="0" borderId="30" xfId="105" applyNumberFormat="1" applyFont="1" applyFill="1" applyBorder="1" applyAlignment="1">
      <alignment horizontal="center" vertical="center" wrapText="1"/>
      <protection/>
    </xf>
    <xf numFmtId="3" fontId="57" fillId="10" borderId="30" xfId="105" applyNumberFormat="1" applyFont="1" applyFill="1" applyBorder="1" applyAlignment="1">
      <alignment horizontal="center" vertical="center" wrapText="1"/>
      <protection/>
    </xf>
    <xf numFmtId="3" fontId="57" fillId="10" borderId="30" xfId="105" applyNumberFormat="1" applyFont="1" applyFill="1" applyBorder="1" applyAlignment="1">
      <alignment vertical="center" wrapText="1"/>
      <protection/>
    </xf>
    <xf numFmtId="0" fontId="58" fillId="0" borderId="0" xfId="105" applyFont="1">
      <alignment/>
      <protection/>
    </xf>
    <xf numFmtId="0" fontId="38" fillId="0" borderId="0" xfId="105" applyFont="1">
      <alignment/>
      <protection/>
    </xf>
    <xf numFmtId="3" fontId="59" fillId="10" borderId="30" xfId="105" applyNumberFormat="1" applyFont="1" applyFill="1" applyBorder="1" applyAlignment="1">
      <alignment horizontal="center" vertical="center" wrapText="1"/>
      <protection/>
    </xf>
    <xf numFmtId="3" fontId="59" fillId="0" borderId="41" xfId="105" applyNumberFormat="1" applyFont="1" applyFill="1" applyBorder="1" applyAlignment="1">
      <alignment horizontal="center" vertical="center" wrapText="1"/>
      <protection/>
    </xf>
    <xf numFmtId="3" fontId="59" fillId="0" borderId="41" xfId="105" applyNumberFormat="1" applyFont="1" applyFill="1" applyBorder="1" applyAlignment="1">
      <alignment vertical="center" wrapText="1"/>
      <protection/>
    </xf>
    <xf numFmtId="3" fontId="38" fillId="0" borderId="0" xfId="105" applyNumberFormat="1" applyFont="1" applyAlignment="1">
      <alignment horizontal="center" vertical="center" wrapText="1"/>
      <protection/>
    </xf>
    <xf numFmtId="3" fontId="38" fillId="0" borderId="0" xfId="105" applyNumberFormat="1" applyFont="1" applyAlignment="1">
      <alignment vertical="center" wrapText="1"/>
      <protection/>
    </xf>
    <xf numFmtId="3" fontId="60" fillId="0" borderId="0" xfId="99" applyNumberFormat="1" applyFont="1" applyAlignment="1">
      <alignment vertical="center"/>
      <protection/>
    </xf>
    <xf numFmtId="3" fontId="57" fillId="0" borderId="30" xfId="99" applyNumberFormat="1" applyFont="1" applyFill="1" applyBorder="1" applyAlignment="1">
      <alignment vertical="center" wrapText="1"/>
      <protection/>
    </xf>
    <xf numFmtId="3" fontId="60" fillId="0" borderId="0" xfId="99" applyNumberFormat="1" applyFont="1" applyFill="1" applyAlignment="1">
      <alignment vertical="center"/>
      <protection/>
    </xf>
    <xf numFmtId="3" fontId="59" fillId="0" borderId="30" xfId="99" applyNumberFormat="1" applyFont="1" applyFill="1" applyBorder="1" applyAlignment="1">
      <alignment vertical="center" wrapText="1"/>
      <protection/>
    </xf>
    <xf numFmtId="3" fontId="38" fillId="0" borderId="0" xfId="99" applyNumberFormat="1" applyFont="1" applyFill="1" applyAlignment="1">
      <alignment vertical="center"/>
      <protection/>
    </xf>
    <xf numFmtId="3" fontId="59" fillId="0" borderId="30" xfId="99" applyNumberFormat="1" applyFont="1" applyBorder="1" applyAlignment="1">
      <alignment vertical="center" wrapText="1"/>
      <protection/>
    </xf>
    <xf numFmtId="3" fontId="59" fillId="0" borderId="30" xfId="99" applyNumberFormat="1" applyFont="1" applyBorder="1" applyAlignment="1">
      <alignment vertical="center"/>
      <protection/>
    </xf>
    <xf numFmtId="3" fontId="38" fillId="0" borderId="0" xfId="99" applyNumberFormat="1" applyFont="1" applyAlignment="1">
      <alignment vertical="center"/>
      <protection/>
    </xf>
    <xf numFmtId="3" fontId="59" fillId="0" borderId="30" xfId="99" applyNumberFormat="1" applyFont="1" applyFill="1" applyBorder="1" applyAlignment="1">
      <alignment vertical="center"/>
      <protection/>
    </xf>
    <xf numFmtId="3" fontId="57" fillId="0" borderId="30" xfId="99" applyNumberFormat="1" applyFont="1" applyBorder="1" applyAlignment="1">
      <alignment vertical="center"/>
      <protection/>
    </xf>
    <xf numFmtId="3" fontId="57" fillId="0" borderId="30" xfId="99" applyNumberFormat="1" applyFont="1" applyBorder="1" applyAlignment="1">
      <alignment vertical="center" wrapText="1"/>
      <protection/>
    </xf>
    <xf numFmtId="3" fontId="59" fillId="10" borderId="30" xfId="99" applyNumberFormat="1" applyFont="1" applyFill="1" applyBorder="1" applyAlignment="1">
      <alignment vertical="center"/>
      <protection/>
    </xf>
    <xf numFmtId="3" fontId="57" fillId="10" borderId="30" xfId="99" applyNumberFormat="1" applyFont="1" applyFill="1" applyBorder="1" applyAlignment="1">
      <alignment vertical="center" wrapText="1"/>
      <protection/>
    </xf>
    <xf numFmtId="3" fontId="38" fillId="0" borderId="0" xfId="99" applyNumberFormat="1" applyFont="1" applyFill="1" applyBorder="1" applyAlignment="1">
      <alignment vertical="center"/>
      <protection/>
    </xf>
    <xf numFmtId="3" fontId="38" fillId="0" borderId="0" xfId="106" applyNumberFormat="1" applyFont="1" applyFill="1" applyAlignment="1">
      <alignment vertical="center"/>
      <protection/>
    </xf>
    <xf numFmtId="3" fontId="59" fillId="0" borderId="0" xfId="106" applyNumberFormat="1" applyFont="1" applyAlignment="1">
      <alignment vertical="center"/>
      <protection/>
    </xf>
    <xf numFmtId="3" fontId="38" fillId="0" borderId="0" xfId="106" applyNumberFormat="1" applyFont="1" applyAlignment="1">
      <alignment vertical="center"/>
      <protection/>
    </xf>
    <xf numFmtId="0" fontId="59" fillId="0" borderId="0" xfId="106" applyFont="1">
      <alignment/>
      <protection/>
    </xf>
    <xf numFmtId="0" fontId="38" fillId="0" borderId="0" xfId="106" applyFont="1">
      <alignment/>
      <protection/>
    </xf>
    <xf numFmtId="0" fontId="37" fillId="0" borderId="0" xfId="96" applyFont="1" applyAlignment="1">
      <alignment horizontal="left"/>
      <protection/>
    </xf>
    <xf numFmtId="0" fontId="23" fillId="0" borderId="51" xfId="96" applyFont="1" applyBorder="1" applyAlignment="1">
      <alignment horizontal="center" vertical="center" wrapText="1"/>
      <protection/>
    </xf>
    <xf numFmtId="0" fontId="23" fillId="0" borderId="67" xfId="96" applyFont="1" applyBorder="1" applyAlignment="1">
      <alignment horizontal="center"/>
      <protection/>
    </xf>
    <xf numFmtId="0" fontId="23" fillId="0" borderId="67" xfId="96" applyFont="1" applyBorder="1" applyAlignment="1">
      <alignment/>
      <protection/>
    </xf>
    <xf numFmtId="3" fontId="23" fillId="0" borderId="67" xfId="96" applyNumberFormat="1" applyFont="1" applyBorder="1" applyAlignment="1">
      <alignment/>
      <protection/>
    </xf>
    <xf numFmtId="0" fontId="23" fillId="0" borderId="96" xfId="96" applyFont="1" applyBorder="1" applyAlignment="1">
      <alignment horizontal="center"/>
      <protection/>
    </xf>
    <xf numFmtId="0" fontId="37" fillId="0" borderId="0" xfId="96" applyFont="1" applyBorder="1" applyAlignment="1">
      <alignment horizontal="center"/>
      <protection/>
    </xf>
    <xf numFmtId="3" fontId="38" fillId="0" borderId="21" xfId="96" applyNumberFormat="1" applyFont="1" applyBorder="1" applyAlignment="1">
      <alignment/>
      <protection/>
    </xf>
    <xf numFmtId="3" fontId="38" fillId="0" borderId="70" xfId="96" applyNumberFormat="1" applyFont="1" applyBorder="1" applyAlignment="1">
      <alignment/>
      <protection/>
    </xf>
    <xf numFmtId="0" fontId="20" fillId="0" borderId="96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3" fontId="38" fillId="0" borderId="19" xfId="96" applyNumberFormat="1" applyFont="1" applyBorder="1" applyAlignment="1">
      <alignment/>
      <protection/>
    </xf>
    <xf numFmtId="0" fontId="37" fillId="0" borderId="96" xfId="96" applyFont="1" applyBorder="1" applyAlignment="1">
      <alignment horizontal="center"/>
      <protection/>
    </xf>
    <xf numFmtId="49" fontId="20" fillId="0" borderId="0" xfId="96" applyNumberFormat="1" applyFont="1" applyBorder="1" applyAlignment="1">
      <alignment horizontal="center"/>
      <protection/>
    </xf>
    <xf numFmtId="3" fontId="38" fillId="0" borderId="19" xfId="96" applyNumberFormat="1" applyFont="1" applyBorder="1">
      <alignment/>
      <protection/>
    </xf>
    <xf numFmtId="49" fontId="38" fillId="0" borderId="0" xfId="96" applyNumberFormat="1" applyFont="1" applyBorder="1" applyAlignment="1">
      <alignment horizontal="center"/>
      <protection/>
    </xf>
    <xf numFmtId="0" fontId="38" fillId="0" borderId="0" xfId="96" applyFont="1" applyBorder="1" applyAlignment="1">
      <alignment horizontal="center"/>
      <protection/>
    </xf>
    <xf numFmtId="49" fontId="38" fillId="0" borderId="0" xfId="96" applyNumberFormat="1" applyFont="1" applyFill="1" applyBorder="1">
      <alignment/>
      <protection/>
    </xf>
    <xf numFmtId="3" fontId="38" fillId="0" borderId="20" xfId="96" applyNumberFormat="1" applyFont="1" applyBorder="1">
      <alignment/>
      <protection/>
    </xf>
    <xf numFmtId="3" fontId="38" fillId="0" borderId="36" xfId="96" applyNumberFormat="1" applyFont="1" applyBorder="1" applyAlignment="1">
      <alignment/>
      <protection/>
    </xf>
    <xf numFmtId="0" fontId="20" fillId="0" borderId="0" xfId="96" applyFont="1" applyBorder="1">
      <alignment/>
      <protection/>
    </xf>
    <xf numFmtId="49" fontId="20" fillId="0" borderId="0" xfId="96" applyNumberFormat="1" applyFont="1" applyBorder="1">
      <alignment/>
      <protection/>
    </xf>
    <xf numFmtId="49" fontId="20" fillId="0" borderId="0" xfId="96" applyNumberFormat="1" applyFont="1" applyBorder="1" applyAlignment="1">
      <alignment/>
      <protection/>
    </xf>
    <xf numFmtId="3" fontId="38" fillId="0" borderId="21" xfId="96" applyNumberFormat="1" applyFont="1" applyBorder="1">
      <alignment/>
      <protection/>
    </xf>
    <xf numFmtId="3" fontId="38" fillId="0" borderId="21" xfId="96" applyNumberFormat="1" applyFont="1" applyBorder="1" applyAlignment="1">
      <alignment/>
      <protection/>
    </xf>
    <xf numFmtId="3" fontId="38" fillId="0" borderId="20" xfId="96" applyNumberFormat="1" applyFont="1" applyBorder="1" applyAlignment="1">
      <alignment/>
      <protection/>
    </xf>
    <xf numFmtId="0" fontId="23" fillId="0" borderId="67" xfId="96" applyFont="1" applyBorder="1" applyAlignment="1">
      <alignment horizontal="center" vertical="center"/>
      <protection/>
    </xf>
    <xf numFmtId="3" fontId="23" fillId="0" borderId="67" xfId="96" applyNumberFormat="1" applyFont="1" applyBorder="1" applyAlignment="1">
      <alignment horizontal="right" vertical="center"/>
      <protection/>
    </xf>
    <xf numFmtId="3" fontId="23" fillId="0" borderId="67" xfId="96" applyNumberFormat="1" applyFont="1" applyBorder="1">
      <alignment/>
      <protection/>
    </xf>
    <xf numFmtId="3" fontId="23" fillId="39" borderId="67" xfId="96" applyNumberFormat="1" applyFont="1" applyFill="1" applyBorder="1" applyAlignment="1">
      <alignment vertical="center"/>
      <protection/>
    </xf>
    <xf numFmtId="3" fontId="38" fillId="0" borderId="41" xfId="96" applyNumberFormat="1" applyFont="1" applyBorder="1" applyAlignment="1">
      <alignment/>
      <protection/>
    </xf>
    <xf numFmtId="3" fontId="38" fillId="0" borderId="20" xfId="96" applyNumberFormat="1" applyFont="1" applyBorder="1" applyAlignment="1">
      <alignment/>
      <protection/>
    </xf>
    <xf numFmtId="3" fontId="38" fillId="0" borderId="54" xfId="96" applyNumberFormat="1" applyFont="1" applyBorder="1" applyAlignment="1">
      <alignment/>
      <protection/>
    </xf>
    <xf numFmtId="0" fontId="23" fillId="0" borderId="67" xfId="96" applyFont="1" applyBorder="1" applyAlignment="1">
      <alignment horizontal="center"/>
      <protection/>
    </xf>
    <xf numFmtId="3" fontId="23" fillId="0" borderId="67" xfId="96" applyNumberFormat="1" applyFont="1" applyBorder="1" applyAlignment="1">
      <alignment/>
      <protection/>
    </xf>
    <xf numFmtId="3" fontId="23" fillId="0" borderId="67" xfId="96" applyNumberFormat="1" applyFont="1" applyBorder="1">
      <alignment/>
      <protection/>
    </xf>
    <xf numFmtId="0" fontId="39" fillId="0" borderId="96" xfId="96" applyFont="1" applyBorder="1" applyAlignment="1">
      <alignment horizontal="center"/>
      <protection/>
    </xf>
    <xf numFmtId="0" fontId="39" fillId="0" borderId="71" xfId="96" applyFont="1" applyBorder="1" applyAlignment="1">
      <alignment horizontal="center"/>
      <protection/>
    </xf>
    <xf numFmtId="0" fontId="39" fillId="0" borderId="47" xfId="96" applyFont="1" applyBorder="1">
      <alignment/>
      <protection/>
    </xf>
    <xf numFmtId="0" fontId="39" fillId="0" borderId="67" xfId="96" applyFont="1" applyBorder="1" applyAlignment="1">
      <alignment horizontal="center"/>
      <protection/>
    </xf>
    <xf numFmtId="3" fontId="38" fillId="0" borderId="32" xfId="96" applyNumberFormat="1" applyFont="1" applyBorder="1">
      <alignment/>
      <protection/>
    </xf>
    <xf numFmtId="3" fontId="38" fillId="0" borderId="89" xfId="96" applyNumberFormat="1" applyFont="1" applyBorder="1">
      <alignment/>
      <protection/>
    </xf>
    <xf numFmtId="3" fontId="38" fillId="0" borderId="66" xfId="96" applyNumberFormat="1" applyFont="1" applyBorder="1">
      <alignment/>
      <protection/>
    </xf>
    <xf numFmtId="3" fontId="23" fillId="39" borderId="67" xfId="96" applyNumberFormat="1" applyFont="1" applyFill="1" applyBorder="1" applyAlignment="1">
      <alignment vertical="center"/>
      <protection/>
    </xf>
    <xf numFmtId="0" fontId="38" fillId="0" borderId="62" xfId="96" applyFont="1" applyBorder="1" applyAlignment="1">
      <alignment/>
      <protection/>
    </xf>
    <xf numFmtId="3" fontId="38" fillId="0" borderId="22" xfId="96" applyNumberFormat="1" applyFont="1" applyBorder="1" applyAlignment="1">
      <alignment/>
      <protection/>
    </xf>
    <xf numFmtId="3" fontId="38" fillId="0" borderId="44" xfId="96" applyNumberFormat="1" applyFont="1" applyBorder="1" applyAlignment="1">
      <alignment/>
      <protection/>
    </xf>
    <xf numFmtId="3" fontId="57" fillId="0" borderId="23" xfId="97" applyNumberFormat="1" applyFont="1" applyFill="1" applyBorder="1" applyAlignment="1">
      <alignment horizontal="center" vertical="center" wrapText="1"/>
      <protection/>
    </xf>
    <xf numFmtId="3" fontId="57" fillId="0" borderId="22" xfId="97" applyNumberFormat="1" applyFont="1" applyFill="1" applyBorder="1" applyAlignment="1">
      <alignment horizontal="center" vertical="center" wrapText="1"/>
      <protection/>
    </xf>
    <xf numFmtId="3" fontId="57" fillId="0" borderId="30" xfId="99" applyNumberFormat="1" applyFont="1" applyFill="1" applyBorder="1" applyAlignment="1">
      <alignment horizontal="center" vertical="center" wrapText="1"/>
      <protection/>
    </xf>
    <xf numFmtId="3" fontId="59" fillId="0" borderId="30" xfId="99" applyNumberFormat="1" applyFont="1" applyFill="1" applyBorder="1" applyAlignment="1">
      <alignment horizontal="center" vertical="center" wrapText="1"/>
      <protection/>
    </xf>
    <xf numFmtId="3" fontId="59" fillId="10" borderId="30" xfId="99" applyNumberFormat="1" applyFont="1" applyFill="1" applyBorder="1" applyAlignment="1">
      <alignment horizontal="center" vertical="center" wrapText="1"/>
      <protection/>
    </xf>
    <xf numFmtId="3" fontId="57" fillId="10" borderId="30" xfId="99" applyNumberFormat="1" applyFont="1" applyFill="1" applyBorder="1" applyAlignment="1">
      <alignment vertical="center"/>
      <protection/>
    </xf>
    <xf numFmtId="3" fontId="57" fillId="0" borderId="30" xfId="99" applyNumberFormat="1" applyFont="1" applyBorder="1" applyAlignment="1">
      <alignment horizontal="center" vertical="center"/>
      <protection/>
    </xf>
    <xf numFmtId="3" fontId="59" fillId="0" borderId="30" xfId="99" applyNumberFormat="1" applyFont="1" applyBorder="1" applyAlignment="1">
      <alignment horizontal="center" vertical="center"/>
      <protection/>
    </xf>
    <xf numFmtId="3" fontId="59" fillId="10" borderId="30" xfId="99" applyNumberFormat="1" applyFont="1" applyFill="1" applyBorder="1" applyAlignment="1">
      <alignment horizontal="center" vertical="center"/>
      <protection/>
    </xf>
    <xf numFmtId="0" fontId="22" fillId="0" borderId="51" xfId="96" applyFont="1" applyBorder="1" applyAlignment="1">
      <alignment horizontal="center" vertical="center" wrapText="1"/>
      <protection/>
    </xf>
    <xf numFmtId="0" fontId="22" fillId="0" borderId="51" xfId="96" applyFont="1" applyBorder="1" applyAlignment="1">
      <alignment horizontal="center" vertical="center" wrapText="1"/>
      <protection/>
    </xf>
    <xf numFmtId="0" fontId="23" fillId="0" borderId="67" xfId="96" applyFont="1" applyBorder="1" applyAlignment="1">
      <alignment/>
      <protection/>
    </xf>
    <xf numFmtId="0" fontId="55" fillId="0" borderId="67" xfId="95" applyFont="1" applyBorder="1" applyAlignment="1">
      <alignment/>
      <protection/>
    </xf>
    <xf numFmtId="0" fontId="36" fillId="0" borderId="67" xfId="95" applyFont="1" applyBorder="1" applyAlignment="1">
      <alignment/>
      <protection/>
    </xf>
    <xf numFmtId="0" fontId="37" fillId="0" borderId="46" xfId="96" applyFont="1" applyBorder="1" applyAlignment="1">
      <alignment/>
      <protection/>
    </xf>
    <xf numFmtId="0" fontId="23" fillId="0" borderId="46" xfId="96" applyFont="1" applyBorder="1" applyAlignment="1">
      <alignment/>
      <protection/>
    </xf>
    <xf numFmtId="0" fontId="37" fillId="0" borderId="97" xfId="96" applyFont="1" applyBorder="1" applyAlignment="1">
      <alignment/>
      <protection/>
    </xf>
    <xf numFmtId="0" fontId="23" fillId="39" borderId="67" xfId="96" applyFont="1" applyFill="1" applyBorder="1" applyAlignment="1">
      <alignment vertical="center"/>
      <protection/>
    </xf>
    <xf numFmtId="0" fontId="37" fillId="39" borderId="67" xfId="96" applyFont="1" applyFill="1" applyBorder="1" applyAlignment="1">
      <alignment vertical="center"/>
      <protection/>
    </xf>
    <xf numFmtId="0" fontId="37" fillId="0" borderId="98" xfId="96" applyFont="1" applyBorder="1" applyAlignment="1">
      <alignment/>
      <protection/>
    </xf>
    <xf numFmtId="0" fontId="36" fillId="0" borderId="98" xfId="95" applyFont="1" applyBorder="1" applyAlignment="1">
      <alignment/>
      <protection/>
    </xf>
    <xf numFmtId="0" fontId="36" fillId="0" borderId="84" xfId="95" applyFont="1" applyBorder="1" applyAlignment="1">
      <alignment/>
      <protection/>
    </xf>
    <xf numFmtId="0" fontId="37" fillId="0" borderId="0" xfId="96" applyFont="1" applyBorder="1" applyAlignment="1">
      <alignment/>
      <protection/>
    </xf>
    <xf numFmtId="0" fontId="37" fillId="0" borderId="99" xfId="96" applyFont="1" applyBorder="1" applyAlignment="1">
      <alignment/>
      <protection/>
    </xf>
    <xf numFmtId="0" fontId="37" fillId="0" borderId="47" xfId="96" applyFont="1" applyBorder="1" applyAlignment="1">
      <alignment/>
      <protection/>
    </xf>
    <xf numFmtId="0" fontId="37" fillId="0" borderId="100" xfId="96" applyFont="1" applyBorder="1" applyAlignment="1">
      <alignment/>
      <protection/>
    </xf>
    <xf numFmtId="0" fontId="36" fillId="0" borderId="0" xfId="95" applyFont="1" applyBorder="1" applyAlignment="1">
      <alignment/>
      <protection/>
    </xf>
    <xf numFmtId="0" fontId="36" fillId="0" borderId="99" xfId="95" applyFont="1" applyBorder="1" applyAlignment="1">
      <alignment/>
      <protection/>
    </xf>
    <xf numFmtId="0" fontId="23" fillId="0" borderId="67" xfId="96" applyFont="1" applyBorder="1" applyAlignment="1">
      <alignment/>
      <protection/>
    </xf>
    <xf numFmtId="0" fontId="36" fillId="0" borderId="46" xfId="95" applyFont="1" applyBorder="1" applyAlignment="1">
      <alignment/>
      <protection/>
    </xf>
    <xf numFmtId="0" fontId="36" fillId="0" borderId="97" xfId="95" applyFont="1" applyBorder="1" applyAlignment="1">
      <alignment/>
      <protection/>
    </xf>
    <xf numFmtId="0" fontId="20" fillId="0" borderId="0" xfId="96" applyFont="1" applyBorder="1" applyAlignment="1">
      <alignment/>
      <protection/>
    </xf>
    <xf numFmtId="0" fontId="20" fillId="0" borderId="99" xfId="96" applyFont="1" applyBorder="1" applyAlignment="1">
      <alignment/>
      <protection/>
    </xf>
    <xf numFmtId="0" fontId="23" fillId="39" borderId="62" xfId="96" applyFont="1" applyFill="1" applyBorder="1" applyAlignment="1">
      <alignment vertical="center"/>
      <protection/>
    </xf>
    <xf numFmtId="0" fontId="67" fillId="39" borderId="98" xfId="95" applyFill="1" applyBorder="1" applyAlignment="1">
      <alignment vertical="center"/>
      <protection/>
    </xf>
    <xf numFmtId="0" fontId="67" fillId="39" borderId="101" xfId="95" applyFill="1" applyBorder="1" applyAlignment="1">
      <alignment vertical="center"/>
      <protection/>
    </xf>
    <xf numFmtId="0" fontId="23" fillId="0" borderId="67" xfId="96" applyFont="1" applyBorder="1" applyAlignment="1">
      <alignment horizontal="center" vertical="center"/>
      <protection/>
    </xf>
    <xf numFmtId="0" fontId="23" fillId="0" borderId="67" xfId="96" applyFont="1" applyBorder="1" applyAlignment="1">
      <alignment horizontal="left" vertical="top" wrapText="1"/>
      <protection/>
    </xf>
    <xf numFmtId="0" fontId="36" fillId="0" borderId="67" xfId="95" applyFont="1" applyBorder="1" applyAlignment="1">
      <alignment horizontal="left" vertical="top" wrapText="1"/>
      <protection/>
    </xf>
    <xf numFmtId="3" fontId="23" fillId="0" borderId="51" xfId="96" applyNumberFormat="1" applyFont="1" applyBorder="1" applyAlignment="1">
      <alignment vertical="center"/>
      <protection/>
    </xf>
    <xf numFmtId="0" fontId="67" fillId="0" borderId="72" xfId="95" applyBorder="1" applyAlignment="1">
      <alignment vertical="center"/>
      <protection/>
    </xf>
    <xf numFmtId="0" fontId="23" fillId="0" borderId="71" xfId="96" applyFont="1" applyBorder="1" applyAlignment="1">
      <alignment horizontal="fill" vertical="justify" wrapText="1"/>
      <protection/>
    </xf>
    <xf numFmtId="0" fontId="67" fillId="0" borderId="47" xfId="95" applyBorder="1" applyAlignment="1">
      <alignment horizontal="fill" vertical="justify" wrapText="1"/>
      <protection/>
    </xf>
    <xf numFmtId="0" fontId="67" fillId="0" borderId="102" xfId="95" applyBorder="1" applyAlignment="1">
      <alignment horizontal="fill" vertical="justify" wrapText="1"/>
      <protection/>
    </xf>
    <xf numFmtId="0" fontId="23" fillId="0" borderId="51" xfId="96" applyFont="1" applyBorder="1" applyAlignment="1">
      <alignment horizontal="center" vertical="center"/>
      <protection/>
    </xf>
    <xf numFmtId="0" fontId="67" fillId="0" borderId="72" xfId="95" applyBorder="1" applyAlignment="1">
      <alignment horizontal="center" vertical="center"/>
      <protection/>
    </xf>
    <xf numFmtId="0" fontId="23" fillId="0" borderId="46" xfId="96" applyFont="1" applyBorder="1" applyAlignment="1">
      <alignment horizontal="fill" vertical="justify" wrapText="1"/>
      <protection/>
    </xf>
    <xf numFmtId="0" fontId="67" fillId="0" borderId="46" xfId="95" applyBorder="1" applyAlignment="1">
      <alignment horizontal="fill" vertical="justify" wrapText="1"/>
      <protection/>
    </xf>
    <xf numFmtId="0" fontId="67" fillId="0" borderId="103" xfId="95" applyBorder="1" applyAlignment="1">
      <alignment horizontal="fill" vertical="justify" wrapText="1"/>
      <protection/>
    </xf>
    <xf numFmtId="0" fontId="38" fillId="0" borderId="0" xfId="96" applyFont="1" applyBorder="1" applyAlignment="1">
      <alignment/>
      <protection/>
    </xf>
    <xf numFmtId="0" fontId="38" fillId="0" borderId="99" xfId="96" applyFont="1" applyBorder="1" applyAlignment="1">
      <alignment/>
      <protection/>
    </xf>
    <xf numFmtId="0" fontId="67" fillId="0" borderId="67" xfId="95" applyBorder="1" applyAlignment="1">
      <alignment/>
      <protection/>
    </xf>
    <xf numFmtId="0" fontId="20" fillId="0" borderId="67" xfId="96" applyBorder="1" applyAlignment="1">
      <alignment/>
      <protection/>
    </xf>
    <xf numFmtId="0" fontId="20" fillId="0" borderId="0" xfId="96" applyFont="1" applyAlignment="1">
      <alignment horizontal="right"/>
      <protection/>
    </xf>
    <xf numFmtId="0" fontId="37" fillId="0" borderId="0" xfId="96" applyFont="1" applyAlignment="1">
      <alignment horizontal="right"/>
      <protection/>
    </xf>
    <xf numFmtId="0" fontId="25" fillId="0" borderId="0" xfId="96" applyFont="1" applyAlignment="1">
      <alignment horizontal="center"/>
      <protection/>
    </xf>
    <xf numFmtId="0" fontId="67" fillId="0" borderId="0" xfId="95" applyAlignment="1">
      <alignment/>
      <protection/>
    </xf>
    <xf numFmtId="0" fontId="20" fillId="0" borderId="0" xfId="96" applyFont="1" applyBorder="1" applyAlignment="1">
      <alignment horizontal="right"/>
      <protection/>
    </xf>
    <xf numFmtId="0" fontId="20" fillId="0" borderId="0" xfId="96" applyAlignment="1">
      <alignment/>
      <protection/>
    </xf>
    <xf numFmtId="0" fontId="36" fillId="0" borderId="51" xfId="95" applyFont="1" applyBorder="1" applyAlignment="1">
      <alignment/>
      <protection/>
    </xf>
    <xf numFmtId="164" fontId="4" fillId="0" borderId="47" xfId="0" applyNumberFormat="1" applyFont="1" applyFill="1" applyBorder="1" applyAlignment="1" applyProtection="1">
      <alignment horizontal="right" wrapText="1"/>
      <protection/>
    </xf>
    <xf numFmtId="164" fontId="0" fillId="0" borderId="104" xfId="0" applyNumberForma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105" xfId="0" applyNumberFormat="1" applyFont="1" applyFill="1" applyBorder="1" applyAlignment="1">
      <alignment horizontal="center" vertical="center" wrapText="1"/>
    </xf>
    <xf numFmtId="164" fontId="6" fillId="0" borderId="106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103" xfId="0" applyNumberFormat="1" applyFont="1" applyFill="1" applyBorder="1" applyAlignment="1">
      <alignment horizontal="center" vertical="center" wrapText="1"/>
    </xf>
    <xf numFmtId="164" fontId="6" fillId="0" borderId="102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 applyProtection="1">
      <alignment horizontal="left" vertical="center"/>
      <protection/>
    </xf>
    <xf numFmtId="0" fontId="13" fillId="0" borderId="84" xfId="0" applyFont="1" applyFill="1" applyBorder="1" applyAlignment="1" applyProtection="1">
      <alignment horizontal="left"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0" fontId="2" fillId="0" borderId="8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6" fillId="0" borderId="106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6" fillId="0" borderId="103" xfId="0" applyFont="1" applyFill="1" applyBorder="1" applyAlignment="1" applyProtection="1">
      <alignment horizontal="left" vertical="center" wrapText="1"/>
      <protection/>
    </xf>
    <xf numFmtId="0" fontId="6" fillId="0" borderId="106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justify" vertical="center" wrapText="1"/>
    </xf>
    <xf numFmtId="0" fontId="6" fillId="0" borderId="62" xfId="0" applyFont="1" applyFill="1" applyBorder="1" applyAlignment="1">
      <alignment horizontal="left" vertical="center" indent="2"/>
    </xf>
    <xf numFmtId="0" fontId="6" fillId="0" borderId="84" xfId="0" applyFont="1" applyFill="1" applyBorder="1" applyAlignment="1">
      <alignment horizontal="left" vertical="center" indent="2"/>
    </xf>
    <xf numFmtId="164" fontId="2" fillId="0" borderId="62" xfId="0" applyNumberFormat="1" applyFont="1" applyFill="1" applyBorder="1" applyAlignment="1">
      <alignment horizontal="left" vertical="center" wrapText="1" indent="2"/>
    </xf>
    <xf numFmtId="164" fontId="2" fillId="0" borderId="98" xfId="0" applyNumberFormat="1" applyFont="1" applyFill="1" applyBorder="1" applyAlignment="1">
      <alignment horizontal="left" vertical="center" wrapText="1" indent="2"/>
    </xf>
    <xf numFmtId="164" fontId="4" fillId="0" borderId="47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29" fillId="0" borderId="46" xfId="0" applyNumberFormat="1" applyFont="1" applyFill="1" applyBorder="1" applyAlignment="1">
      <alignment horizontal="left" vertical="center" wrapText="1"/>
    </xf>
    <xf numFmtId="164" fontId="13" fillId="0" borderId="67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107" xfId="0" applyNumberFormat="1" applyFill="1" applyBorder="1" applyAlignment="1" applyProtection="1">
      <alignment horizontal="left" vertical="center" wrapText="1"/>
      <protection locked="0"/>
    </xf>
    <xf numFmtId="164" fontId="0" fillId="0" borderId="108" xfId="0" applyNumberFormat="1" applyFill="1" applyBorder="1" applyAlignment="1" applyProtection="1">
      <alignment horizontal="left" vertical="center" wrapText="1"/>
      <protection locked="0"/>
    </xf>
    <xf numFmtId="164" fontId="6" fillId="0" borderId="63" xfId="0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98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106" xfId="0" applyNumberFormat="1" applyFont="1" applyFill="1" applyBorder="1" applyAlignment="1">
      <alignment horizontal="center" vertical="center"/>
    </xf>
    <xf numFmtId="164" fontId="6" fillId="0" borderId="96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13" fillId="0" borderId="67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109" xfId="98" applyFont="1" applyFill="1" applyBorder="1" applyAlignment="1">
      <alignment horizontal="center" vertical="center"/>
      <protection/>
    </xf>
    <xf numFmtId="0" fontId="5" fillId="0" borderId="110" xfId="98" applyFont="1" applyFill="1" applyBorder="1" applyAlignment="1">
      <alignment horizontal="center" vertical="center"/>
      <protection/>
    </xf>
    <xf numFmtId="0" fontId="5" fillId="0" borderId="111" xfId="98" applyFont="1" applyFill="1" applyBorder="1" applyAlignment="1">
      <alignment horizontal="center" vertical="center"/>
      <protection/>
    </xf>
    <xf numFmtId="0" fontId="5" fillId="0" borderId="101" xfId="98" applyFont="1" applyFill="1" applyBorder="1" applyAlignment="1">
      <alignment horizontal="center" vertical="center"/>
      <protection/>
    </xf>
    <xf numFmtId="0" fontId="1" fillId="0" borderId="0" xfId="98" applyFont="1" applyFill="1" applyAlignment="1" applyProtection="1">
      <alignment horizontal="center"/>
      <protection locked="0"/>
    </xf>
    <xf numFmtId="0" fontId="5" fillId="0" borderId="0" xfId="98" applyFont="1" applyFill="1" applyAlignment="1">
      <alignment horizontal="center" wrapText="1"/>
      <protection/>
    </xf>
    <xf numFmtId="0" fontId="5" fillId="0" borderId="0" xfId="98" applyFont="1" applyFill="1" applyAlignment="1">
      <alignment horizontal="center"/>
      <protection/>
    </xf>
    <xf numFmtId="0" fontId="5" fillId="0" borderId="112" xfId="98" applyFont="1" applyFill="1" applyBorder="1" applyAlignment="1">
      <alignment horizontal="center" vertical="center"/>
      <protection/>
    </xf>
    <xf numFmtId="0" fontId="0" fillId="0" borderId="112" xfId="0" applyBorder="1" applyAlignment="1">
      <alignment/>
    </xf>
    <xf numFmtId="0" fontId="2" fillId="0" borderId="42" xfId="98" applyFont="1" applyFill="1" applyBorder="1" applyAlignment="1" quotePrefix="1">
      <alignment horizontal="center" vertical="center" wrapText="1"/>
      <protection/>
    </xf>
    <xf numFmtId="0" fontId="2" fillId="0" borderId="65" xfId="98" applyFont="1" applyFill="1" applyBorder="1" applyAlignment="1" quotePrefix="1">
      <alignment horizontal="center" vertical="center" wrapText="1"/>
      <protection/>
    </xf>
    <xf numFmtId="0" fontId="2" fillId="0" borderId="43" xfId="98" applyFont="1" applyFill="1" applyBorder="1" applyAlignment="1">
      <alignment horizontal="center" vertical="center"/>
      <protection/>
    </xf>
    <xf numFmtId="0" fontId="2" fillId="0" borderId="32" xfId="98" applyFont="1" applyFill="1" applyBorder="1" applyAlignment="1">
      <alignment horizontal="center" vertical="center"/>
      <protection/>
    </xf>
    <xf numFmtId="0" fontId="2" fillId="0" borderId="69" xfId="98" applyFont="1" applyFill="1" applyBorder="1" applyAlignment="1">
      <alignment horizontal="center" vertical="center"/>
      <protection/>
    </xf>
    <xf numFmtId="0" fontId="2" fillId="0" borderId="89" xfId="98" applyFont="1" applyFill="1" applyBorder="1" applyAlignment="1">
      <alignment horizontal="center" vertical="center"/>
      <protection/>
    </xf>
    <xf numFmtId="0" fontId="2" fillId="0" borderId="54" xfId="98" applyFont="1" applyFill="1" applyBorder="1" applyAlignment="1">
      <alignment horizontal="center" vertical="center"/>
      <protection/>
    </xf>
    <xf numFmtId="0" fontId="2" fillId="0" borderId="113" xfId="98" applyFont="1" applyFill="1" applyBorder="1" applyAlignment="1">
      <alignment horizontal="center" vertical="center"/>
      <protection/>
    </xf>
    <xf numFmtId="0" fontId="1" fillId="0" borderId="0" xfId="98" applyFont="1" applyFill="1" applyAlignment="1" applyProtection="1">
      <alignment horizontal="center" vertical="center"/>
      <protection locked="0"/>
    </xf>
    <xf numFmtId="0" fontId="5" fillId="0" borderId="0" xfId="98" applyFont="1" applyFill="1" applyAlignment="1" applyProtection="1">
      <alignment horizontal="center" vertical="center"/>
      <protection locked="0"/>
    </xf>
    <xf numFmtId="0" fontId="4" fillId="0" borderId="47" xfId="98" applyFont="1" applyFill="1" applyBorder="1" applyAlignment="1">
      <alignment horizontal="right"/>
      <protection/>
    </xf>
    <xf numFmtId="0" fontId="4" fillId="0" borderId="0" xfId="98" applyFont="1" applyFill="1" applyBorder="1" applyAlignment="1">
      <alignment horizontal="right"/>
      <protection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84" xfId="0" applyFont="1" applyFill="1" applyBorder="1" applyAlignment="1" applyProtection="1">
      <alignment horizontal="left" vertical="center" wrapText="1" inden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104" applyFont="1" applyFill="1" applyAlignment="1">
      <alignment horizontal="left"/>
      <protection/>
    </xf>
    <xf numFmtId="0" fontId="28" fillId="0" borderId="0" xfId="104" applyFont="1" applyFill="1" applyBorder="1" applyAlignment="1">
      <alignment horizontal="right"/>
      <protection/>
    </xf>
    <xf numFmtId="0" fontId="34" fillId="0" borderId="42" xfId="104" applyFont="1" applyFill="1" applyBorder="1" applyAlignment="1">
      <alignment horizontal="center" vertical="center" wrapText="1"/>
      <protection/>
    </xf>
    <xf numFmtId="0" fontId="34" fillId="0" borderId="65" xfId="104" applyFont="1" applyFill="1" applyBorder="1" applyAlignment="1">
      <alignment horizontal="center" vertical="center" wrapText="1"/>
      <protection/>
    </xf>
    <xf numFmtId="0" fontId="34" fillId="0" borderId="37" xfId="104" applyFont="1" applyFill="1" applyBorder="1" applyAlignment="1">
      <alignment horizontal="center" vertical="center" wrapText="1"/>
      <protection/>
    </xf>
    <xf numFmtId="0" fontId="14" fillId="0" borderId="43" xfId="102" applyFont="1" applyFill="1" applyBorder="1" applyAlignment="1" applyProtection="1">
      <alignment horizontal="center" vertical="center" textRotation="90"/>
      <protection/>
    </xf>
    <xf numFmtId="0" fontId="14" fillId="0" borderId="32" xfId="102" applyFont="1" applyFill="1" applyBorder="1" applyAlignment="1" applyProtection="1">
      <alignment horizontal="center" vertical="center" textRotation="90"/>
      <protection/>
    </xf>
    <xf numFmtId="0" fontId="14" fillId="0" borderId="38" xfId="102" applyFont="1" applyFill="1" applyBorder="1" applyAlignment="1" applyProtection="1">
      <alignment horizontal="center" vertical="center" textRotation="90"/>
      <protection/>
    </xf>
    <xf numFmtId="0" fontId="28" fillId="0" borderId="25" xfId="104" applyFont="1" applyFill="1" applyBorder="1" applyAlignment="1">
      <alignment horizontal="center" vertical="center" wrapText="1"/>
      <protection/>
    </xf>
    <xf numFmtId="0" fontId="28" fillId="0" borderId="30" xfId="104" applyFont="1" applyFill="1" applyBorder="1" applyAlignment="1">
      <alignment horizontal="center" vertical="center" wrapText="1"/>
      <protection/>
    </xf>
    <xf numFmtId="0" fontId="28" fillId="0" borderId="69" xfId="104" applyFont="1" applyFill="1" applyBorder="1" applyAlignment="1">
      <alignment horizontal="center" vertical="center" wrapText="1"/>
      <protection/>
    </xf>
    <xf numFmtId="0" fontId="28" fillId="0" borderId="21" xfId="104" applyFont="1" applyFill="1" applyBorder="1" applyAlignment="1">
      <alignment horizontal="center" vertical="center" wrapText="1"/>
      <protection/>
    </xf>
    <xf numFmtId="0" fontId="28" fillId="0" borderId="30" xfId="104" applyFont="1" applyFill="1" applyBorder="1" applyAlignment="1">
      <alignment horizontal="center" wrapText="1"/>
      <protection/>
    </xf>
    <xf numFmtId="0" fontId="28" fillId="0" borderId="19" xfId="104" applyFont="1" applyFill="1" applyBorder="1" applyAlignment="1">
      <alignment horizontal="center" wrapText="1"/>
      <protection/>
    </xf>
    <xf numFmtId="0" fontId="2" fillId="0" borderId="0" xfId="101" applyFont="1" applyFill="1" applyAlignment="1" applyProtection="1">
      <alignment horizontal="center" vertical="center" wrapText="1"/>
      <protection/>
    </xf>
    <xf numFmtId="0" fontId="5" fillId="0" borderId="0" xfId="101" applyFont="1" applyFill="1" applyAlignment="1" applyProtection="1">
      <alignment horizontal="center" vertical="center" wrapText="1"/>
      <protection/>
    </xf>
    <xf numFmtId="0" fontId="14" fillId="0" borderId="0" xfId="101" applyFont="1" applyFill="1" applyBorder="1" applyAlignment="1" applyProtection="1">
      <alignment horizontal="right" vertical="center"/>
      <protection/>
    </xf>
    <xf numFmtId="0" fontId="24" fillId="0" borderId="0" xfId="103" applyFont="1" applyFill="1" applyAlignment="1">
      <alignment horizontal="center"/>
      <protection/>
    </xf>
    <xf numFmtId="0" fontId="14" fillId="0" borderId="25" xfId="101" applyFont="1" applyFill="1" applyBorder="1" applyAlignment="1" applyProtection="1">
      <alignment horizontal="center" vertical="center" textRotation="90"/>
      <protection/>
    </xf>
    <xf numFmtId="0" fontId="14" fillId="0" borderId="30" xfId="101" applyFont="1" applyFill="1" applyBorder="1" applyAlignment="1" applyProtection="1">
      <alignment horizontal="center" vertical="center" textRotation="90"/>
      <protection/>
    </xf>
    <xf numFmtId="0" fontId="5" fillId="0" borderId="64" xfId="101" applyFont="1" applyFill="1" applyBorder="1" applyAlignment="1" applyProtection="1">
      <alignment horizontal="center" vertical="center" wrapText="1"/>
      <protection/>
    </xf>
    <xf numFmtId="0" fontId="5" fillId="0" borderId="39" xfId="101" applyFont="1" applyFill="1" applyBorder="1" applyAlignment="1" applyProtection="1">
      <alignment horizontal="center" vertical="center" wrapText="1"/>
      <protection/>
    </xf>
    <xf numFmtId="0" fontId="4" fillId="0" borderId="70" xfId="101" applyFont="1" applyFill="1" applyBorder="1" applyAlignment="1" applyProtection="1">
      <alignment horizontal="center" vertical="center" wrapText="1"/>
      <protection/>
    </xf>
    <xf numFmtId="0" fontId="4" fillId="0" borderId="19" xfId="10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_minta" xfId="98"/>
    <cellStyle name="Normál_ÖKIADELÖ" xfId="99"/>
    <cellStyle name="Normal_tanusitv" xfId="100"/>
    <cellStyle name="Normál_VAGYONK" xfId="101"/>
    <cellStyle name="Normál_VAGYONK 2" xfId="102"/>
    <cellStyle name="Normál_VAGYONKIM" xfId="103"/>
    <cellStyle name="Normál_VAGYONKIM 2" xfId="104"/>
    <cellStyle name="Normál_Xl0000021" xfId="105"/>
    <cellStyle name="Normál_Xl0000022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Százalék 2" xfId="116"/>
    <cellStyle name="Title" xfId="117"/>
    <cellStyle name="Total" xfId="118"/>
    <cellStyle name="Warning Text" xfId="11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PageLayoutView="0" workbookViewId="0" topLeftCell="A46">
      <selection activeCell="G5" sqref="G5"/>
    </sheetView>
  </sheetViews>
  <sheetFormatPr defaultColWidth="9.00390625" defaultRowHeight="12.75"/>
  <cols>
    <col min="1" max="1" width="5.50390625" style="535" customWidth="1"/>
    <col min="2" max="2" width="4.50390625" style="535" customWidth="1"/>
    <col min="3" max="3" width="4.375" style="535" customWidth="1"/>
    <col min="4" max="4" width="5.50390625" style="535" customWidth="1"/>
    <col min="5" max="5" width="7.125" style="535" customWidth="1"/>
    <col min="6" max="6" width="9.375" style="535" customWidth="1"/>
    <col min="7" max="7" width="35.875" style="535" customWidth="1"/>
    <col min="8" max="8" width="13.625" style="535" customWidth="1"/>
    <col min="9" max="11" width="13.625" style="537" customWidth="1"/>
    <col min="12" max="16384" width="9.375" style="535" customWidth="1"/>
  </cols>
  <sheetData>
    <row r="1" spans="1:11" ht="14.25">
      <c r="A1" s="537"/>
      <c r="C1" s="598"/>
      <c r="D1" s="598"/>
      <c r="E1" s="598"/>
      <c r="F1" s="598"/>
      <c r="G1" s="598"/>
      <c r="H1" s="598"/>
      <c r="I1" s="535"/>
      <c r="J1" s="698" t="s">
        <v>913</v>
      </c>
      <c r="K1" s="699"/>
    </row>
    <row r="2" spans="1:11" s="538" customFormat="1" ht="15.75">
      <c r="A2" s="700" t="s">
        <v>849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</row>
    <row r="3" spans="1:11" s="538" customFormat="1" ht="15.75">
      <c r="A3" s="700" t="s">
        <v>914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s="538" customFormat="1" ht="15" customHeight="1">
      <c r="A4" s="700" t="s">
        <v>915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</row>
    <row r="5" spans="1:11" ht="12.75" customHeight="1" thickBot="1">
      <c r="A5" s="537"/>
      <c r="C5" s="598"/>
      <c r="D5" s="598"/>
      <c r="E5" s="598"/>
      <c r="F5" s="536"/>
      <c r="G5" s="536"/>
      <c r="H5" s="536"/>
      <c r="I5" s="702" t="s">
        <v>916</v>
      </c>
      <c r="J5" s="702"/>
      <c r="K5" s="703"/>
    </row>
    <row r="6" spans="1:11" ht="44.25" customHeight="1" thickBot="1">
      <c r="A6" s="689" t="s">
        <v>271</v>
      </c>
      <c r="B6" s="704"/>
      <c r="C6" s="704"/>
      <c r="D6" s="704"/>
      <c r="E6" s="704"/>
      <c r="F6" s="704"/>
      <c r="G6" s="704"/>
      <c r="H6" s="654" t="s">
        <v>917</v>
      </c>
      <c r="I6" s="654" t="s">
        <v>1018</v>
      </c>
      <c r="J6" s="654" t="s">
        <v>1017</v>
      </c>
      <c r="K6" s="599" t="s">
        <v>918</v>
      </c>
    </row>
    <row r="7" spans="1:11" s="541" customFormat="1" ht="15.75" customHeight="1" thickBot="1">
      <c r="A7" s="600" t="s">
        <v>866</v>
      </c>
      <c r="B7" s="656" t="s">
        <v>919</v>
      </c>
      <c r="C7" s="697"/>
      <c r="D7" s="697"/>
      <c r="E7" s="697"/>
      <c r="F7" s="697"/>
      <c r="G7" s="697"/>
      <c r="H7" s="602">
        <f>SUM(H8,H9,H13)</f>
        <v>9124</v>
      </c>
      <c r="I7" s="602">
        <f>SUM(I8,I9,I13)</f>
        <v>9274</v>
      </c>
      <c r="J7" s="602">
        <f>SUM(J8,J9,J13)</f>
        <v>9298</v>
      </c>
      <c r="K7" s="602">
        <f>J7/I7*100</f>
        <v>100.25878800948888</v>
      </c>
    </row>
    <row r="8" spans="1:11" s="541" customFormat="1" ht="14.25" customHeight="1">
      <c r="A8" s="603"/>
      <c r="B8" s="604"/>
      <c r="C8" s="659" t="s">
        <v>920</v>
      </c>
      <c r="D8" s="659"/>
      <c r="E8" s="659"/>
      <c r="F8" s="659"/>
      <c r="G8" s="661"/>
      <c r="H8" s="556">
        <v>0</v>
      </c>
      <c r="I8" s="605">
        <v>0</v>
      </c>
      <c r="J8" s="557">
        <v>0</v>
      </c>
      <c r="K8" s="606">
        <v>0</v>
      </c>
    </row>
    <row r="9" spans="1:11" s="542" customFormat="1" ht="14.25" customHeight="1">
      <c r="A9" s="607"/>
      <c r="B9" s="608" t="s">
        <v>234</v>
      </c>
      <c r="C9" s="667" t="s">
        <v>921</v>
      </c>
      <c r="D9" s="667"/>
      <c r="E9" s="667"/>
      <c r="F9" s="667"/>
      <c r="G9" s="668"/>
      <c r="H9" s="544">
        <f>SUM(H10:H12)</f>
        <v>730</v>
      </c>
      <c r="I9" s="547">
        <f>SUM(I10:I12)</f>
        <v>880</v>
      </c>
      <c r="J9" s="545">
        <f>SUM(J10:J12)</f>
        <v>793</v>
      </c>
      <c r="K9" s="609">
        <f aca="true" t="shared" si="0" ref="K9:K29">J9/I9*100</f>
        <v>90.11363636363636</v>
      </c>
    </row>
    <row r="10" spans="1:11" ht="14.25" customHeight="1">
      <c r="A10" s="610"/>
      <c r="B10" s="604"/>
      <c r="C10" s="611" t="s">
        <v>922</v>
      </c>
      <c r="D10" s="676" t="s">
        <v>923</v>
      </c>
      <c r="E10" s="676"/>
      <c r="F10" s="676"/>
      <c r="G10" s="677"/>
      <c r="H10" s="548">
        <v>230</v>
      </c>
      <c r="I10" s="612">
        <v>380</v>
      </c>
      <c r="J10" s="549">
        <v>687</v>
      </c>
      <c r="K10" s="609">
        <f t="shared" si="0"/>
        <v>180.78947368421052</v>
      </c>
    </row>
    <row r="11" spans="1:11" ht="14.25" customHeight="1">
      <c r="A11" s="610"/>
      <c r="B11" s="604"/>
      <c r="C11" s="611" t="s">
        <v>924</v>
      </c>
      <c r="D11" s="676" t="s">
        <v>925</v>
      </c>
      <c r="E11" s="676"/>
      <c r="F11" s="676"/>
      <c r="G11" s="677"/>
      <c r="H11" s="548">
        <v>0</v>
      </c>
      <c r="I11" s="612">
        <v>0</v>
      </c>
      <c r="J11" s="549">
        <v>0</v>
      </c>
      <c r="K11" s="609">
        <v>0</v>
      </c>
    </row>
    <row r="12" spans="1:11" ht="14.25" customHeight="1">
      <c r="A12" s="610"/>
      <c r="B12" s="604"/>
      <c r="C12" s="611" t="s">
        <v>926</v>
      </c>
      <c r="D12" s="676" t="s">
        <v>927</v>
      </c>
      <c r="E12" s="676"/>
      <c r="F12" s="676"/>
      <c r="G12" s="677"/>
      <c r="H12" s="548">
        <v>500</v>
      </c>
      <c r="I12" s="612">
        <v>500</v>
      </c>
      <c r="J12" s="549">
        <v>106</v>
      </c>
      <c r="K12" s="609">
        <f t="shared" si="0"/>
        <v>21.2</v>
      </c>
    </row>
    <row r="13" spans="1:11" ht="14.25" customHeight="1">
      <c r="A13" s="610"/>
      <c r="B13" s="604" t="s">
        <v>235</v>
      </c>
      <c r="C13" s="667" t="s">
        <v>928</v>
      </c>
      <c r="D13" s="667"/>
      <c r="E13" s="667"/>
      <c r="F13" s="667"/>
      <c r="G13" s="668"/>
      <c r="H13" s="544">
        <f>SUM(H14,H15,H19,H22)</f>
        <v>8394</v>
      </c>
      <c r="I13" s="547">
        <f>SUM(I14,I15,I19,I22)</f>
        <v>8394</v>
      </c>
      <c r="J13" s="545">
        <f>SUM(J14,J15,J19,J22)</f>
        <v>8505</v>
      </c>
      <c r="K13" s="609">
        <f t="shared" si="0"/>
        <v>101.32237312365974</v>
      </c>
    </row>
    <row r="14" spans="1:11" ht="14.25" customHeight="1">
      <c r="A14" s="610"/>
      <c r="B14" s="604"/>
      <c r="C14" s="611" t="s">
        <v>929</v>
      </c>
      <c r="D14" s="676" t="s">
        <v>930</v>
      </c>
      <c r="E14" s="676"/>
      <c r="F14" s="676"/>
      <c r="G14" s="677"/>
      <c r="H14" s="548">
        <v>10</v>
      </c>
      <c r="I14" s="612">
        <v>10</v>
      </c>
      <c r="J14" s="549">
        <v>7</v>
      </c>
      <c r="K14" s="609">
        <f t="shared" si="0"/>
        <v>70</v>
      </c>
    </row>
    <row r="15" spans="1:11" ht="14.25" customHeight="1">
      <c r="A15" s="610"/>
      <c r="B15" s="604"/>
      <c r="C15" s="611" t="s">
        <v>931</v>
      </c>
      <c r="D15" s="676" t="s">
        <v>932</v>
      </c>
      <c r="E15" s="676"/>
      <c r="F15" s="676"/>
      <c r="G15" s="677"/>
      <c r="H15" s="544">
        <f>SUM(H16,H18)</f>
        <v>8284</v>
      </c>
      <c r="I15" s="547">
        <f>SUM(I16,I18)</f>
        <v>8284</v>
      </c>
      <c r="J15" s="545">
        <f>SUM(J16,J18)</f>
        <v>8385</v>
      </c>
      <c r="K15" s="609">
        <f t="shared" si="0"/>
        <v>101.21921776919362</v>
      </c>
    </row>
    <row r="16" spans="1:11" ht="14.25" customHeight="1">
      <c r="A16" s="610"/>
      <c r="B16" s="604"/>
      <c r="C16" s="613"/>
      <c r="D16" s="613" t="s">
        <v>933</v>
      </c>
      <c r="E16" s="694" t="s">
        <v>934</v>
      </c>
      <c r="F16" s="694"/>
      <c r="G16" s="695"/>
      <c r="H16" s="548">
        <v>6784</v>
      </c>
      <c r="I16" s="612">
        <v>5184</v>
      </c>
      <c r="J16" s="549">
        <v>5179</v>
      </c>
      <c r="K16" s="609">
        <f t="shared" si="0"/>
        <v>99.90354938271605</v>
      </c>
    </row>
    <row r="17" spans="1:11" ht="14.25" customHeight="1">
      <c r="A17" s="610"/>
      <c r="B17" s="604"/>
      <c r="C17" s="613"/>
      <c r="D17" s="614"/>
      <c r="E17" s="614" t="s">
        <v>935</v>
      </c>
      <c r="F17" s="694" t="s">
        <v>936</v>
      </c>
      <c r="G17" s="695"/>
      <c r="H17" s="548">
        <v>0</v>
      </c>
      <c r="I17" s="612">
        <v>0</v>
      </c>
      <c r="J17" s="549"/>
      <c r="K17" s="609">
        <v>0</v>
      </c>
    </row>
    <row r="18" spans="1:11" ht="14.25" customHeight="1">
      <c r="A18" s="610"/>
      <c r="B18" s="604"/>
      <c r="C18" s="613"/>
      <c r="D18" s="613" t="s">
        <v>937</v>
      </c>
      <c r="E18" s="694" t="s">
        <v>938</v>
      </c>
      <c r="F18" s="694"/>
      <c r="G18" s="695"/>
      <c r="H18" s="548">
        <v>1500</v>
      </c>
      <c r="I18" s="612">
        <v>3100</v>
      </c>
      <c r="J18" s="549">
        <v>3206</v>
      </c>
      <c r="K18" s="609">
        <f t="shared" si="0"/>
        <v>103.41935483870968</v>
      </c>
    </row>
    <row r="19" spans="1:11" ht="14.25" customHeight="1">
      <c r="A19" s="610"/>
      <c r="B19" s="604"/>
      <c r="C19" s="611" t="s">
        <v>939</v>
      </c>
      <c r="D19" s="676" t="s">
        <v>940</v>
      </c>
      <c r="E19" s="676"/>
      <c r="F19" s="676"/>
      <c r="G19" s="677"/>
      <c r="H19" s="544">
        <f>SUM(H20:H21)</f>
        <v>100</v>
      </c>
      <c r="I19" s="547">
        <f>SUM(I20:I21)</f>
        <v>100</v>
      </c>
      <c r="J19" s="545">
        <f>SUM(J20:J21)</f>
        <v>112</v>
      </c>
      <c r="K19" s="609">
        <f t="shared" si="0"/>
        <v>112.00000000000001</v>
      </c>
    </row>
    <row r="20" spans="1:11" ht="14.25" customHeight="1">
      <c r="A20" s="610"/>
      <c r="B20" s="604"/>
      <c r="C20" s="613"/>
      <c r="D20" s="615" t="s">
        <v>941</v>
      </c>
      <c r="E20" s="694" t="s">
        <v>942</v>
      </c>
      <c r="F20" s="694"/>
      <c r="G20" s="695"/>
      <c r="H20" s="548">
        <v>100</v>
      </c>
      <c r="I20" s="612">
        <v>100</v>
      </c>
      <c r="J20" s="549">
        <v>112</v>
      </c>
      <c r="K20" s="609">
        <f t="shared" si="0"/>
        <v>112.00000000000001</v>
      </c>
    </row>
    <row r="21" spans="1:11" ht="14.25" customHeight="1">
      <c r="A21" s="610"/>
      <c r="B21" s="604"/>
      <c r="C21" s="613"/>
      <c r="D21" s="615" t="s">
        <v>943</v>
      </c>
      <c r="E21" s="694" t="s">
        <v>944</v>
      </c>
      <c r="F21" s="694"/>
      <c r="G21" s="695"/>
      <c r="H21" s="548">
        <v>0</v>
      </c>
      <c r="I21" s="612">
        <v>0</v>
      </c>
      <c r="J21" s="549">
        <v>0</v>
      </c>
      <c r="K21" s="609">
        <v>0</v>
      </c>
    </row>
    <row r="22" spans="1:11" ht="14.25" customHeight="1" thickBot="1">
      <c r="A22" s="610"/>
      <c r="B22" s="604"/>
      <c r="C22" s="611" t="s">
        <v>945</v>
      </c>
      <c r="D22" s="676" t="s">
        <v>946</v>
      </c>
      <c r="E22" s="676"/>
      <c r="F22" s="676"/>
      <c r="G22" s="677"/>
      <c r="H22" s="552">
        <v>0</v>
      </c>
      <c r="I22" s="616">
        <v>0</v>
      </c>
      <c r="J22" s="559">
        <v>1</v>
      </c>
      <c r="K22" s="617">
        <v>0</v>
      </c>
    </row>
    <row r="23" spans="1:11" ht="15.75" thickBot="1">
      <c r="A23" s="600" t="s">
        <v>850</v>
      </c>
      <c r="B23" s="656" t="s">
        <v>947</v>
      </c>
      <c r="C23" s="696"/>
      <c r="D23" s="696"/>
      <c r="E23" s="696"/>
      <c r="F23" s="696"/>
      <c r="G23" s="696"/>
      <c r="H23" s="602">
        <f>H24</f>
        <v>13221</v>
      </c>
      <c r="I23" s="602">
        <f>I24</f>
        <v>13829</v>
      </c>
      <c r="J23" s="602">
        <f>J24</f>
        <v>13829</v>
      </c>
      <c r="K23" s="602">
        <f t="shared" si="0"/>
        <v>100</v>
      </c>
    </row>
    <row r="24" spans="1:11" ht="14.25">
      <c r="A24" s="610"/>
      <c r="B24" s="604" t="s">
        <v>234</v>
      </c>
      <c r="C24" s="659" t="s">
        <v>948</v>
      </c>
      <c r="D24" s="659"/>
      <c r="E24" s="659"/>
      <c r="F24" s="659"/>
      <c r="G24" s="661"/>
      <c r="H24" s="556">
        <f>SUM(H25:H33)</f>
        <v>13221</v>
      </c>
      <c r="I24" s="605">
        <f>SUM(I25:I33)</f>
        <v>13829</v>
      </c>
      <c r="J24" s="557">
        <f>SUM(J25:J33)</f>
        <v>13829</v>
      </c>
      <c r="K24" s="606">
        <f t="shared" si="0"/>
        <v>100</v>
      </c>
    </row>
    <row r="25" spans="1:11" s="542" customFormat="1" ht="15">
      <c r="A25" s="607"/>
      <c r="B25" s="618"/>
      <c r="C25" s="619" t="s">
        <v>922</v>
      </c>
      <c r="D25" s="676" t="s">
        <v>949</v>
      </c>
      <c r="E25" s="676"/>
      <c r="F25" s="676"/>
      <c r="G25" s="677"/>
      <c r="H25" s="548">
        <v>12896</v>
      </c>
      <c r="I25" s="612">
        <v>13275</v>
      </c>
      <c r="J25" s="549">
        <v>13275</v>
      </c>
      <c r="K25" s="609">
        <f t="shared" si="0"/>
        <v>100</v>
      </c>
    </row>
    <row r="26" spans="1:11" ht="14.25">
      <c r="A26" s="607"/>
      <c r="B26" s="618"/>
      <c r="C26" s="619" t="s">
        <v>924</v>
      </c>
      <c r="D26" s="676" t="s">
        <v>950</v>
      </c>
      <c r="E26" s="676"/>
      <c r="F26" s="676"/>
      <c r="G26" s="677"/>
      <c r="H26" s="548">
        <v>0</v>
      </c>
      <c r="I26" s="612">
        <v>0</v>
      </c>
      <c r="J26" s="549"/>
      <c r="K26" s="609">
        <v>0</v>
      </c>
    </row>
    <row r="27" spans="1:11" ht="14.25">
      <c r="A27" s="607"/>
      <c r="B27" s="618"/>
      <c r="C27" s="619" t="s">
        <v>951</v>
      </c>
      <c r="D27" s="676" t="s">
        <v>952</v>
      </c>
      <c r="E27" s="676"/>
      <c r="F27" s="676"/>
      <c r="G27" s="677"/>
      <c r="H27" s="548">
        <v>0</v>
      </c>
      <c r="I27" s="612">
        <v>0</v>
      </c>
      <c r="J27" s="549"/>
      <c r="K27" s="609">
        <v>0</v>
      </c>
    </row>
    <row r="28" spans="1:11" ht="14.25">
      <c r="A28" s="607"/>
      <c r="B28" s="618"/>
      <c r="C28" s="619" t="s">
        <v>926</v>
      </c>
      <c r="D28" s="676" t="s">
        <v>953</v>
      </c>
      <c r="E28" s="676"/>
      <c r="F28" s="676"/>
      <c r="G28" s="677"/>
      <c r="H28" s="548">
        <v>0</v>
      </c>
      <c r="I28" s="612">
        <v>0</v>
      </c>
      <c r="J28" s="549"/>
      <c r="K28" s="609">
        <v>0</v>
      </c>
    </row>
    <row r="29" spans="1:11" ht="14.25">
      <c r="A29" s="607"/>
      <c r="B29" s="618"/>
      <c r="C29" s="620" t="s">
        <v>954</v>
      </c>
      <c r="D29" s="676" t="s">
        <v>955</v>
      </c>
      <c r="E29" s="676"/>
      <c r="F29" s="676"/>
      <c r="G29" s="677"/>
      <c r="H29" s="548">
        <v>325</v>
      </c>
      <c r="I29" s="612">
        <v>554</v>
      </c>
      <c r="J29" s="549">
        <v>554</v>
      </c>
      <c r="K29" s="609">
        <f t="shared" si="0"/>
        <v>100</v>
      </c>
    </row>
    <row r="30" spans="1:11" ht="14.25">
      <c r="A30" s="607"/>
      <c r="B30" s="618"/>
      <c r="C30" s="619" t="s">
        <v>956</v>
      </c>
      <c r="D30" s="676" t="s">
        <v>957</v>
      </c>
      <c r="E30" s="676"/>
      <c r="F30" s="676"/>
      <c r="G30" s="677"/>
      <c r="H30" s="548">
        <v>0</v>
      </c>
      <c r="I30" s="612">
        <v>0</v>
      </c>
      <c r="J30" s="549"/>
      <c r="K30" s="609">
        <v>0</v>
      </c>
    </row>
    <row r="31" spans="1:11" ht="14.25">
      <c r="A31" s="607"/>
      <c r="B31" s="618"/>
      <c r="C31" s="619" t="s">
        <v>958</v>
      </c>
      <c r="D31" s="676" t="s">
        <v>959</v>
      </c>
      <c r="E31" s="676"/>
      <c r="F31" s="676"/>
      <c r="G31" s="677"/>
      <c r="H31" s="548">
        <v>0</v>
      </c>
      <c r="I31" s="612">
        <v>0</v>
      </c>
      <c r="J31" s="549"/>
      <c r="K31" s="609">
        <v>0</v>
      </c>
    </row>
    <row r="32" spans="1:11" s="540" customFormat="1" ht="14.25">
      <c r="A32" s="607"/>
      <c r="B32" s="618"/>
      <c r="C32" s="619" t="s">
        <v>960</v>
      </c>
      <c r="D32" s="676" t="s">
        <v>961</v>
      </c>
      <c r="E32" s="676"/>
      <c r="F32" s="676"/>
      <c r="G32" s="677"/>
      <c r="H32" s="548">
        <v>0</v>
      </c>
      <c r="I32" s="612">
        <v>0</v>
      </c>
      <c r="J32" s="549"/>
      <c r="K32" s="609">
        <v>0</v>
      </c>
    </row>
    <row r="33" spans="1:11" s="540" customFormat="1" ht="15" thickBot="1">
      <c r="A33" s="607"/>
      <c r="B33" s="618"/>
      <c r="C33" s="620" t="s">
        <v>962</v>
      </c>
      <c r="D33" s="676" t="s">
        <v>963</v>
      </c>
      <c r="E33" s="676"/>
      <c r="F33" s="676"/>
      <c r="G33" s="677"/>
      <c r="H33" s="552">
        <v>0</v>
      </c>
      <c r="I33" s="616">
        <v>0</v>
      </c>
      <c r="J33" s="559"/>
      <c r="K33" s="617">
        <v>0</v>
      </c>
    </row>
    <row r="34" spans="1:11" s="540" customFormat="1" ht="15.75" thickBot="1">
      <c r="A34" s="600" t="s">
        <v>878</v>
      </c>
      <c r="B34" s="656" t="s">
        <v>964</v>
      </c>
      <c r="C34" s="658"/>
      <c r="D34" s="658"/>
      <c r="E34" s="658"/>
      <c r="F34" s="658"/>
      <c r="G34" s="658"/>
      <c r="H34" s="602">
        <f>SUM(H35:H38)</f>
        <v>0</v>
      </c>
      <c r="I34" s="602">
        <f>SUM(I35:I38)</f>
        <v>0</v>
      </c>
      <c r="J34" s="602">
        <f>SUM(J35:J38)</f>
        <v>291</v>
      </c>
      <c r="K34" s="602">
        <v>0</v>
      </c>
    </row>
    <row r="35" spans="1:11" s="540" customFormat="1" ht="14.25">
      <c r="A35" s="555"/>
      <c r="B35" s="604" t="s">
        <v>234</v>
      </c>
      <c r="C35" s="659" t="s">
        <v>965</v>
      </c>
      <c r="D35" s="659"/>
      <c r="E35" s="659"/>
      <c r="F35" s="659"/>
      <c r="G35" s="661"/>
      <c r="H35" s="554">
        <v>0</v>
      </c>
      <c r="I35" s="621">
        <v>0</v>
      </c>
      <c r="J35" s="553">
        <v>0</v>
      </c>
      <c r="K35" s="622">
        <v>0</v>
      </c>
    </row>
    <row r="36" spans="1:11" s="542" customFormat="1" ht="15">
      <c r="A36" s="555"/>
      <c r="B36" s="604" t="s">
        <v>235</v>
      </c>
      <c r="C36" s="667" t="s">
        <v>966</v>
      </c>
      <c r="D36" s="667"/>
      <c r="E36" s="667"/>
      <c r="F36" s="667"/>
      <c r="G36" s="668"/>
      <c r="H36" s="548">
        <v>0</v>
      </c>
      <c r="I36" s="612">
        <v>0</v>
      </c>
      <c r="J36" s="549">
        <v>0</v>
      </c>
      <c r="K36" s="609">
        <v>0</v>
      </c>
    </row>
    <row r="37" spans="1:11" ht="15">
      <c r="A37" s="555"/>
      <c r="B37" s="604" t="s">
        <v>236</v>
      </c>
      <c r="C37" s="667" t="s">
        <v>1019</v>
      </c>
      <c r="D37" s="671"/>
      <c r="E37" s="671"/>
      <c r="F37" s="671"/>
      <c r="G37" s="672"/>
      <c r="H37" s="548">
        <v>0</v>
      </c>
      <c r="I37" s="612">
        <v>0</v>
      </c>
      <c r="J37" s="549"/>
      <c r="K37" s="609">
        <v>0</v>
      </c>
    </row>
    <row r="38" spans="1:11" ht="15.75" thickBot="1">
      <c r="A38" s="555"/>
      <c r="B38" s="604" t="s">
        <v>237</v>
      </c>
      <c r="C38" s="667" t="s">
        <v>852</v>
      </c>
      <c r="D38" s="671"/>
      <c r="E38" s="671"/>
      <c r="F38" s="671"/>
      <c r="G38" s="672"/>
      <c r="H38" s="552">
        <v>0</v>
      </c>
      <c r="I38" s="616">
        <v>0</v>
      </c>
      <c r="J38" s="559">
        <v>291</v>
      </c>
      <c r="K38" s="623">
        <v>0</v>
      </c>
    </row>
    <row r="39" spans="1:11" ht="15.75" customHeight="1">
      <c r="A39" s="689" t="s">
        <v>856</v>
      </c>
      <c r="B39" s="691" t="s">
        <v>967</v>
      </c>
      <c r="C39" s="692"/>
      <c r="D39" s="692"/>
      <c r="E39" s="692"/>
      <c r="F39" s="692"/>
      <c r="G39" s="693"/>
      <c r="H39" s="684">
        <f>SUM(H41,H44,H47)</f>
        <v>170</v>
      </c>
      <c r="I39" s="684">
        <f>SUM(I41,I44,I47)</f>
        <v>1076</v>
      </c>
      <c r="J39" s="684">
        <f>SUM(J41,J44,J47)</f>
        <v>1069</v>
      </c>
      <c r="K39" s="684">
        <f>J39/I39*100</f>
        <v>99.34944237918215</v>
      </c>
    </row>
    <row r="40" spans="1:11" ht="15.75" thickBot="1">
      <c r="A40" s="690"/>
      <c r="B40" s="686" t="s">
        <v>968</v>
      </c>
      <c r="C40" s="687"/>
      <c r="D40" s="687"/>
      <c r="E40" s="687"/>
      <c r="F40" s="687"/>
      <c r="G40" s="688"/>
      <c r="H40" s="685"/>
      <c r="I40" s="685"/>
      <c r="J40" s="685"/>
      <c r="K40" s="685"/>
    </row>
    <row r="41" spans="1:11" ht="14.25" customHeight="1">
      <c r="A41" s="555"/>
      <c r="B41" s="604" t="s">
        <v>234</v>
      </c>
      <c r="C41" s="667" t="s">
        <v>969</v>
      </c>
      <c r="D41" s="667"/>
      <c r="E41" s="667"/>
      <c r="F41" s="667"/>
      <c r="G41" s="668"/>
      <c r="H41" s="556">
        <f>SUM(H42:H43)</f>
        <v>170</v>
      </c>
      <c r="I41" s="605">
        <f>SUM(I42:I43)</f>
        <v>1076</v>
      </c>
      <c r="J41" s="556">
        <f>SUM(J42:J43)</f>
        <v>1069</v>
      </c>
      <c r="K41" s="605">
        <f>J41/I41*100</f>
        <v>99.34944237918215</v>
      </c>
    </row>
    <row r="42" spans="1:11" ht="14.25" customHeight="1">
      <c r="A42" s="555"/>
      <c r="B42" s="543"/>
      <c r="C42" s="619" t="s">
        <v>922</v>
      </c>
      <c r="D42" s="676" t="s">
        <v>970</v>
      </c>
      <c r="E42" s="676"/>
      <c r="F42" s="676"/>
      <c r="G42" s="677"/>
      <c r="H42" s="548">
        <v>170</v>
      </c>
      <c r="I42" s="612">
        <v>1076</v>
      </c>
      <c r="J42" s="549">
        <v>1069</v>
      </c>
      <c r="K42" s="605">
        <f>J42/I42*100</f>
        <v>99.34944237918215</v>
      </c>
    </row>
    <row r="43" spans="1:11" ht="14.25" customHeight="1">
      <c r="A43" s="555"/>
      <c r="B43" s="543"/>
      <c r="C43" s="619" t="s">
        <v>924</v>
      </c>
      <c r="D43" s="676" t="s">
        <v>971</v>
      </c>
      <c r="E43" s="676"/>
      <c r="F43" s="676"/>
      <c r="G43" s="677"/>
      <c r="H43" s="548">
        <v>0</v>
      </c>
      <c r="I43" s="612">
        <v>0</v>
      </c>
      <c r="J43" s="549"/>
      <c r="K43" s="605">
        <v>0</v>
      </c>
    </row>
    <row r="44" spans="1:11" ht="14.25" customHeight="1">
      <c r="A44" s="555"/>
      <c r="B44" s="604" t="s">
        <v>235</v>
      </c>
      <c r="C44" s="667" t="s">
        <v>972</v>
      </c>
      <c r="D44" s="667"/>
      <c r="E44" s="667"/>
      <c r="F44" s="667"/>
      <c r="G44" s="668"/>
      <c r="H44" s="548">
        <f>SUM(H45:H46)</f>
        <v>0</v>
      </c>
      <c r="I44" s="612">
        <f>SUM(I45:I46)</f>
        <v>0</v>
      </c>
      <c r="J44" s="548">
        <v>0</v>
      </c>
      <c r="K44" s="605">
        <v>0</v>
      </c>
    </row>
    <row r="45" spans="1:11" ht="14.25" customHeight="1">
      <c r="A45" s="555"/>
      <c r="B45" s="543"/>
      <c r="C45" s="619" t="s">
        <v>929</v>
      </c>
      <c r="D45" s="676" t="s">
        <v>973</v>
      </c>
      <c r="E45" s="676"/>
      <c r="F45" s="676"/>
      <c r="G45" s="677"/>
      <c r="H45" s="548">
        <v>0</v>
      </c>
      <c r="I45" s="612">
        <v>0</v>
      </c>
      <c r="J45" s="549">
        <v>0</v>
      </c>
      <c r="K45" s="605">
        <v>0</v>
      </c>
    </row>
    <row r="46" spans="1:11" ht="14.25" customHeight="1">
      <c r="A46" s="555"/>
      <c r="B46" s="543"/>
      <c r="C46" s="619" t="s">
        <v>931</v>
      </c>
      <c r="D46" s="676" t="s">
        <v>974</v>
      </c>
      <c r="E46" s="676"/>
      <c r="F46" s="676"/>
      <c r="G46" s="677"/>
      <c r="H46" s="548">
        <v>0</v>
      </c>
      <c r="I46" s="612">
        <v>0</v>
      </c>
      <c r="J46" s="549"/>
      <c r="K46" s="605">
        <v>0</v>
      </c>
    </row>
    <row r="47" spans="1:11" ht="14.25" customHeight="1" thickBot="1">
      <c r="A47" s="555"/>
      <c r="B47" s="604" t="s">
        <v>236</v>
      </c>
      <c r="C47" s="667" t="s">
        <v>975</v>
      </c>
      <c r="D47" s="667"/>
      <c r="E47" s="667"/>
      <c r="F47" s="667"/>
      <c r="G47" s="668"/>
      <c r="H47" s="552">
        <v>0</v>
      </c>
      <c r="I47" s="616">
        <v>0</v>
      </c>
      <c r="J47" s="559">
        <v>0</v>
      </c>
      <c r="K47" s="605">
        <v>0</v>
      </c>
    </row>
    <row r="48" spans="1:11" s="542" customFormat="1" ht="15.75" thickBot="1">
      <c r="A48" s="624" t="s">
        <v>853</v>
      </c>
      <c r="B48" s="682" t="s">
        <v>976</v>
      </c>
      <c r="C48" s="683"/>
      <c r="D48" s="683"/>
      <c r="E48" s="683"/>
      <c r="F48" s="683"/>
      <c r="G48" s="683"/>
      <c r="H48" s="625">
        <f>SUM(H49:H50)</f>
        <v>0</v>
      </c>
      <c r="I48" s="625">
        <f>SUM(I49:I50)</f>
        <v>0</v>
      </c>
      <c r="J48" s="625">
        <f>SUM(J49:J50)</f>
        <v>0</v>
      </c>
      <c r="K48" s="625">
        <v>0</v>
      </c>
    </row>
    <row r="49" spans="1:11" ht="14.25">
      <c r="A49" s="555"/>
      <c r="B49" s="604" t="s">
        <v>234</v>
      </c>
      <c r="C49" s="659" t="s">
        <v>977</v>
      </c>
      <c r="D49" s="659"/>
      <c r="E49" s="659"/>
      <c r="F49" s="659"/>
      <c r="G49" s="661"/>
      <c r="H49" s="548">
        <v>0</v>
      </c>
      <c r="I49" s="612">
        <v>0</v>
      </c>
      <c r="J49" s="549">
        <v>0</v>
      </c>
      <c r="K49" s="612">
        <v>0</v>
      </c>
    </row>
    <row r="50" spans="1:11" ht="15" thickBot="1">
      <c r="A50" s="555"/>
      <c r="B50" s="604" t="s">
        <v>235</v>
      </c>
      <c r="C50" s="667" t="s">
        <v>978</v>
      </c>
      <c r="D50" s="667"/>
      <c r="E50" s="667"/>
      <c r="F50" s="667"/>
      <c r="G50" s="668"/>
      <c r="H50" s="552">
        <v>0</v>
      </c>
      <c r="I50" s="616">
        <v>0</v>
      </c>
      <c r="J50" s="559">
        <v>0</v>
      </c>
      <c r="K50" s="616">
        <v>0</v>
      </c>
    </row>
    <row r="51" spans="1:11" ht="15.75" thickBot="1">
      <c r="A51" s="601" t="s">
        <v>854</v>
      </c>
      <c r="B51" s="656" t="s">
        <v>979</v>
      </c>
      <c r="C51" s="658"/>
      <c r="D51" s="658"/>
      <c r="E51" s="658"/>
      <c r="F51" s="658"/>
      <c r="G51" s="658"/>
      <c r="H51" s="626">
        <f>SUM(H52:H53)</f>
        <v>11000</v>
      </c>
      <c r="I51" s="626">
        <f>SUM(I52:I53)</f>
        <v>11965</v>
      </c>
      <c r="J51" s="626">
        <f>SUM(J52:J53)</f>
        <v>11965</v>
      </c>
      <c r="K51" s="626">
        <v>0</v>
      </c>
    </row>
    <row r="52" spans="1:11" ht="14.25">
      <c r="A52" s="555"/>
      <c r="B52" s="604" t="s">
        <v>234</v>
      </c>
      <c r="C52" s="659" t="s">
        <v>980</v>
      </c>
      <c r="D52" s="659"/>
      <c r="E52" s="659"/>
      <c r="F52" s="659"/>
      <c r="G52" s="661"/>
      <c r="H52" s="554">
        <v>11000</v>
      </c>
      <c r="I52" s="621">
        <v>11965</v>
      </c>
      <c r="J52" s="553">
        <v>11965</v>
      </c>
      <c r="K52" s="621">
        <v>0</v>
      </c>
    </row>
    <row r="53" spans="1:11" ht="15" thickBot="1">
      <c r="A53" s="555"/>
      <c r="B53" s="604" t="s">
        <v>235</v>
      </c>
      <c r="C53" s="667" t="s">
        <v>981</v>
      </c>
      <c r="D53" s="667"/>
      <c r="E53" s="667"/>
      <c r="F53" s="667"/>
      <c r="G53" s="668"/>
      <c r="H53" s="552">
        <v>0</v>
      </c>
      <c r="I53" s="616">
        <v>0</v>
      </c>
      <c r="J53" s="559">
        <v>0</v>
      </c>
      <c r="K53" s="616">
        <v>0</v>
      </c>
    </row>
    <row r="54" spans="1:11" ht="15.75" thickBot="1">
      <c r="A54" s="600"/>
      <c r="B54" s="656" t="s">
        <v>982</v>
      </c>
      <c r="C54" s="656"/>
      <c r="D54" s="656"/>
      <c r="E54" s="656"/>
      <c r="F54" s="656"/>
      <c r="G54" s="656"/>
      <c r="H54" s="602">
        <f>SUM(H7,H23,H34,H39,H48,H51)</f>
        <v>33515</v>
      </c>
      <c r="I54" s="602">
        <f>SUM(I7,I23,I34,I39,I48,I51)</f>
        <v>36144</v>
      </c>
      <c r="J54" s="602">
        <f>SUM(J7,J23,J34,J39,J48,J51)</f>
        <v>36452</v>
      </c>
      <c r="K54" s="602">
        <f>J54/I54*100</f>
        <v>100.8521469676848</v>
      </c>
    </row>
    <row r="55" spans="1:11" ht="15.75" thickBot="1">
      <c r="A55" s="600" t="s">
        <v>855</v>
      </c>
      <c r="B55" s="656" t="s">
        <v>983</v>
      </c>
      <c r="C55" s="658"/>
      <c r="D55" s="658"/>
      <c r="E55" s="658"/>
      <c r="F55" s="658"/>
      <c r="G55" s="658"/>
      <c r="H55" s="626">
        <f>SUM(H56,H58)</f>
        <v>0</v>
      </c>
      <c r="I55" s="626">
        <f>SUM(I56,I58)</f>
        <v>0</v>
      </c>
      <c r="J55" s="626">
        <f>SUM(J56,J58)</f>
        <v>0</v>
      </c>
      <c r="K55" s="626">
        <v>0</v>
      </c>
    </row>
    <row r="56" spans="1:11" ht="15" customHeight="1">
      <c r="A56" s="555"/>
      <c r="B56" s="604" t="s">
        <v>234</v>
      </c>
      <c r="C56" s="659" t="s">
        <v>984</v>
      </c>
      <c r="D56" s="659"/>
      <c r="E56" s="659"/>
      <c r="F56" s="659"/>
      <c r="G56" s="661"/>
      <c r="H56" s="554">
        <v>0</v>
      </c>
      <c r="I56" s="621">
        <v>0</v>
      </c>
      <c r="J56" s="553">
        <v>0</v>
      </c>
      <c r="K56" s="621">
        <v>0</v>
      </c>
    </row>
    <row r="57" spans="1:11" s="550" customFormat="1" ht="15">
      <c r="A57" s="555"/>
      <c r="B57" s="614"/>
      <c r="C57" s="611" t="s">
        <v>924</v>
      </c>
      <c r="D57" s="676" t="s">
        <v>985</v>
      </c>
      <c r="E57" s="676"/>
      <c r="F57" s="676"/>
      <c r="G57" s="677"/>
      <c r="H57" s="548">
        <v>0</v>
      </c>
      <c r="I57" s="612">
        <v>0</v>
      </c>
      <c r="J57" s="549"/>
      <c r="K57" s="612">
        <v>0</v>
      </c>
    </row>
    <row r="58" spans="1:11" s="542" customFormat="1" ht="15">
      <c r="A58" s="555"/>
      <c r="B58" s="604" t="s">
        <v>235</v>
      </c>
      <c r="C58" s="667" t="s">
        <v>986</v>
      </c>
      <c r="D58" s="667"/>
      <c r="E58" s="667"/>
      <c r="F58" s="667"/>
      <c r="G58" s="668"/>
      <c r="H58" s="548">
        <v>0</v>
      </c>
      <c r="I58" s="612">
        <v>0</v>
      </c>
      <c r="J58" s="549">
        <v>0</v>
      </c>
      <c r="K58" s="612">
        <v>0</v>
      </c>
    </row>
    <row r="59" spans="1:11" s="542" customFormat="1" ht="15.75" thickBot="1">
      <c r="A59" s="555"/>
      <c r="B59" s="543"/>
      <c r="C59" s="669" t="s">
        <v>987</v>
      </c>
      <c r="D59" s="669"/>
      <c r="E59" s="669"/>
      <c r="F59" s="669"/>
      <c r="G59" s="670"/>
      <c r="H59" s="552">
        <v>0</v>
      </c>
      <c r="I59" s="616">
        <v>0</v>
      </c>
      <c r="J59" s="559">
        <v>0</v>
      </c>
      <c r="K59" s="616">
        <v>0</v>
      </c>
    </row>
    <row r="60" spans="1:11" ht="15.75" thickBot="1">
      <c r="A60" s="678" t="s">
        <v>988</v>
      </c>
      <c r="B60" s="679"/>
      <c r="C60" s="679"/>
      <c r="D60" s="679"/>
      <c r="E60" s="679"/>
      <c r="F60" s="679"/>
      <c r="G60" s="680"/>
      <c r="H60" s="627">
        <f>SUM(H54:H55)</f>
        <v>33515</v>
      </c>
      <c r="I60" s="627">
        <f>SUM(I54:I55)</f>
        <v>36144</v>
      </c>
      <c r="J60" s="627">
        <f>SUM(J54:J55)</f>
        <v>36452</v>
      </c>
      <c r="K60" s="627">
        <f>J60/I60*100</f>
        <v>100.8521469676848</v>
      </c>
    </row>
    <row r="61" spans="1:11" ht="45" customHeight="1" thickBot="1">
      <c r="A61" s="681" t="s">
        <v>271</v>
      </c>
      <c r="B61" s="658"/>
      <c r="C61" s="658"/>
      <c r="D61" s="658"/>
      <c r="E61" s="658"/>
      <c r="F61" s="658"/>
      <c r="G61" s="658"/>
      <c r="H61" s="655" t="s">
        <v>917</v>
      </c>
      <c r="I61" s="654" t="s">
        <v>1018</v>
      </c>
      <c r="J61" s="654" t="s">
        <v>1017</v>
      </c>
      <c r="K61" s="599" t="s">
        <v>918</v>
      </c>
    </row>
    <row r="62" spans="1:11" s="542" customFormat="1" ht="15.75" thickBot="1">
      <c r="A62" s="600" t="s">
        <v>866</v>
      </c>
      <c r="B62" s="656" t="s">
        <v>989</v>
      </c>
      <c r="C62" s="657"/>
      <c r="D62" s="657"/>
      <c r="E62" s="657"/>
      <c r="F62" s="657"/>
      <c r="G62" s="657"/>
      <c r="H62" s="602">
        <v>5073</v>
      </c>
      <c r="I62" s="602">
        <v>6380</v>
      </c>
      <c r="J62" s="602">
        <v>6372</v>
      </c>
      <c r="K62" s="602">
        <f aca="true" t="shared" si="1" ref="K62:K67">J62/I62*100</f>
        <v>99.87460815047022</v>
      </c>
    </row>
    <row r="63" spans="1:11" ht="15.75" thickBot="1">
      <c r="A63" s="600" t="s">
        <v>850</v>
      </c>
      <c r="B63" s="656" t="s">
        <v>263</v>
      </c>
      <c r="C63" s="657"/>
      <c r="D63" s="657"/>
      <c r="E63" s="657"/>
      <c r="F63" s="657"/>
      <c r="G63" s="657"/>
      <c r="H63" s="602">
        <v>1268</v>
      </c>
      <c r="I63" s="602">
        <v>1608</v>
      </c>
      <c r="J63" s="602">
        <v>1602</v>
      </c>
      <c r="K63" s="602">
        <f t="shared" si="1"/>
        <v>99.6268656716418</v>
      </c>
    </row>
    <row r="64" spans="1:11" ht="15.75" thickBot="1">
      <c r="A64" s="600" t="s">
        <v>878</v>
      </c>
      <c r="B64" s="656" t="s">
        <v>990</v>
      </c>
      <c r="C64" s="657"/>
      <c r="D64" s="657"/>
      <c r="E64" s="657"/>
      <c r="F64" s="657"/>
      <c r="G64" s="657"/>
      <c r="H64" s="602">
        <v>8992</v>
      </c>
      <c r="I64" s="602">
        <v>9749</v>
      </c>
      <c r="J64" s="602">
        <v>8134</v>
      </c>
      <c r="K64" s="602">
        <f t="shared" si="1"/>
        <v>83.43419837932096</v>
      </c>
    </row>
    <row r="65" spans="1:11" s="542" customFormat="1" ht="14.25" customHeight="1" thickBot="1">
      <c r="A65" s="600" t="s">
        <v>856</v>
      </c>
      <c r="B65" s="656" t="s">
        <v>991</v>
      </c>
      <c r="C65" s="657"/>
      <c r="D65" s="657"/>
      <c r="E65" s="657"/>
      <c r="F65" s="657"/>
      <c r="G65" s="657"/>
      <c r="H65" s="602">
        <v>0</v>
      </c>
      <c r="I65" s="602">
        <v>0</v>
      </c>
      <c r="J65" s="602">
        <v>0</v>
      </c>
      <c r="K65" s="602">
        <v>0</v>
      </c>
    </row>
    <row r="66" spans="1:11" s="542" customFormat="1" ht="15.75" thickBot="1">
      <c r="A66" s="600" t="s">
        <v>853</v>
      </c>
      <c r="B66" s="656" t="s">
        <v>992</v>
      </c>
      <c r="C66" s="657"/>
      <c r="D66" s="657"/>
      <c r="E66" s="657"/>
      <c r="F66" s="657"/>
      <c r="G66" s="657"/>
      <c r="H66" s="602">
        <f>SUM(H67:H69)</f>
        <v>2632</v>
      </c>
      <c r="I66" s="602">
        <f>SUM(I67:I69)</f>
        <v>3657</v>
      </c>
      <c r="J66" s="602">
        <f>SUM(J67:J69)</f>
        <v>3453</v>
      </c>
      <c r="K66" s="602">
        <f t="shared" si="1"/>
        <v>94.42165709598032</v>
      </c>
    </row>
    <row r="67" spans="1:11" ht="14.25" customHeight="1">
      <c r="A67" s="555"/>
      <c r="B67" s="604" t="s">
        <v>234</v>
      </c>
      <c r="C67" s="659" t="s">
        <v>993</v>
      </c>
      <c r="D67" s="674"/>
      <c r="E67" s="674"/>
      <c r="F67" s="674"/>
      <c r="G67" s="675"/>
      <c r="H67" s="556">
        <v>930</v>
      </c>
      <c r="I67" s="605">
        <v>1576</v>
      </c>
      <c r="J67" s="557">
        <v>1314</v>
      </c>
      <c r="K67" s="605">
        <f t="shared" si="1"/>
        <v>83.3756345177665</v>
      </c>
    </row>
    <row r="68" spans="1:11" ht="14.25" customHeight="1">
      <c r="A68" s="555"/>
      <c r="B68" s="604" t="s">
        <v>235</v>
      </c>
      <c r="C68" s="667" t="s">
        <v>994</v>
      </c>
      <c r="D68" s="671"/>
      <c r="E68" s="671"/>
      <c r="F68" s="671"/>
      <c r="G68" s="672"/>
      <c r="H68" s="544">
        <v>0</v>
      </c>
      <c r="I68" s="547">
        <v>0</v>
      </c>
      <c r="J68" s="545">
        <v>63</v>
      </c>
      <c r="K68" s="605">
        <v>0</v>
      </c>
    </row>
    <row r="69" spans="1:11" ht="14.25" customHeight="1" thickBot="1">
      <c r="A69" s="555"/>
      <c r="B69" s="604" t="s">
        <v>236</v>
      </c>
      <c r="C69" s="667" t="s">
        <v>995</v>
      </c>
      <c r="D69" s="671"/>
      <c r="E69" s="671"/>
      <c r="F69" s="671"/>
      <c r="G69" s="672"/>
      <c r="H69" s="628">
        <v>1702</v>
      </c>
      <c r="I69" s="629">
        <v>2081</v>
      </c>
      <c r="J69" s="630">
        <v>2076</v>
      </c>
      <c r="K69" s="605">
        <f>J69/I69*100</f>
        <v>99.75973089860643</v>
      </c>
    </row>
    <row r="70" spans="1:11" s="539" customFormat="1" ht="15.75" customHeight="1" thickBot="1">
      <c r="A70" s="631"/>
      <c r="B70" s="673" t="s">
        <v>996</v>
      </c>
      <c r="C70" s="673"/>
      <c r="D70" s="673"/>
      <c r="E70" s="673"/>
      <c r="F70" s="673"/>
      <c r="G70" s="673"/>
      <c r="H70" s="632">
        <f>SUM(H62:H66)</f>
        <v>17965</v>
      </c>
      <c r="I70" s="632">
        <f>SUM(I62:I66)</f>
        <v>21394</v>
      </c>
      <c r="J70" s="632">
        <f>SUM(J62:J66)</f>
        <v>19561</v>
      </c>
      <c r="K70" s="632">
        <f>J70/I70*100</f>
        <v>91.43217724595681</v>
      </c>
    </row>
    <row r="71" spans="1:11" s="540" customFormat="1" ht="15.75" customHeight="1" thickBot="1">
      <c r="A71" s="631" t="s">
        <v>361</v>
      </c>
      <c r="B71" s="673" t="s">
        <v>857</v>
      </c>
      <c r="C71" s="673"/>
      <c r="D71" s="673"/>
      <c r="E71" s="673"/>
      <c r="F71" s="673"/>
      <c r="G71" s="673"/>
      <c r="H71" s="633">
        <v>15550</v>
      </c>
      <c r="I71" s="633">
        <v>11750</v>
      </c>
      <c r="J71" s="633">
        <v>9711</v>
      </c>
      <c r="K71" s="632">
        <f>J71/I71*100</f>
        <v>82.64680851063831</v>
      </c>
    </row>
    <row r="72" spans="1:11" ht="15.75" customHeight="1" thickBot="1">
      <c r="A72" s="631" t="s">
        <v>360</v>
      </c>
      <c r="B72" s="673" t="s">
        <v>858</v>
      </c>
      <c r="C72" s="673"/>
      <c r="D72" s="673"/>
      <c r="E72" s="673"/>
      <c r="F72" s="673"/>
      <c r="G72" s="673"/>
      <c r="H72" s="633">
        <v>0</v>
      </c>
      <c r="I72" s="633">
        <v>3000</v>
      </c>
      <c r="J72" s="633">
        <v>2855</v>
      </c>
      <c r="K72" s="632">
        <f>J72/I72*100</f>
        <v>95.16666666666667</v>
      </c>
    </row>
    <row r="73" spans="1:11" ht="15.75" customHeight="1" thickBot="1">
      <c r="A73" s="631" t="s">
        <v>859</v>
      </c>
      <c r="B73" s="673" t="s">
        <v>362</v>
      </c>
      <c r="C73" s="673"/>
      <c r="D73" s="673"/>
      <c r="E73" s="673"/>
      <c r="F73" s="673"/>
      <c r="G73" s="673"/>
      <c r="H73" s="633">
        <v>0</v>
      </c>
      <c r="I73" s="633">
        <v>0</v>
      </c>
      <c r="J73" s="633">
        <v>0</v>
      </c>
      <c r="K73" s="633"/>
    </row>
    <row r="74" spans="1:11" ht="14.25">
      <c r="A74" s="555"/>
      <c r="B74" s="604" t="s">
        <v>234</v>
      </c>
      <c r="C74" s="659" t="s">
        <v>997</v>
      </c>
      <c r="D74" s="659"/>
      <c r="E74" s="659"/>
      <c r="F74" s="659"/>
      <c r="G74" s="661"/>
      <c r="H74" s="554">
        <v>0</v>
      </c>
      <c r="I74" s="621">
        <v>0</v>
      </c>
      <c r="J74" s="553">
        <v>0</v>
      </c>
      <c r="K74" s="621">
        <v>0</v>
      </c>
    </row>
    <row r="75" spans="1:11" ht="15" thickBot="1">
      <c r="A75" s="555"/>
      <c r="B75" s="604" t="s">
        <v>235</v>
      </c>
      <c r="C75" s="667" t="s">
        <v>998</v>
      </c>
      <c r="D75" s="667"/>
      <c r="E75" s="667"/>
      <c r="F75" s="667"/>
      <c r="G75" s="668"/>
      <c r="H75" s="552">
        <v>0</v>
      </c>
      <c r="I75" s="616">
        <v>0</v>
      </c>
      <c r="J75" s="559">
        <v>0</v>
      </c>
      <c r="K75" s="616">
        <v>0</v>
      </c>
    </row>
    <row r="76" spans="1:11" ht="15.75" thickBot="1">
      <c r="A76" s="600"/>
      <c r="B76" s="656" t="s">
        <v>999</v>
      </c>
      <c r="C76" s="656"/>
      <c r="D76" s="656"/>
      <c r="E76" s="656"/>
      <c r="F76" s="656"/>
      <c r="G76" s="656"/>
      <c r="H76" s="602">
        <f>SUM(H71:H73)</f>
        <v>15550</v>
      </c>
      <c r="I76" s="602">
        <f>SUM(I71:I73)</f>
        <v>14750</v>
      </c>
      <c r="J76" s="602">
        <f>SUM(J71:J73)</f>
        <v>12566</v>
      </c>
      <c r="K76" s="602">
        <v>0</v>
      </c>
    </row>
    <row r="77" spans="1:11" ht="14.25">
      <c r="A77" s="634"/>
      <c r="B77" s="551"/>
      <c r="C77" s="659" t="s">
        <v>861</v>
      </c>
      <c r="D77" s="659"/>
      <c r="E77" s="659"/>
      <c r="F77" s="659"/>
      <c r="G77" s="661"/>
      <c r="H77" s="554">
        <v>0</v>
      </c>
      <c r="I77" s="621">
        <v>0</v>
      </c>
      <c r="J77" s="553">
        <v>0</v>
      </c>
      <c r="K77" s="621">
        <v>0</v>
      </c>
    </row>
    <row r="78" spans="1:11" ht="15" thickBot="1">
      <c r="A78" s="635"/>
      <c r="B78" s="636"/>
      <c r="C78" s="669" t="s">
        <v>1000</v>
      </c>
      <c r="D78" s="669"/>
      <c r="E78" s="669"/>
      <c r="F78" s="669"/>
      <c r="G78" s="670"/>
      <c r="H78" s="552">
        <v>0</v>
      </c>
      <c r="I78" s="616">
        <v>0</v>
      </c>
      <c r="J78" s="559">
        <v>0</v>
      </c>
      <c r="K78" s="616">
        <v>0</v>
      </c>
    </row>
    <row r="79" spans="1:11" ht="15.75" thickBot="1">
      <c r="A79" s="600"/>
      <c r="B79" s="656" t="s">
        <v>1001</v>
      </c>
      <c r="C79" s="656"/>
      <c r="D79" s="656"/>
      <c r="E79" s="656"/>
      <c r="F79" s="656"/>
      <c r="G79" s="656"/>
      <c r="H79" s="602">
        <f>SUM(H76,H70)</f>
        <v>33515</v>
      </c>
      <c r="I79" s="602">
        <f>SUM(I76,I70)</f>
        <v>36144</v>
      </c>
      <c r="J79" s="602">
        <f>SUM(J76,J70)</f>
        <v>32127</v>
      </c>
      <c r="K79" s="602">
        <f>J79/I79*100</f>
        <v>88.88612217795485</v>
      </c>
    </row>
    <row r="80" spans="1:11" ht="15.75" thickBot="1">
      <c r="A80" s="600" t="s">
        <v>860</v>
      </c>
      <c r="B80" s="656" t="s">
        <v>1002</v>
      </c>
      <c r="C80" s="657"/>
      <c r="D80" s="657"/>
      <c r="E80" s="657"/>
      <c r="F80" s="657"/>
      <c r="G80" s="657"/>
      <c r="H80" s="626">
        <v>0</v>
      </c>
      <c r="I80" s="626">
        <v>0</v>
      </c>
      <c r="J80" s="626">
        <v>0</v>
      </c>
      <c r="K80" s="626">
        <v>0</v>
      </c>
    </row>
    <row r="81" spans="1:11" s="542" customFormat="1" ht="15.75" thickBot="1">
      <c r="A81" s="600" t="s">
        <v>1003</v>
      </c>
      <c r="B81" s="656" t="s">
        <v>1004</v>
      </c>
      <c r="C81" s="657"/>
      <c r="D81" s="657"/>
      <c r="E81" s="657"/>
      <c r="F81" s="657"/>
      <c r="G81" s="657"/>
      <c r="H81" s="626">
        <v>0</v>
      </c>
      <c r="I81" s="626">
        <v>0</v>
      </c>
      <c r="J81" s="626">
        <v>0</v>
      </c>
      <c r="K81" s="626">
        <v>0</v>
      </c>
    </row>
    <row r="82" spans="1:11" ht="15.75" thickBot="1">
      <c r="A82" s="637"/>
      <c r="B82" s="656" t="s">
        <v>1005</v>
      </c>
      <c r="C82" s="658"/>
      <c r="D82" s="658"/>
      <c r="E82" s="658"/>
      <c r="F82" s="658"/>
      <c r="G82" s="658"/>
      <c r="H82" s="626">
        <f>SUM(H80:H81)</f>
        <v>0</v>
      </c>
      <c r="I82" s="626">
        <f>SUM(I80:I81)</f>
        <v>0</v>
      </c>
      <c r="J82" s="626">
        <f>SUM(J80:J81)</f>
        <v>0</v>
      </c>
      <c r="K82" s="626">
        <v>0</v>
      </c>
    </row>
    <row r="83" spans="1:11" ht="15.75" thickBot="1">
      <c r="A83" s="634"/>
      <c r="B83" s="551"/>
      <c r="C83" s="659" t="s">
        <v>1006</v>
      </c>
      <c r="D83" s="660"/>
      <c r="E83" s="659"/>
      <c r="F83" s="659"/>
      <c r="G83" s="661"/>
      <c r="H83" s="638">
        <v>0</v>
      </c>
      <c r="I83" s="639">
        <v>0</v>
      </c>
      <c r="J83" s="640">
        <v>264</v>
      </c>
      <c r="K83" s="639">
        <v>0</v>
      </c>
    </row>
    <row r="84" spans="1:11" ht="15.75" thickBot="1">
      <c r="A84" s="662" t="s">
        <v>1007</v>
      </c>
      <c r="B84" s="663"/>
      <c r="C84" s="663"/>
      <c r="D84" s="663"/>
      <c r="E84" s="663"/>
      <c r="F84" s="663"/>
      <c r="G84" s="663"/>
      <c r="H84" s="641">
        <f>SUM(H79,H80,H82,H83)</f>
        <v>33515</v>
      </c>
      <c r="I84" s="641">
        <f>SUM(I79,I80,I82,I83)</f>
        <v>36144</v>
      </c>
      <c r="J84" s="641">
        <f>SUM(J79,J80,J82,J83)</f>
        <v>32391</v>
      </c>
      <c r="K84" s="641">
        <f>J84/I84*100</f>
        <v>89.61653386454184</v>
      </c>
    </row>
    <row r="85" spans="1:11" ht="15.75" thickBot="1">
      <c r="A85" s="642"/>
      <c r="B85" s="664" t="s">
        <v>848</v>
      </c>
      <c r="C85" s="665"/>
      <c r="D85" s="665"/>
      <c r="E85" s="665"/>
      <c r="F85" s="665"/>
      <c r="G85" s="666"/>
      <c r="H85" s="643">
        <v>4</v>
      </c>
      <c r="I85" s="644">
        <v>2</v>
      </c>
      <c r="J85" s="643">
        <v>2</v>
      </c>
      <c r="K85" s="644"/>
    </row>
    <row r="86" spans="1:11" ht="14.25">
      <c r="A86" s="558"/>
      <c r="B86" s="558"/>
      <c r="C86" s="558"/>
      <c r="D86" s="558"/>
      <c r="E86" s="558"/>
      <c r="F86" s="558"/>
      <c r="G86" s="558"/>
      <c r="H86" s="558"/>
      <c r="I86" s="560"/>
      <c r="J86" s="560"/>
      <c r="K86" s="560"/>
    </row>
    <row r="87" spans="9:11" ht="14.25">
      <c r="I87" s="546"/>
      <c r="J87" s="546"/>
      <c r="K87" s="546"/>
    </row>
    <row r="88" spans="9:11" ht="14.25">
      <c r="I88" s="561"/>
      <c r="J88" s="561"/>
      <c r="K88" s="561"/>
    </row>
    <row r="89" spans="9:11" ht="14.25">
      <c r="I89" s="561"/>
      <c r="J89" s="561"/>
      <c r="K89" s="561"/>
    </row>
    <row r="90" spans="9:11" ht="14.25">
      <c r="I90" s="561"/>
      <c r="J90" s="561"/>
      <c r="K90" s="561"/>
    </row>
    <row r="91" spans="9:11" ht="14.25">
      <c r="I91" s="561"/>
      <c r="J91" s="561"/>
      <c r="K91" s="561"/>
    </row>
    <row r="92" spans="9:11" ht="14.25">
      <c r="I92" s="561"/>
      <c r="J92" s="561"/>
      <c r="K92" s="561"/>
    </row>
    <row r="93" spans="9:11" ht="14.25">
      <c r="I93" s="561"/>
      <c r="J93" s="561"/>
      <c r="K93" s="561"/>
    </row>
    <row r="94" spans="9:11" ht="14.25">
      <c r="I94" s="561"/>
      <c r="J94" s="561"/>
      <c r="K94" s="561"/>
    </row>
    <row r="95" spans="9:11" ht="14.25">
      <c r="I95" s="561"/>
      <c r="J95" s="561"/>
      <c r="K95" s="561"/>
    </row>
    <row r="96" spans="9:11" ht="14.25">
      <c r="I96" s="561"/>
      <c r="J96" s="561"/>
      <c r="K96" s="561"/>
    </row>
    <row r="97" spans="9:11" ht="14.25">
      <c r="I97" s="561"/>
      <c r="J97" s="561"/>
      <c r="K97" s="561"/>
    </row>
    <row r="98" spans="9:11" ht="14.25">
      <c r="I98" s="561"/>
      <c r="J98" s="561"/>
      <c r="K98" s="561"/>
    </row>
    <row r="99" spans="9:11" ht="14.25">
      <c r="I99" s="561"/>
      <c r="J99" s="561"/>
      <c r="K99" s="561"/>
    </row>
    <row r="100" spans="9:11" ht="14.25">
      <c r="I100" s="561"/>
      <c r="J100" s="561"/>
      <c r="K100" s="561"/>
    </row>
    <row r="101" spans="9:11" ht="14.25">
      <c r="I101" s="561"/>
      <c r="J101" s="561"/>
      <c r="K101" s="561"/>
    </row>
    <row r="102" spans="9:11" ht="14.25">
      <c r="I102" s="561"/>
      <c r="J102" s="561"/>
      <c r="K102" s="561"/>
    </row>
    <row r="103" spans="9:11" ht="14.25">
      <c r="I103" s="561"/>
      <c r="J103" s="561"/>
      <c r="K103" s="561"/>
    </row>
    <row r="104" spans="9:11" ht="14.25">
      <c r="I104" s="561"/>
      <c r="J104" s="561"/>
      <c r="K104" s="561"/>
    </row>
    <row r="105" spans="9:11" ht="14.25">
      <c r="I105" s="561"/>
      <c r="J105" s="561"/>
      <c r="K105" s="561"/>
    </row>
    <row r="106" spans="9:11" ht="14.25">
      <c r="I106" s="561"/>
      <c r="J106" s="561"/>
      <c r="K106" s="561"/>
    </row>
    <row r="107" spans="9:11" ht="14.25">
      <c r="I107" s="561"/>
      <c r="J107" s="561"/>
      <c r="K107" s="561"/>
    </row>
    <row r="108" spans="9:11" ht="14.25">
      <c r="I108" s="561"/>
      <c r="J108" s="561"/>
      <c r="K108" s="561"/>
    </row>
    <row r="109" spans="9:11" ht="14.25">
      <c r="I109" s="561"/>
      <c r="J109" s="561"/>
      <c r="K109" s="561"/>
    </row>
    <row r="110" spans="9:11" ht="14.25">
      <c r="I110" s="561"/>
      <c r="J110" s="561"/>
      <c r="K110" s="561"/>
    </row>
    <row r="111" spans="9:11" ht="14.25">
      <c r="I111" s="561"/>
      <c r="J111" s="561"/>
      <c r="K111" s="561"/>
    </row>
    <row r="112" spans="9:11" ht="14.25">
      <c r="I112" s="561"/>
      <c r="J112" s="561"/>
      <c r="K112" s="561"/>
    </row>
    <row r="113" spans="9:11" ht="14.25">
      <c r="I113" s="561"/>
      <c r="J113" s="561"/>
      <c r="K113" s="561"/>
    </row>
    <row r="114" spans="9:11" ht="14.25">
      <c r="I114" s="561"/>
      <c r="J114" s="561"/>
      <c r="K114" s="561"/>
    </row>
    <row r="115" spans="9:11" ht="14.25">
      <c r="I115" s="561"/>
      <c r="J115" s="561"/>
      <c r="K115" s="561"/>
    </row>
    <row r="116" spans="9:11" ht="14.25">
      <c r="I116" s="561"/>
      <c r="J116" s="561"/>
      <c r="K116" s="561"/>
    </row>
    <row r="117" spans="9:11" ht="14.25">
      <c r="I117" s="561"/>
      <c r="J117" s="561"/>
      <c r="K117" s="561"/>
    </row>
    <row r="118" spans="9:11" ht="14.25">
      <c r="I118" s="561"/>
      <c r="J118" s="561"/>
      <c r="K118" s="561"/>
    </row>
    <row r="119" spans="9:11" ht="14.25">
      <c r="I119" s="561"/>
      <c r="J119" s="561"/>
      <c r="K119" s="561"/>
    </row>
    <row r="120" spans="9:11" ht="14.25">
      <c r="I120" s="561"/>
      <c r="J120" s="561"/>
      <c r="K120" s="561"/>
    </row>
    <row r="121" spans="9:11" ht="14.25">
      <c r="I121" s="561"/>
      <c r="J121" s="561"/>
      <c r="K121" s="561"/>
    </row>
    <row r="122" spans="9:11" ht="14.25">
      <c r="I122" s="561"/>
      <c r="J122" s="561"/>
      <c r="K122" s="561"/>
    </row>
    <row r="123" spans="9:11" ht="14.25">
      <c r="I123" s="561"/>
      <c r="J123" s="561"/>
      <c r="K123" s="561"/>
    </row>
    <row r="124" spans="9:11" ht="14.25">
      <c r="I124" s="561"/>
      <c r="J124" s="561"/>
      <c r="K124" s="561"/>
    </row>
    <row r="125" spans="9:11" ht="14.25">
      <c r="I125" s="561"/>
      <c r="J125" s="561"/>
      <c r="K125" s="561"/>
    </row>
    <row r="126" spans="9:11" ht="14.25">
      <c r="I126" s="561"/>
      <c r="J126" s="561"/>
      <c r="K126" s="561"/>
    </row>
    <row r="127" spans="9:11" ht="14.25">
      <c r="I127" s="561"/>
      <c r="J127" s="561"/>
      <c r="K127" s="561"/>
    </row>
    <row r="128" spans="9:11" ht="14.25">
      <c r="I128" s="561"/>
      <c r="J128" s="561"/>
      <c r="K128" s="561"/>
    </row>
    <row r="129" spans="9:11" ht="14.25">
      <c r="I129" s="561"/>
      <c r="J129" s="561"/>
      <c r="K129" s="561"/>
    </row>
    <row r="130" spans="9:11" ht="14.25">
      <c r="I130" s="561"/>
      <c r="J130" s="561"/>
      <c r="K130" s="561"/>
    </row>
    <row r="131" spans="9:11" ht="14.25">
      <c r="I131" s="561"/>
      <c r="J131" s="561"/>
      <c r="K131" s="561"/>
    </row>
    <row r="132" spans="9:11" ht="14.25">
      <c r="I132" s="561"/>
      <c r="J132" s="561"/>
      <c r="K132" s="561"/>
    </row>
    <row r="133" spans="9:11" ht="14.25">
      <c r="I133" s="561"/>
      <c r="J133" s="561"/>
      <c r="K133" s="561"/>
    </row>
    <row r="134" spans="9:11" ht="14.25">
      <c r="I134" s="561"/>
      <c r="J134" s="561"/>
      <c r="K134" s="561"/>
    </row>
    <row r="135" spans="9:11" ht="14.25">
      <c r="I135" s="561"/>
      <c r="J135" s="561"/>
      <c r="K135" s="561"/>
    </row>
    <row r="136" spans="9:11" ht="14.25">
      <c r="I136" s="561"/>
      <c r="J136" s="561"/>
      <c r="K136" s="561"/>
    </row>
    <row r="137" spans="9:11" ht="14.25">
      <c r="I137" s="561"/>
      <c r="J137" s="561"/>
      <c r="K137" s="561"/>
    </row>
    <row r="138" spans="9:11" ht="14.25">
      <c r="I138" s="561"/>
      <c r="J138" s="561"/>
      <c r="K138" s="561"/>
    </row>
    <row r="139" spans="9:11" ht="14.25">
      <c r="I139" s="561"/>
      <c r="J139" s="561"/>
      <c r="K139" s="561"/>
    </row>
    <row r="140" spans="9:11" ht="14.25">
      <c r="I140" s="561"/>
      <c r="J140" s="561"/>
      <c r="K140" s="561"/>
    </row>
    <row r="141" spans="9:11" ht="14.25">
      <c r="I141" s="561"/>
      <c r="J141" s="561"/>
      <c r="K141" s="561"/>
    </row>
    <row r="142" spans="9:11" ht="14.25">
      <c r="I142" s="561"/>
      <c r="J142" s="561"/>
      <c r="K142" s="561"/>
    </row>
    <row r="143" spans="9:11" ht="14.25">
      <c r="I143" s="561"/>
      <c r="J143" s="561"/>
      <c r="K143" s="561"/>
    </row>
    <row r="144" spans="9:11" ht="14.25">
      <c r="I144" s="561"/>
      <c r="J144" s="561"/>
      <c r="K144" s="561"/>
    </row>
    <row r="145" spans="9:11" ht="14.25">
      <c r="I145" s="561"/>
      <c r="J145" s="561"/>
      <c r="K145" s="561"/>
    </row>
    <row r="146" spans="9:11" ht="14.25">
      <c r="I146" s="561"/>
      <c r="J146" s="561"/>
      <c r="K146" s="561"/>
    </row>
    <row r="147" spans="9:11" ht="14.25">
      <c r="I147" s="561"/>
      <c r="J147" s="561"/>
      <c r="K147" s="561"/>
    </row>
    <row r="148" spans="9:11" ht="14.25">
      <c r="I148" s="561"/>
      <c r="J148" s="561"/>
      <c r="K148" s="561"/>
    </row>
    <row r="149" spans="9:11" ht="14.25">
      <c r="I149" s="561"/>
      <c r="J149" s="561"/>
      <c r="K149" s="561"/>
    </row>
    <row r="150" spans="9:11" ht="14.25">
      <c r="I150" s="561"/>
      <c r="J150" s="561"/>
      <c r="K150" s="561"/>
    </row>
    <row r="151" spans="9:11" ht="14.25">
      <c r="I151" s="561"/>
      <c r="J151" s="561"/>
      <c r="K151" s="561"/>
    </row>
    <row r="152" spans="9:11" ht="14.25">
      <c r="I152" s="561"/>
      <c r="J152" s="561"/>
      <c r="K152" s="561"/>
    </row>
    <row r="153" spans="9:11" ht="14.25">
      <c r="I153" s="561"/>
      <c r="J153" s="561"/>
      <c r="K153" s="561"/>
    </row>
    <row r="154" spans="9:11" ht="14.25">
      <c r="I154" s="561"/>
      <c r="J154" s="561"/>
      <c r="K154" s="561"/>
    </row>
    <row r="155" spans="9:11" ht="14.25">
      <c r="I155" s="561"/>
      <c r="J155" s="561"/>
      <c r="K155" s="561"/>
    </row>
    <row r="156" spans="9:11" ht="14.25">
      <c r="I156" s="561"/>
      <c r="J156" s="561"/>
      <c r="K156" s="561"/>
    </row>
    <row r="157" spans="9:11" ht="14.25">
      <c r="I157" s="561"/>
      <c r="J157" s="561"/>
      <c r="K157" s="561"/>
    </row>
    <row r="158" spans="9:11" ht="14.25">
      <c r="I158" s="561"/>
      <c r="J158" s="561"/>
      <c r="K158" s="561"/>
    </row>
    <row r="159" spans="9:11" ht="14.25">
      <c r="I159" s="561"/>
      <c r="J159" s="561"/>
      <c r="K159" s="561"/>
    </row>
    <row r="160" spans="9:11" ht="14.25">
      <c r="I160" s="561"/>
      <c r="J160" s="561"/>
      <c r="K160" s="561"/>
    </row>
    <row r="161" spans="9:11" ht="14.25">
      <c r="I161" s="561"/>
      <c r="J161" s="561"/>
      <c r="K161" s="561"/>
    </row>
    <row r="162" spans="9:11" ht="14.25">
      <c r="I162" s="561"/>
      <c r="J162" s="561"/>
      <c r="K162" s="561"/>
    </row>
    <row r="163" spans="9:11" ht="14.25">
      <c r="I163" s="561"/>
      <c r="J163" s="561"/>
      <c r="K163" s="561"/>
    </row>
    <row r="164" spans="9:11" ht="14.25">
      <c r="I164" s="561"/>
      <c r="J164" s="561"/>
      <c r="K164" s="561"/>
    </row>
    <row r="165" spans="9:11" ht="14.25">
      <c r="I165" s="561"/>
      <c r="J165" s="561"/>
      <c r="K165" s="561"/>
    </row>
    <row r="166" spans="9:11" ht="14.25">
      <c r="I166" s="561"/>
      <c r="J166" s="561"/>
      <c r="K166" s="561"/>
    </row>
    <row r="167" spans="9:11" ht="14.25">
      <c r="I167" s="561"/>
      <c r="J167" s="561"/>
      <c r="K167" s="561"/>
    </row>
    <row r="168" spans="9:11" ht="14.25">
      <c r="I168" s="561"/>
      <c r="J168" s="561"/>
      <c r="K168" s="561"/>
    </row>
    <row r="169" spans="9:11" ht="14.25">
      <c r="I169" s="561"/>
      <c r="J169" s="561"/>
      <c r="K169" s="561"/>
    </row>
    <row r="170" spans="9:11" ht="14.25">
      <c r="I170" s="561"/>
      <c r="J170" s="561"/>
      <c r="K170" s="561"/>
    </row>
    <row r="171" spans="9:11" ht="14.25">
      <c r="I171" s="561"/>
      <c r="J171" s="561"/>
      <c r="K171" s="561"/>
    </row>
    <row r="172" spans="9:11" ht="14.25">
      <c r="I172" s="561"/>
      <c r="J172" s="561"/>
      <c r="K172" s="561"/>
    </row>
    <row r="173" spans="9:11" ht="14.25">
      <c r="I173" s="561"/>
      <c r="J173" s="561"/>
      <c r="K173" s="561"/>
    </row>
    <row r="174" spans="9:11" ht="14.25">
      <c r="I174" s="561"/>
      <c r="J174" s="561"/>
      <c r="K174" s="561"/>
    </row>
    <row r="175" spans="9:11" ht="14.25">
      <c r="I175" s="561"/>
      <c r="J175" s="561"/>
      <c r="K175" s="561"/>
    </row>
    <row r="176" spans="9:11" ht="14.25">
      <c r="I176" s="561"/>
      <c r="J176" s="561"/>
      <c r="K176" s="561"/>
    </row>
    <row r="177" spans="9:11" ht="14.25">
      <c r="I177" s="561"/>
      <c r="J177" s="561"/>
      <c r="K177" s="561"/>
    </row>
    <row r="178" spans="9:11" ht="14.25">
      <c r="I178" s="561"/>
      <c r="J178" s="561"/>
      <c r="K178" s="561"/>
    </row>
    <row r="179" spans="9:11" ht="14.25">
      <c r="I179" s="561"/>
      <c r="J179" s="561"/>
      <c r="K179" s="561"/>
    </row>
    <row r="180" spans="9:11" ht="14.25">
      <c r="I180" s="561"/>
      <c r="J180" s="561"/>
      <c r="K180" s="561"/>
    </row>
    <row r="181" spans="9:11" ht="14.25">
      <c r="I181" s="561"/>
      <c r="J181" s="561"/>
      <c r="K181" s="561"/>
    </row>
    <row r="182" spans="9:11" ht="14.25">
      <c r="I182" s="561"/>
      <c r="J182" s="561"/>
      <c r="K182" s="561"/>
    </row>
    <row r="183" spans="9:11" ht="14.25">
      <c r="I183" s="561"/>
      <c r="J183" s="561"/>
      <c r="K183" s="561"/>
    </row>
    <row r="184" spans="9:11" ht="14.25">
      <c r="I184" s="561"/>
      <c r="J184" s="561"/>
      <c r="K184" s="561"/>
    </row>
    <row r="185" spans="9:11" ht="14.25">
      <c r="I185" s="561"/>
      <c r="J185" s="561"/>
      <c r="K185" s="561"/>
    </row>
    <row r="186" spans="9:11" ht="14.25">
      <c r="I186" s="561"/>
      <c r="J186" s="561"/>
      <c r="K186" s="561"/>
    </row>
    <row r="187" spans="9:11" ht="14.25">
      <c r="I187" s="561"/>
      <c r="J187" s="561"/>
      <c r="K187" s="561"/>
    </row>
    <row r="188" spans="9:11" ht="14.25">
      <c r="I188" s="561"/>
      <c r="J188" s="561"/>
      <c r="K188" s="561"/>
    </row>
    <row r="189" spans="9:11" ht="14.25">
      <c r="I189" s="561"/>
      <c r="J189" s="561"/>
      <c r="K189" s="561"/>
    </row>
    <row r="190" spans="9:11" ht="14.25">
      <c r="I190" s="561"/>
      <c r="J190" s="561"/>
      <c r="K190" s="561"/>
    </row>
    <row r="191" spans="9:11" ht="14.25">
      <c r="I191" s="561"/>
      <c r="J191" s="561"/>
      <c r="K191" s="561"/>
    </row>
    <row r="192" spans="9:11" ht="14.25">
      <c r="I192" s="561"/>
      <c r="J192" s="561"/>
      <c r="K192" s="561"/>
    </row>
    <row r="193" spans="9:11" ht="14.25">
      <c r="I193" s="561"/>
      <c r="J193" s="561"/>
      <c r="K193" s="561"/>
    </row>
    <row r="194" spans="9:11" ht="14.25">
      <c r="I194" s="561"/>
      <c r="J194" s="561"/>
      <c r="K194" s="561"/>
    </row>
    <row r="195" spans="9:11" ht="14.25">
      <c r="I195" s="561"/>
      <c r="J195" s="561"/>
      <c r="K195" s="561"/>
    </row>
    <row r="196" spans="9:11" ht="14.25">
      <c r="I196" s="561"/>
      <c r="J196" s="561"/>
      <c r="K196" s="561"/>
    </row>
    <row r="197" spans="9:11" ht="14.25">
      <c r="I197" s="561"/>
      <c r="J197" s="561"/>
      <c r="K197" s="561"/>
    </row>
    <row r="198" spans="9:11" ht="14.25">
      <c r="I198" s="561"/>
      <c r="J198" s="561"/>
      <c r="K198" s="561"/>
    </row>
    <row r="199" spans="9:11" ht="14.25">
      <c r="I199" s="561"/>
      <c r="J199" s="561"/>
      <c r="K199" s="561"/>
    </row>
    <row r="200" spans="9:11" ht="14.25">
      <c r="I200" s="561"/>
      <c r="J200" s="561"/>
      <c r="K200" s="561"/>
    </row>
    <row r="201" spans="9:11" ht="14.25">
      <c r="I201" s="561"/>
      <c r="J201" s="561"/>
      <c r="K201" s="561"/>
    </row>
    <row r="202" spans="9:11" ht="14.25">
      <c r="I202" s="561"/>
      <c r="J202" s="561"/>
      <c r="K202" s="561"/>
    </row>
    <row r="203" spans="9:11" ht="14.25">
      <c r="I203" s="561"/>
      <c r="J203" s="561"/>
      <c r="K203" s="561"/>
    </row>
    <row r="204" spans="9:11" ht="14.25">
      <c r="I204" s="561"/>
      <c r="J204" s="561"/>
      <c r="K204" s="561"/>
    </row>
    <row r="205" spans="9:11" ht="14.25">
      <c r="I205" s="561"/>
      <c r="J205" s="561"/>
      <c r="K205" s="561"/>
    </row>
    <row r="206" spans="9:11" ht="14.25">
      <c r="I206" s="561"/>
      <c r="J206" s="561"/>
      <c r="K206" s="561"/>
    </row>
    <row r="207" spans="9:11" ht="14.25">
      <c r="I207" s="561"/>
      <c r="J207" s="561"/>
      <c r="K207" s="561"/>
    </row>
    <row r="208" spans="9:11" ht="14.25">
      <c r="I208" s="561"/>
      <c r="J208" s="561"/>
      <c r="K208" s="561"/>
    </row>
    <row r="209" spans="9:11" ht="14.25">
      <c r="I209" s="561"/>
      <c r="J209" s="561"/>
      <c r="K209" s="561"/>
    </row>
    <row r="210" spans="9:11" ht="14.25">
      <c r="I210" s="561"/>
      <c r="J210" s="561"/>
      <c r="K210" s="561"/>
    </row>
    <row r="211" spans="9:11" ht="14.25">
      <c r="I211" s="561"/>
      <c r="J211" s="561"/>
      <c r="K211" s="561"/>
    </row>
    <row r="212" spans="9:11" ht="14.25">
      <c r="I212" s="561"/>
      <c r="J212" s="561"/>
      <c r="K212" s="561"/>
    </row>
    <row r="213" spans="9:11" ht="14.25">
      <c r="I213" s="561"/>
      <c r="J213" s="561"/>
      <c r="K213" s="561"/>
    </row>
    <row r="214" spans="9:11" ht="14.25">
      <c r="I214" s="561"/>
      <c r="J214" s="561"/>
      <c r="K214" s="561"/>
    </row>
    <row r="215" spans="9:11" ht="14.25">
      <c r="I215" s="561"/>
      <c r="J215" s="561"/>
      <c r="K215" s="561"/>
    </row>
    <row r="216" spans="9:11" ht="14.25">
      <c r="I216" s="561"/>
      <c r="J216" s="561"/>
      <c r="K216" s="561"/>
    </row>
    <row r="217" spans="9:11" ht="14.25">
      <c r="I217" s="561"/>
      <c r="J217" s="561"/>
      <c r="K217" s="561"/>
    </row>
    <row r="218" spans="9:11" ht="14.25">
      <c r="I218" s="561"/>
      <c r="J218" s="561"/>
      <c r="K218" s="561"/>
    </row>
    <row r="219" spans="9:11" ht="14.25">
      <c r="I219" s="561"/>
      <c r="J219" s="561"/>
      <c r="K219" s="561"/>
    </row>
    <row r="220" spans="9:11" ht="14.25">
      <c r="I220" s="561"/>
      <c r="J220" s="561"/>
      <c r="K220" s="561"/>
    </row>
    <row r="221" spans="9:11" ht="14.25">
      <c r="I221" s="561"/>
      <c r="J221" s="561"/>
      <c r="K221" s="561"/>
    </row>
    <row r="222" spans="9:11" ht="14.25">
      <c r="I222" s="561"/>
      <c r="J222" s="561"/>
      <c r="K222" s="561"/>
    </row>
    <row r="223" spans="9:11" ht="14.25">
      <c r="I223" s="561"/>
      <c r="J223" s="561"/>
      <c r="K223" s="561"/>
    </row>
    <row r="224" spans="9:11" ht="14.25">
      <c r="I224" s="561"/>
      <c r="J224" s="561"/>
      <c r="K224" s="561"/>
    </row>
    <row r="225" spans="9:11" ht="14.25">
      <c r="I225" s="561"/>
      <c r="J225" s="561"/>
      <c r="K225" s="561"/>
    </row>
    <row r="226" spans="9:11" ht="14.25">
      <c r="I226" s="561"/>
      <c r="J226" s="561"/>
      <c r="K226" s="561"/>
    </row>
    <row r="227" spans="9:11" ht="14.25">
      <c r="I227" s="561"/>
      <c r="J227" s="561"/>
      <c r="K227" s="561"/>
    </row>
    <row r="228" spans="9:11" ht="14.25">
      <c r="I228" s="561"/>
      <c r="J228" s="561"/>
      <c r="K228" s="561"/>
    </row>
    <row r="229" spans="9:11" ht="14.25">
      <c r="I229" s="561"/>
      <c r="J229" s="561"/>
      <c r="K229" s="561"/>
    </row>
    <row r="230" spans="9:11" ht="14.25">
      <c r="I230" s="561"/>
      <c r="J230" s="561"/>
      <c r="K230" s="561"/>
    </row>
    <row r="231" spans="9:11" ht="14.25">
      <c r="I231" s="561"/>
      <c r="J231" s="561"/>
      <c r="K231" s="561"/>
    </row>
    <row r="232" spans="9:11" ht="14.25">
      <c r="I232" s="561"/>
      <c r="J232" s="561"/>
      <c r="K232" s="561"/>
    </row>
    <row r="233" spans="9:11" ht="14.25">
      <c r="I233" s="561"/>
      <c r="J233" s="561"/>
      <c r="K233" s="561"/>
    </row>
    <row r="234" spans="9:11" ht="14.25">
      <c r="I234" s="561"/>
      <c r="J234" s="561"/>
      <c r="K234" s="561"/>
    </row>
    <row r="235" spans="9:11" ht="14.25">
      <c r="I235" s="561"/>
      <c r="J235" s="561"/>
      <c r="K235" s="561"/>
    </row>
    <row r="236" spans="9:11" ht="14.25">
      <c r="I236" s="561"/>
      <c r="J236" s="561"/>
      <c r="K236" s="561"/>
    </row>
    <row r="237" spans="9:11" ht="14.25">
      <c r="I237" s="561"/>
      <c r="J237" s="561"/>
      <c r="K237" s="561"/>
    </row>
    <row r="238" spans="9:11" ht="14.25">
      <c r="I238" s="561"/>
      <c r="J238" s="561"/>
      <c r="K238" s="561"/>
    </row>
    <row r="239" spans="9:11" ht="14.25">
      <c r="I239" s="561"/>
      <c r="J239" s="561"/>
      <c r="K239" s="561"/>
    </row>
    <row r="240" spans="9:11" ht="14.25">
      <c r="I240" s="561"/>
      <c r="J240" s="561"/>
      <c r="K240" s="561"/>
    </row>
    <row r="241" spans="9:11" ht="14.25">
      <c r="I241" s="561"/>
      <c r="J241" s="561"/>
      <c r="K241" s="561"/>
    </row>
    <row r="242" spans="9:11" ht="14.25">
      <c r="I242" s="561"/>
      <c r="J242" s="561"/>
      <c r="K242" s="561"/>
    </row>
    <row r="243" spans="9:11" ht="14.25">
      <c r="I243" s="561"/>
      <c r="J243" s="561"/>
      <c r="K243" s="561"/>
    </row>
    <row r="244" spans="9:11" ht="14.25">
      <c r="I244" s="561"/>
      <c r="J244" s="561"/>
      <c r="K244" s="561"/>
    </row>
    <row r="245" spans="9:11" ht="14.25">
      <c r="I245" s="561"/>
      <c r="J245" s="561"/>
      <c r="K245" s="561"/>
    </row>
    <row r="246" spans="9:11" ht="14.25">
      <c r="I246" s="561"/>
      <c r="J246" s="561"/>
      <c r="K246" s="561"/>
    </row>
    <row r="247" spans="9:11" ht="14.25">
      <c r="I247" s="561"/>
      <c r="J247" s="561"/>
      <c r="K247" s="561"/>
    </row>
    <row r="248" spans="9:11" ht="14.25">
      <c r="I248" s="561"/>
      <c r="J248" s="561"/>
      <c r="K248" s="561"/>
    </row>
    <row r="249" spans="9:11" ht="14.25">
      <c r="I249" s="561"/>
      <c r="J249" s="561"/>
      <c r="K249" s="561"/>
    </row>
    <row r="250" spans="9:11" ht="14.25">
      <c r="I250" s="561"/>
      <c r="J250" s="561"/>
      <c r="K250" s="561"/>
    </row>
    <row r="251" spans="9:11" ht="14.25">
      <c r="I251" s="561"/>
      <c r="J251" s="561"/>
      <c r="K251" s="561"/>
    </row>
    <row r="252" spans="9:11" ht="14.25">
      <c r="I252" s="561"/>
      <c r="J252" s="561"/>
      <c r="K252" s="561"/>
    </row>
    <row r="253" spans="9:11" ht="14.25">
      <c r="I253" s="561"/>
      <c r="J253" s="561"/>
      <c r="K253" s="561"/>
    </row>
    <row r="254" spans="9:11" ht="14.25">
      <c r="I254" s="561"/>
      <c r="J254" s="561"/>
      <c r="K254" s="561"/>
    </row>
    <row r="255" spans="9:11" ht="14.25">
      <c r="I255" s="561"/>
      <c r="J255" s="561"/>
      <c r="K255" s="561"/>
    </row>
    <row r="256" spans="9:11" ht="14.25">
      <c r="I256" s="561"/>
      <c r="J256" s="561"/>
      <c r="K256" s="561"/>
    </row>
    <row r="257" spans="9:11" ht="14.25">
      <c r="I257" s="561"/>
      <c r="J257" s="561"/>
      <c r="K257" s="561"/>
    </row>
    <row r="258" spans="9:11" ht="14.25">
      <c r="I258" s="561"/>
      <c r="J258" s="561"/>
      <c r="K258" s="561"/>
    </row>
    <row r="259" spans="9:11" ht="14.25">
      <c r="I259" s="561"/>
      <c r="J259" s="561"/>
      <c r="K259" s="561"/>
    </row>
    <row r="260" spans="9:11" ht="14.25">
      <c r="I260" s="561"/>
      <c r="J260" s="561"/>
      <c r="K260" s="561"/>
    </row>
    <row r="261" spans="9:11" ht="14.25">
      <c r="I261" s="561"/>
      <c r="J261" s="561"/>
      <c r="K261" s="561"/>
    </row>
    <row r="262" spans="9:11" ht="14.25">
      <c r="I262" s="561"/>
      <c r="J262" s="561"/>
      <c r="K262" s="561"/>
    </row>
    <row r="263" spans="9:11" ht="14.25">
      <c r="I263" s="561"/>
      <c r="J263" s="561"/>
      <c r="K263" s="561"/>
    </row>
    <row r="264" spans="9:11" ht="14.25">
      <c r="I264" s="561"/>
      <c r="J264" s="561"/>
      <c r="K264" s="561"/>
    </row>
    <row r="265" spans="9:11" ht="14.25">
      <c r="I265" s="561"/>
      <c r="J265" s="561"/>
      <c r="K265" s="561"/>
    </row>
    <row r="266" spans="9:11" ht="14.25">
      <c r="I266" s="561"/>
      <c r="J266" s="561"/>
      <c r="K266" s="561"/>
    </row>
    <row r="267" spans="9:11" ht="14.25">
      <c r="I267" s="561"/>
      <c r="J267" s="561"/>
      <c r="K267" s="561"/>
    </row>
    <row r="268" spans="9:11" ht="14.25">
      <c r="I268" s="561"/>
      <c r="J268" s="561"/>
      <c r="K268" s="561"/>
    </row>
    <row r="269" spans="9:11" ht="14.25">
      <c r="I269" s="561"/>
      <c r="J269" s="561"/>
      <c r="K269" s="561"/>
    </row>
    <row r="270" spans="9:11" ht="14.25">
      <c r="I270" s="561"/>
      <c r="J270" s="561"/>
      <c r="K270" s="561"/>
    </row>
    <row r="271" spans="9:11" ht="14.25">
      <c r="I271" s="561"/>
      <c r="J271" s="561"/>
      <c r="K271" s="561"/>
    </row>
    <row r="272" spans="9:11" ht="14.25">
      <c r="I272" s="561"/>
      <c r="J272" s="561"/>
      <c r="K272" s="561"/>
    </row>
    <row r="273" spans="9:11" ht="14.25">
      <c r="I273" s="561"/>
      <c r="J273" s="561"/>
      <c r="K273" s="561"/>
    </row>
    <row r="274" spans="9:11" ht="14.25">
      <c r="I274" s="561"/>
      <c r="J274" s="561"/>
      <c r="K274" s="561"/>
    </row>
    <row r="275" spans="9:11" ht="14.25">
      <c r="I275" s="561"/>
      <c r="J275" s="561"/>
      <c r="K275" s="561"/>
    </row>
    <row r="276" spans="9:11" ht="14.25">
      <c r="I276" s="561"/>
      <c r="J276" s="561"/>
      <c r="K276" s="561"/>
    </row>
    <row r="277" spans="9:11" ht="14.25">
      <c r="I277" s="561"/>
      <c r="J277" s="561"/>
      <c r="K277" s="561"/>
    </row>
    <row r="278" spans="9:11" ht="14.25">
      <c r="I278" s="561"/>
      <c r="J278" s="561"/>
      <c r="K278" s="561"/>
    </row>
    <row r="279" spans="9:11" ht="14.25">
      <c r="I279" s="561"/>
      <c r="J279" s="561"/>
      <c r="K279" s="561"/>
    </row>
    <row r="280" spans="9:11" ht="14.25">
      <c r="I280" s="561"/>
      <c r="J280" s="561"/>
      <c r="K280" s="561"/>
    </row>
    <row r="281" spans="9:11" ht="14.25">
      <c r="I281" s="561"/>
      <c r="J281" s="561"/>
      <c r="K281" s="561"/>
    </row>
    <row r="282" spans="9:11" ht="14.25">
      <c r="I282" s="561"/>
      <c r="J282" s="561"/>
      <c r="K282" s="561"/>
    </row>
    <row r="283" spans="9:11" ht="14.25">
      <c r="I283" s="561"/>
      <c r="J283" s="561"/>
      <c r="K283" s="561"/>
    </row>
    <row r="284" spans="9:11" ht="14.25">
      <c r="I284" s="561"/>
      <c r="J284" s="561"/>
      <c r="K284" s="561"/>
    </row>
    <row r="285" spans="9:11" ht="14.25">
      <c r="I285" s="561"/>
      <c r="J285" s="561"/>
      <c r="K285" s="561"/>
    </row>
    <row r="286" spans="9:11" ht="14.25">
      <c r="I286" s="561"/>
      <c r="J286" s="561"/>
      <c r="K286" s="561"/>
    </row>
    <row r="287" spans="9:11" ht="14.25">
      <c r="I287" s="561"/>
      <c r="J287" s="561"/>
      <c r="K287" s="561"/>
    </row>
    <row r="288" spans="9:11" ht="14.25">
      <c r="I288" s="561"/>
      <c r="J288" s="561"/>
      <c r="K288" s="561"/>
    </row>
    <row r="289" spans="9:11" ht="14.25">
      <c r="I289" s="561"/>
      <c r="J289" s="561"/>
      <c r="K289" s="561"/>
    </row>
    <row r="290" spans="9:11" ht="14.25">
      <c r="I290" s="561"/>
      <c r="J290" s="561"/>
      <c r="K290" s="561"/>
    </row>
    <row r="291" spans="9:11" ht="14.25">
      <c r="I291" s="561"/>
      <c r="J291" s="561"/>
      <c r="K291" s="561"/>
    </row>
    <row r="292" spans="9:11" ht="14.25">
      <c r="I292" s="561"/>
      <c r="J292" s="561"/>
      <c r="K292" s="561"/>
    </row>
    <row r="293" spans="9:11" ht="14.25">
      <c r="I293" s="561"/>
      <c r="J293" s="561"/>
      <c r="K293" s="561"/>
    </row>
    <row r="294" spans="9:11" ht="14.25">
      <c r="I294" s="561"/>
      <c r="J294" s="561"/>
      <c r="K294" s="561"/>
    </row>
    <row r="295" spans="9:11" ht="14.25">
      <c r="I295" s="561"/>
      <c r="J295" s="561"/>
      <c r="K295" s="561"/>
    </row>
    <row r="296" spans="9:11" ht="14.25">
      <c r="I296" s="561"/>
      <c r="J296" s="561"/>
      <c r="K296" s="561"/>
    </row>
    <row r="297" spans="9:11" ht="14.25">
      <c r="I297" s="561"/>
      <c r="J297" s="561"/>
      <c r="K297" s="561"/>
    </row>
    <row r="298" spans="9:11" ht="14.25">
      <c r="I298" s="561"/>
      <c r="J298" s="561"/>
      <c r="K298" s="561"/>
    </row>
    <row r="299" spans="9:11" ht="14.25">
      <c r="I299" s="561"/>
      <c r="J299" s="561"/>
      <c r="K299" s="561"/>
    </row>
    <row r="300" spans="9:11" ht="14.25">
      <c r="I300" s="561"/>
      <c r="J300" s="561"/>
      <c r="K300" s="561"/>
    </row>
    <row r="301" spans="9:11" ht="14.25">
      <c r="I301" s="561"/>
      <c r="J301" s="561"/>
      <c r="K301" s="561"/>
    </row>
    <row r="302" spans="9:11" ht="14.25">
      <c r="I302" s="561"/>
      <c r="J302" s="561"/>
      <c r="K302" s="561"/>
    </row>
    <row r="303" spans="9:11" ht="14.25">
      <c r="I303" s="561"/>
      <c r="J303" s="561"/>
      <c r="K303" s="561"/>
    </row>
    <row r="304" spans="9:11" ht="14.25">
      <c r="I304" s="561"/>
      <c r="J304" s="561"/>
      <c r="K304" s="561"/>
    </row>
    <row r="305" spans="9:11" ht="14.25">
      <c r="I305" s="561"/>
      <c r="J305" s="561"/>
      <c r="K305" s="561"/>
    </row>
    <row r="306" spans="9:11" ht="14.25">
      <c r="I306" s="561"/>
      <c r="J306" s="561"/>
      <c r="K306" s="561"/>
    </row>
    <row r="307" spans="9:11" ht="14.25">
      <c r="I307" s="561"/>
      <c r="J307" s="561"/>
      <c r="K307" s="561"/>
    </row>
    <row r="308" spans="9:11" ht="14.25">
      <c r="I308" s="561"/>
      <c r="J308" s="561"/>
      <c r="K308" s="561"/>
    </row>
    <row r="309" spans="9:11" ht="14.25">
      <c r="I309" s="561"/>
      <c r="J309" s="561"/>
      <c r="K309" s="561"/>
    </row>
    <row r="310" spans="9:11" ht="14.25">
      <c r="I310" s="561"/>
      <c r="J310" s="561"/>
      <c r="K310" s="561"/>
    </row>
    <row r="311" spans="9:11" ht="14.25">
      <c r="I311" s="561"/>
      <c r="J311" s="561"/>
      <c r="K311" s="561"/>
    </row>
    <row r="312" spans="9:11" ht="14.25">
      <c r="I312" s="561"/>
      <c r="J312" s="561"/>
      <c r="K312" s="561"/>
    </row>
    <row r="313" spans="9:11" ht="14.25">
      <c r="I313" s="561"/>
      <c r="J313" s="561"/>
      <c r="K313" s="561"/>
    </row>
    <row r="314" spans="9:11" ht="14.25">
      <c r="I314" s="561"/>
      <c r="J314" s="561"/>
      <c r="K314" s="561"/>
    </row>
    <row r="315" spans="9:11" ht="14.25">
      <c r="I315" s="561"/>
      <c r="J315" s="561"/>
      <c r="K315" s="561"/>
    </row>
    <row r="316" spans="9:11" ht="14.25">
      <c r="I316" s="561"/>
      <c r="J316" s="561"/>
      <c r="K316" s="561"/>
    </row>
    <row r="317" spans="9:11" ht="14.25">
      <c r="I317" s="561"/>
      <c r="J317" s="561"/>
      <c r="K317" s="561"/>
    </row>
    <row r="318" spans="9:11" ht="14.25">
      <c r="I318" s="561"/>
      <c r="J318" s="561"/>
      <c r="K318" s="561"/>
    </row>
    <row r="319" spans="9:11" ht="14.25">
      <c r="I319" s="561"/>
      <c r="J319" s="561"/>
      <c r="K319" s="561"/>
    </row>
    <row r="320" spans="9:11" ht="14.25">
      <c r="I320" s="561"/>
      <c r="J320" s="561"/>
      <c r="K320" s="561"/>
    </row>
    <row r="321" spans="9:11" ht="14.25">
      <c r="I321" s="561"/>
      <c r="J321" s="561"/>
      <c r="K321" s="561"/>
    </row>
    <row r="322" spans="9:11" ht="14.25">
      <c r="I322" s="561"/>
      <c r="J322" s="561"/>
      <c r="K322" s="561"/>
    </row>
    <row r="323" spans="9:11" ht="14.25">
      <c r="I323" s="561"/>
      <c r="J323" s="561"/>
      <c r="K323" s="561"/>
    </row>
    <row r="324" spans="9:11" ht="14.25">
      <c r="I324" s="561"/>
      <c r="J324" s="561"/>
      <c r="K324" s="561"/>
    </row>
    <row r="325" spans="9:11" ht="14.25">
      <c r="I325" s="561"/>
      <c r="J325" s="561"/>
      <c r="K325" s="561"/>
    </row>
    <row r="326" spans="9:11" ht="14.25">
      <c r="I326" s="561"/>
      <c r="J326" s="561"/>
      <c r="K326" s="561"/>
    </row>
    <row r="327" spans="9:11" ht="14.25">
      <c r="I327" s="561"/>
      <c r="J327" s="561"/>
      <c r="K327" s="561"/>
    </row>
    <row r="328" spans="9:11" ht="14.25">
      <c r="I328" s="561"/>
      <c r="J328" s="561"/>
      <c r="K328" s="561"/>
    </row>
    <row r="329" spans="9:11" ht="14.25">
      <c r="I329" s="561"/>
      <c r="J329" s="561"/>
      <c r="K329" s="561"/>
    </row>
    <row r="330" spans="9:11" ht="14.25">
      <c r="I330" s="561"/>
      <c r="J330" s="561"/>
      <c r="K330" s="561"/>
    </row>
    <row r="331" spans="9:11" ht="14.25">
      <c r="I331" s="561"/>
      <c r="J331" s="561"/>
      <c r="K331" s="561"/>
    </row>
    <row r="332" spans="9:11" ht="14.25">
      <c r="I332" s="561"/>
      <c r="J332" s="561"/>
      <c r="K332" s="561"/>
    </row>
    <row r="333" spans="9:11" ht="14.25">
      <c r="I333" s="561"/>
      <c r="J333" s="561"/>
      <c r="K333" s="561"/>
    </row>
    <row r="334" spans="9:11" ht="14.25">
      <c r="I334" s="561"/>
      <c r="J334" s="561"/>
      <c r="K334" s="561"/>
    </row>
    <row r="335" spans="9:11" ht="14.25">
      <c r="I335" s="561"/>
      <c r="J335" s="561"/>
      <c r="K335" s="561"/>
    </row>
    <row r="336" spans="9:11" ht="14.25">
      <c r="I336" s="561"/>
      <c r="J336" s="561"/>
      <c r="K336" s="561"/>
    </row>
    <row r="337" spans="9:11" ht="14.25">
      <c r="I337" s="561"/>
      <c r="J337" s="561"/>
      <c r="K337" s="561"/>
    </row>
    <row r="338" spans="9:11" ht="14.25">
      <c r="I338" s="561"/>
      <c r="J338" s="561"/>
      <c r="K338" s="561"/>
    </row>
    <row r="339" spans="9:11" ht="14.25">
      <c r="I339" s="561"/>
      <c r="J339" s="561"/>
      <c r="K339" s="561"/>
    </row>
    <row r="340" spans="9:11" ht="14.25">
      <c r="I340" s="561"/>
      <c r="J340" s="561"/>
      <c r="K340" s="561"/>
    </row>
    <row r="341" spans="9:11" ht="14.25">
      <c r="I341" s="561"/>
      <c r="J341" s="561"/>
      <c r="K341" s="561"/>
    </row>
    <row r="342" spans="9:11" ht="14.25">
      <c r="I342" s="561"/>
      <c r="J342" s="561"/>
      <c r="K342" s="561"/>
    </row>
    <row r="343" spans="9:11" ht="14.25">
      <c r="I343" s="561"/>
      <c r="J343" s="561"/>
      <c r="K343" s="561"/>
    </row>
    <row r="344" spans="9:11" ht="14.25">
      <c r="I344" s="561"/>
      <c r="J344" s="561"/>
      <c r="K344" s="561"/>
    </row>
    <row r="345" spans="9:11" ht="14.25">
      <c r="I345" s="561"/>
      <c r="J345" s="561"/>
      <c r="K345" s="561"/>
    </row>
    <row r="346" spans="9:11" ht="14.25">
      <c r="I346" s="561"/>
      <c r="J346" s="561"/>
      <c r="K346" s="561"/>
    </row>
    <row r="347" spans="9:11" ht="14.25">
      <c r="I347" s="561"/>
      <c r="J347" s="561"/>
      <c r="K347" s="561"/>
    </row>
    <row r="348" spans="9:11" ht="14.25">
      <c r="I348" s="561"/>
      <c r="J348" s="561"/>
      <c r="K348" s="561"/>
    </row>
    <row r="349" spans="9:11" ht="14.25">
      <c r="I349" s="561"/>
      <c r="J349" s="561"/>
      <c r="K349" s="561"/>
    </row>
    <row r="350" spans="9:11" ht="14.25">
      <c r="I350" s="561"/>
      <c r="J350" s="561"/>
      <c r="K350" s="561"/>
    </row>
    <row r="351" spans="9:11" ht="14.25">
      <c r="I351" s="561"/>
      <c r="J351" s="561"/>
      <c r="K351" s="561"/>
    </row>
    <row r="352" spans="9:11" ht="14.25">
      <c r="I352" s="561"/>
      <c r="J352" s="561"/>
      <c r="K352" s="561"/>
    </row>
    <row r="353" spans="9:11" ht="14.25">
      <c r="I353" s="561"/>
      <c r="J353" s="561"/>
      <c r="K353" s="561"/>
    </row>
    <row r="354" spans="9:11" ht="14.25">
      <c r="I354" s="561"/>
      <c r="J354" s="561"/>
      <c r="K354" s="561"/>
    </row>
    <row r="355" spans="9:11" ht="14.25">
      <c r="I355" s="561"/>
      <c r="J355" s="561"/>
      <c r="K355" s="561"/>
    </row>
    <row r="356" spans="9:11" ht="14.25">
      <c r="I356" s="561"/>
      <c r="J356" s="561"/>
      <c r="K356" s="561"/>
    </row>
    <row r="357" spans="9:11" ht="14.25">
      <c r="I357" s="561"/>
      <c r="J357" s="561"/>
      <c r="K357" s="561"/>
    </row>
    <row r="358" spans="9:11" ht="14.25">
      <c r="I358" s="561"/>
      <c r="J358" s="561"/>
      <c r="K358" s="561"/>
    </row>
    <row r="359" spans="9:11" ht="14.25">
      <c r="I359" s="561"/>
      <c r="J359" s="561"/>
      <c r="K359" s="561"/>
    </row>
    <row r="360" spans="9:11" ht="14.25">
      <c r="I360" s="561"/>
      <c r="J360" s="561"/>
      <c r="K360" s="561"/>
    </row>
    <row r="361" spans="9:11" ht="14.25">
      <c r="I361" s="561"/>
      <c r="J361" s="561"/>
      <c r="K361" s="561"/>
    </row>
    <row r="362" spans="9:11" ht="14.25">
      <c r="I362" s="561"/>
      <c r="J362" s="561"/>
      <c r="K362" s="561"/>
    </row>
    <row r="363" spans="9:11" ht="14.25">
      <c r="I363" s="561"/>
      <c r="J363" s="561"/>
      <c r="K363" s="561"/>
    </row>
    <row r="364" spans="9:11" ht="14.25">
      <c r="I364" s="561"/>
      <c r="J364" s="561"/>
      <c r="K364" s="561"/>
    </row>
    <row r="365" spans="9:11" ht="14.25">
      <c r="I365" s="561"/>
      <c r="J365" s="561"/>
      <c r="K365" s="561"/>
    </row>
    <row r="366" spans="9:11" ht="14.25">
      <c r="I366" s="561"/>
      <c r="J366" s="561"/>
      <c r="K366" s="561"/>
    </row>
    <row r="367" spans="9:11" ht="14.25">
      <c r="I367" s="561"/>
      <c r="J367" s="561"/>
      <c r="K367" s="561"/>
    </row>
    <row r="368" spans="9:11" ht="14.25">
      <c r="I368" s="561"/>
      <c r="J368" s="561"/>
      <c r="K368" s="561"/>
    </row>
    <row r="369" spans="9:11" ht="14.25">
      <c r="I369" s="561"/>
      <c r="J369" s="561"/>
      <c r="K369" s="561"/>
    </row>
    <row r="370" spans="9:11" ht="14.25">
      <c r="I370" s="561"/>
      <c r="J370" s="561"/>
      <c r="K370" s="561"/>
    </row>
    <row r="371" spans="9:11" ht="14.25">
      <c r="I371" s="561"/>
      <c r="J371" s="561"/>
      <c r="K371" s="561"/>
    </row>
    <row r="372" spans="9:11" ht="14.25">
      <c r="I372" s="561"/>
      <c r="J372" s="561"/>
      <c r="K372" s="561"/>
    </row>
    <row r="373" spans="9:11" ht="14.25">
      <c r="I373" s="561"/>
      <c r="J373" s="561"/>
      <c r="K373" s="561"/>
    </row>
    <row r="374" spans="9:11" ht="14.25">
      <c r="I374" s="561"/>
      <c r="J374" s="561"/>
      <c r="K374" s="561"/>
    </row>
    <row r="375" spans="9:11" ht="14.25">
      <c r="I375" s="561"/>
      <c r="J375" s="561"/>
      <c r="K375" s="561"/>
    </row>
    <row r="376" spans="9:11" ht="14.25">
      <c r="I376" s="561"/>
      <c r="J376" s="561"/>
      <c r="K376" s="561"/>
    </row>
    <row r="377" spans="9:11" ht="14.25">
      <c r="I377" s="561"/>
      <c r="J377" s="561"/>
      <c r="K377" s="561"/>
    </row>
    <row r="378" spans="9:11" ht="14.25">
      <c r="I378" s="561"/>
      <c r="J378" s="561"/>
      <c r="K378" s="561"/>
    </row>
    <row r="379" spans="9:11" ht="14.25">
      <c r="I379" s="561"/>
      <c r="J379" s="561"/>
      <c r="K379" s="561"/>
    </row>
    <row r="380" spans="9:11" ht="14.25">
      <c r="I380" s="561"/>
      <c r="J380" s="561"/>
      <c r="K380" s="561"/>
    </row>
    <row r="381" spans="9:11" ht="14.25">
      <c r="I381" s="561"/>
      <c r="J381" s="561"/>
      <c r="K381" s="561"/>
    </row>
    <row r="382" spans="9:11" ht="14.25">
      <c r="I382" s="561"/>
      <c r="J382" s="561"/>
      <c r="K382" s="561"/>
    </row>
    <row r="383" spans="9:11" ht="14.25">
      <c r="I383" s="561"/>
      <c r="J383" s="561"/>
      <c r="K383" s="561"/>
    </row>
    <row r="384" spans="9:11" ht="14.25">
      <c r="I384" s="561"/>
      <c r="J384" s="561"/>
      <c r="K384" s="561"/>
    </row>
    <row r="385" spans="9:11" ht="14.25">
      <c r="I385" s="561"/>
      <c r="J385" s="561"/>
      <c r="K385" s="561"/>
    </row>
    <row r="386" spans="9:11" ht="14.25">
      <c r="I386" s="561"/>
      <c r="J386" s="561"/>
      <c r="K386" s="561"/>
    </row>
    <row r="387" spans="9:11" ht="14.25">
      <c r="I387" s="561"/>
      <c r="J387" s="561"/>
      <c r="K387" s="561"/>
    </row>
    <row r="388" spans="9:11" ht="14.25">
      <c r="I388" s="561"/>
      <c r="J388" s="561"/>
      <c r="K388" s="561"/>
    </row>
    <row r="389" spans="9:11" ht="14.25">
      <c r="I389" s="561"/>
      <c r="J389" s="561"/>
      <c r="K389" s="561"/>
    </row>
    <row r="390" spans="9:11" ht="14.25">
      <c r="I390" s="561"/>
      <c r="J390" s="561"/>
      <c r="K390" s="561"/>
    </row>
    <row r="391" spans="9:11" ht="14.25">
      <c r="I391" s="561"/>
      <c r="J391" s="561"/>
      <c r="K391" s="561"/>
    </row>
    <row r="392" spans="9:11" ht="14.25">
      <c r="I392" s="561"/>
      <c r="J392" s="561"/>
      <c r="K392" s="561"/>
    </row>
    <row r="393" spans="9:11" ht="14.25">
      <c r="I393" s="561"/>
      <c r="J393" s="561"/>
      <c r="K393" s="561"/>
    </row>
    <row r="394" spans="9:11" ht="14.25">
      <c r="I394" s="561"/>
      <c r="J394" s="561"/>
      <c r="K394" s="561"/>
    </row>
    <row r="395" spans="9:11" ht="14.25">
      <c r="I395" s="561"/>
      <c r="J395" s="561"/>
      <c r="K395" s="561"/>
    </row>
    <row r="396" spans="9:11" ht="14.25">
      <c r="I396" s="561"/>
      <c r="J396" s="561"/>
      <c r="K396" s="561"/>
    </row>
    <row r="397" spans="9:11" ht="14.25">
      <c r="I397" s="561"/>
      <c r="J397" s="561"/>
      <c r="K397" s="561"/>
    </row>
    <row r="398" spans="9:11" ht="14.25">
      <c r="I398" s="561"/>
      <c r="J398" s="561"/>
      <c r="K398" s="561"/>
    </row>
    <row r="399" spans="9:11" ht="14.25">
      <c r="I399" s="561"/>
      <c r="J399" s="561"/>
      <c r="K399" s="561"/>
    </row>
    <row r="400" spans="9:11" ht="14.25">
      <c r="I400" s="561"/>
      <c r="J400" s="561"/>
      <c r="K400" s="561"/>
    </row>
    <row r="401" spans="9:11" ht="14.25">
      <c r="I401" s="561"/>
      <c r="J401" s="561"/>
      <c r="K401" s="561"/>
    </row>
    <row r="402" spans="9:11" ht="14.25">
      <c r="I402" s="561"/>
      <c r="J402" s="561"/>
      <c r="K402" s="561"/>
    </row>
    <row r="403" spans="9:11" ht="14.25">
      <c r="I403" s="561"/>
      <c r="J403" s="561"/>
      <c r="K403" s="561"/>
    </row>
    <row r="404" spans="9:11" ht="14.25">
      <c r="I404" s="561"/>
      <c r="J404" s="561"/>
      <c r="K404" s="561"/>
    </row>
    <row r="405" spans="9:11" ht="14.25">
      <c r="I405" s="561"/>
      <c r="J405" s="561"/>
      <c r="K405" s="561"/>
    </row>
    <row r="406" spans="9:11" ht="14.25">
      <c r="I406" s="561"/>
      <c r="J406" s="561"/>
      <c r="K406" s="561"/>
    </row>
    <row r="407" spans="9:11" ht="14.25">
      <c r="I407" s="561"/>
      <c r="J407" s="561"/>
      <c r="K407" s="561"/>
    </row>
    <row r="408" spans="9:11" ht="14.25">
      <c r="I408" s="561"/>
      <c r="J408" s="561"/>
      <c r="K408" s="561"/>
    </row>
    <row r="409" spans="9:11" ht="14.25">
      <c r="I409" s="561"/>
      <c r="J409" s="561"/>
      <c r="K409" s="561"/>
    </row>
    <row r="410" spans="9:11" ht="14.25">
      <c r="I410" s="561"/>
      <c r="J410" s="561"/>
      <c r="K410" s="561"/>
    </row>
    <row r="411" spans="9:11" ht="14.25">
      <c r="I411" s="561"/>
      <c r="J411" s="561"/>
      <c r="K411" s="561"/>
    </row>
    <row r="412" spans="9:11" ht="14.25">
      <c r="I412" s="561"/>
      <c r="J412" s="561"/>
      <c r="K412" s="561"/>
    </row>
    <row r="413" spans="9:11" ht="14.25">
      <c r="I413" s="561"/>
      <c r="J413" s="561"/>
      <c r="K413" s="561"/>
    </row>
    <row r="414" spans="9:11" ht="14.25">
      <c r="I414" s="561"/>
      <c r="J414" s="561"/>
      <c r="K414" s="561"/>
    </row>
    <row r="415" spans="9:11" ht="14.25">
      <c r="I415" s="561"/>
      <c r="J415" s="561"/>
      <c r="K415" s="561"/>
    </row>
    <row r="416" spans="9:11" ht="14.25">
      <c r="I416" s="561"/>
      <c r="J416" s="561"/>
      <c r="K416" s="561"/>
    </row>
    <row r="417" spans="9:11" ht="14.25">
      <c r="I417" s="561"/>
      <c r="J417" s="561"/>
      <c r="K417" s="561"/>
    </row>
    <row r="418" spans="9:11" ht="14.25">
      <c r="I418" s="561"/>
      <c r="J418" s="561"/>
      <c r="K418" s="561"/>
    </row>
    <row r="419" spans="9:11" ht="14.25">
      <c r="I419" s="561"/>
      <c r="J419" s="561"/>
      <c r="K419" s="561"/>
    </row>
    <row r="420" spans="9:11" ht="14.25">
      <c r="I420" s="561"/>
      <c r="J420" s="561"/>
      <c r="K420" s="561"/>
    </row>
    <row r="421" spans="9:11" ht="14.25">
      <c r="I421" s="561"/>
      <c r="J421" s="561"/>
      <c r="K421" s="561"/>
    </row>
    <row r="422" spans="9:11" ht="14.25">
      <c r="I422" s="561"/>
      <c r="J422" s="561"/>
      <c r="K422" s="561"/>
    </row>
    <row r="423" spans="9:11" ht="14.25">
      <c r="I423" s="561"/>
      <c r="J423" s="561"/>
      <c r="K423" s="561"/>
    </row>
    <row r="424" spans="9:11" ht="14.25">
      <c r="I424" s="561"/>
      <c r="J424" s="561"/>
      <c r="K424" s="561"/>
    </row>
    <row r="425" spans="9:11" ht="14.25">
      <c r="I425" s="561"/>
      <c r="J425" s="561"/>
      <c r="K425" s="561"/>
    </row>
    <row r="426" spans="9:11" ht="14.25">
      <c r="I426" s="561"/>
      <c r="J426" s="561"/>
      <c r="K426" s="561"/>
    </row>
    <row r="427" spans="9:11" ht="14.25">
      <c r="I427" s="561"/>
      <c r="J427" s="561"/>
      <c r="K427" s="561"/>
    </row>
    <row r="428" spans="9:11" ht="14.25">
      <c r="I428" s="561"/>
      <c r="J428" s="561"/>
      <c r="K428" s="561"/>
    </row>
    <row r="429" spans="9:11" ht="14.25">
      <c r="I429" s="561"/>
      <c r="J429" s="561"/>
      <c r="K429" s="561"/>
    </row>
    <row r="430" spans="9:11" ht="14.25">
      <c r="I430" s="561"/>
      <c r="J430" s="561"/>
      <c r="K430" s="561"/>
    </row>
    <row r="431" spans="9:11" ht="14.25">
      <c r="I431" s="561"/>
      <c r="J431" s="561"/>
      <c r="K431" s="561"/>
    </row>
    <row r="432" spans="9:11" ht="14.25">
      <c r="I432" s="561"/>
      <c r="J432" s="561"/>
      <c r="K432" s="561"/>
    </row>
    <row r="433" spans="9:11" ht="14.25">
      <c r="I433" s="561"/>
      <c r="J433" s="561"/>
      <c r="K433" s="561"/>
    </row>
    <row r="434" spans="9:11" ht="14.25">
      <c r="I434" s="561"/>
      <c r="J434" s="561"/>
      <c r="K434" s="561"/>
    </row>
    <row r="435" spans="9:11" ht="14.25">
      <c r="I435" s="561"/>
      <c r="J435" s="561"/>
      <c r="K435" s="561"/>
    </row>
    <row r="436" spans="9:11" ht="14.25">
      <c r="I436" s="561"/>
      <c r="J436" s="561"/>
      <c r="K436" s="561"/>
    </row>
    <row r="437" spans="9:11" ht="14.25">
      <c r="I437" s="561"/>
      <c r="J437" s="561"/>
      <c r="K437" s="561"/>
    </row>
    <row r="438" spans="9:11" ht="14.25">
      <c r="I438" s="561"/>
      <c r="J438" s="561"/>
      <c r="K438" s="561"/>
    </row>
    <row r="439" spans="9:11" ht="14.25">
      <c r="I439" s="561"/>
      <c r="J439" s="561"/>
      <c r="K439" s="561"/>
    </row>
    <row r="440" spans="9:11" ht="14.25">
      <c r="I440" s="561"/>
      <c r="J440" s="561"/>
      <c r="K440" s="561"/>
    </row>
    <row r="441" spans="9:11" ht="14.25">
      <c r="I441" s="561"/>
      <c r="J441" s="561"/>
      <c r="K441" s="561"/>
    </row>
    <row r="442" spans="9:11" ht="14.25">
      <c r="I442" s="561"/>
      <c r="J442" s="561"/>
      <c r="K442" s="561"/>
    </row>
    <row r="443" spans="9:11" ht="14.25">
      <c r="I443" s="561"/>
      <c r="J443" s="561"/>
      <c r="K443" s="561"/>
    </row>
    <row r="444" spans="9:11" ht="14.25">
      <c r="I444" s="561"/>
      <c r="J444" s="561"/>
      <c r="K444" s="561"/>
    </row>
    <row r="445" spans="9:11" ht="14.25">
      <c r="I445" s="561"/>
      <c r="J445" s="561"/>
      <c r="K445" s="561"/>
    </row>
    <row r="446" spans="9:11" ht="14.25">
      <c r="I446" s="561"/>
      <c r="J446" s="561"/>
      <c r="K446" s="561"/>
    </row>
    <row r="447" spans="9:11" ht="14.25">
      <c r="I447" s="561"/>
      <c r="J447" s="561"/>
      <c r="K447" s="561"/>
    </row>
    <row r="448" spans="9:11" ht="14.25">
      <c r="I448" s="561"/>
      <c r="J448" s="561"/>
      <c r="K448" s="561"/>
    </row>
    <row r="449" spans="9:11" ht="14.25">
      <c r="I449" s="561"/>
      <c r="J449" s="561"/>
      <c r="K449" s="561"/>
    </row>
    <row r="450" spans="9:11" ht="14.25">
      <c r="I450" s="561"/>
      <c r="J450" s="561"/>
      <c r="K450" s="561"/>
    </row>
    <row r="451" spans="9:11" ht="14.25">
      <c r="I451" s="561"/>
      <c r="J451" s="561"/>
      <c r="K451" s="561"/>
    </row>
    <row r="452" spans="9:11" ht="14.25">
      <c r="I452" s="561"/>
      <c r="J452" s="561"/>
      <c r="K452" s="561"/>
    </row>
    <row r="453" spans="9:11" ht="14.25">
      <c r="I453" s="561"/>
      <c r="J453" s="561"/>
      <c r="K453" s="561"/>
    </row>
    <row r="454" spans="9:11" ht="14.25">
      <c r="I454" s="561"/>
      <c r="J454" s="561"/>
      <c r="K454" s="561"/>
    </row>
    <row r="455" spans="9:11" ht="14.25">
      <c r="I455" s="561"/>
      <c r="J455" s="561"/>
      <c r="K455" s="561"/>
    </row>
    <row r="456" spans="9:11" ht="14.25">
      <c r="I456" s="561"/>
      <c r="J456" s="561"/>
      <c r="K456" s="561"/>
    </row>
    <row r="457" spans="9:11" ht="14.25">
      <c r="I457" s="561"/>
      <c r="J457" s="561"/>
      <c r="K457" s="561"/>
    </row>
    <row r="458" spans="9:11" ht="14.25">
      <c r="I458" s="561"/>
      <c r="J458" s="561"/>
      <c r="K458" s="561"/>
    </row>
    <row r="459" spans="9:11" ht="14.25">
      <c r="I459" s="561"/>
      <c r="J459" s="561"/>
      <c r="K459" s="561"/>
    </row>
    <row r="460" spans="9:11" ht="14.25">
      <c r="I460" s="561"/>
      <c r="J460" s="561"/>
      <c r="K460" s="561"/>
    </row>
    <row r="461" spans="9:11" ht="14.25">
      <c r="I461" s="561"/>
      <c r="J461" s="561"/>
      <c r="K461" s="561"/>
    </row>
    <row r="462" spans="9:11" ht="14.25">
      <c r="I462" s="561"/>
      <c r="J462" s="561"/>
      <c r="K462" s="561"/>
    </row>
    <row r="463" spans="9:11" ht="14.25">
      <c r="I463" s="561"/>
      <c r="J463" s="561"/>
      <c r="K463" s="561"/>
    </row>
    <row r="464" spans="9:11" ht="14.25">
      <c r="I464" s="561"/>
      <c r="J464" s="561"/>
      <c r="K464" s="561"/>
    </row>
    <row r="465" spans="9:11" ht="14.25">
      <c r="I465" s="561"/>
      <c r="J465" s="561"/>
      <c r="K465" s="561"/>
    </row>
    <row r="466" spans="9:11" ht="14.25">
      <c r="I466" s="561"/>
      <c r="J466" s="561"/>
      <c r="K466" s="561"/>
    </row>
    <row r="467" spans="9:11" ht="14.25">
      <c r="I467" s="561"/>
      <c r="J467" s="561"/>
      <c r="K467" s="561"/>
    </row>
    <row r="468" spans="9:11" ht="14.25">
      <c r="I468" s="561"/>
      <c r="J468" s="561"/>
      <c r="K468" s="561"/>
    </row>
    <row r="469" spans="9:11" ht="14.25">
      <c r="I469" s="561"/>
      <c r="J469" s="561"/>
      <c r="K469" s="561"/>
    </row>
    <row r="470" spans="9:11" ht="14.25">
      <c r="I470" s="561"/>
      <c r="J470" s="561"/>
      <c r="K470" s="561"/>
    </row>
    <row r="471" spans="9:11" ht="14.25">
      <c r="I471" s="561"/>
      <c r="J471" s="561"/>
      <c r="K471" s="561"/>
    </row>
    <row r="472" spans="9:11" ht="14.25">
      <c r="I472" s="561"/>
      <c r="J472" s="561"/>
      <c r="K472" s="561"/>
    </row>
    <row r="473" spans="9:11" ht="14.25">
      <c r="I473" s="561"/>
      <c r="J473" s="561"/>
      <c r="K473" s="561"/>
    </row>
    <row r="474" spans="9:11" ht="14.25">
      <c r="I474" s="561"/>
      <c r="J474" s="561"/>
      <c r="K474" s="561"/>
    </row>
    <row r="475" spans="9:11" ht="14.25">
      <c r="I475" s="561"/>
      <c r="J475" s="561"/>
      <c r="K475" s="561"/>
    </row>
    <row r="476" spans="9:11" ht="14.25">
      <c r="I476" s="561"/>
      <c r="J476" s="561"/>
      <c r="K476" s="561"/>
    </row>
    <row r="477" spans="9:11" ht="14.25">
      <c r="I477" s="561"/>
      <c r="J477" s="561"/>
      <c r="K477" s="561"/>
    </row>
    <row r="478" spans="9:11" ht="14.25">
      <c r="I478" s="561"/>
      <c r="J478" s="561"/>
      <c r="K478" s="561"/>
    </row>
    <row r="479" spans="9:11" ht="14.25">
      <c r="I479" s="561"/>
      <c r="J479" s="561"/>
      <c r="K479" s="561"/>
    </row>
    <row r="480" spans="9:11" ht="14.25">
      <c r="I480" s="561"/>
      <c r="J480" s="561"/>
      <c r="K480" s="561"/>
    </row>
    <row r="481" spans="9:11" ht="14.25">
      <c r="I481" s="561"/>
      <c r="J481" s="561"/>
      <c r="K481" s="561"/>
    </row>
    <row r="482" spans="9:11" ht="14.25">
      <c r="I482" s="561"/>
      <c r="J482" s="561"/>
      <c r="K482" s="561"/>
    </row>
    <row r="483" spans="9:11" ht="14.25">
      <c r="I483" s="561"/>
      <c r="J483" s="561"/>
      <c r="K483" s="561"/>
    </row>
    <row r="484" spans="9:11" ht="14.25">
      <c r="I484" s="561"/>
      <c r="J484" s="561"/>
      <c r="K484" s="561"/>
    </row>
    <row r="485" spans="9:11" ht="14.25">
      <c r="I485" s="561"/>
      <c r="J485" s="561"/>
      <c r="K485" s="561"/>
    </row>
    <row r="486" spans="9:11" ht="14.25">
      <c r="I486" s="561"/>
      <c r="J486" s="561"/>
      <c r="K486" s="561"/>
    </row>
    <row r="487" spans="9:11" ht="14.25">
      <c r="I487" s="561"/>
      <c r="J487" s="561"/>
      <c r="K487" s="561"/>
    </row>
    <row r="488" spans="9:11" ht="14.25">
      <c r="I488" s="561"/>
      <c r="J488" s="561"/>
      <c r="K488" s="561"/>
    </row>
    <row r="489" spans="9:11" ht="14.25">
      <c r="I489" s="561"/>
      <c r="J489" s="561"/>
      <c r="K489" s="561"/>
    </row>
    <row r="490" spans="9:11" ht="14.25">
      <c r="I490" s="561"/>
      <c r="J490" s="561"/>
      <c r="K490" s="561"/>
    </row>
    <row r="491" spans="9:11" ht="14.25">
      <c r="I491" s="561"/>
      <c r="J491" s="561"/>
      <c r="K491" s="561"/>
    </row>
    <row r="492" spans="9:11" ht="14.25">
      <c r="I492" s="561"/>
      <c r="J492" s="561"/>
      <c r="K492" s="561"/>
    </row>
    <row r="493" spans="9:11" ht="14.25">
      <c r="I493" s="561"/>
      <c r="J493" s="561"/>
      <c r="K493" s="561"/>
    </row>
    <row r="494" spans="9:11" ht="14.25">
      <c r="I494" s="561"/>
      <c r="J494" s="561"/>
      <c r="K494" s="561"/>
    </row>
    <row r="495" spans="9:11" ht="14.25">
      <c r="I495" s="561"/>
      <c r="J495" s="561"/>
      <c r="K495" s="561"/>
    </row>
    <row r="496" spans="9:11" ht="14.25">
      <c r="I496" s="561"/>
      <c r="J496" s="561"/>
      <c r="K496" s="561"/>
    </row>
    <row r="497" spans="9:11" ht="14.25">
      <c r="I497" s="561"/>
      <c r="J497" s="561"/>
      <c r="K497" s="561"/>
    </row>
    <row r="498" spans="9:11" ht="14.25">
      <c r="I498" s="561"/>
      <c r="J498" s="561"/>
      <c r="K498" s="561"/>
    </row>
    <row r="499" spans="9:11" ht="14.25">
      <c r="I499" s="561"/>
      <c r="J499" s="561"/>
      <c r="K499" s="561"/>
    </row>
    <row r="500" spans="9:11" ht="14.25">
      <c r="I500" s="561"/>
      <c r="J500" s="561"/>
      <c r="K500" s="561"/>
    </row>
    <row r="501" spans="9:11" ht="14.25">
      <c r="I501" s="561"/>
      <c r="J501" s="561"/>
      <c r="K501" s="561"/>
    </row>
    <row r="502" spans="9:11" ht="14.25">
      <c r="I502" s="561"/>
      <c r="J502" s="561"/>
      <c r="K502" s="561"/>
    </row>
    <row r="503" spans="9:11" ht="14.25">
      <c r="I503" s="561"/>
      <c r="J503" s="561"/>
      <c r="K503" s="561"/>
    </row>
    <row r="504" spans="9:11" ht="14.25">
      <c r="I504" s="561"/>
      <c r="J504" s="561"/>
      <c r="K504" s="561"/>
    </row>
    <row r="505" spans="9:11" ht="14.25">
      <c r="I505" s="561"/>
      <c r="J505" s="561"/>
      <c r="K505" s="561"/>
    </row>
    <row r="506" spans="9:11" ht="14.25">
      <c r="I506" s="561"/>
      <c r="J506" s="561"/>
      <c r="K506" s="561"/>
    </row>
    <row r="507" spans="9:11" ht="14.25">
      <c r="I507" s="561"/>
      <c r="J507" s="561"/>
      <c r="K507" s="561"/>
    </row>
    <row r="508" spans="9:11" ht="14.25">
      <c r="I508" s="561"/>
      <c r="J508" s="561"/>
      <c r="K508" s="561"/>
    </row>
    <row r="509" spans="9:11" ht="14.25">
      <c r="I509" s="561"/>
      <c r="J509" s="561"/>
      <c r="K509" s="561"/>
    </row>
    <row r="510" spans="9:11" ht="14.25">
      <c r="I510" s="561"/>
      <c r="J510" s="561"/>
      <c r="K510" s="561"/>
    </row>
    <row r="511" spans="9:11" ht="14.25">
      <c r="I511" s="561"/>
      <c r="J511" s="561"/>
      <c r="K511" s="561"/>
    </row>
    <row r="512" spans="9:11" ht="14.25">
      <c r="I512" s="561"/>
      <c r="J512" s="561"/>
      <c r="K512" s="561"/>
    </row>
    <row r="513" spans="9:11" ht="14.25">
      <c r="I513" s="561"/>
      <c r="J513" s="561"/>
      <c r="K513" s="561"/>
    </row>
    <row r="514" spans="9:11" ht="14.25">
      <c r="I514" s="561"/>
      <c r="J514" s="561"/>
      <c r="K514" s="561"/>
    </row>
    <row r="515" spans="9:11" ht="14.25">
      <c r="I515" s="561"/>
      <c r="J515" s="561"/>
      <c r="K515" s="561"/>
    </row>
    <row r="516" spans="9:11" ht="14.25">
      <c r="I516" s="561"/>
      <c r="J516" s="561"/>
      <c r="K516" s="561"/>
    </row>
    <row r="517" spans="9:11" ht="14.25">
      <c r="I517" s="561"/>
      <c r="J517" s="561"/>
      <c r="K517" s="561"/>
    </row>
    <row r="518" spans="9:11" ht="14.25">
      <c r="I518" s="561"/>
      <c r="J518" s="561"/>
      <c r="K518" s="561"/>
    </row>
    <row r="519" spans="9:11" ht="14.25">
      <c r="I519" s="561"/>
      <c r="J519" s="561"/>
      <c r="K519" s="561"/>
    </row>
    <row r="520" spans="9:11" ht="14.25">
      <c r="I520" s="561"/>
      <c r="J520" s="561"/>
      <c r="K520" s="561"/>
    </row>
    <row r="521" spans="9:11" ht="14.25">
      <c r="I521" s="561"/>
      <c r="J521" s="561"/>
      <c r="K521" s="561"/>
    </row>
    <row r="522" spans="9:11" ht="14.25">
      <c r="I522" s="561"/>
      <c r="J522" s="561"/>
      <c r="K522" s="561"/>
    </row>
    <row r="523" spans="9:11" ht="14.25">
      <c r="I523" s="561"/>
      <c r="J523" s="561"/>
      <c r="K523" s="561"/>
    </row>
    <row r="524" spans="9:11" ht="14.25">
      <c r="I524" s="561"/>
      <c r="J524" s="561"/>
      <c r="K524" s="561"/>
    </row>
    <row r="525" spans="9:11" ht="14.25">
      <c r="I525" s="561"/>
      <c r="J525" s="561"/>
      <c r="K525" s="561"/>
    </row>
    <row r="526" spans="9:11" ht="14.25">
      <c r="I526" s="561"/>
      <c r="J526" s="561"/>
      <c r="K526" s="561"/>
    </row>
    <row r="527" spans="9:11" ht="14.25">
      <c r="I527" s="561"/>
      <c r="J527" s="561"/>
      <c r="K527" s="561"/>
    </row>
    <row r="528" spans="9:11" ht="14.25">
      <c r="I528" s="561"/>
      <c r="J528" s="561"/>
      <c r="K528" s="561"/>
    </row>
    <row r="529" spans="9:11" ht="14.25">
      <c r="I529" s="561"/>
      <c r="J529" s="561"/>
      <c r="K529" s="561"/>
    </row>
    <row r="530" spans="9:11" ht="14.25">
      <c r="I530" s="561"/>
      <c r="J530" s="561"/>
      <c r="K530" s="561"/>
    </row>
    <row r="531" spans="9:11" ht="14.25">
      <c r="I531" s="561"/>
      <c r="J531" s="561"/>
      <c r="K531" s="561"/>
    </row>
    <row r="532" spans="9:11" ht="14.25">
      <c r="I532" s="561"/>
      <c r="J532" s="561"/>
      <c r="K532" s="561"/>
    </row>
    <row r="533" spans="9:11" ht="14.25">
      <c r="I533" s="561"/>
      <c r="J533" s="561"/>
      <c r="K533" s="561"/>
    </row>
    <row r="534" spans="9:11" ht="14.25">
      <c r="I534" s="561"/>
      <c r="J534" s="561"/>
      <c r="K534" s="561"/>
    </row>
    <row r="535" spans="9:11" ht="14.25">
      <c r="I535" s="561"/>
      <c r="J535" s="561"/>
      <c r="K535" s="561"/>
    </row>
    <row r="536" spans="9:11" ht="14.25">
      <c r="I536" s="561"/>
      <c r="J536" s="561"/>
      <c r="K536" s="561"/>
    </row>
    <row r="537" spans="9:11" ht="14.25">
      <c r="I537" s="561"/>
      <c r="J537" s="561"/>
      <c r="K537" s="561"/>
    </row>
    <row r="538" spans="9:11" ht="14.25">
      <c r="I538" s="561"/>
      <c r="J538" s="561"/>
      <c r="K538" s="561"/>
    </row>
    <row r="539" spans="9:11" ht="14.25">
      <c r="I539" s="561"/>
      <c r="J539" s="561"/>
      <c r="K539" s="561"/>
    </row>
    <row r="540" spans="9:11" ht="14.25">
      <c r="I540" s="561"/>
      <c r="J540" s="561"/>
      <c r="K540" s="561"/>
    </row>
    <row r="541" spans="9:11" ht="14.25">
      <c r="I541" s="561"/>
      <c r="J541" s="561"/>
      <c r="K541" s="561"/>
    </row>
    <row r="542" spans="9:11" ht="14.25">
      <c r="I542" s="561"/>
      <c r="J542" s="561"/>
      <c r="K542" s="561"/>
    </row>
    <row r="543" spans="9:11" ht="14.25">
      <c r="I543" s="561"/>
      <c r="J543" s="561"/>
      <c r="K543" s="561"/>
    </row>
    <row r="544" spans="9:11" ht="14.25">
      <c r="I544" s="561"/>
      <c r="J544" s="561"/>
      <c r="K544" s="561"/>
    </row>
    <row r="545" spans="9:11" ht="14.25">
      <c r="I545" s="561"/>
      <c r="J545" s="561"/>
      <c r="K545" s="561"/>
    </row>
    <row r="546" spans="9:11" ht="14.25">
      <c r="I546" s="561"/>
      <c r="J546" s="561"/>
      <c r="K546" s="561"/>
    </row>
    <row r="547" spans="9:11" ht="14.25">
      <c r="I547" s="561"/>
      <c r="J547" s="561"/>
      <c r="K547" s="561"/>
    </row>
    <row r="548" spans="9:11" ht="14.25">
      <c r="I548" s="561"/>
      <c r="J548" s="561"/>
      <c r="K548" s="561"/>
    </row>
    <row r="549" spans="9:11" ht="14.25">
      <c r="I549" s="561"/>
      <c r="J549" s="561"/>
      <c r="K549" s="561"/>
    </row>
    <row r="550" spans="9:11" ht="14.25">
      <c r="I550" s="561"/>
      <c r="J550" s="561"/>
      <c r="K550" s="561"/>
    </row>
    <row r="551" spans="9:11" ht="14.25">
      <c r="I551" s="561"/>
      <c r="J551" s="561"/>
      <c r="K551" s="561"/>
    </row>
    <row r="552" spans="9:11" ht="14.25">
      <c r="I552" s="561"/>
      <c r="J552" s="561"/>
      <c r="K552" s="561"/>
    </row>
    <row r="553" spans="9:11" ht="14.25">
      <c r="I553" s="561"/>
      <c r="J553" s="561"/>
      <c r="K553" s="561"/>
    </row>
    <row r="554" spans="9:11" ht="14.25">
      <c r="I554" s="561"/>
      <c r="J554" s="561"/>
      <c r="K554" s="561"/>
    </row>
    <row r="555" spans="9:11" ht="14.25">
      <c r="I555" s="561"/>
      <c r="J555" s="561"/>
      <c r="K555" s="561"/>
    </row>
    <row r="556" spans="9:11" ht="14.25">
      <c r="I556" s="561"/>
      <c r="J556" s="561"/>
      <c r="K556" s="561"/>
    </row>
    <row r="557" spans="9:11" ht="14.25">
      <c r="I557" s="561"/>
      <c r="J557" s="561"/>
      <c r="K557" s="561"/>
    </row>
    <row r="558" spans="9:11" ht="14.25">
      <c r="I558" s="561"/>
      <c r="J558" s="561"/>
      <c r="K558" s="561"/>
    </row>
    <row r="559" spans="9:11" ht="14.25">
      <c r="I559" s="561"/>
      <c r="J559" s="561"/>
      <c r="K559" s="561"/>
    </row>
    <row r="560" spans="9:11" ht="14.25">
      <c r="I560" s="561"/>
      <c r="J560" s="561"/>
      <c r="K560" s="561"/>
    </row>
    <row r="561" spans="9:11" ht="14.25">
      <c r="I561" s="561"/>
      <c r="J561" s="561"/>
      <c r="K561" s="561"/>
    </row>
    <row r="562" spans="9:11" ht="14.25">
      <c r="I562" s="561"/>
      <c r="J562" s="561"/>
      <c r="K562" s="561"/>
    </row>
    <row r="563" spans="9:11" ht="14.25">
      <c r="I563" s="561"/>
      <c r="J563" s="561"/>
      <c r="K563" s="561"/>
    </row>
    <row r="564" spans="9:11" ht="14.25">
      <c r="I564" s="561"/>
      <c r="J564" s="561"/>
      <c r="K564" s="561"/>
    </row>
    <row r="565" spans="9:11" ht="14.25">
      <c r="I565" s="561"/>
      <c r="J565" s="561"/>
      <c r="K565" s="561"/>
    </row>
    <row r="566" spans="9:11" ht="14.25">
      <c r="I566" s="561"/>
      <c r="J566" s="561"/>
      <c r="K566" s="561"/>
    </row>
    <row r="567" spans="9:11" ht="14.25">
      <c r="I567" s="561"/>
      <c r="J567" s="561"/>
      <c r="K567" s="561"/>
    </row>
    <row r="568" spans="9:11" ht="14.25">
      <c r="I568" s="561"/>
      <c r="J568" s="561"/>
      <c r="K568" s="561"/>
    </row>
    <row r="569" spans="9:11" ht="14.25">
      <c r="I569" s="561"/>
      <c r="J569" s="561"/>
      <c r="K569" s="561"/>
    </row>
    <row r="570" spans="9:11" ht="14.25">
      <c r="I570" s="561"/>
      <c r="J570" s="561"/>
      <c r="K570" s="561"/>
    </row>
    <row r="571" spans="9:11" ht="14.25">
      <c r="I571" s="561"/>
      <c r="J571" s="561"/>
      <c r="K571" s="561"/>
    </row>
    <row r="572" spans="9:11" ht="14.25">
      <c r="I572" s="561"/>
      <c r="J572" s="561"/>
      <c r="K572" s="561"/>
    </row>
    <row r="573" spans="9:11" ht="14.25">
      <c r="I573" s="561"/>
      <c r="J573" s="561"/>
      <c r="K573" s="561"/>
    </row>
  </sheetData>
  <sheetProtection/>
  <mergeCells count="90">
    <mergeCell ref="J1:K1"/>
    <mergeCell ref="A2:K2"/>
    <mergeCell ref="A3:K3"/>
    <mergeCell ref="A4:K4"/>
    <mergeCell ref="I5:K5"/>
    <mergeCell ref="A6:G6"/>
    <mergeCell ref="B7:G7"/>
    <mergeCell ref="C8:G8"/>
    <mergeCell ref="C9:G9"/>
    <mergeCell ref="D10:G10"/>
    <mergeCell ref="D11:G11"/>
    <mergeCell ref="D12:G12"/>
    <mergeCell ref="C13:G13"/>
    <mergeCell ref="D14:G14"/>
    <mergeCell ref="D15:G15"/>
    <mergeCell ref="E16:G16"/>
    <mergeCell ref="F17:G17"/>
    <mergeCell ref="E18:G18"/>
    <mergeCell ref="D19:G19"/>
    <mergeCell ref="E20:G20"/>
    <mergeCell ref="E21:G21"/>
    <mergeCell ref="D22:G22"/>
    <mergeCell ref="B23:G23"/>
    <mergeCell ref="C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B34:G34"/>
    <mergeCell ref="C35:G35"/>
    <mergeCell ref="C36:G36"/>
    <mergeCell ref="C37:G37"/>
    <mergeCell ref="C38:G38"/>
    <mergeCell ref="A39:A40"/>
    <mergeCell ref="B39:G39"/>
    <mergeCell ref="H39:H40"/>
    <mergeCell ref="I39:I40"/>
    <mergeCell ref="J39:J40"/>
    <mergeCell ref="K39:K40"/>
    <mergeCell ref="B40:G40"/>
    <mergeCell ref="C41:G41"/>
    <mergeCell ref="D42:G42"/>
    <mergeCell ref="D43:G43"/>
    <mergeCell ref="C44:G44"/>
    <mergeCell ref="D45:G45"/>
    <mergeCell ref="D46:G46"/>
    <mergeCell ref="C47:G47"/>
    <mergeCell ref="B48:G48"/>
    <mergeCell ref="C49:G49"/>
    <mergeCell ref="C50:G50"/>
    <mergeCell ref="B51:G51"/>
    <mergeCell ref="C52:G52"/>
    <mergeCell ref="C53:G53"/>
    <mergeCell ref="B54:G54"/>
    <mergeCell ref="B55:G55"/>
    <mergeCell ref="C56:G56"/>
    <mergeCell ref="D57:G57"/>
    <mergeCell ref="C58:G58"/>
    <mergeCell ref="C59:G59"/>
    <mergeCell ref="A60:G60"/>
    <mergeCell ref="A61:G61"/>
    <mergeCell ref="B62:G62"/>
    <mergeCell ref="B63:G63"/>
    <mergeCell ref="B64:G64"/>
    <mergeCell ref="B65:G65"/>
    <mergeCell ref="B66:G66"/>
    <mergeCell ref="C67:G67"/>
    <mergeCell ref="C68:G68"/>
    <mergeCell ref="C69:G69"/>
    <mergeCell ref="B70:G70"/>
    <mergeCell ref="B71:G71"/>
    <mergeCell ref="B72:G72"/>
    <mergeCell ref="B73:G73"/>
    <mergeCell ref="C74:G74"/>
    <mergeCell ref="C75:G75"/>
    <mergeCell ref="B76:G76"/>
    <mergeCell ref="C77:G77"/>
    <mergeCell ref="C78:G78"/>
    <mergeCell ref="B79:G79"/>
    <mergeCell ref="B80:G80"/>
    <mergeCell ref="B81:G81"/>
    <mergeCell ref="B82:G82"/>
    <mergeCell ref="C83:G83"/>
    <mergeCell ref="A84:G84"/>
    <mergeCell ref="B85:G8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3" r:id="rId1"/>
  <headerFooter alignWithMargins="0">
    <oddHeader>&amp;C&amp;P. oldal</oddHeader>
  </headerFooter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4">
      <selection activeCell="D16" sqref="D16"/>
    </sheetView>
  </sheetViews>
  <sheetFormatPr defaultColWidth="9.00390625" defaultRowHeight="12.75"/>
  <cols>
    <col min="1" max="1" width="5.875" style="203" customWidth="1"/>
    <col min="2" max="2" width="55.875" style="2" customWidth="1"/>
    <col min="3" max="4" width="14.875" style="2" customWidth="1"/>
    <col min="5" max="16384" width="9.375" style="2" customWidth="1"/>
  </cols>
  <sheetData>
    <row r="1" spans="1:4" s="150" customFormat="1" ht="15.75" thickBot="1">
      <c r="A1" s="149"/>
      <c r="D1" s="94" t="s">
        <v>270</v>
      </c>
    </row>
    <row r="2" spans="1:4" s="165" customFormat="1" ht="48" customHeight="1" thickBot="1">
      <c r="A2" s="121" t="s">
        <v>232</v>
      </c>
      <c r="B2" s="163" t="s">
        <v>233</v>
      </c>
      <c r="C2" s="163" t="s">
        <v>334</v>
      </c>
      <c r="D2" s="122" t="s">
        <v>335</v>
      </c>
    </row>
    <row r="3" spans="1:4" s="165" customFormat="1" ht="13.5" customHeight="1" thickBot="1">
      <c r="A3" s="187">
        <v>1</v>
      </c>
      <c r="B3" s="188">
        <v>2</v>
      </c>
      <c r="C3" s="188">
        <v>3</v>
      </c>
      <c r="D3" s="189">
        <v>4</v>
      </c>
    </row>
    <row r="4" spans="1:4" ht="18" customHeight="1">
      <c r="A4" s="190" t="s">
        <v>234</v>
      </c>
      <c r="B4" s="432" t="s">
        <v>94</v>
      </c>
      <c r="C4" s="191"/>
      <c r="D4" s="192"/>
    </row>
    <row r="5" spans="1:4" ht="18" customHeight="1">
      <c r="A5" s="193" t="s">
        <v>235</v>
      </c>
      <c r="B5" s="433" t="s">
        <v>95</v>
      </c>
      <c r="C5" s="194"/>
      <c r="D5" s="195"/>
    </row>
    <row r="6" spans="1:4" ht="18" customHeight="1">
      <c r="A6" s="193" t="s">
        <v>236</v>
      </c>
      <c r="B6" s="433" t="s">
        <v>314</v>
      </c>
      <c r="C6" s="194"/>
      <c r="D6" s="195"/>
    </row>
    <row r="7" spans="1:4" ht="18" customHeight="1">
      <c r="A7" s="193" t="s">
        <v>237</v>
      </c>
      <c r="B7" s="433" t="s">
        <v>315</v>
      </c>
      <c r="C7" s="194"/>
      <c r="D7" s="195"/>
    </row>
    <row r="8" spans="1:4" ht="18" customHeight="1">
      <c r="A8" s="196" t="s">
        <v>238</v>
      </c>
      <c r="B8" s="433" t="s">
        <v>96</v>
      </c>
      <c r="C8" s="194"/>
      <c r="D8" s="195"/>
    </row>
    <row r="9" spans="1:4" ht="18" customHeight="1">
      <c r="A9" s="193" t="s">
        <v>239</v>
      </c>
      <c r="B9" s="433" t="s">
        <v>97</v>
      </c>
      <c r="C9" s="194"/>
      <c r="D9" s="195"/>
    </row>
    <row r="10" spans="1:4" ht="18" customHeight="1">
      <c r="A10" s="196" t="s">
        <v>240</v>
      </c>
      <c r="B10" s="434" t="s">
        <v>98</v>
      </c>
      <c r="C10" s="194"/>
      <c r="D10" s="195"/>
    </row>
    <row r="11" spans="1:4" ht="18" customHeight="1">
      <c r="A11" s="193" t="s">
        <v>241</v>
      </c>
      <c r="B11" s="434" t="s">
        <v>99</v>
      </c>
      <c r="C11" s="194"/>
      <c r="D11" s="195"/>
    </row>
    <row r="12" spans="1:4" ht="18" customHeight="1">
      <c r="A12" s="196" t="s">
        <v>242</v>
      </c>
      <c r="B12" s="434" t="s">
        <v>100</v>
      </c>
      <c r="C12" s="194"/>
      <c r="D12" s="195"/>
    </row>
    <row r="13" spans="1:4" ht="18" customHeight="1">
      <c r="A13" s="193" t="s">
        <v>243</v>
      </c>
      <c r="B13" s="434" t="s">
        <v>101</v>
      </c>
      <c r="C13" s="194"/>
      <c r="D13" s="195"/>
    </row>
    <row r="14" spans="1:4" ht="18" customHeight="1">
      <c r="A14" s="196" t="s">
        <v>244</v>
      </c>
      <c r="B14" s="434" t="s">
        <v>102</v>
      </c>
      <c r="C14" s="194"/>
      <c r="D14" s="195"/>
    </row>
    <row r="15" spans="1:4" ht="22.5">
      <c r="A15" s="193" t="s">
        <v>245</v>
      </c>
      <c r="B15" s="434" t="s">
        <v>103</v>
      </c>
      <c r="C15" s="194"/>
      <c r="D15" s="195"/>
    </row>
    <row r="16" spans="1:4" ht="18" customHeight="1">
      <c r="A16" s="196" t="s">
        <v>246</v>
      </c>
      <c r="B16" s="433" t="s">
        <v>316</v>
      </c>
      <c r="C16" s="194"/>
      <c r="D16" s="195"/>
    </row>
    <row r="17" spans="1:4" ht="18" customHeight="1">
      <c r="A17" s="193" t="s">
        <v>247</v>
      </c>
      <c r="B17" s="433" t="s">
        <v>317</v>
      </c>
      <c r="C17" s="194"/>
      <c r="D17" s="195"/>
    </row>
    <row r="18" spans="1:4" ht="18" customHeight="1">
      <c r="A18" s="196" t="s">
        <v>248</v>
      </c>
      <c r="B18" s="433" t="s">
        <v>318</v>
      </c>
      <c r="C18" s="194"/>
      <c r="D18" s="195"/>
    </row>
    <row r="19" spans="1:4" ht="18" customHeight="1">
      <c r="A19" s="193" t="s">
        <v>249</v>
      </c>
      <c r="B19" s="433" t="s">
        <v>319</v>
      </c>
      <c r="C19" s="194"/>
      <c r="D19" s="195"/>
    </row>
    <row r="20" spans="1:4" ht="18" customHeight="1">
      <c r="A20" s="196" t="s">
        <v>250</v>
      </c>
      <c r="B20" s="433" t="s">
        <v>320</v>
      </c>
      <c r="C20" s="194"/>
      <c r="D20" s="195"/>
    </row>
    <row r="21" spans="1:4" ht="18" customHeight="1">
      <c r="A21" s="193" t="s">
        <v>251</v>
      </c>
      <c r="B21" s="168"/>
      <c r="C21" s="194"/>
      <c r="D21" s="195"/>
    </row>
    <row r="22" spans="1:4" ht="18" customHeight="1">
      <c r="A22" s="196" t="s">
        <v>252</v>
      </c>
      <c r="B22" s="168"/>
      <c r="C22" s="194"/>
      <c r="D22" s="195"/>
    </row>
    <row r="23" spans="1:4" ht="18" customHeight="1">
      <c r="A23" s="193" t="s">
        <v>253</v>
      </c>
      <c r="B23" s="168"/>
      <c r="C23" s="194"/>
      <c r="D23" s="195"/>
    </row>
    <row r="24" spans="1:4" ht="18" customHeight="1">
      <c r="A24" s="196" t="s">
        <v>254</v>
      </c>
      <c r="B24" s="168"/>
      <c r="C24" s="194"/>
      <c r="D24" s="195"/>
    </row>
    <row r="25" spans="1:4" ht="18" customHeight="1">
      <c r="A25" s="193" t="s">
        <v>255</v>
      </c>
      <c r="B25" s="168"/>
      <c r="C25" s="194"/>
      <c r="D25" s="195"/>
    </row>
    <row r="26" spans="1:4" ht="18" customHeight="1">
      <c r="A26" s="196" t="s">
        <v>256</v>
      </c>
      <c r="B26" s="168"/>
      <c r="C26" s="194"/>
      <c r="D26" s="195"/>
    </row>
    <row r="27" spans="1:4" ht="18" customHeight="1">
      <c r="A27" s="193" t="s">
        <v>257</v>
      </c>
      <c r="B27" s="168"/>
      <c r="C27" s="194"/>
      <c r="D27" s="195"/>
    </row>
    <row r="28" spans="1:4" ht="18" customHeight="1">
      <c r="A28" s="196" t="s">
        <v>258</v>
      </c>
      <c r="B28" s="168"/>
      <c r="C28" s="194"/>
      <c r="D28" s="195"/>
    </row>
    <row r="29" spans="1:4" ht="18" customHeight="1" thickBot="1">
      <c r="A29" s="197" t="s">
        <v>259</v>
      </c>
      <c r="B29" s="178"/>
      <c r="C29" s="198"/>
      <c r="D29" s="199"/>
    </row>
    <row r="30" spans="1:4" ht="18" customHeight="1" thickBot="1">
      <c r="A30" s="76" t="s">
        <v>260</v>
      </c>
      <c r="B30" s="8" t="s">
        <v>266</v>
      </c>
      <c r="C30" s="200">
        <f>SUM(C4:C29)</f>
        <v>0</v>
      </c>
      <c r="D30" s="201">
        <f>SUM(D4:D29)</f>
        <v>0</v>
      </c>
    </row>
    <row r="31" spans="1:4" ht="25.5" customHeight="1">
      <c r="A31" s="202"/>
      <c r="B31" s="749" t="s">
        <v>290</v>
      </c>
      <c r="C31" s="749"/>
      <c r="D31" s="749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Az önkormányzat által adott közvetett támogatások
(kedvezmények)
&amp;R&amp;"Times New Roman CE,Félkövér dőlt"&amp;11 10.sz.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E4" sqref="E4"/>
    </sheetView>
  </sheetViews>
  <sheetFormatPr defaultColWidth="9.00390625" defaultRowHeight="12.75"/>
  <cols>
    <col min="1" max="1" width="6.625" style="162" customWidth="1"/>
    <col min="2" max="2" width="32.875" style="162" customWidth="1"/>
    <col min="3" max="3" width="20.875" style="162" customWidth="1"/>
    <col min="4" max="5" width="12.875" style="162" customWidth="1"/>
    <col min="6" max="16384" width="9.375" style="162" customWidth="1"/>
  </cols>
  <sheetData>
    <row r="1" spans="3:5" ht="14.25" thickBot="1">
      <c r="C1" s="367"/>
      <c r="D1" s="367"/>
      <c r="E1" s="367" t="s">
        <v>438</v>
      </c>
    </row>
    <row r="2" spans="1:5" ht="42.75" customHeight="1" thickBot="1">
      <c r="A2" s="204" t="s">
        <v>280</v>
      </c>
      <c r="B2" s="205" t="s">
        <v>224</v>
      </c>
      <c r="C2" s="205" t="s">
        <v>225</v>
      </c>
      <c r="D2" s="206" t="s">
        <v>63</v>
      </c>
      <c r="E2" s="207" t="s">
        <v>64</v>
      </c>
    </row>
    <row r="3" spans="1:5" ht="15.75" customHeight="1">
      <c r="A3" s="208" t="s">
        <v>234</v>
      </c>
      <c r="B3" s="209" t="s">
        <v>836</v>
      </c>
      <c r="C3" s="209" t="s">
        <v>837</v>
      </c>
      <c r="D3" s="210"/>
      <c r="E3" s="211">
        <v>60</v>
      </c>
    </row>
    <row r="4" spans="1:5" ht="15.75" customHeight="1">
      <c r="A4" s="212" t="s">
        <v>235</v>
      </c>
      <c r="B4" s="213"/>
      <c r="C4" s="213"/>
      <c r="D4" s="214"/>
      <c r="E4" s="215"/>
    </row>
    <row r="5" spans="1:5" ht="15.75" customHeight="1">
      <c r="A5" s="212" t="s">
        <v>236</v>
      </c>
      <c r="B5" s="213"/>
      <c r="C5" s="213"/>
      <c r="D5" s="214"/>
      <c r="E5" s="215"/>
    </row>
    <row r="6" spans="1:5" ht="15.75" customHeight="1">
      <c r="A6" s="212" t="s">
        <v>237</v>
      </c>
      <c r="B6" s="213"/>
      <c r="C6" s="213"/>
      <c r="D6" s="214"/>
      <c r="E6" s="215"/>
    </row>
    <row r="7" spans="1:5" ht="15.75" customHeight="1">
      <c r="A7" s="212" t="s">
        <v>238</v>
      </c>
      <c r="B7" s="213"/>
      <c r="C7" s="213"/>
      <c r="D7" s="214"/>
      <c r="E7" s="215"/>
    </row>
    <row r="8" spans="1:5" ht="15.75" customHeight="1">
      <c r="A8" s="212" t="s">
        <v>239</v>
      </c>
      <c r="B8" s="213"/>
      <c r="C8" s="213"/>
      <c r="D8" s="214"/>
      <c r="E8" s="215"/>
    </row>
    <row r="9" spans="1:5" ht="15.75" customHeight="1">
      <c r="A9" s="212" t="s">
        <v>240</v>
      </c>
      <c r="B9" s="213"/>
      <c r="C9" s="213"/>
      <c r="D9" s="214"/>
      <c r="E9" s="215"/>
    </row>
    <row r="10" spans="1:5" ht="15.75" customHeight="1">
      <c r="A10" s="212" t="s">
        <v>241</v>
      </c>
      <c r="B10" s="213"/>
      <c r="C10" s="213"/>
      <c r="D10" s="214"/>
      <c r="E10" s="215"/>
    </row>
    <row r="11" spans="1:5" ht="15.75" customHeight="1">
      <c r="A11" s="212" t="s">
        <v>242</v>
      </c>
      <c r="B11" s="213"/>
      <c r="C11" s="213"/>
      <c r="D11" s="214"/>
      <c r="E11" s="215"/>
    </row>
    <row r="12" spans="1:5" ht="15.75" customHeight="1">
      <c r="A12" s="212" t="s">
        <v>243</v>
      </c>
      <c r="B12" s="213"/>
      <c r="C12" s="213"/>
      <c r="D12" s="214"/>
      <c r="E12" s="215"/>
    </row>
    <row r="13" spans="1:5" ht="15.75" customHeight="1">
      <c r="A13" s="212" t="s">
        <v>244</v>
      </c>
      <c r="B13" s="213"/>
      <c r="C13" s="213"/>
      <c r="D13" s="214"/>
      <c r="E13" s="215"/>
    </row>
    <row r="14" spans="1:5" ht="15.75" customHeight="1">
      <c r="A14" s="212" t="s">
        <v>245</v>
      </c>
      <c r="B14" s="213"/>
      <c r="C14" s="213"/>
      <c r="D14" s="214"/>
      <c r="E14" s="215"/>
    </row>
    <row r="15" spans="1:5" ht="15.75" customHeight="1">
      <c r="A15" s="212" t="s">
        <v>246</v>
      </c>
      <c r="B15" s="213"/>
      <c r="C15" s="213"/>
      <c r="D15" s="214"/>
      <c r="E15" s="215"/>
    </row>
    <row r="16" spans="1:5" ht="15.75" customHeight="1">
      <c r="A16" s="212" t="s">
        <v>247</v>
      </c>
      <c r="B16" s="213"/>
      <c r="C16" s="213"/>
      <c r="D16" s="214"/>
      <c r="E16" s="215"/>
    </row>
    <row r="17" spans="1:5" ht="15.75" customHeight="1">
      <c r="A17" s="212" t="s">
        <v>248</v>
      </c>
      <c r="B17" s="213"/>
      <c r="C17" s="213"/>
      <c r="D17" s="214"/>
      <c r="E17" s="215"/>
    </row>
    <row r="18" spans="1:5" ht="15.75" customHeight="1">
      <c r="A18" s="212" t="s">
        <v>249</v>
      </c>
      <c r="B18" s="213"/>
      <c r="C18" s="213"/>
      <c r="D18" s="214"/>
      <c r="E18" s="215"/>
    </row>
    <row r="19" spans="1:5" ht="15.75" customHeight="1">
      <c r="A19" s="212" t="s">
        <v>250</v>
      </c>
      <c r="B19" s="213"/>
      <c r="C19" s="213"/>
      <c r="D19" s="214"/>
      <c r="E19" s="215"/>
    </row>
    <row r="20" spans="1:5" ht="15.75" customHeight="1">
      <c r="A20" s="212" t="s">
        <v>251</v>
      </c>
      <c r="B20" s="213"/>
      <c r="C20" s="213"/>
      <c r="D20" s="214"/>
      <c r="E20" s="215"/>
    </row>
    <row r="21" spans="1:5" ht="15.75" customHeight="1">
      <c r="A21" s="212" t="s">
        <v>252</v>
      </c>
      <c r="B21" s="213"/>
      <c r="C21" s="213"/>
      <c r="D21" s="214"/>
      <c r="E21" s="215"/>
    </row>
    <row r="22" spans="1:5" ht="15.75" customHeight="1">
      <c r="A22" s="212" t="s">
        <v>253</v>
      </c>
      <c r="B22" s="213"/>
      <c r="C22" s="213"/>
      <c r="D22" s="214"/>
      <c r="E22" s="215"/>
    </row>
    <row r="23" spans="1:5" ht="15.75" customHeight="1">
      <c r="A23" s="212" t="s">
        <v>254</v>
      </c>
      <c r="B23" s="213"/>
      <c r="C23" s="213"/>
      <c r="D23" s="214"/>
      <c r="E23" s="215"/>
    </row>
    <row r="24" spans="1:5" ht="15.75" customHeight="1">
      <c r="A24" s="212" t="s">
        <v>255</v>
      </c>
      <c r="B24" s="213"/>
      <c r="C24" s="213"/>
      <c r="D24" s="214"/>
      <c r="E24" s="215"/>
    </row>
    <row r="25" spans="1:5" ht="15.75" customHeight="1">
      <c r="A25" s="212" t="s">
        <v>256</v>
      </c>
      <c r="B25" s="213"/>
      <c r="C25" s="213"/>
      <c r="D25" s="214"/>
      <c r="E25" s="215"/>
    </row>
    <row r="26" spans="1:5" ht="15.75" customHeight="1">
      <c r="A26" s="212" t="s">
        <v>257</v>
      </c>
      <c r="B26" s="213"/>
      <c r="C26" s="213"/>
      <c r="D26" s="214"/>
      <c r="E26" s="215"/>
    </row>
    <row r="27" spans="1:5" ht="15.75" customHeight="1">
      <c r="A27" s="212" t="s">
        <v>258</v>
      </c>
      <c r="B27" s="213"/>
      <c r="C27" s="213"/>
      <c r="D27" s="214"/>
      <c r="E27" s="215"/>
    </row>
    <row r="28" spans="1:5" ht="15.75" customHeight="1">
      <c r="A28" s="212" t="s">
        <v>259</v>
      </c>
      <c r="B28" s="213"/>
      <c r="C28" s="213"/>
      <c r="D28" s="214"/>
      <c r="E28" s="215"/>
    </row>
    <row r="29" spans="1:5" ht="15.75" customHeight="1">
      <c r="A29" s="212" t="s">
        <v>260</v>
      </c>
      <c r="B29" s="213"/>
      <c r="C29" s="213"/>
      <c r="D29" s="214"/>
      <c r="E29" s="215"/>
    </row>
    <row r="30" spans="1:5" ht="15.75" customHeight="1">
      <c r="A30" s="212" t="s">
        <v>261</v>
      </c>
      <c r="B30" s="213"/>
      <c r="C30" s="213"/>
      <c r="D30" s="214"/>
      <c r="E30" s="215"/>
    </row>
    <row r="31" spans="1:5" ht="15.75" customHeight="1">
      <c r="A31" s="212" t="s">
        <v>262</v>
      </c>
      <c r="B31" s="213"/>
      <c r="C31" s="213"/>
      <c r="D31" s="214"/>
      <c r="E31" s="215"/>
    </row>
    <row r="32" spans="1:5" ht="15.75" customHeight="1">
      <c r="A32" s="212" t="s">
        <v>518</v>
      </c>
      <c r="B32" s="213"/>
      <c r="C32" s="213"/>
      <c r="D32" s="214"/>
      <c r="E32" s="215"/>
    </row>
    <row r="33" spans="1:5" ht="15.75" customHeight="1">
      <c r="A33" s="212" t="s">
        <v>520</v>
      </c>
      <c r="B33" s="213"/>
      <c r="C33" s="213"/>
      <c r="D33" s="214"/>
      <c r="E33" s="215"/>
    </row>
    <row r="34" spans="1:5" ht="15.75" customHeight="1">
      <c r="A34" s="212" t="s">
        <v>522</v>
      </c>
      <c r="B34" s="213"/>
      <c r="C34" s="213"/>
      <c r="D34" s="214"/>
      <c r="E34" s="215"/>
    </row>
    <row r="35" spans="1:5" ht="15.75" customHeight="1" thickBot="1">
      <c r="A35" s="216" t="s">
        <v>524</v>
      </c>
      <c r="B35" s="217"/>
      <c r="C35" s="217"/>
      <c r="D35" s="218"/>
      <c r="E35" s="219"/>
    </row>
    <row r="36" spans="1:5" ht="15.75" customHeight="1" thickBot="1">
      <c r="A36" s="750" t="s">
        <v>266</v>
      </c>
      <c r="B36" s="751"/>
      <c r="C36" s="220"/>
      <c r="D36" s="105">
        <f>SUM(D3:D35)</f>
        <v>0</v>
      </c>
      <c r="E36" s="106">
        <f>SUM(E3:E35)</f>
        <v>60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>
    <oddHeader xml:space="preserve">&amp;C&amp;"Times New Roman CE,Félkövér"&amp;12
K I M U T A T Á S
a 2013. évi céljelleggel juttatott támogatások felhasználásáról&amp;R&amp;"Times New Roman CE,Félkövér dőlt"&amp;11 11.sz.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0">
      <selection activeCell="A28" sqref="A28:M28"/>
    </sheetView>
  </sheetViews>
  <sheetFormatPr defaultColWidth="9.00390625" defaultRowHeight="12.75"/>
  <cols>
    <col min="1" max="1" width="28.875" style="92" customWidth="1"/>
    <col min="2" max="13" width="10.875" style="92" customWidth="1"/>
    <col min="14" max="16384" width="9.375" style="92" customWidth="1"/>
  </cols>
  <sheetData>
    <row r="1" spans="1:13" ht="15.75" customHeight="1">
      <c r="A1" s="755" t="s">
        <v>312</v>
      </c>
      <c r="B1" s="755"/>
      <c r="C1" s="755"/>
      <c r="D1" s="756"/>
      <c r="E1" s="756"/>
      <c r="F1" s="756"/>
      <c r="G1" s="756"/>
      <c r="H1" s="756"/>
      <c r="I1" s="756"/>
      <c r="J1" s="756"/>
      <c r="K1" s="756"/>
      <c r="L1" s="756"/>
      <c r="M1" s="756"/>
    </row>
    <row r="2" spans="12:13" s="150" customFormat="1" ht="15.75" thickBot="1">
      <c r="L2" s="754" t="s">
        <v>270</v>
      </c>
      <c r="M2" s="754"/>
    </row>
    <row r="3" spans="1:13" s="150" customFormat="1" ht="17.25" customHeight="1" thickBot="1">
      <c r="A3" s="768" t="s">
        <v>296</v>
      </c>
      <c r="B3" s="759" t="s">
        <v>313</v>
      </c>
      <c r="C3" s="759"/>
      <c r="D3" s="759"/>
      <c r="E3" s="759"/>
      <c r="F3" s="759"/>
      <c r="G3" s="759"/>
      <c r="H3" s="759"/>
      <c r="I3" s="759"/>
      <c r="J3" s="711" t="s">
        <v>322</v>
      </c>
      <c r="K3" s="711"/>
      <c r="L3" s="711"/>
      <c r="M3" s="711"/>
    </row>
    <row r="4" spans="1:13" s="126" customFormat="1" ht="18" customHeight="1" thickBot="1">
      <c r="A4" s="769"/>
      <c r="B4" s="771" t="s">
        <v>325</v>
      </c>
      <c r="C4" s="758" t="s">
        <v>326</v>
      </c>
      <c r="D4" s="767" t="s">
        <v>301</v>
      </c>
      <c r="E4" s="767"/>
      <c r="F4" s="767"/>
      <c r="G4" s="767"/>
      <c r="H4" s="767"/>
      <c r="I4" s="767"/>
      <c r="J4" s="764"/>
      <c r="K4" s="764"/>
      <c r="L4" s="764"/>
      <c r="M4" s="764"/>
    </row>
    <row r="5" spans="1:13" s="126" customFormat="1" ht="18" customHeight="1" thickBot="1">
      <c r="A5" s="769"/>
      <c r="B5" s="771"/>
      <c r="C5" s="758"/>
      <c r="D5" s="222" t="s">
        <v>325</v>
      </c>
      <c r="E5" s="222" t="s">
        <v>326</v>
      </c>
      <c r="F5" s="222" t="s">
        <v>325</v>
      </c>
      <c r="G5" s="222" t="s">
        <v>326</v>
      </c>
      <c r="H5" s="222" t="s">
        <v>325</v>
      </c>
      <c r="I5" s="222" t="s">
        <v>326</v>
      </c>
      <c r="J5" s="764"/>
      <c r="K5" s="764"/>
      <c r="L5" s="764"/>
      <c r="M5" s="764"/>
    </row>
    <row r="6" spans="1:13" s="130" customFormat="1" ht="42.75" customHeight="1" thickBot="1">
      <c r="A6" s="770"/>
      <c r="B6" s="758" t="s">
        <v>308</v>
      </c>
      <c r="C6" s="758"/>
      <c r="D6" s="758" t="s">
        <v>838</v>
      </c>
      <c r="E6" s="758"/>
      <c r="F6" s="758" t="s">
        <v>822</v>
      </c>
      <c r="G6" s="758"/>
      <c r="H6" s="771" t="s">
        <v>839</v>
      </c>
      <c r="I6" s="771"/>
      <c r="J6" s="221" t="s">
        <v>838</v>
      </c>
      <c r="K6" s="222" t="s">
        <v>822</v>
      </c>
      <c r="L6" s="221" t="s">
        <v>265</v>
      </c>
      <c r="M6" s="222" t="s">
        <v>840</v>
      </c>
    </row>
    <row r="7" spans="1:13" s="130" customFormat="1" ht="13.5" customHeight="1" thickBot="1">
      <c r="A7" s="223">
        <v>1</v>
      </c>
      <c r="B7" s="221">
        <v>2</v>
      </c>
      <c r="C7" s="221">
        <v>3</v>
      </c>
      <c r="D7" s="224">
        <v>4</v>
      </c>
      <c r="E7" s="222">
        <v>5</v>
      </c>
      <c r="F7" s="222">
        <v>6</v>
      </c>
      <c r="G7" s="222">
        <v>7</v>
      </c>
      <c r="H7" s="221">
        <v>8</v>
      </c>
      <c r="I7" s="224">
        <v>9</v>
      </c>
      <c r="J7" s="224">
        <v>10</v>
      </c>
      <c r="K7" s="224">
        <v>11</v>
      </c>
      <c r="L7" s="224" t="s">
        <v>310</v>
      </c>
      <c r="M7" s="225" t="s">
        <v>309</v>
      </c>
    </row>
    <row r="8" spans="1:13" ht="12.75" customHeight="1">
      <c r="A8" s="226" t="s">
        <v>297</v>
      </c>
      <c r="B8" s="227"/>
      <c r="C8" s="86"/>
      <c r="D8" s="86"/>
      <c r="E8" s="85"/>
      <c r="F8" s="86"/>
      <c r="G8" s="86"/>
      <c r="H8" s="87"/>
      <c r="I8" s="87"/>
      <c r="J8" s="87"/>
      <c r="K8" s="87"/>
      <c r="L8" s="398">
        <f>J8+K8</f>
        <v>0</v>
      </c>
      <c r="M8" s="228">
        <f>IF((C8&lt;&gt;0),ROUND((L8/C8)*100,1),"")</f>
      </c>
    </row>
    <row r="9" spans="1:13" ht="12.75" customHeight="1">
      <c r="A9" s="229" t="s">
        <v>425</v>
      </c>
      <c r="B9" s="230"/>
      <c r="C9" s="91"/>
      <c r="D9" s="91"/>
      <c r="E9" s="91"/>
      <c r="F9" s="91"/>
      <c r="G9" s="91"/>
      <c r="H9" s="91"/>
      <c r="I9" s="91"/>
      <c r="J9" s="91"/>
      <c r="K9" s="91"/>
      <c r="L9" s="399">
        <f aca="true" t="shared" si="0" ref="L9:L14">J9+K9</f>
        <v>0</v>
      </c>
      <c r="M9" s="231">
        <f aca="true" t="shared" si="1" ref="M9:M15">IF((C9&lt;&gt;0),ROUND((L9/C9)*100,1),"")</f>
      </c>
    </row>
    <row r="10" spans="1:13" ht="12.75" customHeight="1">
      <c r="A10" s="232" t="s">
        <v>298</v>
      </c>
      <c r="B10" s="233"/>
      <c r="C10" s="83"/>
      <c r="D10" s="83"/>
      <c r="E10" s="83"/>
      <c r="F10" s="83"/>
      <c r="G10" s="83"/>
      <c r="H10" s="83"/>
      <c r="I10" s="83"/>
      <c r="J10" s="83"/>
      <c r="K10" s="83"/>
      <c r="L10" s="399">
        <f t="shared" si="0"/>
        <v>0</v>
      </c>
      <c r="M10" s="234">
        <f t="shared" si="1"/>
      </c>
    </row>
    <row r="11" spans="1:13" ht="12.75" customHeight="1">
      <c r="A11" s="232" t="s">
        <v>291</v>
      </c>
      <c r="B11" s="233"/>
      <c r="C11" s="83"/>
      <c r="D11" s="83"/>
      <c r="E11" s="83"/>
      <c r="F11" s="83"/>
      <c r="G11" s="83"/>
      <c r="H11" s="83"/>
      <c r="I11" s="83"/>
      <c r="J11" s="83"/>
      <c r="K11" s="83"/>
      <c r="L11" s="399">
        <f t="shared" si="0"/>
        <v>0</v>
      </c>
      <c r="M11" s="234">
        <f t="shared" si="1"/>
      </c>
    </row>
    <row r="12" spans="1:13" ht="12.75" customHeight="1">
      <c r="A12" s="232" t="s">
        <v>299</v>
      </c>
      <c r="B12" s="233"/>
      <c r="C12" s="83"/>
      <c r="D12" s="83"/>
      <c r="E12" s="83"/>
      <c r="F12" s="83"/>
      <c r="G12" s="83"/>
      <c r="H12" s="83"/>
      <c r="I12" s="83"/>
      <c r="J12" s="83"/>
      <c r="K12" s="83"/>
      <c r="L12" s="399">
        <f t="shared" si="0"/>
        <v>0</v>
      </c>
      <c r="M12" s="234">
        <f t="shared" si="1"/>
      </c>
    </row>
    <row r="13" spans="1:13" ht="12.75" customHeight="1">
      <c r="A13" s="232" t="s">
        <v>300</v>
      </c>
      <c r="B13" s="233"/>
      <c r="C13" s="83"/>
      <c r="D13" s="83"/>
      <c r="E13" s="83"/>
      <c r="F13" s="83"/>
      <c r="G13" s="83"/>
      <c r="H13" s="88"/>
      <c r="I13" s="88"/>
      <c r="J13" s="88"/>
      <c r="K13" s="88"/>
      <c r="L13" s="399">
        <f t="shared" si="0"/>
        <v>0</v>
      </c>
      <c r="M13" s="235">
        <f t="shared" si="1"/>
      </c>
    </row>
    <row r="14" spans="1:13" ht="12.75" customHeight="1" thickBot="1">
      <c r="A14" s="236"/>
      <c r="B14" s="237"/>
      <c r="C14" s="84"/>
      <c r="D14" s="84"/>
      <c r="E14" s="84"/>
      <c r="F14" s="84"/>
      <c r="G14" s="84"/>
      <c r="H14" s="84"/>
      <c r="I14" s="84"/>
      <c r="J14" s="84"/>
      <c r="K14" s="84"/>
      <c r="L14" s="400">
        <f t="shared" si="0"/>
        <v>0</v>
      </c>
      <c r="M14" s="238">
        <f t="shared" si="1"/>
      </c>
    </row>
    <row r="15" spans="1:13" ht="12.75" customHeight="1" thickBot="1">
      <c r="A15" s="239" t="s">
        <v>302</v>
      </c>
      <c r="B15" s="240">
        <f>B8+SUM(B10:B14)</f>
        <v>0</v>
      </c>
      <c r="C15" s="240">
        <f aca="true" t="shared" si="2" ref="C15:K15">C8+SUM(C10:C14)</f>
        <v>0</v>
      </c>
      <c r="D15" s="240">
        <f t="shared" si="2"/>
        <v>0</v>
      </c>
      <c r="E15" s="240">
        <f t="shared" si="2"/>
        <v>0</v>
      </c>
      <c r="F15" s="240">
        <f t="shared" si="2"/>
        <v>0</v>
      </c>
      <c r="G15" s="240">
        <f t="shared" si="2"/>
        <v>0</v>
      </c>
      <c r="H15" s="240">
        <f t="shared" si="2"/>
        <v>0</v>
      </c>
      <c r="I15" s="240">
        <f t="shared" si="2"/>
        <v>0</v>
      </c>
      <c r="J15" s="240">
        <f t="shared" si="2"/>
        <v>0</v>
      </c>
      <c r="K15" s="240">
        <f t="shared" si="2"/>
        <v>0</v>
      </c>
      <c r="L15" s="240">
        <f>J15+K15</f>
        <v>0</v>
      </c>
      <c r="M15" s="241">
        <f t="shared" si="1"/>
      </c>
    </row>
    <row r="16" spans="1:13" ht="9.75" customHeight="1">
      <c r="A16" s="77"/>
      <c r="B16" s="81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3.5" customHeight="1" thickBot="1">
      <c r="A17" s="79" t="s">
        <v>307</v>
      </c>
      <c r="B17" s="8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2.75" customHeight="1">
      <c r="A18" s="242" t="s">
        <v>303</v>
      </c>
      <c r="B18" s="227"/>
      <c r="C18" s="86"/>
      <c r="D18" s="86"/>
      <c r="E18" s="85"/>
      <c r="F18" s="86"/>
      <c r="G18" s="86"/>
      <c r="H18" s="408"/>
      <c r="I18" s="408"/>
      <c r="J18" s="408"/>
      <c r="K18" s="408"/>
      <c r="L18" s="397">
        <f>J18+K18</f>
        <v>0</v>
      </c>
      <c r="M18" s="243">
        <f>IF((C18&lt;&gt;0),ROUND((L18/C18)*100,1),"")</f>
      </c>
    </row>
    <row r="19" spans="1:13" ht="12.75" customHeight="1">
      <c r="A19" s="244" t="s">
        <v>304</v>
      </c>
      <c r="B19" s="230"/>
      <c r="C19" s="83"/>
      <c r="D19" s="83"/>
      <c r="E19" s="83"/>
      <c r="F19" s="83"/>
      <c r="G19" s="83"/>
      <c r="H19" s="409"/>
      <c r="I19" s="409"/>
      <c r="J19" s="409"/>
      <c r="K19" s="409"/>
      <c r="L19" s="401">
        <f aca="true" t="shared" si="3" ref="L19:L24">J19+K19</f>
        <v>0</v>
      </c>
      <c r="M19" s="245">
        <f aca="true" t="shared" si="4" ref="M19:M25">IF((C19&lt;&gt;0),ROUND((L19/C19)*100,1),"")</f>
      </c>
    </row>
    <row r="20" spans="1:13" ht="12.75" customHeight="1">
      <c r="A20" s="244" t="s">
        <v>305</v>
      </c>
      <c r="B20" s="233"/>
      <c r="C20" s="83"/>
      <c r="D20" s="83"/>
      <c r="E20" s="83"/>
      <c r="F20" s="83"/>
      <c r="G20" s="83"/>
      <c r="H20" s="409"/>
      <c r="I20" s="409"/>
      <c r="J20" s="409"/>
      <c r="K20" s="409"/>
      <c r="L20" s="401">
        <f t="shared" si="3"/>
        <v>0</v>
      </c>
      <c r="M20" s="245">
        <f t="shared" si="4"/>
      </c>
    </row>
    <row r="21" spans="1:13" ht="12.75" customHeight="1">
      <c r="A21" s="244" t="s">
        <v>306</v>
      </c>
      <c r="B21" s="233"/>
      <c r="C21" s="83"/>
      <c r="D21" s="83"/>
      <c r="E21" s="83"/>
      <c r="F21" s="83"/>
      <c r="G21" s="83"/>
      <c r="H21" s="409"/>
      <c r="I21" s="409"/>
      <c r="J21" s="409"/>
      <c r="K21" s="409"/>
      <c r="L21" s="401">
        <f t="shared" si="3"/>
        <v>0</v>
      </c>
      <c r="M21" s="245">
        <f t="shared" si="4"/>
      </c>
    </row>
    <row r="22" spans="1:13" ht="12.75" customHeight="1">
      <c r="A22" s="246"/>
      <c r="B22" s="233"/>
      <c r="C22" s="83"/>
      <c r="D22" s="83"/>
      <c r="E22" s="83"/>
      <c r="F22" s="83"/>
      <c r="G22" s="83"/>
      <c r="H22" s="409"/>
      <c r="I22" s="409"/>
      <c r="J22" s="409"/>
      <c r="K22" s="409"/>
      <c r="L22" s="401">
        <f t="shared" si="3"/>
        <v>0</v>
      </c>
      <c r="M22" s="245">
        <f t="shared" si="4"/>
      </c>
    </row>
    <row r="23" spans="1:13" ht="12.75" customHeight="1">
      <c r="A23" s="246"/>
      <c r="B23" s="233"/>
      <c r="C23" s="83"/>
      <c r="D23" s="83"/>
      <c r="E23" s="83"/>
      <c r="F23" s="83"/>
      <c r="G23" s="83"/>
      <c r="H23" s="409"/>
      <c r="I23" s="409"/>
      <c r="J23" s="409"/>
      <c r="K23" s="409"/>
      <c r="L23" s="401">
        <f t="shared" si="3"/>
        <v>0</v>
      </c>
      <c r="M23" s="247">
        <f t="shared" si="4"/>
      </c>
    </row>
    <row r="24" spans="1:13" ht="12.75" customHeight="1" thickBot="1">
      <c r="A24" s="248"/>
      <c r="B24" s="237"/>
      <c r="C24" s="84"/>
      <c r="D24" s="84"/>
      <c r="E24" s="84"/>
      <c r="F24" s="84"/>
      <c r="G24" s="84"/>
      <c r="H24" s="407"/>
      <c r="I24" s="407"/>
      <c r="J24" s="407"/>
      <c r="K24" s="407"/>
      <c r="L24" s="402">
        <f t="shared" si="3"/>
        <v>0</v>
      </c>
      <c r="M24" s="249">
        <f t="shared" si="4"/>
      </c>
    </row>
    <row r="25" spans="1:13" ht="13.5" customHeight="1" thickBot="1">
      <c r="A25" s="250" t="s">
        <v>292</v>
      </c>
      <c r="B25" s="240">
        <f>SUM(B18:B24)</f>
        <v>0</v>
      </c>
      <c r="C25" s="240">
        <f aca="true" t="shared" si="5" ref="C25:K25">SUM(C18:C24)</f>
        <v>0</v>
      </c>
      <c r="D25" s="240">
        <f t="shared" si="5"/>
        <v>0</v>
      </c>
      <c r="E25" s="240">
        <f t="shared" si="5"/>
        <v>0</v>
      </c>
      <c r="F25" s="240">
        <f t="shared" si="5"/>
        <v>0</v>
      </c>
      <c r="G25" s="240">
        <f t="shared" si="5"/>
        <v>0</v>
      </c>
      <c r="H25" s="240">
        <f t="shared" si="5"/>
        <v>0</v>
      </c>
      <c r="I25" s="240">
        <f t="shared" si="5"/>
        <v>0</v>
      </c>
      <c r="J25" s="240">
        <f t="shared" si="5"/>
        <v>0</v>
      </c>
      <c r="K25" s="240">
        <f t="shared" si="5"/>
        <v>0</v>
      </c>
      <c r="L25" s="240">
        <f>J25+K25</f>
        <v>0</v>
      </c>
      <c r="M25" s="251">
        <f t="shared" si="4"/>
      </c>
    </row>
    <row r="26" spans="1:13" ht="10.5" customHeight="1">
      <c r="A26" s="757" t="s">
        <v>359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</row>
    <row r="27" spans="1:13" ht="6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  <row r="28" spans="1:13" ht="15" customHeight="1">
      <c r="A28" s="772" t="s">
        <v>841</v>
      </c>
      <c r="B28" s="772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</row>
    <row r="29" spans="12:13" ht="12" customHeight="1" thickBot="1">
      <c r="L29" s="754" t="s">
        <v>270</v>
      </c>
      <c r="M29" s="754"/>
    </row>
    <row r="30" spans="1:13" ht="13.5" thickBot="1">
      <c r="A30" s="765" t="s">
        <v>311</v>
      </c>
      <c r="B30" s="766"/>
      <c r="C30" s="766"/>
      <c r="D30" s="766"/>
      <c r="E30" s="766"/>
      <c r="F30" s="766"/>
      <c r="G30" s="766"/>
      <c r="H30" s="766"/>
      <c r="I30" s="766"/>
      <c r="J30" s="766"/>
      <c r="K30" s="253" t="s">
        <v>325</v>
      </c>
      <c r="L30" s="253" t="s">
        <v>326</v>
      </c>
      <c r="M30" s="253" t="s">
        <v>322</v>
      </c>
    </row>
    <row r="31" spans="1:13" ht="12.75">
      <c r="A31" s="760"/>
      <c r="B31" s="761"/>
      <c r="C31" s="761"/>
      <c r="D31" s="761"/>
      <c r="E31" s="761"/>
      <c r="F31" s="761"/>
      <c r="G31" s="761"/>
      <c r="H31" s="761"/>
      <c r="I31" s="761"/>
      <c r="J31" s="761"/>
      <c r="K31" s="404"/>
      <c r="L31" s="405"/>
      <c r="M31" s="405"/>
    </row>
    <row r="32" spans="1:13" ht="13.5" thickBot="1">
      <c r="A32" s="762"/>
      <c r="B32" s="763"/>
      <c r="C32" s="763"/>
      <c r="D32" s="763"/>
      <c r="E32" s="763"/>
      <c r="F32" s="763"/>
      <c r="G32" s="763"/>
      <c r="H32" s="763"/>
      <c r="I32" s="763"/>
      <c r="J32" s="763"/>
      <c r="K32" s="406"/>
      <c r="L32" s="407"/>
      <c r="M32" s="407"/>
    </row>
    <row r="33" spans="1:13" ht="13.5" thickBot="1">
      <c r="A33" s="752" t="s">
        <v>266</v>
      </c>
      <c r="B33" s="753"/>
      <c r="C33" s="753"/>
      <c r="D33" s="753"/>
      <c r="E33" s="753"/>
      <c r="F33" s="753"/>
      <c r="G33" s="753"/>
      <c r="H33" s="753"/>
      <c r="I33" s="753"/>
      <c r="J33" s="753"/>
      <c r="K33" s="403">
        <f>SUM(K31:K32)</f>
        <v>0</v>
      </c>
      <c r="L33" s="403">
        <f>SUM(L31:L32)</f>
        <v>0</v>
      </c>
      <c r="M33" s="403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 xml:space="preserve">&amp;C&amp;"Times New Roman CE,Félkövér"&amp;12
Európai uniós támogatással megvalósuló projektek pénzügyi teljesítése&amp;R&amp;"Times New Roman CE,Félkövér dőlt"&amp;11 12.sz.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3">
      <selection activeCell="F21" sqref="F21"/>
    </sheetView>
  </sheetViews>
  <sheetFormatPr defaultColWidth="9.00390625" defaultRowHeight="12.75"/>
  <cols>
    <col min="1" max="1" width="8.375" style="291" customWidth="1"/>
    <col min="2" max="2" width="51.125" style="19" customWidth="1"/>
    <col min="3" max="3" width="16.00390625" style="257" customWidth="1"/>
    <col min="4" max="4" width="14.00390625" style="257" customWidth="1"/>
    <col min="5" max="6" width="16.00390625" style="257" customWidth="1"/>
    <col min="7" max="7" width="14.625" style="257" customWidth="1"/>
    <col min="8" max="8" width="16.00390625" style="257" customWidth="1"/>
    <col min="9" max="16384" width="9.375" style="257" customWidth="1"/>
  </cols>
  <sheetData>
    <row r="1" spans="1:8" s="9" customFormat="1" ht="11.25" customHeight="1">
      <c r="A1" s="777"/>
      <c r="B1" s="777"/>
      <c r="C1" s="777"/>
      <c r="D1" s="777"/>
      <c r="E1" s="777"/>
      <c r="F1" s="777"/>
      <c r="G1" s="777"/>
      <c r="H1" s="777"/>
    </row>
    <row r="2" spans="1:8" s="9" customFormat="1" ht="39" customHeight="1">
      <c r="A2" s="778" t="s">
        <v>845</v>
      </c>
      <c r="B2" s="779"/>
      <c r="C2" s="779"/>
      <c r="D2" s="779"/>
      <c r="E2" s="779"/>
      <c r="F2" s="779"/>
      <c r="G2" s="779"/>
      <c r="H2" s="779"/>
    </row>
    <row r="3" spans="1:8" s="9" customFormat="1" ht="24.75" customHeight="1" thickBot="1">
      <c r="A3" s="780" t="s">
        <v>846</v>
      </c>
      <c r="B3" s="781"/>
      <c r="C3" s="781"/>
      <c r="D3" s="781"/>
      <c r="E3" s="781"/>
      <c r="F3" s="781"/>
      <c r="G3" s="781"/>
      <c r="H3" s="781"/>
    </row>
    <row r="4" spans="1:8" ht="52.5" customHeight="1" thickBot="1" thickTop="1">
      <c r="A4" s="773" t="s">
        <v>405</v>
      </c>
      <c r="B4" s="774"/>
      <c r="C4" s="254" t="s">
        <v>406</v>
      </c>
      <c r="D4" s="254" t="s">
        <v>407</v>
      </c>
      <c r="E4" s="255" t="s">
        <v>408</v>
      </c>
      <c r="F4" s="254" t="s">
        <v>409</v>
      </c>
      <c r="G4" s="254" t="s">
        <v>407</v>
      </c>
      <c r="H4" s="256" t="s">
        <v>410</v>
      </c>
    </row>
    <row r="5" spans="1:8" s="12" customFormat="1" ht="15.75" customHeight="1" thickBot="1">
      <c r="A5" s="20" t="s">
        <v>234</v>
      </c>
      <c r="B5" s="21" t="s">
        <v>411</v>
      </c>
      <c r="C5" s="258">
        <f aca="true" t="shared" si="0" ref="C5:H5">SUM(C6:C9)</f>
        <v>95673</v>
      </c>
      <c r="D5" s="259">
        <f t="shared" si="0"/>
        <v>0</v>
      </c>
      <c r="E5" s="259">
        <f t="shared" si="0"/>
        <v>95673</v>
      </c>
      <c r="F5" s="260">
        <f t="shared" si="0"/>
        <v>99958</v>
      </c>
      <c r="G5" s="259">
        <f t="shared" si="0"/>
        <v>0</v>
      </c>
      <c r="H5" s="261">
        <f t="shared" si="0"/>
        <v>99958</v>
      </c>
    </row>
    <row r="6" spans="1:8" ht="12.75">
      <c r="A6" s="22" t="s">
        <v>235</v>
      </c>
      <c r="B6" s="23" t="s">
        <v>293</v>
      </c>
      <c r="C6" s="262"/>
      <c r="D6" s="263"/>
      <c r="E6" s="264">
        <f>D6+C6</f>
        <v>0</v>
      </c>
      <c r="F6" s="265"/>
      <c r="G6" s="265"/>
      <c r="H6" s="266">
        <f>G6+F6</f>
        <v>0</v>
      </c>
    </row>
    <row r="7" spans="1:8" ht="12.75">
      <c r="A7" s="24" t="s">
        <v>236</v>
      </c>
      <c r="B7" s="25" t="s">
        <v>294</v>
      </c>
      <c r="C7" s="267">
        <v>95573</v>
      </c>
      <c r="D7" s="268"/>
      <c r="E7" s="269">
        <f>D7+C7</f>
        <v>95573</v>
      </c>
      <c r="F7" s="270">
        <v>99115</v>
      </c>
      <c r="G7" s="270"/>
      <c r="H7" s="271">
        <f>G7+F7</f>
        <v>99115</v>
      </c>
    </row>
    <row r="8" spans="1:8" ht="12.75">
      <c r="A8" s="24" t="s">
        <v>237</v>
      </c>
      <c r="B8" s="25" t="s">
        <v>727</v>
      </c>
      <c r="C8" s="272">
        <v>100</v>
      </c>
      <c r="D8" s="273"/>
      <c r="E8" s="269">
        <f>D8+C8</f>
        <v>100</v>
      </c>
      <c r="F8" s="274">
        <v>100</v>
      </c>
      <c r="G8" s="274"/>
      <c r="H8" s="271">
        <f>G8+F8</f>
        <v>100</v>
      </c>
    </row>
    <row r="9" spans="1:8" ht="13.5" thickBot="1">
      <c r="A9" s="24" t="s">
        <v>238</v>
      </c>
      <c r="B9" s="25" t="s">
        <v>412</v>
      </c>
      <c r="C9" s="275">
        <v>0</v>
      </c>
      <c r="D9" s="276"/>
      <c r="E9" s="277">
        <f>D9+C9</f>
        <v>0</v>
      </c>
      <c r="F9" s="278">
        <v>743</v>
      </c>
      <c r="G9" s="278"/>
      <c r="H9" s="279">
        <f>G9+F9</f>
        <v>743</v>
      </c>
    </row>
    <row r="10" spans="1:8" s="17" customFormat="1" ht="15.75" customHeight="1" thickBot="1">
      <c r="A10" s="20" t="s">
        <v>239</v>
      </c>
      <c r="B10" s="21" t="s">
        <v>413</v>
      </c>
      <c r="C10" s="280">
        <f aca="true" t="shared" si="1" ref="C10:H10">SUM(C11:C15)</f>
        <v>12165</v>
      </c>
      <c r="D10" s="259">
        <f t="shared" si="1"/>
        <v>0</v>
      </c>
      <c r="E10" s="259">
        <f t="shared" si="1"/>
        <v>12165</v>
      </c>
      <c r="F10" s="259">
        <f t="shared" si="1"/>
        <v>4446</v>
      </c>
      <c r="G10" s="259">
        <f t="shared" si="1"/>
        <v>0</v>
      </c>
      <c r="H10" s="261">
        <f t="shared" si="1"/>
        <v>4446</v>
      </c>
    </row>
    <row r="11" spans="1:8" ht="12.75">
      <c r="A11" s="24" t="s">
        <v>240</v>
      </c>
      <c r="B11" s="25" t="s">
        <v>414</v>
      </c>
      <c r="C11" s="281"/>
      <c r="D11" s="282"/>
      <c r="E11" s="264">
        <f>D11+C11</f>
        <v>0</v>
      </c>
      <c r="F11" s="283"/>
      <c r="G11" s="282"/>
      <c r="H11" s="266">
        <f>G11+F11</f>
        <v>0</v>
      </c>
    </row>
    <row r="12" spans="1:8" ht="12.75">
      <c r="A12" s="24" t="s">
        <v>241</v>
      </c>
      <c r="B12" s="25" t="s">
        <v>415</v>
      </c>
      <c r="C12" s="272">
        <v>200</v>
      </c>
      <c r="D12" s="273"/>
      <c r="E12" s="269">
        <f>D12+C12</f>
        <v>200</v>
      </c>
      <c r="F12" s="274">
        <v>121</v>
      </c>
      <c r="G12" s="273"/>
      <c r="H12" s="271">
        <f>G12+F12</f>
        <v>121</v>
      </c>
    </row>
    <row r="13" spans="1:8" ht="12.75">
      <c r="A13" s="24" t="s">
        <v>242</v>
      </c>
      <c r="B13" s="25" t="s">
        <v>416</v>
      </c>
      <c r="C13" s="272"/>
      <c r="D13" s="273"/>
      <c r="E13" s="269">
        <f>D13+C13</f>
        <v>0</v>
      </c>
      <c r="F13" s="274"/>
      <c r="G13" s="273"/>
      <c r="H13" s="271">
        <f>G13+F13</f>
        <v>0</v>
      </c>
    </row>
    <row r="14" spans="1:8" ht="12.75">
      <c r="A14" s="26" t="s">
        <v>243</v>
      </c>
      <c r="B14" s="25" t="s">
        <v>417</v>
      </c>
      <c r="C14" s="272">
        <v>11905</v>
      </c>
      <c r="D14" s="273"/>
      <c r="E14" s="269">
        <f>D14+C14</f>
        <v>11905</v>
      </c>
      <c r="F14" s="274">
        <v>4001</v>
      </c>
      <c r="G14" s="273"/>
      <c r="H14" s="271">
        <f>G14+F14</f>
        <v>4001</v>
      </c>
    </row>
    <row r="15" spans="1:8" ht="13.5" thickBot="1">
      <c r="A15" s="24" t="s">
        <v>244</v>
      </c>
      <c r="B15" s="25" t="s">
        <v>418</v>
      </c>
      <c r="C15" s="275">
        <v>60</v>
      </c>
      <c r="D15" s="276"/>
      <c r="E15" s="277">
        <f>D15+C15</f>
        <v>60</v>
      </c>
      <c r="F15" s="278">
        <v>324</v>
      </c>
      <c r="G15" s="276"/>
      <c r="H15" s="279">
        <f>G15+F15</f>
        <v>324</v>
      </c>
    </row>
    <row r="16" spans="1:8" s="13" customFormat="1" ht="27" customHeight="1" thickBot="1">
      <c r="A16" s="20" t="s">
        <v>245</v>
      </c>
      <c r="B16" s="90" t="s">
        <v>419</v>
      </c>
      <c r="C16" s="280">
        <f aca="true" t="shared" si="2" ref="C16:H16">C5+C10</f>
        <v>107838</v>
      </c>
      <c r="D16" s="259">
        <f t="shared" si="2"/>
        <v>0</v>
      </c>
      <c r="E16" s="259">
        <f t="shared" si="2"/>
        <v>107838</v>
      </c>
      <c r="F16" s="259">
        <f t="shared" si="2"/>
        <v>104404</v>
      </c>
      <c r="G16" s="259">
        <f t="shared" si="2"/>
        <v>0</v>
      </c>
      <c r="H16" s="261">
        <f t="shared" si="2"/>
        <v>104404</v>
      </c>
    </row>
    <row r="17" spans="1:8" ht="50.25" customHeight="1" thickBot="1">
      <c r="A17" s="775" t="s">
        <v>420</v>
      </c>
      <c r="B17" s="776"/>
      <c r="C17" s="284" t="s">
        <v>406</v>
      </c>
      <c r="D17" s="15" t="s">
        <v>407</v>
      </c>
      <c r="E17" s="14" t="s">
        <v>408</v>
      </c>
      <c r="F17" s="15" t="s">
        <v>409</v>
      </c>
      <c r="G17" s="15" t="s">
        <v>407</v>
      </c>
      <c r="H17" s="16" t="s">
        <v>410</v>
      </c>
    </row>
    <row r="18" spans="1:8" s="17" customFormat="1" ht="15.75" customHeight="1" thickBot="1">
      <c r="A18" s="27" t="s">
        <v>246</v>
      </c>
      <c r="B18" s="28" t="s">
        <v>421</v>
      </c>
      <c r="C18" s="280">
        <f aca="true" t="shared" si="3" ref="C18:H18">C19+C20+C21</f>
        <v>95573</v>
      </c>
      <c r="D18" s="259">
        <f t="shared" si="3"/>
        <v>0</v>
      </c>
      <c r="E18" s="259">
        <f t="shared" si="3"/>
        <v>95573</v>
      </c>
      <c r="F18" s="259">
        <f t="shared" si="3"/>
        <v>100045</v>
      </c>
      <c r="G18" s="259">
        <f t="shared" si="3"/>
        <v>0</v>
      </c>
      <c r="H18" s="261">
        <f t="shared" si="3"/>
        <v>100045</v>
      </c>
    </row>
    <row r="19" spans="1:8" ht="12.75">
      <c r="A19" s="29" t="s">
        <v>247</v>
      </c>
      <c r="B19" s="25" t="s">
        <v>343</v>
      </c>
      <c r="C19" s="281">
        <v>59655</v>
      </c>
      <c r="D19" s="282"/>
      <c r="E19" s="264">
        <f>D19+C19</f>
        <v>59655</v>
      </c>
      <c r="F19" s="282">
        <v>59655</v>
      </c>
      <c r="G19" s="282"/>
      <c r="H19" s="266">
        <f>G19+F19</f>
        <v>59655</v>
      </c>
    </row>
    <row r="20" spans="1:8" ht="12.75">
      <c r="A20" s="29" t="s">
        <v>248</v>
      </c>
      <c r="B20" s="25" t="s">
        <v>422</v>
      </c>
      <c r="C20" s="285">
        <v>35918</v>
      </c>
      <c r="D20" s="52"/>
      <c r="E20" s="286">
        <f>D20+C20</f>
        <v>35918</v>
      </c>
      <c r="F20" s="52">
        <v>40390</v>
      </c>
      <c r="G20" s="52"/>
      <c r="H20" s="287">
        <f>G20+F20</f>
        <v>40390</v>
      </c>
    </row>
    <row r="21" spans="1:8" ht="13.5" thickBot="1">
      <c r="A21" s="30" t="s">
        <v>249</v>
      </c>
      <c r="B21" s="31" t="s">
        <v>423</v>
      </c>
      <c r="C21" s="275"/>
      <c r="D21" s="276"/>
      <c r="E21" s="277">
        <f>D21+C21</f>
        <v>0</v>
      </c>
      <c r="F21" s="276"/>
      <c r="G21" s="276"/>
      <c r="H21" s="279">
        <f>G21+F21</f>
        <v>0</v>
      </c>
    </row>
    <row r="22" spans="1:8" s="17" customFormat="1" ht="15.75" customHeight="1" thickBot="1">
      <c r="A22" s="27" t="s">
        <v>250</v>
      </c>
      <c r="B22" s="28" t="s">
        <v>424</v>
      </c>
      <c r="C22" s="280">
        <f aca="true" t="shared" si="4" ref="C22:H22">C23+C24</f>
        <v>11965</v>
      </c>
      <c r="D22" s="259">
        <f t="shared" si="4"/>
        <v>0</v>
      </c>
      <c r="E22" s="259">
        <f t="shared" si="4"/>
        <v>11965</v>
      </c>
      <c r="F22" s="259">
        <f t="shared" si="4"/>
        <v>4325</v>
      </c>
      <c r="G22" s="259">
        <f t="shared" si="4"/>
        <v>0</v>
      </c>
      <c r="H22" s="261">
        <f t="shared" si="4"/>
        <v>4325</v>
      </c>
    </row>
    <row r="23" spans="1:8" ht="12.75">
      <c r="A23" s="29" t="s">
        <v>251</v>
      </c>
      <c r="B23" s="25" t="s">
        <v>226</v>
      </c>
      <c r="C23" s="281">
        <v>11965</v>
      </c>
      <c r="D23" s="282"/>
      <c r="E23" s="264">
        <f>D23+C23</f>
        <v>11965</v>
      </c>
      <c r="F23" s="282">
        <v>4325</v>
      </c>
      <c r="G23" s="282"/>
      <c r="H23" s="266">
        <f>G23+F23</f>
        <v>4325</v>
      </c>
    </row>
    <row r="24" spans="1:8" ht="13.5" thickBot="1">
      <c r="A24" s="29" t="s">
        <v>252</v>
      </c>
      <c r="B24" s="25" t="s">
        <v>227</v>
      </c>
      <c r="C24" s="275"/>
      <c r="D24" s="276"/>
      <c r="E24" s="277">
        <f>D24+C24</f>
        <v>0</v>
      </c>
      <c r="F24" s="276"/>
      <c r="G24" s="276"/>
      <c r="H24" s="279">
        <f>G24+F24</f>
        <v>0</v>
      </c>
    </row>
    <row r="25" spans="1:8" s="17" customFormat="1" ht="15.75" customHeight="1" thickBot="1">
      <c r="A25" s="27" t="s">
        <v>253</v>
      </c>
      <c r="B25" s="21" t="s">
        <v>428</v>
      </c>
      <c r="C25" s="280">
        <f>C26+C27+C28</f>
        <v>300</v>
      </c>
      <c r="D25" s="259">
        <f>SUM(D26:D28)</f>
        <v>0</v>
      </c>
      <c r="E25" s="259">
        <f>SUM(E26:E28)</f>
        <v>300</v>
      </c>
      <c r="F25" s="259">
        <f>SUM(F26:F28)</f>
        <v>34</v>
      </c>
      <c r="G25" s="259">
        <f>SUM(G26:G28)</f>
        <v>0</v>
      </c>
      <c r="H25" s="261">
        <f>SUM(H26:H28)</f>
        <v>34</v>
      </c>
    </row>
    <row r="26" spans="1:8" ht="12.75">
      <c r="A26" s="29" t="s">
        <v>254</v>
      </c>
      <c r="B26" s="25" t="s">
        <v>228</v>
      </c>
      <c r="C26" s="281"/>
      <c r="D26" s="282"/>
      <c r="E26" s="264">
        <f>D26+C26</f>
        <v>0</v>
      </c>
      <c r="F26" s="282"/>
      <c r="G26" s="282"/>
      <c r="H26" s="266">
        <f>G26+F26</f>
        <v>0</v>
      </c>
    </row>
    <row r="27" spans="1:8" ht="12.75">
      <c r="A27" s="29" t="s">
        <v>255</v>
      </c>
      <c r="B27" s="25" t="s">
        <v>229</v>
      </c>
      <c r="C27" s="272">
        <v>300</v>
      </c>
      <c r="D27" s="273"/>
      <c r="E27" s="269">
        <f>D27+C27</f>
        <v>300</v>
      </c>
      <c r="F27" s="273">
        <v>34</v>
      </c>
      <c r="G27" s="273"/>
      <c r="H27" s="271">
        <f>G27+F27</f>
        <v>34</v>
      </c>
    </row>
    <row r="28" spans="1:8" ht="13.5" thickBot="1">
      <c r="A28" s="29" t="s">
        <v>256</v>
      </c>
      <c r="B28" s="25" t="s">
        <v>230</v>
      </c>
      <c r="C28" s="275">
        <v>0</v>
      </c>
      <c r="D28" s="276"/>
      <c r="E28" s="277">
        <f>D28+C28</f>
        <v>0</v>
      </c>
      <c r="F28" s="276"/>
      <c r="G28" s="276"/>
      <c r="H28" s="279">
        <f>G28+F28</f>
        <v>0</v>
      </c>
    </row>
    <row r="29" spans="1:8" s="18" customFormat="1" ht="24" customHeight="1" thickBot="1">
      <c r="A29" s="32" t="s">
        <v>257</v>
      </c>
      <c r="B29" s="89" t="s">
        <v>429</v>
      </c>
      <c r="C29" s="288">
        <f aca="true" t="shared" si="5" ref="C29:H29">C18+C22+C25</f>
        <v>107838</v>
      </c>
      <c r="D29" s="289">
        <f t="shared" si="5"/>
        <v>0</v>
      </c>
      <c r="E29" s="289">
        <f t="shared" si="5"/>
        <v>107838</v>
      </c>
      <c r="F29" s="289">
        <f t="shared" si="5"/>
        <v>104404</v>
      </c>
      <c r="G29" s="289">
        <f t="shared" si="5"/>
        <v>0</v>
      </c>
      <c r="H29" s="290">
        <f t="shared" si="5"/>
        <v>104404</v>
      </c>
    </row>
    <row r="30" ht="13.5" thickTop="1">
      <c r="D30" s="292"/>
    </row>
    <row r="31" ht="12.75">
      <c r="D31" s="292"/>
    </row>
    <row r="32" ht="12.75">
      <c r="D32" s="292"/>
    </row>
    <row r="33" ht="12.75">
      <c r="D33" s="292"/>
    </row>
    <row r="34" ht="12.75">
      <c r="D34" s="292"/>
    </row>
    <row r="35" ht="12.75">
      <c r="D35" s="292"/>
    </row>
    <row r="36" ht="12.75">
      <c r="D36" s="292"/>
    </row>
    <row r="37" ht="12.75">
      <c r="D37" s="292"/>
    </row>
    <row r="38" ht="12.75">
      <c r="D38" s="292"/>
    </row>
    <row r="39" ht="12.75">
      <c r="D39" s="292"/>
    </row>
    <row r="40" ht="12.75">
      <c r="D40" s="292"/>
    </row>
    <row r="41" ht="12.75">
      <c r="D41" s="292"/>
    </row>
    <row r="42" ht="12.75">
      <c r="D42" s="292"/>
    </row>
    <row r="43" ht="12.75">
      <c r="D43" s="292"/>
    </row>
    <row r="44" ht="12.75">
      <c r="D44" s="292"/>
    </row>
    <row r="45" ht="12.75">
      <c r="D45" s="292"/>
    </row>
  </sheetData>
  <sheetProtection/>
  <mergeCells count="5">
    <mergeCell ref="A4:B4"/>
    <mergeCell ref="A17:B17"/>
    <mergeCell ref="A1:H1"/>
    <mergeCell ref="A2:H2"/>
    <mergeCell ref="A3:H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14/a.sz.  melléklet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PageLayoutView="115" workbookViewId="0" topLeftCell="B1">
      <selection activeCell="A1" sqref="A1:E1"/>
    </sheetView>
  </sheetViews>
  <sheetFormatPr defaultColWidth="9.00390625" defaultRowHeight="12.75"/>
  <cols>
    <col min="1" max="1" width="6.50390625" style="19" customWidth="1"/>
    <col min="2" max="2" width="59.50390625" style="19" customWidth="1"/>
    <col min="3" max="5" width="16.00390625" style="257" customWidth="1"/>
    <col min="6" max="16384" width="9.375" style="257" customWidth="1"/>
  </cols>
  <sheetData>
    <row r="1" spans="1:5" s="9" customFormat="1" ht="29.25" customHeight="1">
      <c r="A1" s="790" t="s">
        <v>844</v>
      </c>
      <c r="B1" s="790"/>
      <c r="C1" s="790"/>
      <c r="D1" s="790"/>
      <c r="E1" s="790"/>
    </row>
    <row r="2" spans="1:5" s="9" customFormat="1" ht="21" customHeight="1">
      <c r="A2" s="779" t="s">
        <v>336</v>
      </c>
      <c r="B2" s="779"/>
      <c r="C2" s="779"/>
      <c r="D2" s="779"/>
      <c r="E2" s="779"/>
    </row>
    <row r="3" spans="1:5" s="9" customFormat="1" ht="23.25" customHeight="1">
      <c r="A3" s="791" t="s">
        <v>1042</v>
      </c>
      <c r="B3" s="791"/>
      <c r="C3" s="791"/>
      <c r="D3" s="791"/>
      <c r="E3" s="791"/>
    </row>
    <row r="4" spans="1:5" ht="13.5" customHeight="1" thickBot="1">
      <c r="A4" s="792" t="s">
        <v>267</v>
      </c>
      <c r="B4" s="792"/>
      <c r="C4" s="792"/>
      <c r="D4" s="792"/>
      <c r="E4" s="792"/>
    </row>
    <row r="5" spans="1:5" s="293" customFormat="1" ht="28.5" customHeight="1">
      <c r="A5" s="782" t="s">
        <v>280</v>
      </c>
      <c r="B5" s="784" t="s">
        <v>271</v>
      </c>
      <c r="C5" s="11" t="s">
        <v>325</v>
      </c>
      <c r="D5" s="11" t="s">
        <v>326</v>
      </c>
      <c r="E5" s="786" t="s">
        <v>322</v>
      </c>
    </row>
    <row r="6" spans="1:5" s="293" customFormat="1" ht="12.75">
      <c r="A6" s="783"/>
      <c r="B6" s="785"/>
      <c r="C6" s="788" t="s">
        <v>327</v>
      </c>
      <c r="D6" s="789"/>
      <c r="E6" s="787"/>
    </row>
    <row r="7" spans="1:5" s="294" customFormat="1" ht="15" customHeight="1" thickBot="1">
      <c r="A7" s="33">
        <v>1</v>
      </c>
      <c r="B7" s="34">
        <v>2</v>
      </c>
      <c r="C7" s="34">
        <v>3</v>
      </c>
      <c r="D7" s="34">
        <v>4</v>
      </c>
      <c r="E7" s="35">
        <v>5</v>
      </c>
    </row>
    <row r="8" spans="1:5" s="294" customFormat="1" ht="12.75">
      <c r="A8" s="36">
        <v>1</v>
      </c>
      <c r="B8" s="37" t="s">
        <v>272</v>
      </c>
      <c r="C8" s="38">
        <v>5073</v>
      </c>
      <c r="D8" s="38">
        <v>6380</v>
      </c>
      <c r="E8" s="39">
        <v>6372</v>
      </c>
    </row>
    <row r="9" spans="1:5" s="294" customFormat="1" ht="12.75">
      <c r="A9" s="40">
        <v>2</v>
      </c>
      <c r="B9" s="41" t="s">
        <v>273</v>
      </c>
      <c r="C9" s="42">
        <v>1268</v>
      </c>
      <c r="D9" s="42">
        <v>1608</v>
      </c>
      <c r="E9" s="43">
        <v>1602</v>
      </c>
    </row>
    <row r="10" spans="1:5" s="294" customFormat="1" ht="12.75">
      <c r="A10" s="40">
        <v>3</v>
      </c>
      <c r="B10" s="41" t="s">
        <v>337</v>
      </c>
      <c r="C10" s="42">
        <v>8992</v>
      </c>
      <c r="D10" s="42">
        <v>9749</v>
      </c>
      <c r="E10" s="43">
        <v>8134</v>
      </c>
    </row>
    <row r="11" spans="1:5" s="294" customFormat="1" ht="12.75">
      <c r="A11" s="40">
        <v>4</v>
      </c>
      <c r="B11" s="41" t="s">
        <v>380</v>
      </c>
      <c r="C11" s="42">
        <v>930</v>
      </c>
      <c r="D11" s="42">
        <v>1576</v>
      </c>
      <c r="E11" s="43">
        <v>1314</v>
      </c>
    </row>
    <row r="12" spans="1:5" s="294" customFormat="1" ht="12.75">
      <c r="A12" s="40">
        <v>5</v>
      </c>
      <c r="B12" s="41" t="s">
        <v>381</v>
      </c>
      <c r="C12" s="42"/>
      <c r="D12" s="42"/>
      <c r="E12" s="43">
        <v>63</v>
      </c>
    </row>
    <row r="13" spans="1:5" s="294" customFormat="1" ht="12.75">
      <c r="A13" s="40">
        <v>6</v>
      </c>
      <c r="B13" s="41" t="s">
        <v>338</v>
      </c>
      <c r="C13" s="42">
        <v>1702</v>
      </c>
      <c r="D13" s="42">
        <v>2081</v>
      </c>
      <c r="E13" s="43">
        <v>2076</v>
      </c>
    </row>
    <row r="14" spans="1:5" s="294" customFormat="1" ht="12.75">
      <c r="A14" s="40">
        <v>7</v>
      </c>
      <c r="B14" s="41" t="s">
        <v>286</v>
      </c>
      <c r="C14" s="42"/>
      <c r="D14" s="42">
        <v>3000</v>
      </c>
      <c r="E14" s="43">
        <v>2855</v>
      </c>
    </row>
    <row r="15" spans="1:5" s="294" customFormat="1" ht="12.75">
      <c r="A15" s="44">
        <v>8</v>
      </c>
      <c r="B15" s="45" t="s">
        <v>339</v>
      </c>
      <c r="C15" s="42">
        <v>15550</v>
      </c>
      <c r="D15" s="42">
        <v>11750</v>
      </c>
      <c r="E15" s="43">
        <v>9711</v>
      </c>
    </row>
    <row r="16" spans="1:5" s="294" customFormat="1" ht="12.75">
      <c r="A16" s="40">
        <v>9</v>
      </c>
      <c r="B16" s="41" t="s">
        <v>382</v>
      </c>
      <c r="C16" s="42"/>
      <c r="D16" s="42"/>
      <c r="E16" s="43"/>
    </row>
    <row r="17" spans="1:5" s="294" customFormat="1" ht="12.75">
      <c r="A17" s="44">
        <v>10</v>
      </c>
      <c r="B17" s="41" t="s">
        <v>383</v>
      </c>
      <c r="C17" s="42"/>
      <c r="D17" s="42"/>
      <c r="E17" s="43"/>
    </row>
    <row r="18" spans="1:5" s="294" customFormat="1" ht="12.75">
      <c r="A18" s="40">
        <v>11</v>
      </c>
      <c r="B18" s="41" t="s">
        <v>384</v>
      </c>
      <c r="C18" s="42"/>
      <c r="D18" s="42"/>
      <c r="E18" s="43"/>
    </row>
    <row r="19" spans="1:5" s="294" customFormat="1" ht="13.5" thickBot="1">
      <c r="A19" s="44">
        <v>12</v>
      </c>
      <c r="B19" s="41" t="s">
        <v>385</v>
      </c>
      <c r="C19" s="46"/>
      <c r="D19" s="46"/>
      <c r="E19" s="47"/>
    </row>
    <row r="20" spans="1:5" s="10" customFormat="1" ht="15.75" thickBot="1">
      <c r="A20" s="48">
        <v>13</v>
      </c>
      <c r="B20" s="49" t="s">
        <v>599</v>
      </c>
      <c r="C20" s="295">
        <f>SUM(C8:C19)</f>
        <v>33515</v>
      </c>
      <c r="D20" s="295">
        <f>SUM(D8:D19)</f>
        <v>36144</v>
      </c>
      <c r="E20" s="296">
        <f>SUM(E8:E19)</f>
        <v>32127</v>
      </c>
    </row>
    <row r="21" spans="1:5" s="10" customFormat="1" ht="15">
      <c r="A21" s="36">
        <v>14</v>
      </c>
      <c r="B21" s="37" t="s">
        <v>324</v>
      </c>
      <c r="C21" s="50"/>
      <c r="D21" s="50"/>
      <c r="E21" s="51"/>
    </row>
    <row r="22" spans="1:5" s="10" customFormat="1" ht="15">
      <c r="A22" s="44">
        <v>15</v>
      </c>
      <c r="B22" s="45" t="s">
        <v>323</v>
      </c>
      <c r="C22" s="52"/>
      <c r="D22" s="52"/>
      <c r="E22" s="53"/>
    </row>
    <row r="23" spans="1:5" s="10" customFormat="1" ht="15">
      <c r="A23" s="44">
        <v>16</v>
      </c>
      <c r="B23" s="45" t="s">
        <v>345</v>
      </c>
      <c r="C23" s="52"/>
      <c r="D23" s="52"/>
      <c r="E23" s="53"/>
    </row>
    <row r="24" spans="1:5" s="10" customFormat="1" ht="15">
      <c r="A24" s="44">
        <v>17</v>
      </c>
      <c r="B24" s="45" t="s">
        <v>386</v>
      </c>
      <c r="C24" s="52"/>
      <c r="D24" s="52"/>
      <c r="E24" s="53"/>
    </row>
    <row r="25" spans="1:5" s="10" customFormat="1" ht="15.75" thickBot="1">
      <c r="A25" s="44">
        <v>18</v>
      </c>
      <c r="B25" s="45" t="s">
        <v>387</v>
      </c>
      <c r="C25" s="52"/>
      <c r="D25" s="52"/>
      <c r="E25" s="53"/>
    </row>
    <row r="26" spans="1:5" s="10" customFormat="1" ht="15.75" thickBot="1">
      <c r="A26" s="48">
        <v>19</v>
      </c>
      <c r="B26" s="49" t="s">
        <v>346</v>
      </c>
      <c r="C26" s="295">
        <f>SUM(C21:C22,C24:C25)</f>
        <v>0</v>
      </c>
      <c r="D26" s="295">
        <f>SUM(D21:D22,D24:D25)</f>
        <v>0</v>
      </c>
      <c r="E26" s="296">
        <f>SUM(E21:E22,E24:E25)</f>
        <v>0</v>
      </c>
    </row>
    <row r="27" spans="1:5" s="10" customFormat="1" ht="15.75" thickBot="1">
      <c r="A27" s="48">
        <v>20</v>
      </c>
      <c r="B27" s="49" t="s">
        <v>347</v>
      </c>
      <c r="C27" s="295">
        <f>C20+C26</f>
        <v>33515</v>
      </c>
      <c r="D27" s="295">
        <f>D20+D26</f>
        <v>36144</v>
      </c>
      <c r="E27" s="296">
        <f>E20+E26</f>
        <v>32127</v>
      </c>
    </row>
    <row r="28" spans="1:5" s="294" customFormat="1" ht="12.75">
      <c r="A28" s="36">
        <v>21</v>
      </c>
      <c r="B28" s="37" t="s">
        <v>295</v>
      </c>
      <c r="C28" s="50"/>
      <c r="D28" s="50"/>
      <c r="E28" s="51"/>
    </row>
    <row r="29" spans="1:5" s="294" customFormat="1" ht="13.5" thickBot="1">
      <c r="A29" s="44">
        <v>22</v>
      </c>
      <c r="B29" s="45" t="s">
        <v>340</v>
      </c>
      <c r="C29" s="410"/>
      <c r="D29" s="410"/>
      <c r="E29" s="53">
        <v>264</v>
      </c>
    </row>
    <row r="30" spans="1:5" s="10" customFormat="1" ht="15.75" thickBot="1">
      <c r="A30" s="48">
        <v>23</v>
      </c>
      <c r="B30" s="49" t="s">
        <v>348</v>
      </c>
      <c r="C30" s="295">
        <f>SUM(C27:C29)</f>
        <v>33515</v>
      </c>
      <c r="D30" s="295">
        <f>SUM(D27:D29)</f>
        <v>36144</v>
      </c>
      <c r="E30" s="296">
        <f>SUM(E27:E29)</f>
        <v>32391</v>
      </c>
    </row>
    <row r="31" spans="1:5" s="294" customFormat="1" ht="12.75">
      <c r="A31" s="36">
        <v>24</v>
      </c>
      <c r="B31" s="37" t="s">
        <v>268</v>
      </c>
      <c r="C31" s="50">
        <v>730</v>
      </c>
      <c r="D31" s="50">
        <v>880</v>
      </c>
      <c r="E31" s="51">
        <v>793</v>
      </c>
    </row>
    <row r="32" spans="1:5" s="294" customFormat="1" ht="12.75">
      <c r="A32" s="40">
        <v>25</v>
      </c>
      <c r="B32" s="41" t="s">
        <v>341</v>
      </c>
      <c r="C32" s="273"/>
      <c r="D32" s="273"/>
      <c r="E32" s="297"/>
    </row>
    <row r="33" spans="1:5" s="294" customFormat="1" ht="12.75">
      <c r="A33" s="40">
        <v>26</v>
      </c>
      <c r="B33" s="41" t="s">
        <v>390</v>
      </c>
      <c r="C33" s="273">
        <v>170</v>
      </c>
      <c r="D33" s="273">
        <v>1076</v>
      </c>
      <c r="E33" s="297">
        <v>1069</v>
      </c>
    </row>
    <row r="34" spans="1:5" s="294" customFormat="1" ht="12.75">
      <c r="A34" s="40">
        <v>27</v>
      </c>
      <c r="B34" s="41" t="s">
        <v>391</v>
      </c>
      <c r="C34" s="273"/>
      <c r="D34" s="273"/>
      <c r="E34" s="297"/>
    </row>
    <row r="35" spans="1:5" s="294" customFormat="1" ht="12.75">
      <c r="A35" s="40">
        <v>28</v>
      </c>
      <c r="B35" s="54" t="s">
        <v>378</v>
      </c>
      <c r="C35" s="273">
        <v>8394</v>
      </c>
      <c r="D35" s="273">
        <v>8394</v>
      </c>
      <c r="E35" s="297">
        <v>8796</v>
      </c>
    </row>
    <row r="36" spans="1:5" s="294" customFormat="1" ht="12.75">
      <c r="A36" s="40">
        <v>29</v>
      </c>
      <c r="B36" s="41" t="s">
        <v>392</v>
      </c>
      <c r="C36" s="273">
        <v>8394</v>
      </c>
      <c r="D36" s="273">
        <v>8394</v>
      </c>
      <c r="E36" s="297">
        <v>8796</v>
      </c>
    </row>
    <row r="37" spans="1:5" s="294" customFormat="1" ht="12.75">
      <c r="A37" s="40">
        <v>30</v>
      </c>
      <c r="B37" s="41" t="s">
        <v>393</v>
      </c>
      <c r="C37" s="273"/>
      <c r="D37" s="273"/>
      <c r="E37" s="297"/>
    </row>
    <row r="38" spans="1:5" s="294" customFormat="1" ht="12.75">
      <c r="A38" s="44">
        <v>31</v>
      </c>
      <c r="B38" s="41" t="s">
        <v>394</v>
      </c>
      <c r="C38" s="52"/>
      <c r="D38" s="52"/>
      <c r="E38" s="53"/>
    </row>
    <row r="39" spans="1:5" s="294" customFormat="1" ht="12.75">
      <c r="A39" s="40">
        <v>32</v>
      </c>
      <c r="B39" s="41" t="s">
        <v>395</v>
      </c>
      <c r="C39" s="273">
        <v>13221</v>
      </c>
      <c r="D39" s="273">
        <v>13829</v>
      </c>
      <c r="E39" s="297">
        <v>13829</v>
      </c>
    </row>
    <row r="40" spans="1:5" s="294" customFormat="1" ht="12.75">
      <c r="A40" s="44">
        <v>33</v>
      </c>
      <c r="B40" s="55" t="s">
        <v>396</v>
      </c>
      <c r="C40" s="273">
        <v>13221</v>
      </c>
      <c r="D40" s="273">
        <v>13829</v>
      </c>
      <c r="E40" s="297">
        <v>13829</v>
      </c>
    </row>
    <row r="41" spans="1:5" s="294" customFormat="1" ht="12.75">
      <c r="A41" s="40">
        <v>34</v>
      </c>
      <c r="B41" s="41" t="s">
        <v>397</v>
      </c>
      <c r="C41" s="273"/>
      <c r="D41" s="273"/>
      <c r="E41" s="297"/>
    </row>
    <row r="42" spans="1:5" s="294" customFormat="1" ht="13.5" thickBot="1">
      <c r="A42" s="44">
        <v>35</v>
      </c>
      <c r="B42" s="37" t="s">
        <v>398</v>
      </c>
      <c r="C42" s="52"/>
      <c r="D42" s="52"/>
      <c r="E42" s="53"/>
    </row>
    <row r="43" spans="1:5" s="294" customFormat="1" ht="21.75" thickBot="1">
      <c r="A43" s="48">
        <v>36</v>
      </c>
      <c r="B43" s="49" t="s">
        <v>399</v>
      </c>
      <c r="C43" s="298">
        <f>C31+C32+C33+C34+C35+C37+C38+C39+C41+C42</f>
        <v>22515</v>
      </c>
      <c r="D43" s="298">
        <f>D31+D32+D33+D34+D35+D37+D38+D39+D41+D42</f>
        <v>24179</v>
      </c>
      <c r="E43" s="299">
        <f>E31+E32+E33+E34+E35+E37+E38+E39+E41+E42</f>
        <v>24487</v>
      </c>
    </row>
    <row r="44" spans="1:5" s="294" customFormat="1" ht="12.75">
      <c r="A44" s="36">
        <v>37</v>
      </c>
      <c r="B44" s="37" t="s">
        <v>400</v>
      </c>
      <c r="C44" s="50"/>
      <c r="D44" s="50"/>
      <c r="E44" s="51"/>
    </row>
    <row r="45" spans="1:5" s="294" customFormat="1" ht="12.75">
      <c r="A45" s="40">
        <v>38</v>
      </c>
      <c r="B45" s="37" t="s">
        <v>401</v>
      </c>
      <c r="C45" s="273"/>
      <c r="D45" s="273"/>
      <c r="E45" s="297"/>
    </row>
    <row r="46" spans="1:5" s="294" customFormat="1" ht="12.75">
      <c r="A46" s="40">
        <v>39</v>
      </c>
      <c r="B46" s="448" t="s">
        <v>349</v>
      </c>
      <c r="C46" s="50"/>
      <c r="D46" s="50"/>
      <c r="E46" s="51"/>
    </row>
    <row r="47" spans="1:5" s="294" customFormat="1" ht="12.75">
      <c r="A47" s="36">
        <v>40</v>
      </c>
      <c r="B47" s="45" t="s">
        <v>402</v>
      </c>
      <c r="C47" s="50"/>
      <c r="D47" s="50"/>
      <c r="E47" s="51"/>
    </row>
    <row r="48" spans="1:5" s="294" customFormat="1" ht="13.5" thickBot="1">
      <c r="A48" s="44">
        <v>41</v>
      </c>
      <c r="B48" s="45" t="s">
        <v>403</v>
      </c>
      <c r="C48" s="52"/>
      <c r="D48" s="52"/>
      <c r="E48" s="53"/>
    </row>
    <row r="49" spans="1:5" s="294" customFormat="1" ht="13.5" thickBot="1">
      <c r="A49" s="48">
        <v>42</v>
      </c>
      <c r="B49" s="49" t="s">
        <v>350</v>
      </c>
      <c r="C49" s="298">
        <f>SUM(C44:C45,C47:C48)</f>
        <v>0</v>
      </c>
      <c r="D49" s="298">
        <f>SUM(D44:D45,D47:D48)</f>
        <v>0</v>
      </c>
      <c r="E49" s="299">
        <f>SUM(E44:E45,E47:E48)</f>
        <v>0</v>
      </c>
    </row>
    <row r="50" spans="1:5" s="10" customFormat="1" ht="15.75" thickBot="1">
      <c r="A50" s="449">
        <v>43</v>
      </c>
      <c r="B50" s="58" t="s">
        <v>351</v>
      </c>
      <c r="C50" s="301">
        <f>C43+C49</f>
        <v>22515</v>
      </c>
      <c r="D50" s="301">
        <f>D43+D49</f>
        <v>24179</v>
      </c>
      <c r="E50" s="302">
        <f>E43+E49</f>
        <v>24487</v>
      </c>
    </row>
    <row r="51" spans="1:5" s="294" customFormat="1" ht="12.75">
      <c r="A51" s="36">
        <v>44</v>
      </c>
      <c r="B51" s="37" t="s">
        <v>269</v>
      </c>
      <c r="C51" s="50">
        <v>11000</v>
      </c>
      <c r="D51" s="50">
        <v>11965</v>
      </c>
      <c r="E51" s="51">
        <v>11965</v>
      </c>
    </row>
    <row r="52" spans="1:5" s="294" customFormat="1" ht="12.75">
      <c r="A52" s="44">
        <v>45</v>
      </c>
      <c r="B52" s="41" t="s">
        <v>404</v>
      </c>
      <c r="C52" s="410"/>
      <c r="D52" s="410"/>
      <c r="E52" s="53"/>
    </row>
    <row r="53" spans="1:5" s="294" customFormat="1" ht="13.5" thickBot="1">
      <c r="A53" s="44">
        <v>46</v>
      </c>
      <c r="B53" s="45" t="s">
        <v>379</v>
      </c>
      <c r="C53" s="412"/>
      <c r="D53" s="412"/>
      <c r="E53" s="53">
        <v>0</v>
      </c>
    </row>
    <row r="54" spans="1:5" s="294" customFormat="1" ht="13.5" thickBot="1">
      <c r="A54" s="56">
        <v>47</v>
      </c>
      <c r="B54" s="57" t="s">
        <v>352</v>
      </c>
      <c r="C54" s="298">
        <f>C50+C51+C52+C53</f>
        <v>33515</v>
      </c>
      <c r="D54" s="298">
        <f>D50+D51+D52+D53</f>
        <v>36144</v>
      </c>
      <c r="E54" s="300">
        <f>E50+E51+E52+E53</f>
        <v>36452</v>
      </c>
    </row>
    <row r="55" spans="1:5" s="294" customFormat="1" ht="21.75" thickBot="1">
      <c r="A55" s="413">
        <v>48</v>
      </c>
      <c r="B55" s="49" t="s">
        <v>353</v>
      </c>
      <c r="C55" s="298">
        <f>C43-C20</f>
        <v>-11000</v>
      </c>
      <c r="D55" s="298">
        <f>D43-D20</f>
        <v>-11965</v>
      </c>
      <c r="E55" s="299">
        <f>E43-E20</f>
        <v>-7640</v>
      </c>
    </row>
    <row r="56" spans="1:5" s="294" customFormat="1" ht="32.25" thickBot="1">
      <c r="A56" s="413">
        <v>49</v>
      </c>
      <c r="B56" s="49" t="s">
        <v>354</v>
      </c>
      <c r="C56" s="298">
        <f>+C55+C51-C28</f>
        <v>0</v>
      </c>
      <c r="D56" s="298">
        <f>+D55+D51-D28</f>
        <v>0</v>
      </c>
      <c r="E56" s="299">
        <f>+E55+E51-E28</f>
        <v>4325</v>
      </c>
    </row>
    <row r="57" spans="1:5" s="294" customFormat="1" ht="13.5" thickBot="1">
      <c r="A57" s="413">
        <v>50</v>
      </c>
      <c r="B57" s="49" t="s">
        <v>355</v>
      </c>
      <c r="C57" s="298">
        <f>+C49-C26</f>
        <v>0</v>
      </c>
      <c r="D57" s="298">
        <f>+D49-D26</f>
        <v>0</v>
      </c>
      <c r="E57" s="299">
        <f>+E49-E26</f>
        <v>0</v>
      </c>
    </row>
    <row r="58" spans="1:5" s="294" customFormat="1" ht="13.5" thickBot="1">
      <c r="A58" s="414">
        <v>52</v>
      </c>
      <c r="B58" s="58" t="s">
        <v>356</v>
      </c>
      <c r="C58" s="411"/>
      <c r="D58" s="411"/>
      <c r="E58" s="302">
        <f>+E52+E53-E29</f>
        <v>-264</v>
      </c>
    </row>
    <row r="59" ht="15.75">
      <c r="B59" s="303"/>
    </row>
  </sheetData>
  <sheetProtection sheet="1" objects="1" scenarios="1"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5905511811023623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13/b.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H21" sqref="H21"/>
    </sheetView>
  </sheetViews>
  <sheetFormatPr defaultColWidth="9.00390625" defaultRowHeight="12.75"/>
  <cols>
    <col min="1" max="1" width="6.50390625" style="257" customWidth="1"/>
    <col min="2" max="2" width="49.50390625" style="19" customWidth="1"/>
    <col min="3" max="3" width="16.00390625" style="257" customWidth="1"/>
    <col min="4" max="4" width="14.875" style="257" customWidth="1"/>
    <col min="5" max="6" width="16.00390625" style="257" customWidth="1"/>
    <col min="7" max="7" width="14.00390625" style="257" customWidth="1"/>
    <col min="8" max="8" width="16.00390625" style="257" customWidth="1"/>
    <col min="9" max="16384" width="9.375" style="257" customWidth="1"/>
  </cols>
  <sheetData>
    <row r="1" spans="1:8" s="59" customFormat="1" ht="25.5" customHeight="1">
      <c r="A1" s="790" t="s">
        <v>844</v>
      </c>
      <c r="B1" s="790"/>
      <c r="C1" s="790"/>
      <c r="D1" s="790"/>
      <c r="E1" s="790"/>
      <c r="F1" s="790"/>
      <c r="G1" s="790"/>
      <c r="H1" s="790"/>
    </row>
    <row r="2" spans="1:8" s="304" customFormat="1" ht="18" customHeight="1">
      <c r="A2" s="779" t="s">
        <v>430</v>
      </c>
      <c r="B2" s="779"/>
      <c r="C2" s="779"/>
      <c r="D2" s="779"/>
      <c r="E2" s="779"/>
      <c r="F2" s="779"/>
      <c r="G2" s="779"/>
      <c r="H2" s="779"/>
    </row>
    <row r="3" spans="1:8" s="59" customFormat="1" ht="16.5" customHeight="1">
      <c r="A3" s="791" t="s">
        <v>847</v>
      </c>
      <c r="B3" s="791"/>
      <c r="C3" s="791"/>
      <c r="D3" s="791"/>
      <c r="E3" s="791"/>
      <c r="F3" s="791"/>
      <c r="G3" s="791"/>
      <c r="H3" s="791"/>
    </row>
    <row r="4" spans="1:8" s="19" customFormat="1" ht="13.5" customHeight="1" thickBot="1">
      <c r="A4" s="793" t="s">
        <v>267</v>
      </c>
      <c r="B4" s="793"/>
      <c r="C4" s="793"/>
      <c r="D4" s="793"/>
      <c r="E4" s="793"/>
      <c r="F4" s="793"/>
      <c r="G4" s="793"/>
      <c r="H4" s="793"/>
    </row>
    <row r="5" spans="1:8" ht="54" customHeight="1" thickBot="1">
      <c r="A5" s="444" t="s">
        <v>232</v>
      </c>
      <c r="B5" s="456" t="s">
        <v>271</v>
      </c>
      <c r="C5" s="445" t="s">
        <v>406</v>
      </c>
      <c r="D5" s="445" t="s">
        <v>407</v>
      </c>
      <c r="E5" s="446" t="s">
        <v>408</v>
      </c>
      <c r="F5" s="445" t="s">
        <v>409</v>
      </c>
      <c r="G5" s="445" t="s">
        <v>407</v>
      </c>
      <c r="H5" s="446" t="s">
        <v>410</v>
      </c>
    </row>
    <row r="6" spans="1:8" s="294" customFormat="1" ht="18" customHeight="1">
      <c r="A6" s="305">
        <v>1</v>
      </c>
      <c r="B6" s="306" t="s">
        <v>431</v>
      </c>
      <c r="C6" s="307">
        <v>11905</v>
      </c>
      <c r="D6" s="308"/>
      <c r="E6" s="309">
        <f>D6+C6</f>
        <v>11905</v>
      </c>
      <c r="F6" s="310">
        <v>4001</v>
      </c>
      <c r="G6" s="308"/>
      <c r="H6" s="311">
        <f>G6+F6</f>
        <v>4001</v>
      </c>
    </row>
    <row r="7" spans="1:8" s="294" customFormat="1" ht="25.5" customHeight="1">
      <c r="A7" s="40">
        <v>2</v>
      </c>
      <c r="B7" s="312" t="s">
        <v>104</v>
      </c>
      <c r="C7" s="42"/>
      <c r="D7" s="313"/>
      <c r="E7" s="314">
        <f>D7+C7</f>
        <v>0</v>
      </c>
      <c r="F7" s="315"/>
      <c r="G7" s="313"/>
      <c r="H7" s="316">
        <f>G7+F7</f>
        <v>0</v>
      </c>
    </row>
    <row r="8" spans="1:8" s="294" customFormat="1" ht="22.5">
      <c r="A8" s="40">
        <v>3</v>
      </c>
      <c r="B8" s="312" t="s">
        <v>105</v>
      </c>
      <c r="C8" s="42">
        <v>60</v>
      </c>
      <c r="D8" s="313"/>
      <c r="E8" s="314">
        <f>D8+C8</f>
        <v>60</v>
      </c>
      <c r="F8" s="315">
        <v>324</v>
      </c>
      <c r="G8" s="313"/>
      <c r="H8" s="316">
        <f>G8+F8</f>
        <v>324</v>
      </c>
    </row>
    <row r="9" spans="1:8" s="294" customFormat="1" ht="18" customHeight="1">
      <c r="A9" s="40">
        <v>4</v>
      </c>
      <c r="B9" s="312" t="s">
        <v>432</v>
      </c>
      <c r="C9" s="42">
        <v>5092</v>
      </c>
      <c r="D9" s="313"/>
      <c r="E9" s="314">
        <f>D9+C9</f>
        <v>5092</v>
      </c>
      <c r="F9" s="315">
        <v>0</v>
      </c>
      <c r="G9" s="313"/>
      <c r="H9" s="316">
        <f>G9+F9</f>
        <v>0</v>
      </c>
    </row>
    <row r="10" spans="1:8" s="294" customFormat="1" ht="23.25" thickBot="1">
      <c r="A10" s="435">
        <v>5</v>
      </c>
      <c r="B10" s="442" t="s">
        <v>106</v>
      </c>
      <c r="C10" s="437"/>
      <c r="D10" s="438"/>
      <c r="E10" s="439"/>
      <c r="F10" s="440"/>
      <c r="G10" s="438"/>
      <c r="H10" s="441"/>
    </row>
    <row r="11" spans="1:9" s="17" customFormat="1" ht="18" customHeight="1" thickBot="1">
      <c r="A11" s="48">
        <v>6</v>
      </c>
      <c r="B11" s="60" t="s">
        <v>107</v>
      </c>
      <c r="C11" s="322">
        <f aca="true" t="shared" si="0" ref="C11:H11">+C6+C7+C8-C9-C10</f>
        <v>6873</v>
      </c>
      <c r="D11" s="322">
        <f t="shared" si="0"/>
        <v>0</v>
      </c>
      <c r="E11" s="322">
        <f t="shared" si="0"/>
        <v>6873</v>
      </c>
      <c r="F11" s="322">
        <f t="shared" si="0"/>
        <v>4325</v>
      </c>
      <c r="G11" s="322">
        <f t="shared" si="0"/>
        <v>0</v>
      </c>
      <c r="H11" s="450">
        <f t="shared" si="0"/>
        <v>4325</v>
      </c>
      <c r="I11" s="454"/>
    </row>
    <row r="12" spans="1:9" s="294" customFormat="1" ht="18" customHeight="1">
      <c r="A12" s="36">
        <v>7</v>
      </c>
      <c r="B12" s="323" t="s">
        <v>433</v>
      </c>
      <c r="C12" s="38">
        <v>0</v>
      </c>
      <c r="D12" s="324"/>
      <c r="E12" s="325">
        <f>D12+C12</f>
        <v>0</v>
      </c>
      <c r="F12" s="326"/>
      <c r="G12" s="324"/>
      <c r="H12" s="327"/>
      <c r="I12" s="455"/>
    </row>
    <row r="13" spans="1:9" s="294" customFormat="1" ht="18" customHeight="1" thickBot="1">
      <c r="A13" s="44">
        <v>8</v>
      </c>
      <c r="B13" s="317" t="s">
        <v>434</v>
      </c>
      <c r="C13" s="46"/>
      <c r="D13" s="318"/>
      <c r="E13" s="319">
        <f>D13+C13</f>
        <v>0</v>
      </c>
      <c r="F13" s="320"/>
      <c r="G13" s="318"/>
      <c r="H13" s="321">
        <f>G13+F13</f>
        <v>0</v>
      </c>
      <c r="I13" s="455"/>
    </row>
    <row r="14" spans="1:9" s="294" customFormat="1" ht="27" customHeight="1" thickBot="1">
      <c r="A14" s="413">
        <v>9</v>
      </c>
      <c r="B14" s="443" t="s">
        <v>108</v>
      </c>
      <c r="C14" s="447">
        <f aca="true" t="shared" si="1" ref="C14:H14">+C11+C12+C13</f>
        <v>6873</v>
      </c>
      <c r="D14" s="447">
        <f t="shared" si="1"/>
        <v>0</v>
      </c>
      <c r="E14" s="447">
        <f t="shared" si="1"/>
        <v>6873</v>
      </c>
      <c r="F14" s="447">
        <f t="shared" si="1"/>
        <v>4325</v>
      </c>
      <c r="G14" s="447">
        <f t="shared" si="1"/>
        <v>0</v>
      </c>
      <c r="H14" s="451">
        <f t="shared" si="1"/>
        <v>4325</v>
      </c>
      <c r="I14" s="455"/>
    </row>
    <row r="15" spans="1:9" s="294" customFormat="1" ht="28.5" customHeight="1">
      <c r="A15" s="305">
        <v>10</v>
      </c>
      <c r="B15" s="453" t="s">
        <v>109</v>
      </c>
      <c r="C15" s="307"/>
      <c r="D15" s="308"/>
      <c r="E15" s="309">
        <f>D15+C15</f>
        <v>0</v>
      </c>
      <c r="F15" s="310"/>
      <c r="G15" s="308"/>
      <c r="H15" s="311">
        <f>G15+F15</f>
        <v>0</v>
      </c>
      <c r="I15" s="455"/>
    </row>
    <row r="16" spans="1:9" s="294" customFormat="1" ht="28.5" customHeight="1" thickBot="1">
      <c r="A16" s="435">
        <v>11</v>
      </c>
      <c r="B16" s="436" t="s">
        <v>435</v>
      </c>
      <c r="C16" s="437">
        <v>0</v>
      </c>
      <c r="D16" s="438"/>
      <c r="E16" s="439"/>
      <c r="F16" s="440"/>
      <c r="G16" s="438"/>
      <c r="H16" s="441"/>
      <c r="I16" s="455"/>
    </row>
    <row r="17" spans="1:9" s="17" customFormat="1" ht="18" customHeight="1" thickBot="1">
      <c r="A17" s="48">
        <v>12</v>
      </c>
      <c r="B17" s="60" t="s">
        <v>110</v>
      </c>
      <c r="C17" s="260">
        <f aca="true" t="shared" si="2" ref="C17:H17">+C14+C15+C16</f>
        <v>6873</v>
      </c>
      <c r="D17" s="260">
        <f t="shared" si="2"/>
        <v>0</v>
      </c>
      <c r="E17" s="260">
        <f t="shared" si="2"/>
        <v>6873</v>
      </c>
      <c r="F17" s="260">
        <f t="shared" si="2"/>
        <v>4325</v>
      </c>
      <c r="G17" s="260">
        <f t="shared" si="2"/>
        <v>0</v>
      </c>
      <c r="H17" s="452">
        <f t="shared" si="2"/>
        <v>4325</v>
      </c>
      <c r="I17" s="454"/>
    </row>
    <row r="18" spans="1:9" s="294" customFormat="1" ht="33.75">
      <c r="A18" s="36">
        <v>13</v>
      </c>
      <c r="B18" s="328" t="s">
        <v>357</v>
      </c>
      <c r="C18" s="38"/>
      <c r="D18" s="324"/>
      <c r="E18" s="325">
        <f>D18+C18</f>
        <v>0</v>
      </c>
      <c r="F18" s="326"/>
      <c r="G18" s="324"/>
      <c r="H18" s="327">
        <f>G18+F18</f>
        <v>0</v>
      </c>
      <c r="I18" s="455"/>
    </row>
    <row r="19" spans="1:8" s="294" customFormat="1" ht="18" customHeight="1">
      <c r="A19" s="40">
        <v>14</v>
      </c>
      <c r="B19" s="312" t="s">
        <v>436</v>
      </c>
      <c r="C19" s="42"/>
      <c r="D19" s="313"/>
      <c r="E19" s="314">
        <f>D19+C19</f>
        <v>0</v>
      </c>
      <c r="F19" s="315"/>
      <c r="G19" s="313"/>
      <c r="H19" s="316">
        <f>G19+F19</f>
        <v>0</v>
      </c>
    </row>
    <row r="20" spans="1:8" s="294" customFormat="1" ht="18" customHeight="1" thickBot="1">
      <c r="A20" s="329">
        <v>15</v>
      </c>
      <c r="B20" s="330" t="s">
        <v>437</v>
      </c>
      <c r="C20" s="331">
        <v>6873</v>
      </c>
      <c r="D20" s="332"/>
      <c r="E20" s="333">
        <v>6873</v>
      </c>
      <c r="F20" s="334">
        <v>4325</v>
      </c>
      <c r="G20" s="332"/>
      <c r="H20" s="335">
        <v>4325</v>
      </c>
    </row>
    <row r="25" ht="12.75">
      <c r="B25" s="257"/>
    </row>
    <row r="26" ht="12.75" customHeight="1">
      <c r="B26" s="257"/>
    </row>
    <row r="27" ht="12.75">
      <c r="B27" s="257"/>
    </row>
    <row r="28" ht="12.75">
      <c r="B28" s="257"/>
    </row>
    <row r="29" ht="12.75">
      <c r="B29" s="257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14/c.sz. melléklet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7.00390625" style="336" customWidth="1"/>
    <col min="2" max="2" width="32.625" style="337" customWidth="1"/>
    <col min="3" max="7" width="11.875" style="337" customWidth="1"/>
    <col min="8" max="16384" width="9.375" style="337" customWidth="1"/>
  </cols>
  <sheetData>
    <row r="1" ht="14.25" thickBot="1">
      <c r="G1" s="94" t="s">
        <v>270</v>
      </c>
    </row>
    <row r="2" spans="1:7" ht="17.25" customHeight="1" thickBot="1">
      <c r="A2" s="798" t="s">
        <v>232</v>
      </c>
      <c r="B2" s="800" t="s">
        <v>446</v>
      </c>
      <c r="C2" s="800" t="s">
        <v>447</v>
      </c>
      <c r="D2" s="800" t="s">
        <v>448</v>
      </c>
      <c r="E2" s="796" t="s">
        <v>600</v>
      </c>
      <c r="F2" s="796"/>
      <c r="G2" s="797"/>
    </row>
    <row r="3" spans="1:7" s="340" customFormat="1" ht="57.75" customHeight="1" thickBot="1">
      <c r="A3" s="799"/>
      <c r="B3" s="801"/>
      <c r="C3" s="801"/>
      <c r="D3" s="801"/>
      <c r="E3" s="338" t="s">
        <v>265</v>
      </c>
      <c r="F3" s="338" t="s">
        <v>449</v>
      </c>
      <c r="G3" s="339" t="s">
        <v>450</v>
      </c>
    </row>
    <row r="4" spans="1:7" s="344" customFormat="1" ht="15" customHeight="1" thickBot="1">
      <c r="A4" s="341">
        <v>1</v>
      </c>
      <c r="B4" s="342">
        <v>2</v>
      </c>
      <c r="C4" s="342">
        <v>3</v>
      </c>
      <c r="D4" s="342">
        <v>4</v>
      </c>
      <c r="E4" s="342" t="s">
        <v>451</v>
      </c>
      <c r="F4" s="342">
        <v>6</v>
      </c>
      <c r="G4" s="343">
        <v>7</v>
      </c>
    </row>
    <row r="5" spans="1:7" ht="15" customHeight="1">
      <c r="A5" s="345" t="s">
        <v>234</v>
      </c>
      <c r="B5" s="346" t="s">
        <v>842</v>
      </c>
      <c r="C5" s="99">
        <v>4325</v>
      </c>
      <c r="D5" s="99">
        <v>0</v>
      </c>
      <c r="E5" s="431">
        <f>C5+D5</f>
        <v>4325</v>
      </c>
      <c r="F5" s="99">
        <v>0</v>
      </c>
      <c r="G5" s="5">
        <v>4325</v>
      </c>
    </row>
    <row r="6" spans="1:7" ht="15" customHeight="1">
      <c r="A6" s="347" t="s">
        <v>235</v>
      </c>
      <c r="B6" s="348" t="s">
        <v>1041</v>
      </c>
      <c r="C6" s="100"/>
      <c r="D6" s="100"/>
      <c r="E6" s="431">
        <f aca="true" t="shared" si="0" ref="E6:E35">C6+D6</f>
        <v>0</v>
      </c>
      <c r="F6" s="100"/>
      <c r="G6" s="3"/>
    </row>
    <row r="7" spans="1:7" ht="15" customHeight="1">
      <c r="A7" s="347" t="s">
        <v>236</v>
      </c>
      <c r="B7" s="348"/>
      <c r="C7" s="100"/>
      <c r="D7" s="100"/>
      <c r="E7" s="431">
        <f t="shared" si="0"/>
        <v>0</v>
      </c>
      <c r="F7" s="100"/>
      <c r="G7" s="3"/>
    </row>
    <row r="8" spans="1:7" ht="15" customHeight="1">
      <c r="A8" s="347" t="s">
        <v>237</v>
      </c>
      <c r="B8" s="348"/>
      <c r="C8" s="100"/>
      <c r="D8" s="100"/>
      <c r="E8" s="431">
        <f t="shared" si="0"/>
        <v>0</v>
      </c>
      <c r="F8" s="100"/>
      <c r="G8" s="3"/>
    </row>
    <row r="9" spans="1:7" ht="15" customHeight="1">
      <c r="A9" s="347" t="s">
        <v>238</v>
      </c>
      <c r="B9" s="348"/>
      <c r="C9" s="100"/>
      <c r="D9" s="100"/>
      <c r="E9" s="431">
        <f t="shared" si="0"/>
        <v>0</v>
      </c>
      <c r="F9" s="100"/>
      <c r="G9" s="3"/>
    </row>
    <row r="10" spans="1:7" ht="15" customHeight="1">
      <c r="A10" s="347" t="s">
        <v>239</v>
      </c>
      <c r="B10" s="348"/>
      <c r="C10" s="100"/>
      <c r="D10" s="100"/>
      <c r="E10" s="431">
        <f t="shared" si="0"/>
        <v>0</v>
      </c>
      <c r="F10" s="100"/>
      <c r="G10" s="3"/>
    </row>
    <row r="11" spans="1:7" ht="15" customHeight="1">
      <c r="A11" s="347" t="s">
        <v>240</v>
      </c>
      <c r="B11" s="348"/>
      <c r="C11" s="100"/>
      <c r="D11" s="100"/>
      <c r="E11" s="431">
        <f t="shared" si="0"/>
        <v>0</v>
      </c>
      <c r="F11" s="100"/>
      <c r="G11" s="3"/>
    </row>
    <row r="12" spans="1:7" ht="15" customHeight="1">
      <c r="A12" s="347" t="s">
        <v>241</v>
      </c>
      <c r="B12" s="348"/>
      <c r="C12" s="100"/>
      <c r="D12" s="100"/>
      <c r="E12" s="431">
        <f t="shared" si="0"/>
        <v>0</v>
      </c>
      <c r="F12" s="100"/>
      <c r="G12" s="3"/>
    </row>
    <row r="13" spans="1:7" ht="15" customHeight="1">
      <c r="A13" s="347" t="s">
        <v>242</v>
      </c>
      <c r="B13" s="348"/>
      <c r="C13" s="100"/>
      <c r="D13" s="100"/>
      <c r="E13" s="431">
        <f t="shared" si="0"/>
        <v>0</v>
      </c>
      <c r="F13" s="100"/>
      <c r="G13" s="3"/>
    </row>
    <row r="14" spans="1:7" ht="15" customHeight="1">
      <c r="A14" s="347" t="s">
        <v>243</v>
      </c>
      <c r="B14" s="348"/>
      <c r="C14" s="100"/>
      <c r="D14" s="100"/>
      <c r="E14" s="431">
        <f t="shared" si="0"/>
        <v>0</v>
      </c>
      <c r="F14" s="100"/>
      <c r="G14" s="3"/>
    </row>
    <row r="15" spans="1:7" ht="15" customHeight="1">
      <c r="A15" s="347" t="s">
        <v>244</v>
      </c>
      <c r="B15" s="348"/>
      <c r="C15" s="100"/>
      <c r="D15" s="100"/>
      <c r="E15" s="431">
        <f t="shared" si="0"/>
        <v>0</v>
      </c>
      <c r="F15" s="100"/>
      <c r="G15" s="3"/>
    </row>
    <row r="16" spans="1:7" ht="15" customHeight="1">
      <c r="A16" s="347" t="s">
        <v>245</v>
      </c>
      <c r="B16" s="348"/>
      <c r="C16" s="100"/>
      <c r="D16" s="100"/>
      <c r="E16" s="431">
        <f t="shared" si="0"/>
        <v>0</v>
      </c>
      <c r="F16" s="100"/>
      <c r="G16" s="3"/>
    </row>
    <row r="17" spans="1:7" ht="15" customHeight="1">
      <c r="A17" s="347" t="s">
        <v>246</v>
      </c>
      <c r="B17" s="348"/>
      <c r="C17" s="100"/>
      <c r="D17" s="100"/>
      <c r="E17" s="431">
        <f t="shared" si="0"/>
        <v>0</v>
      </c>
      <c r="F17" s="100"/>
      <c r="G17" s="3"/>
    </row>
    <row r="18" spans="1:7" ht="15" customHeight="1">
      <c r="A18" s="347" t="s">
        <v>247</v>
      </c>
      <c r="B18" s="348"/>
      <c r="C18" s="100"/>
      <c r="D18" s="100"/>
      <c r="E18" s="431">
        <f t="shared" si="0"/>
        <v>0</v>
      </c>
      <c r="F18" s="100"/>
      <c r="G18" s="3"/>
    </row>
    <row r="19" spans="1:7" ht="15" customHeight="1">
      <c r="A19" s="347" t="s">
        <v>248</v>
      </c>
      <c r="B19" s="348"/>
      <c r="C19" s="100"/>
      <c r="D19" s="100"/>
      <c r="E19" s="431">
        <f t="shared" si="0"/>
        <v>0</v>
      </c>
      <c r="F19" s="100"/>
      <c r="G19" s="3"/>
    </row>
    <row r="20" spans="1:7" ht="15" customHeight="1">
      <c r="A20" s="347" t="s">
        <v>249</v>
      </c>
      <c r="B20" s="348"/>
      <c r="C20" s="100"/>
      <c r="D20" s="100"/>
      <c r="E20" s="431">
        <f t="shared" si="0"/>
        <v>0</v>
      </c>
      <c r="F20" s="100"/>
      <c r="G20" s="3"/>
    </row>
    <row r="21" spans="1:7" ht="15" customHeight="1">
      <c r="A21" s="347" t="s">
        <v>250</v>
      </c>
      <c r="B21" s="348"/>
      <c r="C21" s="100"/>
      <c r="D21" s="100"/>
      <c r="E21" s="431">
        <f t="shared" si="0"/>
        <v>0</v>
      </c>
      <c r="F21" s="100"/>
      <c r="G21" s="3"/>
    </row>
    <row r="22" spans="1:7" ht="15" customHeight="1">
      <c r="A22" s="347" t="s">
        <v>251</v>
      </c>
      <c r="B22" s="348"/>
      <c r="C22" s="100"/>
      <c r="D22" s="100"/>
      <c r="E22" s="431">
        <f t="shared" si="0"/>
        <v>0</v>
      </c>
      <c r="F22" s="100"/>
      <c r="G22" s="3"/>
    </row>
    <row r="23" spans="1:7" ht="15" customHeight="1">
      <c r="A23" s="347" t="s">
        <v>252</v>
      </c>
      <c r="B23" s="348"/>
      <c r="C23" s="100"/>
      <c r="D23" s="100"/>
      <c r="E23" s="431">
        <f t="shared" si="0"/>
        <v>0</v>
      </c>
      <c r="F23" s="100"/>
      <c r="G23" s="3"/>
    </row>
    <row r="24" spans="1:7" ht="15" customHeight="1">
      <c r="A24" s="347" t="s">
        <v>253</v>
      </c>
      <c r="B24" s="348"/>
      <c r="C24" s="100"/>
      <c r="D24" s="100"/>
      <c r="E24" s="431">
        <f t="shared" si="0"/>
        <v>0</v>
      </c>
      <c r="F24" s="100"/>
      <c r="G24" s="3"/>
    </row>
    <row r="25" spans="1:7" ht="15" customHeight="1">
      <c r="A25" s="347" t="s">
        <v>254</v>
      </c>
      <c r="B25" s="348"/>
      <c r="C25" s="100"/>
      <c r="D25" s="100"/>
      <c r="E25" s="431">
        <f t="shared" si="0"/>
        <v>0</v>
      </c>
      <c r="F25" s="100"/>
      <c r="G25" s="3"/>
    </row>
    <row r="26" spans="1:7" ht="15" customHeight="1">
      <c r="A26" s="347" t="s">
        <v>255</v>
      </c>
      <c r="B26" s="348"/>
      <c r="C26" s="100"/>
      <c r="D26" s="100"/>
      <c r="E26" s="431">
        <f t="shared" si="0"/>
        <v>0</v>
      </c>
      <c r="F26" s="100"/>
      <c r="G26" s="3"/>
    </row>
    <row r="27" spans="1:7" ht="15" customHeight="1">
      <c r="A27" s="347" t="s">
        <v>256</v>
      </c>
      <c r="B27" s="348"/>
      <c r="C27" s="100"/>
      <c r="D27" s="100"/>
      <c r="E27" s="431">
        <f t="shared" si="0"/>
        <v>0</v>
      </c>
      <c r="F27" s="100"/>
      <c r="G27" s="3"/>
    </row>
    <row r="28" spans="1:7" ht="15" customHeight="1">
      <c r="A28" s="347" t="s">
        <v>257</v>
      </c>
      <c r="B28" s="348"/>
      <c r="C28" s="100"/>
      <c r="D28" s="100"/>
      <c r="E28" s="431">
        <f t="shared" si="0"/>
        <v>0</v>
      </c>
      <c r="F28" s="100"/>
      <c r="G28" s="3"/>
    </row>
    <row r="29" spans="1:7" ht="15" customHeight="1">
      <c r="A29" s="347" t="s">
        <v>258</v>
      </c>
      <c r="B29" s="348"/>
      <c r="C29" s="100"/>
      <c r="D29" s="100"/>
      <c r="E29" s="431">
        <f t="shared" si="0"/>
        <v>0</v>
      </c>
      <c r="F29" s="100"/>
      <c r="G29" s="3"/>
    </row>
    <row r="30" spans="1:7" ht="15" customHeight="1">
      <c r="A30" s="347" t="s">
        <v>259</v>
      </c>
      <c r="B30" s="348"/>
      <c r="C30" s="100"/>
      <c r="D30" s="100"/>
      <c r="E30" s="431"/>
      <c r="F30" s="100"/>
      <c r="G30" s="3"/>
    </row>
    <row r="31" spans="1:7" ht="15" customHeight="1">
      <c r="A31" s="347" t="s">
        <v>260</v>
      </c>
      <c r="B31" s="348"/>
      <c r="C31" s="100"/>
      <c r="D31" s="100"/>
      <c r="E31" s="431">
        <f t="shared" si="0"/>
        <v>0</v>
      </c>
      <c r="F31" s="100"/>
      <c r="G31" s="3"/>
    </row>
    <row r="32" spans="1:7" ht="15" customHeight="1">
      <c r="A32" s="347" t="s">
        <v>261</v>
      </c>
      <c r="B32" s="348"/>
      <c r="C32" s="100"/>
      <c r="D32" s="100"/>
      <c r="E32" s="431">
        <f t="shared" si="0"/>
        <v>0</v>
      </c>
      <c r="F32" s="100"/>
      <c r="G32" s="3"/>
    </row>
    <row r="33" spans="1:7" ht="15" customHeight="1">
      <c r="A33" s="347" t="s">
        <v>262</v>
      </c>
      <c r="B33" s="348"/>
      <c r="C33" s="100"/>
      <c r="D33" s="100"/>
      <c r="E33" s="431">
        <f t="shared" si="0"/>
        <v>0</v>
      </c>
      <c r="F33" s="100"/>
      <c r="G33" s="3"/>
    </row>
    <row r="34" spans="1:7" ht="15" customHeight="1">
      <c r="A34" s="347" t="s">
        <v>518</v>
      </c>
      <c r="B34" s="348"/>
      <c r="C34" s="100"/>
      <c r="D34" s="100"/>
      <c r="E34" s="431">
        <f t="shared" si="0"/>
        <v>0</v>
      </c>
      <c r="F34" s="100"/>
      <c r="G34" s="3"/>
    </row>
    <row r="35" spans="1:7" ht="15" customHeight="1" thickBot="1">
      <c r="A35" s="347" t="s">
        <v>520</v>
      </c>
      <c r="B35" s="349"/>
      <c r="C35" s="103"/>
      <c r="D35" s="103"/>
      <c r="E35" s="431">
        <f t="shared" si="0"/>
        <v>0</v>
      </c>
      <c r="F35" s="103"/>
      <c r="G35" s="4"/>
    </row>
    <row r="36" spans="1:7" ht="15" customHeight="1" thickBot="1">
      <c r="A36" s="794" t="s">
        <v>266</v>
      </c>
      <c r="B36" s="795"/>
      <c r="C36" s="116">
        <f>SUM(C5:C35)</f>
        <v>4325</v>
      </c>
      <c r="D36" s="116">
        <f>SUM(D5:D35)</f>
        <v>0</v>
      </c>
      <c r="E36" s="116">
        <f>SUM(E5:E35)</f>
        <v>4325</v>
      </c>
      <c r="F36" s="116">
        <f>SUM(F5:F35)</f>
        <v>0</v>
      </c>
      <c r="G36" s="118">
        <f>SUM(G5:G35)</f>
        <v>4325</v>
      </c>
    </row>
  </sheetData>
  <sheetProtection sheet="1" objects="1" scenarios="1"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14.sz. melléklet 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2"/>
  <sheetViews>
    <sheetView zoomScaleSheetLayoutView="120" workbookViewId="0" topLeftCell="A163">
      <selection activeCell="G182" sqref="G182"/>
    </sheetView>
  </sheetViews>
  <sheetFormatPr defaultColWidth="12.00390625" defaultRowHeight="12.75"/>
  <cols>
    <col min="1" max="1" width="67.125" style="468" customWidth="1"/>
    <col min="2" max="2" width="6.125" style="468" customWidth="1"/>
    <col min="3" max="4" width="12.125" style="468" customWidth="1"/>
    <col min="5" max="5" width="12.125" style="519" customWidth="1"/>
    <col min="6" max="16384" width="12.00390625" style="468" customWidth="1"/>
  </cols>
  <sheetData>
    <row r="1" spans="3:5" ht="16.5" thickBot="1">
      <c r="C1" s="803" t="s">
        <v>475</v>
      </c>
      <c r="D1" s="803"/>
      <c r="E1" s="803"/>
    </row>
    <row r="2" spans="1:5" ht="15.75" customHeight="1">
      <c r="A2" s="804" t="s">
        <v>439</v>
      </c>
      <c r="B2" s="807" t="s">
        <v>440</v>
      </c>
      <c r="C2" s="810" t="s">
        <v>476</v>
      </c>
      <c r="D2" s="810" t="s">
        <v>477</v>
      </c>
      <c r="E2" s="812" t="s">
        <v>478</v>
      </c>
    </row>
    <row r="3" spans="1:5" ht="11.25" customHeight="1">
      <c r="A3" s="805"/>
      <c r="B3" s="808"/>
      <c r="C3" s="811"/>
      <c r="D3" s="811"/>
      <c r="E3" s="813"/>
    </row>
    <row r="4" spans="1:5" ht="15.75">
      <c r="A4" s="806"/>
      <c r="B4" s="809"/>
      <c r="C4" s="814" t="s">
        <v>441</v>
      </c>
      <c r="D4" s="814"/>
      <c r="E4" s="815"/>
    </row>
    <row r="5" spans="1:5" s="472" customFormat="1" ht="16.5" thickBot="1">
      <c r="A5" s="469">
        <v>1</v>
      </c>
      <c r="B5" s="470">
        <v>2</v>
      </c>
      <c r="C5" s="470">
        <v>3</v>
      </c>
      <c r="D5" s="470">
        <v>4</v>
      </c>
      <c r="E5" s="471">
        <v>5</v>
      </c>
    </row>
    <row r="6" spans="1:5" s="477" customFormat="1" ht="15.75">
      <c r="A6" s="473" t="s">
        <v>479</v>
      </c>
      <c r="B6" s="474" t="s">
        <v>480</v>
      </c>
      <c r="C6" s="475">
        <f>C7+C14+C17+C18+C19</f>
        <v>1016</v>
      </c>
      <c r="D6" s="475">
        <f>D7+D14+D17+D18+D19</f>
        <v>0</v>
      </c>
      <c r="E6" s="476"/>
    </row>
    <row r="7" spans="1:5" s="477" customFormat="1" ht="16.5" customHeight="1">
      <c r="A7" s="478" t="s">
        <v>481</v>
      </c>
      <c r="B7" s="479" t="s">
        <v>482</v>
      </c>
      <c r="C7" s="480">
        <f>C8+C11</f>
        <v>1016</v>
      </c>
      <c r="D7" s="480">
        <f>D8+D11</f>
        <v>0</v>
      </c>
      <c r="E7" s="481"/>
    </row>
    <row r="8" spans="1:5" s="477" customFormat="1" ht="15.75">
      <c r="A8" s="482" t="s">
        <v>483</v>
      </c>
      <c r="B8" s="479" t="s">
        <v>484</v>
      </c>
      <c r="C8" s="483">
        <f>SUM(C9:C10)</f>
        <v>1016</v>
      </c>
      <c r="D8" s="483">
        <f>SUM(D9:D10)</f>
        <v>0</v>
      </c>
      <c r="E8" s="484"/>
    </row>
    <row r="9" spans="1:5" s="477" customFormat="1" ht="15.75">
      <c r="A9" s="485" t="s">
        <v>485</v>
      </c>
      <c r="B9" s="479" t="s">
        <v>486</v>
      </c>
      <c r="C9" s="486">
        <v>0</v>
      </c>
      <c r="D9" s="486">
        <v>0</v>
      </c>
      <c r="E9" s="484"/>
    </row>
    <row r="10" spans="1:5" s="477" customFormat="1" ht="15.75">
      <c r="A10" s="485" t="s">
        <v>487</v>
      </c>
      <c r="B10" s="479" t="s">
        <v>488</v>
      </c>
      <c r="C10" s="486">
        <v>1016</v>
      </c>
      <c r="D10" s="486"/>
      <c r="E10" s="484"/>
    </row>
    <row r="11" spans="1:5" s="477" customFormat="1" ht="15.75">
      <c r="A11" s="482" t="s">
        <v>489</v>
      </c>
      <c r="B11" s="479" t="s">
        <v>490</v>
      </c>
      <c r="C11" s="483">
        <f>SUM(C12:C13)</f>
        <v>0</v>
      </c>
      <c r="D11" s="483">
        <f>SUM(D12:D13)</f>
        <v>0</v>
      </c>
      <c r="E11" s="484"/>
    </row>
    <row r="12" spans="1:5" s="477" customFormat="1" ht="15.75">
      <c r="A12" s="485" t="s">
        <v>491</v>
      </c>
      <c r="B12" s="479" t="s">
        <v>492</v>
      </c>
      <c r="C12" s="486"/>
      <c r="D12" s="486"/>
      <c r="E12" s="484"/>
    </row>
    <row r="13" spans="1:5" s="477" customFormat="1" ht="15.75">
      <c r="A13" s="485" t="s">
        <v>493</v>
      </c>
      <c r="B13" s="479" t="s">
        <v>494</v>
      </c>
      <c r="C13" s="486"/>
      <c r="D13" s="486"/>
      <c r="E13" s="484"/>
    </row>
    <row r="14" spans="1:5" s="477" customFormat="1" ht="15.75">
      <c r="A14" s="478" t="s">
        <v>495</v>
      </c>
      <c r="B14" s="479" t="s">
        <v>496</v>
      </c>
      <c r="C14" s="483">
        <f>SUM(C15:C16)</f>
        <v>0</v>
      </c>
      <c r="D14" s="483">
        <f>SUM(D15:D16)</f>
        <v>0</v>
      </c>
      <c r="E14" s="484"/>
    </row>
    <row r="15" spans="1:5" s="477" customFormat="1" ht="15.75">
      <c r="A15" s="485" t="s">
        <v>497</v>
      </c>
      <c r="B15" s="479" t="s">
        <v>243</v>
      </c>
      <c r="C15" s="486"/>
      <c r="D15" s="486"/>
      <c r="E15" s="484"/>
    </row>
    <row r="16" spans="1:5" s="477" customFormat="1" ht="15.75">
      <c r="A16" s="485" t="s">
        <v>498</v>
      </c>
      <c r="B16" s="479" t="s">
        <v>244</v>
      </c>
      <c r="C16" s="486"/>
      <c r="D16" s="486"/>
      <c r="E16" s="484"/>
    </row>
    <row r="17" spans="1:5" s="477" customFormat="1" ht="15.75">
      <c r="A17" s="478" t="s">
        <v>499</v>
      </c>
      <c r="B17" s="479" t="s">
        <v>245</v>
      </c>
      <c r="C17" s="486"/>
      <c r="D17" s="486"/>
      <c r="E17" s="484"/>
    </row>
    <row r="18" spans="1:5" s="477" customFormat="1" ht="15.75">
      <c r="A18" s="478" t="s">
        <v>500</v>
      </c>
      <c r="B18" s="479" t="s">
        <v>246</v>
      </c>
      <c r="C18" s="486"/>
      <c r="D18" s="487"/>
      <c r="E18" s="484"/>
    </row>
    <row r="19" spans="1:5" s="477" customFormat="1" ht="15.75">
      <c r="A19" s="478" t="s">
        <v>501</v>
      </c>
      <c r="B19" s="479" t="s">
        <v>247</v>
      </c>
      <c r="C19" s="487"/>
      <c r="D19" s="486"/>
      <c r="E19" s="484"/>
    </row>
    <row r="20" spans="1:5" s="477" customFormat="1" ht="15.75">
      <c r="A20" s="488" t="s">
        <v>502</v>
      </c>
      <c r="B20" s="479" t="s">
        <v>248</v>
      </c>
      <c r="C20" s="489">
        <f>C21+C91+C111+C130</f>
        <v>185767</v>
      </c>
      <c r="D20" s="489">
        <f>D21+D91+D111+D130</f>
        <v>99115</v>
      </c>
      <c r="E20" s="490">
        <f>E21+E91+E111+E130</f>
        <v>0</v>
      </c>
    </row>
    <row r="21" spans="1:5" s="477" customFormat="1" ht="15.75">
      <c r="A21" s="488" t="s">
        <v>503</v>
      </c>
      <c r="B21" s="479" t="s">
        <v>249</v>
      </c>
      <c r="C21" s="489">
        <f>C22+C78+C89+C90</f>
        <v>148936</v>
      </c>
      <c r="D21" s="489">
        <f>D22+D78+D89+D90</f>
        <v>98192</v>
      </c>
      <c r="E21" s="490">
        <f>E22+E78+E89+E90</f>
        <v>0</v>
      </c>
    </row>
    <row r="22" spans="1:5" s="477" customFormat="1" ht="15.75">
      <c r="A22" s="478" t="s">
        <v>504</v>
      </c>
      <c r="B22" s="479" t="s">
        <v>250</v>
      </c>
      <c r="C22" s="491">
        <f>C23+C43</f>
        <v>76171</v>
      </c>
      <c r="D22" s="491">
        <f>D23+D43</f>
        <v>46052</v>
      </c>
      <c r="E22" s="492">
        <f>E23+E43</f>
        <v>0</v>
      </c>
    </row>
    <row r="23" spans="1:5" s="477" customFormat="1" ht="22.5">
      <c r="A23" s="482" t="s">
        <v>505</v>
      </c>
      <c r="B23" s="479" t="s">
        <v>251</v>
      </c>
      <c r="C23" s="483">
        <v>63650</v>
      </c>
      <c r="D23" s="483">
        <f>D24+D27+D30+D33+D36+D39+D42</f>
        <v>37646</v>
      </c>
      <c r="E23" s="493">
        <f>E24+E27+E30+E33+E36+E39+E42</f>
        <v>0</v>
      </c>
    </row>
    <row r="24" spans="1:5" s="477" customFormat="1" ht="15.75">
      <c r="A24" s="494" t="s">
        <v>506</v>
      </c>
      <c r="B24" s="479" t="s">
        <v>252</v>
      </c>
      <c r="C24" s="483">
        <f>SUM(C25:C26)</f>
        <v>48922</v>
      </c>
      <c r="D24" s="483">
        <f>SUM(D25:D26)</f>
        <v>37207</v>
      </c>
      <c r="E24" s="493">
        <f>SUM(E25:E26)</f>
        <v>0</v>
      </c>
    </row>
    <row r="25" spans="1:5" s="477" customFormat="1" ht="15.75">
      <c r="A25" s="495" t="s">
        <v>507</v>
      </c>
      <c r="B25" s="479">
        <v>3</v>
      </c>
      <c r="C25" s="486">
        <v>48922</v>
      </c>
      <c r="D25" s="486">
        <v>37207</v>
      </c>
      <c r="E25" s="496"/>
    </row>
    <row r="26" spans="1:5" s="477" customFormat="1" ht="15.75">
      <c r="A26" s="495" t="s">
        <v>508</v>
      </c>
      <c r="B26" s="479" t="s">
        <v>254</v>
      </c>
      <c r="C26" s="486">
        <v>0</v>
      </c>
      <c r="D26" s="487"/>
      <c r="E26" s="496"/>
    </row>
    <row r="27" spans="1:5" s="477" customFormat="1" ht="15.75">
      <c r="A27" s="494" t="s">
        <v>509</v>
      </c>
      <c r="B27" s="479" t="s">
        <v>255</v>
      </c>
      <c r="C27" s="483">
        <f>SUM(C28:C29)</f>
        <v>0</v>
      </c>
      <c r="D27" s="483">
        <f>SUM(D28:D29)</f>
        <v>0</v>
      </c>
      <c r="E27" s="493">
        <f>SUM(E28:E29)</f>
        <v>0</v>
      </c>
    </row>
    <row r="28" spans="1:5" s="477" customFormat="1" ht="15.75">
      <c r="A28" s="495" t="s">
        <v>510</v>
      </c>
      <c r="B28" s="479" t="s">
        <v>256</v>
      </c>
      <c r="C28" s="486"/>
      <c r="D28" s="486"/>
      <c r="E28" s="496"/>
    </row>
    <row r="29" spans="1:5" s="477" customFormat="1" ht="15.75">
      <c r="A29" s="495" t="s">
        <v>511</v>
      </c>
      <c r="B29" s="479" t="s">
        <v>257</v>
      </c>
      <c r="C29" s="486"/>
      <c r="D29" s="487"/>
      <c r="E29" s="496"/>
    </row>
    <row r="30" spans="1:5" s="477" customFormat="1" ht="15.75">
      <c r="A30" s="494" t="s">
        <v>512</v>
      </c>
      <c r="B30" s="479" t="s">
        <v>258</v>
      </c>
      <c r="C30" s="483">
        <f>SUM(C31:C32)</f>
        <v>14728</v>
      </c>
      <c r="D30" s="483">
        <f>SUM(D31:D32)</f>
        <v>439</v>
      </c>
      <c r="E30" s="493">
        <f>SUM(E31:E32)</f>
        <v>0</v>
      </c>
    </row>
    <row r="31" spans="1:5" s="477" customFormat="1" ht="15.75">
      <c r="A31" s="495" t="s">
        <v>513</v>
      </c>
      <c r="B31" s="479" t="s">
        <v>259</v>
      </c>
      <c r="C31" s="486">
        <v>14728</v>
      </c>
      <c r="D31" s="486">
        <v>439</v>
      </c>
      <c r="E31" s="496"/>
    </row>
    <row r="32" spans="1:5" s="477" customFormat="1" ht="15.75">
      <c r="A32" s="497" t="s">
        <v>514</v>
      </c>
      <c r="B32" s="479" t="s">
        <v>260</v>
      </c>
      <c r="C32" s="486"/>
      <c r="D32" s="487"/>
      <c r="E32" s="496"/>
    </row>
    <row r="33" spans="1:5" s="477" customFormat="1" ht="15.75">
      <c r="A33" s="494" t="s">
        <v>515</v>
      </c>
      <c r="B33" s="479" t="s">
        <v>261</v>
      </c>
      <c r="C33" s="483">
        <f>SUM(C34:C35)</f>
        <v>0</v>
      </c>
      <c r="D33" s="483">
        <f>SUM(D34:D35)</f>
        <v>0</v>
      </c>
      <c r="E33" s="493">
        <f>SUM(E34:E35)</f>
        <v>0</v>
      </c>
    </row>
    <row r="34" spans="1:5" s="477" customFormat="1" ht="15.75">
      <c r="A34" s="495" t="s">
        <v>516</v>
      </c>
      <c r="B34" s="479" t="s">
        <v>262</v>
      </c>
      <c r="C34" s="486"/>
      <c r="D34" s="486"/>
      <c r="E34" s="496"/>
    </row>
    <row r="35" spans="1:5" s="477" customFormat="1" ht="15.75">
      <c r="A35" s="497" t="s">
        <v>517</v>
      </c>
      <c r="B35" s="479" t="s">
        <v>518</v>
      </c>
      <c r="C35" s="486"/>
      <c r="D35" s="487"/>
      <c r="E35" s="496"/>
    </row>
    <row r="36" spans="1:5" s="477" customFormat="1" ht="15.75">
      <c r="A36" s="494" t="s">
        <v>519</v>
      </c>
      <c r="B36" s="479" t="s">
        <v>520</v>
      </c>
      <c r="C36" s="483">
        <f>SUM(C37:C38)</f>
        <v>0</v>
      </c>
      <c r="D36" s="483">
        <f>SUM(D37:D38)</f>
        <v>0</v>
      </c>
      <c r="E36" s="493">
        <f>SUM(E37:E38)</f>
        <v>0</v>
      </c>
    </row>
    <row r="37" spans="1:5" s="477" customFormat="1" ht="15.75">
      <c r="A37" s="495" t="s">
        <v>521</v>
      </c>
      <c r="B37" s="479" t="s">
        <v>522</v>
      </c>
      <c r="C37" s="486"/>
      <c r="D37" s="486"/>
      <c r="E37" s="496"/>
    </row>
    <row r="38" spans="1:5" s="477" customFormat="1" ht="15.75">
      <c r="A38" s="497" t="s">
        <v>523</v>
      </c>
      <c r="B38" s="479" t="s">
        <v>524</v>
      </c>
      <c r="C38" s="486"/>
      <c r="D38" s="487"/>
      <c r="E38" s="496"/>
    </row>
    <row r="39" spans="1:5" s="477" customFormat="1" ht="15.75">
      <c r="A39" s="494" t="s">
        <v>525</v>
      </c>
      <c r="B39" s="479" t="s">
        <v>526</v>
      </c>
      <c r="C39" s="483">
        <f>SUM(C40:C41)</f>
        <v>0</v>
      </c>
      <c r="D39" s="483">
        <f>SUM(D40:D41)</f>
        <v>0</v>
      </c>
      <c r="E39" s="493">
        <f>SUM(E40:E41)</f>
        <v>0</v>
      </c>
    </row>
    <row r="40" spans="1:5" s="477" customFormat="1" ht="15.75">
      <c r="A40" s="495" t="s">
        <v>527</v>
      </c>
      <c r="B40" s="479" t="s">
        <v>528</v>
      </c>
      <c r="C40" s="486"/>
      <c r="D40" s="486"/>
      <c r="E40" s="496"/>
    </row>
    <row r="41" spans="1:5" s="477" customFormat="1" ht="15.75">
      <c r="A41" s="497" t="s">
        <v>529</v>
      </c>
      <c r="B41" s="479" t="s">
        <v>530</v>
      </c>
      <c r="C41" s="486"/>
      <c r="D41" s="487"/>
      <c r="E41" s="496"/>
    </row>
    <row r="42" spans="1:5" s="477" customFormat="1" ht="15.75">
      <c r="A42" s="494" t="s">
        <v>531</v>
      </c>
      <c r="B42" s="479" t="s">
        <v>532</v>
      </c>
      <c r="C42" s="487"/>
      <c r="D42" s="486"/>
      <c r="E42" s="484"/>
    </row>
    <row r="43" spans="1:5" s="477" customFormat="1" ht="22.5">
      <c r="A43" s="482" t="s">
        <v>533</v>
      </c>
      <c r="B43" s="479" t="s">
        <v>534</v>
      </c>
      <c r="C43" s="483">
        <f>C44+C47+C50+C53+C56+C59+C62+C65+C68+C71+C74+C77</f>
        <v>12521</v>
      </c>
      <c r="D43" s="483">
        <f>D44+D47+D50+D53+D56+D59+D62+D65+D68+D71+D74+D77</f>
        <v>8406</v>
      </c>
      <c r="E43" s="493">
        <f>E44+E47+E50+E53+E56+E59+E62+E65+E68+E71+E74+E77</f>
        <v>0</v>
      </c>
    </row>
    <row r="44" spans="1:5" s="477" customFormat="1" ht="15.75">
      <c r="A44" s="494" t="s">
        <v>535</v>
      </c>
      <c r="B44" s="479" t="s">
        <v>536</v>
      </c>
      <c r="C44" s="483">
        <f>SUM(C45:C46)</f>
        <v>0</v>
      </c>
      <c r="D44" s="483">
        <f>SUM(D45:D46)</f>
        <v>0</v>
      </c>
      <c r="E44" s="493">
        <f>SUM(E45:E46)</f>
        <v>0</v>
      </c>
    </row>
    <row r="45" spans="1:5" s="477" customFormat="1" ht="15.75">
      <c r="A45" s="495" t="s">
        <v>537</v>
      </c>
      <c r="B45" s="479" t="s">
        <v>538</v>
      </c>
      <c r="C45" s="486"/>
      <c r="D45" s="486"/>
      <c r="E45" s="496"/>
    </row>
    <row r="46" spans="1:5" s="477" customFormat="1" ht="15.75">
      <c r="A46" s="497" t="s">
        <v>539</v>
      </c>
      <c r="B46" s="479" t="s">
        <v>540</v>
      </c>
      <c r="C46" s="486"/>
      <c r="D46" s="487"/>
      <c r="E46" s="496"/>
    </row>
    <row r="47" spans="1:5" s="477" customFormat="1" ht="15.75">
      <c r="A47" s="494" t="s">
        <v>541</v>
      </c>
      <c r="B47" s="479" t="s">
        <v>542</v>
      </c>
      <c r="C47" s="483">
        <f>SUM(C48:C49)</f>
        <v>0</v>
      </c>
      <c r="D47" s="483">
        <f>SUM(D48:D49)</f>
        <v>0</v>
      </c>
      <c r="E47" s="493">
        <f>SUM(E48:E49)</f>
        <v>0</v>
      </c>
    </row>
    <row r="48" spans="1:5" s="477" customFormat="1" ht="15.75">
      <c r="A48" s="495" t="s">
        <v>543</v>
      </c>
      <c r="B48" s="479" t="s">
        <v>544</v>
      </c>
      <c r="C48" s="486">
        <v>0</v>
      </c>
      <c r="D48" s="486">
        <v>0</v>
      </c>
      <c r="E48" s="496"/>
    </row>
    <row r="49" spans="1:5" s="477" customFormat="1" ht="15.75">
      <c r="A49" s="497" t="s">
        <v>545</v>
      </c>
      <c r="B49" s="479" t="s">
        <v>546</v>
      </c>
      <c r="C49" s="486"/>
      <c r="D49" s="487"/>
      <c r="E49" s="496"/>
    </row>
    <row r="50" spans="1:5" s="477" customFormat="1" ht="15.75">
      <c r="A50" s="494" t="s">
        <v>547</v>
      </c>
      <c r="B50" s="479" t="s">
        <v>548</v>
      </c>
      <c r="C50" s="483">
        <f>SUM(C51:C52)</f>
        <v>0</v>
      </c>
      <c r="D50" s="483">
        <f>SUM(D51:D52)</f>
        <v>0</v>
      </c>
      <c r="E50" s="493">
        <f>SUM(E51:E52)</f>
        <v>0</v>
      </c>
    </row>
    <row r="51" spans="1:5" s="477" customFormat="1" ht="15.75">
      <c r="A51" s="495" t="s">
        <v>549</v>
      </c>
      <c r="B51" s="479" t="s">
        <v>550</v>
      </c>
      <c r="C51" s="486"/>
      <c r="D51" s="486"/>
      <c r="E51" s="496"/>
    </row>
    <row r="52" spans="1:5" s="477" customFormat="1" ht="15.75">
      <c r="A52" s="497" t="s">
        <v>551</v>
      </c>
      <c r="B52" s="479" t="s">
        <v>552</v>
      </c>
      <c r="C52" s="486"/>
      <c r="D52" s="487"/>
      <c r="E52" s="496"/>
    </row>
    <row r="53" spans="1:5" s="477" customFormat="1" ht="15.75">
      <c r="A53" s="494" t="s">
        <v>553</v>
      </c>
      <c r="B53" s="479" t="s">
        <v>554</v>
      </c>
      <c r="C53" s="483">
        <f>SUM(C54:C55)</f>
        <v>0</v>
      </c>
      <c r="D53" s="483">
        <f>SUM(D54:D55)</f>
        <v>0</v>
      </c>
      <c r="E53" s="493">
        <f>SUM(E54:E55)</f>
        <v>0</v>
      </c>
    </row>
    <row r="54" spans="1:5" s="477" customFormat="1" ht="15.75">
      <c r="A54" s="495" t="s">
        <v>555</v>
      </c>
      <c r="B54" s="479" t="s">
        <v>556</v>
      </c>
      <c r="C54" s="486"/>
      <c r="D54" s="486"/>
      <c r="E54" s="496"/>
    </row>
    <row r="55" spans="1:5" s="477" customFormat="1" ht="15.75">
      <c r="A55" s="497" t="s">
        <v>557</v>
      </c>
      <c r="B55" s="479" t="s">
        <v>558</v>
      </c>
      <c r="C55" s="486"/>
      <c r="D55" s="487"/>
      <c r="E55" s="496"/>
    </row>
    <row r="56" spans="1:5" s="477" customFormat="1" ht="15.75">
      <c r="A56" s="494" t="s">
        <v>559</v>
      </c>
      <c r="B56" s="479" t="s">
        <v>560</v>
      </c>
      <c r="C56" s="483">
        <f>SUM(C57:C58)</f>
        <v>0</v>
      </c>
      <c r="D56" s="483">
        <f>SUM(D57:D58)</f>
        <v>0</v>
      </c>
      <c r="E56" s="493">
        <f>SUM(E57:E58)</f>
        <v>0</v>
      </c>
    </row>
    <row r="57" spans="1:5" s="477" customFormat="1" ht="15.75">
      <c r="A57" s="495" t="s">
        <v>561</v>
      </c>
      <c r="B57" s="479" t="s">
        <v>562</v>
      </c>
      <c r="C57" s="486">
        <v>0</v>
      </c>
      <c r="D57" s="486">
        <v>0</v>
      </c>
      <c r="E57" s="496"/>
    </row>
    <row r="58" spans="1:5" s="477" customFormat="1" ht="15.75">
      <c r="A58" s="497" t="s">
        <v>563</v>
      </c>
      <c r="B58" s="479" t="s">
        <v>564</v>
      </c>
      <c r="C58" s="486"/>
      <c r="D58" s="487"/>
      <c r="E58" s="496"/>
    </row>
    <row r="59" spans="1:5" s="477" customFormat="1" ht="15.75">
      <c r="A59" s="494" t="s">
        <v>565</v>
      </c>
      <c r="B59" s="479" t="s">
        <v>566</v>
      </c>
      <c r="C59" s="483">
        <f>SUM(C60:C61)</f>
        <v>0</v>
      </c>
      <c r="D59" s="483">
        <f>SUM(D60:D61)</f>
        <v>0</v>
      </c>
      <c r="E59" s="493">
        <f>SUM(E60:E61)</f>
        <v>0</v>
      </c>
    </row>
    <row r="60" spans="1:5" s="477" customFormat="1" ht="15.75">
      <c r="A60" s="495" t="s">
        <v>567</v>
      </c>
      <c r="B60" s="479" t="s">
        <v>568</v>
      </c>
      <c r="C60" s="486">
        <v>0</v>
      </c>
      <c r="D60" s="486">
        <v>0</v>
      </c>
      <c r="E60" s="496"/>
    </row>
    <row r="61" spans="1:5" s="477" customFormat="1" ht="15.75">
      <c r="A61" s="497" t="s">
        <v>569</v>
      </c>
      <c r="B61" s="479" t="s">
        <v>570</v>
      </c>
      <c r="C61" s="486"/>
      <c r="D61" s="487"/>
      <c r="E61" s="496"/>
    </row>
    <row r="62" spans="1:5" s="477" customFormat="1" ht="15.75">
      <c r="A62" s="494" t="s">
        <v>571</v>
      </c>
      <c r="B62" s="479" t="s">
        <v>572</v>
      </c>
      <c r="C62" s="483">
        <f>SUM(C63:C64)</f>
        <v>0</v>
      </c>
      <c r="D62" s="483">
        <f>SUM(D63:D64)</f>
        <v>0</v>
      </c>
      <c r="E62" s="493">
        <f>SUM(E63:E64)</f>
        <v>0</v>
      </c>
    </row>
    <row r="63" spans="1:5" s="477" customFormat="1" ht="15.75">
      <c r="A63" s="495" t="s">
        <v>573</v>
      </c>
      <c r="B63" s="479" t="s">
        <v>574</v>
      </c>
      <c r="C63" s="486"/>
      <c r="D63" s="486"/>
      <c r="E63" s="496"/>
    </row>
    <row r="64" spans="1:5" s="477" customFormat="1" ht="15.75">
      <c r="A64" s="497" t="s">
        <v>575</v>
      </c>
      <c r="B64" s="479" t="s">
        <v>576</v>
      </c>
      <c r="C64" s="486"/>
      <c r="D64" s="487"/>
      <c r="E64" s="496"/>
    </row>
    <row r="65" spans="1:5" s="477" customFormat="1" ht="15.75">
      <c r="A65" s="494" t="s">
        <v>577</v>
      </c>
      <c r="B65" s="479" t="s">
        <v>578</v>
      </c>
      <c r="C65" s="483">
        <f>SUM(C66:C67)</f>
        <v>12521</v>
      </c>
      <c r="D65" s="483">
        <f>SUM(D66:D67)</f>
        <v>8406</v>
      </c>
      <c r="E65" s="493">
        <f>SUM(E66:E67)</f>
        <v>0</v>
      </c>
    </row>
    <row r="66" spans="1:5" s="477" customFormat="1" ht="15.75">
      <c r="A66" s="495" t="s">
        <v>579</v>
      </c>
      <c r="B66" s="479" t="s">
        <v>580</v>
      </c>
      <c r="C66" s="486">
        <v>12521</v>
      </c>
      <c r="D66" s="486">
        <v>8406</v>
      </c>
      <c r="E66" s="496"/>
    </row>
    <row r="67" spans="1:5" s="477" customFormat="1" ht="15.75">
      <c r="A67" s="497" t="s">
        <v>581</v>
      </c>
      <c r="B67" s="479" t="s">
        <v>582</v>
      </c>
      <c r="C67" s="486"/>
      <c r="D67" s="487"/>
      <c r="E67" s="496"/>
    </row>
    <row r="68" spans="1:5" s="477" customFormat="1" ht="15.75">
      <c r="A68" s="494" t="s">
        <v>583</v>
      </c>
      <c r="B68" s="479" t="s">
        <v>584</v>
      </c>
      <c r="C68" s="483">
        <f>SUM(C69:C70)</f>
        <v>0</v>
      </c>
      <c r="D68" s="483">
        <f>SUM(D69:D70)</f>
        <v>0</v>
      </c>
      <c r="E68" s="493">
        <f>SUM(E69:E70)</f>
        <v>0</v>
      </c>
    </row>
    <row r="69" spans="1:5" s="477" customFormat="1" ht="15.75">
      <c r="A69" s="495" t="s">
        <v>585</v>
      </c>
      <c r="B69" s="479" t="s">
        <v>586</v>
      </c>
      <c r="C69" s="486"/>
      <c r="D69" s="486"/>
      <c r="E69" s="496"/>
    </row>
    <row r="70" spans="1:5" s="477" customFormat="1" ht="15.75">
      <c r="A70" s="497" t="s">
        <v>587</v>
      </c>
      <c r="B70" s="479" t="s">
        <v>588</v>
      </c>
      <c r="C70" s="486"/>
      <c r="D70" s="487"/>
      <c r="E70" s="496"/>
    </row>
    <row r="71" spans="1:5" s="477" customFormat="1" ht="15.75">
      <c r="A71" s="494" t="s">
        <v>589</v>
      </c>
      <c r="B71" s="479" t="s">
        <v>590</v>
      </c>
      <c r="C71" s="483">
        <f>SUM(C72:C73)</f>
        <v>0</v>
      </c>
      <c r="D71" s="483">
        <f>SUM(D72:D73)</f>
        <v>0</v>
      </c>
      <c r="E71" s="493">
        <f>SUM(E72:E73)</f>
        <v>0</v>
      </c>
    </row>
    <row r="72" spans="1:5" s="477" customFormat="1" ht="15.75">
      <c r="A72" s="495" t="s">
        <v>591</v>
      </c>
      <c r="B72" s="479" t="s">
        <v>592</v>
      </c>
      <c r="C72" s="486"/>
      <c r="D72" s="486"/>
      <c r="E72" s="496"/>
    </row>
    <row r="73" spans="1:5" s="477" customFormat="1" ht="15.75">
      <c r="A73" s="497" t="s">
        <v>593</v>
      </c>
      <c r="B73" s="479" t="s">
        <v>594</v>
      </c>
      <c r="C73" s="486"/>
      <c r="D73" s="487"/>
      <c r="E73" s="496"/>
    </row>
    <row r="74" spans="1:5" s="477" customFormat="1" ht="15.75">
      <c r="A74" s="494" t="s">
        <v>595</v>
      </c>
      <c r="B74" s="479" t="s">
        <v>596</v>
      </c>
      <c r="C74" s="483">
        <f>SUM(C75:C76)</f>
        <v>0</v>
      </c>
      <c r="D74" s="483">
        <f>SUM(D75:D76)</f>
        <v>0</v>
      </c>
      <c r="E74" s="493">
        <f>SUM(E75:E76)</f>
        <v>0</v>
      </c>
    </row>
    <row r="75" spans="1:5" s="477" customFormat="1" ht="15.75">
      <c r="A75" s="495" t="s">
        <v>601</v>
      </c>
      <c r="B75" s="479" t="s">
        <v>602</v>
      </c>
      <c r="C75" s="486">
        <v>0</v>
      </c>
      <c r="D75" s="486">
        <v>0</v>
      </c>
      <c r="E75" s="496"/>
    </row>
    <row r="76" spans="1:5" s="477" customFormat="1" ht="15.75">
      <c r="A76" s="497" t="s">
        <v>603</v>
      </c>
      <c r="B76" s="479" t="s">
        <v>604</v>
      </c>
      <c r="C76" s="486">
        <v>0</v>
      </c>
      <c r="D76" s="487"/>
      <c r="E76" s="496"/>
    </row>
    <row r="77" spans="1:5" s="477" customFormat="1" ht="15.75">
      <c r="A77" s="494" t="s">
        <v>605</v>
      </c>
      <c r="B77" s="479" t="s">
        <v>606</v>
      </c>
      <c r="C77" s="487"/>
      <c r="D77" s="486">
        <v>0</v>
      </c>
      <c r="E77" s="484"/>
    </row>
    <row r="78" spans="1:5" s="477" customFormat="1" ht="15.75">
      <c r="A78" s="478" t="s">
        <v>607</v>
      </c>
      <c r="B78" s="479" t="s">
        <v>608</v>
      </c>
      <c r="C78" s="491">
        <f>C79+C82+C85+C88</f>
        <v>72765</v>
      </c>
      <c r="D78" s="491">
        <f>D79+D82+D85+D88</f>
        <v>52140</v>
      </c>
      <c r="E78" s="491">
        <f>E79+E82+E85+E88</f>
        <v>0</v>
      </c>
    </row>
    <row r="79" spans="1:5" s="477" customFormat="1" ht="15.75">
      <c r="A79" s="494" t="s">
        <v>609</v>
      </c>
      <c r="B79" s="479" t="s">
        <v>610</v>
      </c>
      <c r="C79" s="483">
        <f>SUM(C80:C81)</f>
        <v>8285</v>
      </c>
      <c r="D79" s="483">
        <f>SUM(D80:D81)</f>
        <v>11128</v>
      </c>
      <c r="E79" s="493">
        <f>SUM(E80:E81)</f>
        <v>0</v>
      </c>
    </row>
    <row r="80" spans="1:5" s="477" customFormat="1" ht="15.75">
      <c r="A80" s="495" t="s">
        <v>611</v>
      </c>
      <c r="B80" s="479" t="s">
        <v>612</v>
      </c>
      <c r="C80" s="486">
        <v>8285</v>
      </c>
      <c r="D80" s="486">
        <v>11128</v>
      </c>
      <c r="E80" s="496"/>
    </row>
    <row r="81" spans="1:5" s="477" customFormat="1" ht="15.75">
      <c r="A81" s="497" t="s">
        <v>613</v>
      </c>
      <c r="B81" s="479" t="s">
        <v>614</v>
      </c>
      <c r="C81" s="486"/>
      <c r="D81" s="487"/>
      <c r="E81" s="496"/>
    </row>
    <row r="82" spans="1:5" s="477" customFormat="1" ht="15.75">
      <c r="A82" s="494" t="s">
        <v>615</v>
      </c>
      <c r="B82" s="479" t="s">
        <v>616</v>
      </c>
      <c r="C82" s="483">
        <f>SUM(C83:C84)</f>
        <v>1310</v>
      </c>
      <c r="D82" s="483">
        <f>SUM(D83:D84)</f>
        <v>625</v>
      </c>
      <c r="E82" s="493">
        <f>SUM(E83:E84)</f>
        <v>0</v>
      </c>
    </row>
    <row r="83" spans="1:5" s="477" customFormat="1" ht="15.75">
      <c r="A83" s="495" t="s">
        <v>617</v>
      </c>
      <c r="B83" s="479" t="s">
        <v>618</v>
      </c>
      <c r="C83" s="486">
        <v>1310</v>
      </c>
      <c r="D83" s="486">
        <v>625</v>
      </c>
      <c r="E83" s="496"/>
    </row>
    <row r="84" spans="1:5" s="477" customFormat="1" ht="15.75">
      <c r="A84" s="497" t="s">
        <v>619</v>
      </c>
      <c r="B84" s="479" t="s">
        <v>620</v>
      </c>
      <c r="C84" s="486"/>
      <c r="D84" s="487"/>
      <c r="E84" s="496"/>
    </row>
    <row r="85" spans="1:5" s="477" customFormat="1" ht="15.75">
      <c r="A85" s="494" t="s">
        <v>621</v>
      </c>
      <c r="B85" s="479" t="s">
        <v>622</v>
      </c>
      <c r="C85" s="483">
        <f>SUM(C86:C87)</f>
        <v>63170</v>
      </c>
      <c r="D85" s="483">
        <f>SUM(D86:D87)</f>
        <v>40387</v>
      </c>
      <c r="E85" s="493">
        <f>SUM(E86:E87)</f>
        <v>0</v>
      </c>
    </row>
    <row r="86" spans="1:5" s="477" customFormat="1" ht="15.75">
      <c r="A86" s="495" t="s">
        <v>623</v>
      </c>
      <c r="B86" s="479" t="s">
        <v>624</v>
      </c>
      <c r="C86" s="486">
        <v>63170</v>
      </c>
      <c r="D86" s="486">
        <v>40387</v>
      </c>
      <c r="E86" s="496"/>
    </row>
    <row r="87" spans="1:5" s="477" customFormat="1" ht="15.75">
      <c r="A87" s="497" t="s">
        <v>625</v>
      </c>
      <c r="B87" s="479" t="s">
        <v>626</v>
      </c>
      <c r="C87" s="486">
        <v>0</v>
      </c>
      <c r="D87" s="487"/>
      <c r="E87" s="496"/>
    </row>
    <row r="88" spans="1:5" s="477" customFormat="1" ht="15.75">
      <c r="A88" s="494" t="s">
        <v>627</v>
      </c>
      <c r="B88" s="479" t="s">
        <v>628</v>
      </c>
      <c r="C88" s="487"/>
      <c r="D88" s="486">
        <v>0</v>
      </c>
      <c r="E88" s="484"/>
    </row>
    <row r="89" spans="1:5" s="477" customFormat="1" ht="15.75">
      <c r="A89" s="478" t="s">
        <v>629</v>
      </c>
      <c r="B89" s="479" t="s">
        <v>630</v>
      </c>
      <c r="C89" s="498"/>
      <c r="D89" s="499"/>
      <c r="E89" s="500"/>
    </row>
    <row r="90" spans="1:5" s="477" customFormat="1" ht="15.75">
      <c r="A90" s="478" t="s">
        <v>631</v>
      </c>
      <c r="B90" s="479" t="s">
        <v>632</v>
      </c>
      <c r="C90" s="498"/>
      <c r="D90" s="499">
        <v>0</v>
      </c>
      <c r="E90" s="500"/>
    </row>
    <row r="91" spans="1:5" s="477" customFormat="1" ht="15.75">
      <c r="A91" s="478" t="s">
        <v>633</v>
      </c>
      <c r="B91" s="479" t="s">
        <v>634</v>
      </c>
      <c r="C91" s="489">
        <f>C92+C103+C108+C109+C110</f>
        <v>1815</v>
      </c>
      <c r="D91" s="489">
        <f>D92+D103+D108+D109+D110</f>
        <v>219</v>
      </c>
      <c r="E91" s="490">
        <f>E92+E103+E108+E109+E110</f>
        <v>0</v>
      </c>
    </row>
    <row r="92" spans="1:5" s="477" customFormat="1" ht="15.75">
      <c r="A92" s="478" t="s">
        <v>635</v>
      </c>
      <c r="B92" s="479" t="s">
        <v>636</v>
      </c>
      <c r="C92" s="491">
        <f>C93+C98</f>
        <v>396</v>
      </c>
      <c r="D92" s="491">
        <v>21</v>
      </c>
      <c r="E92" s="492">
        <f>E93+E98</f>
        <v>0</v>
      </c>
    </row>
    <row r="93" spans="1:5" s="477" customFormat="1" ht="15.75">
      <c r="A93" s="482" t="s">
        <v>637</v>
      </c>
      <c r="B93" s="479" t="s">
        <v>638</v>
      </c>
      <c r="C93" s="483">
        <f>C94+C97</f>
        <v>0</v>
      </c>
      <c r="D93" s="483">
        <f>D94+D97</f>
        <v>0</v>
      </c>
      <c r="E93" s="484"/>
    </row>
    <row r="94" spans="1:5" s="477" customFormat="1" ht="22.5">
      <c r="A94" s="494" t="s">
        <v>639</v>
      </c>
      <c r="B94" s="479" t="s">
        <v>640</v>
      </c>
      <c r="C94" s="483">
        <f>SUM(C95:C96)</f>
        <v>0</v>
      </c>
      <c r="D94" s="483">
        <f>SUM(D95:D96)</f>
        <v>0</v>
      </c>
      <c r="E94" s="484"/>
    </row>
    <row r="95" spans="1:5" s="477" customFormat="1" ht="20.25" customHeight="1">
      <c r="A95" s="495" t="s">
        <v>641</v>
      </c>
      <c r="B95" s="479" t="s">
        <v>642</v>
      </c>
      <c r="C95" s="486"/>
      <c r="D95" s="486"/>
      <c r="E95" s="484"/>
    </row>
    <row r="96" spans="1:5" s="477" customFormat="1" ht="15.75">
      <c r="A96" s="497" t="s">
        <v>643</v>
      </c>
      <c r="B96" s="479" t="s">
        <v>644</v>
      </c>
      <c r="C96" s="486"/>
      <c r="D96" s="487"/>
      <c r="E96" s="484"/>
    </row>
    <row r="97" spans="1:5" s="477" customFormat="1" ht="15.75">
      <c r="A97" s="494" t="s">
        <v>645</v>
      </c>
      <c r="B97" s="479" t="s">
        <v>646</v>
      </c>
      <c r="C97" s="487"/>
      <c r="D97" s="486"/>
      <c r="E97" s="484"/>
    </row>
    <row r="98" spans="1:5" s="477" customFormat="1" ht="15.75">
      <c r="A98" s="482" t="s">
        <v>647</v>
      </c>
      <c r="B98" s="479" t="s">
        <v>648</v>
      </c>
      <c r="C98" s="483">
        <f>C99+C102</f>
        <v>396</v>
      </c>
      <c r="D98" s="483">
        <f>D99+D102</f>
        <v>21</v>
      </c>
      <c r="E98" s="484"/>
    </row>
    <row r="99" spans="1:5" s="477" customFormat="1" ht="15.75" customHeight="1">
      <c r="A99" s="494" t="s">
        <v>649</v>
      </c>
      <c r="B99" s="479" t="s">
        <v>650</v>
      </c>
      <c r="C99" s="483">
        <f>SUM(C100:C101)</f>
        <v>396</v>
      </c>
      <c r="D99" s="483">
        <f>SUM(D100:D101)</f>
        <v>21</v>
      </c>
      <c r="E99" s="484"/>
    </row>
    <row r="100" spans="1:5" s="477" customFormat="1" ht="15.75">
      <c r="A100" s="495" t="s">
        <v>651</v>
      </c>
      <c r="B100" s="479" t="s">
        <v>652</v>
      </c>
      <c r="C100" s="486">
        <v>396</v>
      </c>
      <c r="D100" s="486">
        <v>21</v>
      </c>
      <c r="E100" s="484"/>
    </row>
    <row r="101" spans="1:5" s="477" customFormat="1" ht="15.75">
      <c r="A101" s="497" t="s">
        <v>653</v>
      </c>
      <c r="B101" s="479" t="s">
        <v>654</v>
      </c>
      <c r="C101" s="486"/>
      <c r="D101" s="487"/>
      <c r="E101" s="484"/>
    </row>
    <row r="102" spans="1:5" s="477" customFormat="1" ht="15.75">
      <c r="A102" s="494" t="s">
        <v>655</v>
      </c>
      <c r="B102" s="479" t="s">
        <v>656</v>
      </c>
      <c r="C102" s="487"/>
      <c r="D102" s="486"/>
      <c r="E102" s="484"/>
    </row>
    <row r="103" spans="1:5" s="477" customFormat="1" ht="15.75">
      <c r="A103" s="478" t="s">
        <v>657</v>
      </c>
      <c r="B103" s="479" t="s">
        <v>658</v>
      </c>
      <c r="C103" s="491">
        <f>C104+C107</f>
        <v>1419</v>
      </c>
      <c r="D103" s="491">
        <f>D104+D107</f>
        <v>198</v>
      </c>
      <c r="E103" s="500"/>
    </row>
    <row r="104" spans="1:5" s="477" customFormat="1" ht="15.75">
      <c r="A104" s="501" t="s">
        <v>659</v>
      </c>
      <c r="B104" s="479" t="s">
        <v>660</v>
      </c>
      <c r="C104" s="483">
        <f>SUM(C105:C106)</f>
        <v>1419</v>
      </c>
      <c r="D104" s="483">
        <f>SUM(D105:D106)</f>
        <v>198</v>
      </c>
      <c r="E104" s="484"/>
    </row>
    <row r="105" spans="1:5" s="477" customFormat="1" ht="15.75">
      <c r="A105" s="495" t="s">
        <v>661</v>
      </c>
      <c r="B105" s="479" t="s">
        <v>662</v>
      </c>
      <c r="C105" s="486">
        <v>887</v>
      </c>
      <c r="D105" s="486">
        <v>198</v>
      </c>
      <c r="E105" s="484"/>
    </row>
    <row r="106" spans="1:5" s="477" customFormat="1" ht="15.75">
      <c r="A106" s="497" t="s">
        <v>663</v>
      </c>
      <c r="B106" s="479" t="s">
        <v>664</v>
      </c>
      <c r="C106" s="486">
        <v>532</v>
      </c>
      <c r="D106" s="487"/>
      <c r="E106" s="484"/>
    </row>
    <row r="107" spans="1:5" s="477" customFormat="1" ht="15.75">
      <c r="A107" s="501" t="s">
        <v>665</v>
      </c>
      <c r="B107" s="479" t="s">
        <v>666</v>
      </c>
      <c r="C107" s="487"/>
      <c r="D107" s="486"/>
      <c r="E107" s="484"/>
    </row>
    <row r="108" spans="1:5" s="477" customFormat="1" ht="15.75">
      <c r="A108" s="478" t="s">
        <v>667</v>
      </c>
      <c r="B108" s="479" t="s">
        <v>668</v>
      </c>
      <c r="C108" s="499"/>
      <c r="D108" s="499"/>
      <c r="E108" s="500"/>
    </row>
    <row r="109" spans="1:5" s="477" customFormat="1" ht="15.75">
      <c r="A109" s="478" t="s">
        <v>669</v>
      </c>
      <c r="B109" s="479" t="s">
        <v>670</v>
      </c>
      <c r="C109" s="498"/>
      <c r="D109" s="499"/>
      <c r="E109" s="500"/>
    </row>
    <row r="110" spans="1:5" s="477" customFormat="1" ht="15.75">
      <c r="A110" s="478" t="s">
        <v>671</v>
      </c>
      <c r="B110" s="479" t="s">
        <v>672</v>
      </c>
      <c r="C110" s="498"/>
      <c r="D110" s="499"/>
      <c r="E110" s="500"/>
    </row>
    <row r="111" spans="1:5" s="477" customFormat="1" ht="15.75">
      <c r="A111" s="478" t="s">
        <v>673</v>
      </c>
      <c r="B111" s="479" t="s">
        <v>674</v>
      </c>
      <c r="C111" s="489">
        <f>C112+C123+C127+C128+C129</f>
        <v>35016</v>
      </c>
      <c r="D111" s="489">
        <f>D112+D123+D127+D128+D129</f>
        <v>704</v>
      </c>
      <c r="E111" s="481"/>
    </row>
    <row r="112" spans="1:5" s="477" customFormat="1" ht="15.75">
      <c r="A112" s="478" t="s">
        <v>675</v>
      </c>
      <c r="B112" s="479" t="s">
        <v>676</v>
      </c>
      <c r="C112" s="491">
        <f>C113+C118</f>
        <v>0</v>
      </c>
      <c r="D112" s="491">
        <f>D113+D118</f>
        <v>0</v>
      </c>
      <c r="E112" s="484"/>
    </row>
    <row r="113" spans="1:5" s="477" customFormat="1" ht="15.75">
      <c r="A113" s="482" t="s">
        <v>677</v>
      </c>
      <c r="B113" s="479" t="s">
        <v>678</v>
      </c>
      <c r="C113" s="483">
        <f>C114+C117</f>
        <v>0</v>
      </c>
      <c r="D113" s="483">
        <f>D114+D117</f>
        <v>0</v>
      </c>
      <c r="E113" s="484"/>
    </row>
    <row r="114" spans="1:5" s="477" customFormat="1" ht="15.75">
      <c r="A114" s="494" t="s">
        <v>679</v>
      </c>
      <c r="B114" s="479" t="s">
        <v>680</v>
      </c>
      <c r="C114" s="483">
        <f>SUM(C115:C116)</f>
        <v>0</v>
      </c>
      <c r="D114" s="483">
        <f>SUM(D115:D116)</f>
        <v>0</v>
      </c>
      <c r="E114" s="484"/>
    </row>
    <row r="115" spans="1:5" s="477" customFormat="1" ht="15.75">
      <c r="A115" s="495" t="s">
        <v>681</v>
      </c>
      <c r="B115" s="479" t="s">
        <v>682</v>
      </c>
      <c r="C115" s="486"/>
      <c r="D115" s="486"/>
      <c r="E115" s="484"/>
    </row>
    <row r="116" spans="1:5" s="477" customFormat="1" ht="15.75">
      <c r="A116" s="497" t="s">
        <v>683</v>
      </c>
      <c r="B116" s="479" t="s">
        <v>684</v>
      </c>
      <c r="C116" s="486"/>
      <c r="D116" s="487"/>
      <c r="E116" s="484"/>
    </row>
    <row r="117" spans="1:5" s="477" customFormat="1" ht="15.75">
      <c r="A117" s="494" t="s">
        <v>685</v>
      </c>
      <c r="B117" s="479" t="s">
        <v>686</v>
      </c>
      <c r="C117" s="487"/>
      <c r="D117" s="486"/>
      <c r="E117" s="484"/>
    </row>
    <row r="118" spans="1:5" s="477" customFormat="1" ht="15.75">
      <c r="A118" s="482" t="s">
        <v>687</v>
      </c>
      <c r="B118" s="479" t="s">
        <v>688</v>
      </c>
      <c r="C118" s="483">
        <f>C119+C122</f>
        <v>0</v>
      </c>
      <c r="D118" s="483">
        <f>D119+D122</f>
        <v>0</v>
      </c>
      <c r="E118" s="484"/>
    </row>
    <row r="119" spans="1:5" s="477" customFormat="1" ht="15.75">
      <c r="A119" s="494" t="s">
        <v>689</v>
      </c>
      <c r="B119" s="479" t="s">
        <v>690</v>
      </c>
      <c r="C119" s="483">
        <f>SUM(C120:C121)</f>
        <v>0</v>
      </c>
      <c r="D119" s="483">
        <f>SUM(D120:D121)</f>
        <v>0</v>
      </c>
      <c r="E119" s="484"/>
    </row>
    <row r="120" spans="1:5" s="477" customFormat="1" ht="15.75">
      <c r="A120" s="495" t="s">
        <v>691</v>
      </c>
      <c r="B120" s="479" t="s">
        <v>692</v>
      </c>
      <c r="C120" s="486"/>
      <c r="D120" s="486"/>
      <c r="E120" s="484"/>
    </row>
    <row r="121" spans="1:5" s="477" customFormat="1" ht="15.75">
      <c r="A121" s="497" t="s">
        <v>693</v>
      </c>
      <c r="B121" s="479" t="s">
        <v>694</v>
      </c>
      <c r="C121" s="486"/>
      <c r="D121" s="487"/>
      <c r="E121" s="484"/>
    </row>
    <row r="122" spans="1:5" s="477" customFormat="1" ht="15.75">
      <c r="A122" s="494" t="s">
        <v>695</v>
      </c>
      <c r="B122" s="479" t="s">
        <v>696</v>
      </c>
      <c r="C122" s="487"/>
      <c r="D122" s="486"/>
      <c r="E122" s="484"/>
    </row>
    <row r="123" spans="1:5" s="477" customFormat="1" ht="15.75">
      <c r="A123" s="478" t="s">
        <v>697</v>
      </c>
      <c r="B123" s="479" t="s">
        <v>698</v>
      </c>
      <c r="C123" s="491">
        <f>C124+C127</f>
        <v>35016</v>
      </c>
      <c r="D123" s="491">
        <f>D124+D127</f>
        <v>704</v>
      </c>
      <c r="E123" s="500"/>
    </row>
    <row r="124" spans="1:5" s="477" customFormat="1" ht="15.75">
      <c r="A124" s="494" t="s">
        <v>699</v>
      </c>
      <c r="B124" s="479" t="s">
        <v>700</v>
      </c>
      <c r="C124" s="483">
        <f>SUM(C125:C126)</f>
        <v>35016</v>
      </c>
      <c r="D124" s="483">
        <f>SUM(D125:D126)</f>
        <v>704</v>
      </c>
      <c r="E124" s="484"/>
    </row>
    <row r="125" spans="1:5" s="477" customFormat="1" ht="15.75">
      <c r="A125" s="495" t="s">
        <v>701</v>
      </c>
      <c r="B125" s="479" t="s">
        <v>702</v>
      </c>
      <c r="C125" s="486">
        <v>2016</v>
      </c>
      <c r="D125" s="486">
        <v>704</v>
      </c>
      <c r="E125" s="484"/>
    </row>
    <row r="126" spans="1:5" s="477" customFormat="1" ht="15.75">
      <c r="A126" s="497" t="s">
        <v>703</v>
      </c>
      <c r="B126" s="479" t="s">
        <v>704</v>
      </c>
      <c r="C126" s="486">
        <v>33000</v>
      </c>
      <c r="D126" s="487"/>
      <c r="E126" s="484"/>
    </row>
    <row r="127" spans="1:5" s="477" customFormat="1" ht="15.75">
      <c r="A127" s="494" t="s">
        <v>705</v>
      </c>
      <c r="B127" s="479" t="s">
        <v>706</v>
      </c>
      <c r="C127" s="487"/>
      <c r="D127" s="486"/>
      <c r="E127" s="484"/>
    </row>
    <row r="128" spans="1:5" s="477" customFormat="1" ht="15.75">
      <c r="A128" s="478" t="s">
        <v>707</v>
      </c>
      <c r="B128" s="479" t="s">
        <v>708</v>
      </c>
      <c r="C128" s="498"/>
      <c r="D128" s="499"/>
      <c r="E128" s="500"/>
    </row>
    <row r="129" spans="1:5" s="477" customFormat="1" ht="15.75">
      <c r="A129" s="478" t="s">
        <v>709</v>
      </c>
      <c r="B129" s="479" t="s">
        <v>710</v>
      </c>
      <c r="C129" s="498"/>
      <c r="D129" s="499"/>
      <c r="E129" s="500"/>
    </row>
    <row r="130" spans="1:5" s="477" customFormat="1" ht="15.75">
      <c r="A130" s="478" t="s">
        <v>711</v>
      </c>
      <c r="B130" s="479" t="s">
        <v>712</v>
      </c>
      <c r="C130" s="491">
        <f>C131+C136+C137</f>
        <v>0</v>
      </c>
      <c r="D130" s="491">
        <f>D131+D136+D137</f>
        <v>0</v>
      </c>
      <c r="E130" s="500"/>
    </row>
    <row r="131" spans="1:5" s="477" customFormat="1" ht="15.75">
      <c r="A131" s="478" t="s">
        <v>713</v>
      </c>
      <c r="B131" s="479" t="s">
        <v>714</v>
      </c>
      <c r="C131" s="491">
        <f>C132+C135</f>
        <v>0</v>
      </c>
      <c r="D131" s="491">
        <f>D132+D135</f>
        <v>0</v>
      </c>
      <c r="E131" s="500"/>
    </row>
    <row r="132" spans="1:5" s="477" customFormat="1" ht="15.75">
      <c r="A132" s="501" t="s">
        <v>715</v>
      </c>
      <c r="B132" s="479" t="s">
        <v>716</v>
      </c>
      <c r="C132" s="483">
        <f>SUM(C133:C134)</f>
        <v>0</v>
      </c>
      <c r="D132" s="483">
        <f>SUM(D133:D134)</f>
        <v>0</v>
      </c>
      <c r="E132" s="484"/>
    </row>
    <row r="133" spans="1:5" s="477" customFormat="1" ht="15.75">
      <c r="A133" s="495" t="s">
        <v>717</v>
      </c>
      <c r="B133" s="479" t="s">
        <v>718</v>
      </c>
      <c r="C133" s="486"/>
      <c r="D133" s="486"/>
      <c r="E133" s="484"/>
    </row>
    <row r="134" spans="1:5" s="477" customFormat="1" ht="15.75">
      <c r="A134" s="497" t="s">
        <v>719</v>
      </c>
      <c r="B134" s="479" t="s">
        <v>720</v>
      </c>
      <c r="C134" s="486"/>
      <c r="D134" s="487"/>
      <c r="E134" s="484"/>
    </row>
    <row r="135" spans="1:5" s="477" customFormat="1" ht="15.75">
      <c r="A135" s="501" t="s">
        <v>721</v>
      </c>
      <c r="B135" s="479" t="s">
        <v>722</v>
      </c>
      <c r="C135" s="487"/>
      <c r="D135" s="486"/>
      <c r="E135" s="484"/>
    </row>
    <row r="136" spans="1:5" s="477" customFormat="1" ht="15.75">
      <c r="A136" s="478" t="s">
        <v>723</v>
      </c>
      <c r="B136" s="479" t="s">
        <v>724</v>
      </c>
      <c r="C136" s="498"/>
      <c r="D136" s="499"/>
      <c r="E136" s="500"/>
    </row>
    <row r="137" spans="1:5" s="477" customFormat="1" ht="15.75">
      <c r="A137" s="478" t="s">
        <v>725</v>
      </c>
      <c r="B137" s="479" t="s">
        <v>726</v>
      </c>
      <c r="C137" s="498"/>
      <c r="D137" s="499"/>
      <c r="E137" s="500"/>
    </row>
    <row r="138" spans="1:5" s="477" customFormat="1" ht="15.75">
      <c r="A138" s="488" t="s">
        <v>727</v>
      </c>
      <c r="B138" s="479" t="s">
        <v>728</v>
      </c>
      <c r="C138" s="487"/>
      <c r="D138" s="502">
        <f>D139</f>
        <v>100</v>
      </c>
      <c r="E138" s="484"/>
    </row>
    <row r="139" spans="1:5" s="477" customFormat="1" ht="15.75">
      <c r="A139" s="478" t="s">
        <v>729</v>
      </c>
      <c r="B139" s="479" t="s">
        <v>730</v>
      </c>
      <c r="C139" s="498"/>
      <c r="D139" s="499">
        <f>D140+D142+D143+D148</f>
        <v>100</v>
      </c>
      <c r="E139" s="500"/>
    </row>
    <row r="140" spans="1:5" s="477" customFormat="1" ht="15.75">
      <c r="A140" s="478" t="s">
        <v>731</v>
      </c>
      <c r="B140" s="479" t="s">
        <v>732</v>
      </c>
      <c r="C140" s="498"/>
      <c r="D140" s="499">
        <f>SUM(D141)</f>
        <v>0</v>
      </c>
      <c r="E140" s="500"/>
    </row>
    <row r="141" spans="1:5" s="477" customFormat="1" ht="15.75">
      <c r="A141" s="494" t="s">
        <v>733</v>
      </c>
      <c r="B141" s="479" t="s">
        <v>734</v>
      </c>
      <c r="C141" s="487"/>
      <c r="D141" s="486">
        <v>0</v>
      </c>
      <c r="E141" s="484"/>
    </row>
    <row r="142" spans="1:5" s="477" customFormat="1" ht="15.75">
      <c r="A142" s="478" t="s">
        <v>735</v>
      </c>
      <c r="B142" s="479" t="s">
        <v>736</v>
      </c>
      <c r="C142" s="498"/>
      <c r="D142" s="499">
        <v>100</v>
      </c>
      <c r="E142" s="500"/>
    </row>
    <row r="143" spans="1:5" s="477" customFormat="1" ht="15.75">
      <c r="A143" s="478" t="s">
        <v>737</v>
      </c>
      <c r="B143" s="479" t="s">
        <v>738</v>
      </c>
      <c r="C143" s="498"/>
      <c r="D143" s="499">
        <f>SUM(D144:D147)</f>
        <v>0</v>
      </c>
      <c r="E143" s="500"/>
    </row>
    <row r="144" spans="1:5" s="477" customFormat="1" ht="15.75">
      <c r="A144" s="494" t="s">
        <v>739</v>
      </c>
      <c r="B144" s="479" t="s">
        <v>740</v>
      </c>
      <c r="C144" s="487"/>
      <c r="D144" s="486"/>
      <c r="E144" s="484"/>
    </row>
    <row r="145" spans="1:5" s="477" customFormat="1" ht="15.75">
      <c r="A145" s="494" t="s">
        <v>741</v>
      </c>
      <c r="B145" s="479" t="s">
        <v>742</v>
      </c>
      <c r="C145" s="487"/>
      <c r="D145" s="486"/>
      <c r="E145" s="484"/>
    </row>
    <row r="146" spans="1:5" s="477" customFormat="1" ht="15.75">
      <c r="A146" s="494" t="s">
        <v>743</v>
      </c>
      <c r="B146" s="479" t="s">
        <v>744</v>
      </c>
      <c r="C146" s="487"/>
      <c r="D146" s="486"/>
      <c r="E146" s="484"/>
    </row>
    <row r="147" spans="1:5" s="477" customFormat="1" ht="15.75">
      <c r="A147" s="494" t="s">
        <v>745</v>
      </c>
      <c r="B147" s="479" t="s">
        <v>746</v>
      </c>
      <c r="C147" s="487"/>
      <c r="D147" s="486"/>
      <c r="E147" s="484"/>
    </row>
    <row r="148" spans="1:5" s="477" customFormat="1" ht="15.75">
      <c r="A148" s="478" t="s">
        <v>747</v>
      </c>
      <c r="B148" s="479" t="s">
        <v>748</v>
      </c>
      <c r="C148" s="498"/>
      <c r="D148" s="499"/>
      <c r="E148" s="500"/>
    </row>
    <row r="149" spans="1:5" s="477" customFormat="1" ht="16.5" customHeight="1">
      <c r="A149" s="488" t="s">
        <v>749</v>
      </c>
      <c r="B149" s="479" t="s">
        <v>750</v>
      </c>
      <c r="C149" s="489">
        <f>C150+C169</f>
        <v>1364</v>
      </c>
      <c r="D149" s="489">
        <f>D150+D169</f>
        <v>743</v>
      </c>
      <c r="E149" s="490">
        <f>E150+E169</f>
        <v>0</v>
      </c>
    </row>
    <row r="150" spans="1:5" s="477" customFormat="1" ht="26.25" customHeight="1">
      <c r="A150" s="478" t="s">
        <v>751</v>
      </c>
      <c r="B150" s="479" t="s">
        <v>752</v>
      </c>
      <c r="C150" s="491">
        <f>C151+C158+C165</f>
        <v>0</v>
      </c>
      <c r="D150" s="491">
        <f>D151+D158+D165</f>
        <v>0</v>
      </c>
      <c r="E150" s="492">
        <f>E151+E158+E165</f>
        <v>0</v>
      </c>
    </row>
    <row r="151" spans="1:5" s="477" customFormat="1" ht="15.75">
      <c r="A151" s="503" t="s">
        <v>753</v>
      </c>
      <c r="B151" s="479" t="s">
        <v>754</v>
      </c>
      <c r="C151" s="483">
        <f>C152+C155</f>
        <v>0</v>
      </c>
      <c r="D151" s="483">
        <f>D152+D155</f>
        <v>0</v>
      </c>
      <c r="E151" s="493">
        <f>E152+E155</f>
        <v>0</v>
      </c>
    </row>
    <row r="152" spans="1:5" s="477" customFormat="1" ht="15.75" customHeight="1">
      <c r="A152" s="494" t="s">
        <v>755</v>
      </c>
      <c r="B152" s="479" t="s">
        <v>756</v>
      </c>
      <c r="C152" s="483">
        <f>C153+C154</f>
        <v>0</v>
      </c>
      <c r="D152" s="483">
        <f>D153+D154</f>
        <v>0</v>
      </c>
      <c r="E152" s="493">
        <f>E153+E154</f>
        <v>0</v>
      </c>
    </row>
    <row r="153" spans="1:5" s="477" customFormat="1" ht="15.75">
      <c r="A153" s="495" t="s">
        <v>757</v>
      </c>
      <c r="B153" s="479" t="s">
        <v>758</v>
      </c>
      <c r="C153" s="486"/>
      <c r="D153" s="486"/>
      <c r="E153" s="496"/>
    </row>
    <row r="154" spans="1:5" s="477" customFormat="1" ht="15.75">
      <c r="A154" s="497" t="s">
        <v>759</v>
      </c>
      <c r="B154" s="479" t="s">
        <v>760</v>
      </c>
      <c r="C154" s="486"/>
      <c r="D154" s="487"/>
      <c r="E154" s="496"/>
    </row>
    <row r="155" spans="1:5" s="477" customFormat="1" ht="15.75" customHeight="1">
      <c r="A155" s="494" t="s">
        <v>761</v>
      </c>
      <c r="B155" s="479" t="s">
        <v>762</v>
      </c>
      <c r="C155" s="483">
        <f>C156+C157</f>
        <v>0</v>
      </c>
      <c r="D155" s="483">
        <f>D156+D157</f>
        <v>0</v>
      </c>
      <c r="E155" s="493">
        <f>E156+E157</f>
        <v>0</v>
      </c>
    </row>
    <row r="156" spans="1:5" s="477" customFormat="1" ht="22.5">
      <c r="A156" s="495" t="s">
        <v>763</v>
      </c>
      <c r="B156" s="479" t="s">
        <v>764</v>
      </c>
      <c r="C156" s="486"/>
      <c r="D156" s="486"/>
      <c r="E156" s="496"/>
    </row>
    <row r="157" spans="1:5" s="477" customFormat="1" ht="15.75">
      <c r="A157" s="497" t="s">
        <v>759</v>
      </c>
      <c r="B157" s="479" t="s">
        <v>765</v>
      </c>
      <c r="C157" s="486">
        <v>0</v>
      </c>
      <c r="D157" s="504"/>
      <c r="E157" s="496"/>
    </row>
    <row r="158" spans="1:5" s="477" customFormat="1" ht="15.75" customHeight="1">
      <c r="A158" s="503" t="s">
        <v>766</v>
      </c>
      <c r="B158" s="479" t="s">
        <v>767</v>
      </c>
      <c r="C158" s="483">
        <f>C159+C162</f>
        <v>0</v>
      </c>
      <c r="D158" s="483">
        <f>D159+D162</f>
        <v>0</v>
      </c>
      <c r="E158" s="484"/>
    </row>
    <row r="159" spans="1:5" s="477" customFormat="1" ht="15.75" customHeight="1">
      <c r="A159" s="494" t="s">
        <v>768</v>
      </c>
      <c r="B159" s="479" t="s">
        <v>769</v>
      </c>
      <c r="C159" s="483">
        <f>C160+C161</f>
        <v>0</v>
      </c>
      <c r="D159" s="483">
        <f>D160+D161</f>
        <v>0</v>
      </c>
      <c r="E159" s="484"/>
    </row>
    <row r="160" spans="1:5" s="477" customFormat="1" ht="15.75" customHeight="1">
      <c r="A160" s="495" t="s">
        <v>770</v>
      </c>
      <c r="B160" s="479" t="s">
        <v>771</v>
      </c>
      <c r="C160" s="486"/>
      <c r="D160" s="486"/>
      <c r="E160" s="484"/>
    </row>
    <row r="161" spans="1:5" s="477" customFormat="1" ht="15.75" customHeight="1">
      <c r="A161" s="497" t="s">
        <v>772</v>
      </c>
      <c r="B161" s="479" t="s">
        <v>773</v>
      </c>
      <c r="C161" s="486"/>
      <c r="D161" s="487"/>
      <c r="E161" s="484"/>
    </row>
    <row r="162" spans="1:5" s="477" customFormat="1" ht="15.75" customHeight="1">
      <c r="A162" s="494" t="s">
        <v>774</v>
      </c>
      <c r="B162" s="479" t="s">
        <v>775</v>
      </c>
      <c r="C162" s="483">
        <f>C163+C164</f>
        <v>0</v>
      </c>
      <c r="D162" s="483">
        <f>D163+D164</f>
        <v>0</v>
      </c>
      <c r="E162" s="484"/>
    </row>
    <row r="163" spans="1:5" s="477" customFormat="1" ht="16.5" customHeight="1">
      <c r="A163" s="495" t="s">
        <v>776</v>
      </c>
      <c r="B163" s="479" t="s">
        <v>777</v>
      </c>
      <c r="C163" s="486"/>
      <c r="D163" s="486"/>
      <c r="E163" s="484"/>
    </row>
    <row r="164" spans="1:5" s="477" customFormat="1" ht="15.75">
      <c r="A164" s="497" t="s">
        <v>778</v>
      </c>
      <c r="B164" s="479" t="s">
        <v>779</v>
      </c>
      <c r="C164" s="486"/>
      <c r="D164" s="504"/>
      <c r="E164" s="484"/>
    </row>
    <row r="165" spans="1:5" s="477" customFormat="1" ht="15.75">
      <c r="A165" s="503" t="s">
        <v>780</v>
      </c>
      <c r="B165" s="479" t="s">
        <v>781</v>
      </c>
      <c r="C165" s="483">
        <v>0</v>
      </c>
      <c r="D165" s="483">
        <v>0</v>
      </c>
      <c r="E165" s="484"/>
    </row>
    <row r="166" spans="1:5" s="477" customFormat="1" ht="22.5">
      <c r="A166" s="494" t="s">
        <v>782</v>
      </c>
      <c r="B166" s="479" t="s">
        <v>783</v>
      </c>
      <c r="C166" s="483">
        <f>C167+C168</f>
        <v>0</v>
      </c>
      <c r="D166" s="483">
        <f>D167+D168</f>
        <v>0</v>
      </c>
      <c r="E166" s="484"/>
    </row>
    <row r="167" spans="1:5" s="477" customFormat="1" ht="15.75">
      <c r="A167" s="495" t="s">
        <v>784</v>
      </c>
      <c r="B167" s="479" t="s">
        <v>785</v>
      </c>
      <c r="C167" s="486"/>
      <c r="D167" s="486"/>
      <c r="E167" s="484"/>
    </row>
    <row r="168" spans="1:5" s="477" customFormat="1" ht="15.75">
      <c r="A168" s="497" t="s">
        <v>786</v>
      </c>
      <c r="B168" s="479" t="s">
        <v>787</v>
      </c>
      <c r="C168" s="486"/>
      <c r="D168" s="487"/>
      <c r="E168" s="484"/>
    </row>
    <row r="169" spans="1:5" s="477" customFormat="1" ht="24.75" customHeight="1">
      <c r="A169" s="505" t="s">
        <v>788</v>
      </c>
      <c r="B169" s="479" t="s">
        <v>789</v>
      </c>
      <c r="C169" s="491">
        <f>C170+C173+C176+C179</f>
        <v>1364</v>
      </c>
      <c r="D169" s="491">
        <f>D170+D173+D176+D179</f>
        <v>743</v>
      </c>
      <c r="E169" s="492">
        <f>E170+E173+E176+E179</f>
        <v>0</v>
      </c>
    </row>
    <row r="170" spans="1:5" s="477" customFormat="1" ht="22.5">
      <c r="A170" s="503" t="s">
        <v>790</v>
      </c>
      <c r="B170" s="479" t="s">
        <v>791</v>
      </c>
      <c r="C170" s="483">
        <f>C171+C172</f>
        <v>1272</v>
      </c>
      <c r="D170" s="483">
        <f>D171+D172</f>
        <v>743</v>
      </c>
      <c r="E170" s="493">
        <f>E171+E172</f>
        <v>0</v>
      </c>
    </row>
    <row r="171" spans="1:5" s="477" customFormat="1" ht="15.75">
      <c r="A171" s="495" t="s">
        <v>792</v>
      </c>
      <c r="B171" s="479" t="s">
        <v>793</v>
      </c>
      <c r="C171" s="486">
        <v>1272</v>
      </c>
      <c r="D171" s="486">
        <v>743</v>
      </c>
      <c r="E171" s="496"/>
    </row>
    <row r="172" spans="1:5" s="477" customFormat="1" ht="15.75">
      <c r="A172" s="497" t="s">
        <v>794</v>
      </c>
      <c r="B172" s="479" t="s">
        <v>795</v>
      </c>
      <c r="C172" s="486"/>
      <c r="D172" s="487"/>
      <c r="E172" s="496"/>
    </row>
    <row r="173" spans="1:5" s="477" customFormat="1" ht="22.5">
      <c r="A173" s="503" t="s">
        <v>796</v>
      </c>
      <c r="B173" s="479" t="s">
        <v>797</v>
      </c>
      <c r="C173" s="483">
        <f>C174+C175</f>
        <v>92</v>
      </c>
      <c r="D173" s="483">
        <f>D174+D175</f>
        <v>0</v>
      </c>
      <c r="E173" s="484"/>
    </row>
    <row r="174" spans="1:5" s="477" customFormat="1" ht="15.75">
      <c r="A174" s="495" t="s">
        <v>798</v>
      </c>
      <c r="B174" s="479" t="s">
        <v>799</v>
      </c>
      <c r="C174" s="486">
        <v>9</v>
      </c>
      <c r="D174" s="486"/>
      <c r="E174" s="484"/>
    </row>
    <row r="175" spans="1:5" s="477" customFormat="1" ht="15.75">
      <c r="A175" s="497" t="s">
        <v>800</v>
      </c>
      <c r="B175" s="479" t="s">
        <v>801</v>
      </c>
      <c r="C175" s="486">
        <v>83</v>
      </c>
      <c r="D175" s="504"/>
      <c r="E175" s="484"/>
    </row>
    <row r="176" spans="1:5" s="477" customFormat="1" ht="15.75">
      <c r="A176" s="503" t="s">
        <v>802</v>
      </c>
      <c r="B176" s="479" t="s">
        <v>803</v>
      </c>
      <c r="C176" s="483">
        <f>C177+C178</f>
        <v>0</v>
      </c>
      <c r="D176" s="483">
        <f>D177+D178</f>
        <v>0</v>
      </c>
      <c r="E176" s="484"/>
    </row>
    <row r="177" spans="1:5" s="477" customFormat="1" ht="15.75">
      <c r="A177" s="495" t="s">
        <v>804</v>
      </c>
      <c r="B177" s="479" t="s">
        <v>805</v>
      </c>
      <c r="C177" s="486"/>
      <c r="D177" s="486"/>
      <c r="E177" s="484"/>
    </row>
    <row r="178" spans="1:5" s="477" customFormat="1" ht="15.75">
      <c r="A178" s="497" t="s">
        <v>806</v>
      </c>
      <c r="B178" s="479" t="s">
        <v>807</v>
      </c>
      <c r="C178" s="486"/>
      <c r="D178" s="487"/>
      <c r="E178" s="484"/>
    </row>
    <row r="179" spans="1:5" s="477" customFormat="1" ht="22.5">
      <c r="A179" s="503" t="s">
        <v>808</v>
      </c>
      <c r="B179" s="479" t="s">
        <v>809</v>
      </c>
      <c r="C179" s="483">
        <f>C180+C181</f>
        <v>0</v>
      </c>
      <c r="D179" s="483">
        <f>D180+D181</f>
        <v>0</v>
      </c>
      <c r="E179" s="484"/>
    </row>
    <row r="180" spans="1:5" s="477" customFormat="1" ht="15.75">
      <c r="A180" s="495" t="s">
        <v>810</v>
      </c>
      <c r="B180" s="479" t="s">
        <v>811</v>
      </c>
      <c r="C180" s="486"/>
      <c r="D180" s="486"/>
      <c r="E180" s="484"/>
    </row>
    <row r="181" spans="1:5" s="477" customFormat="1" ht="15.75">
      <c r="A181" s="497" t="s">
        <v>812</v>
      </c>
      <c r="B181" s="479" t="s">
        <v>813</v>
      </c>
      <c r="C181" s="486"/>
      <c r="D181" s="487"/>
      <c r="E181" s="484"/>
    </row>
    <row r="182" spans="1:5" s="477" customFormat="1" ht="15.75" customHeight="1">
      <c r="A182" s="488" t="s">
        <v>814</v>
      </c>
      <c r="B182" s="479" t="s">
        <v>815</v>
      </c>
      <c r="C182" s="489">
        <f>C6+C20+C138+C149</f>
        <v>188147</v>
      </c>
      <c r="D182" s="489">
        <f>D6+D20+D138+D149</f>
        <v>99958</v>
      </c>
      <c r="E182" s="490">
        <f>E6+E20+E138+E149</f>
        <v>0</v>
      </c>
    </row>
    <row r="183" spans="1:5" s="477" customFormat="1" ht="15.75">
      <c r="A183" s="488" t="s">
        <v>816</v>
      </c>
      <c r="B183" s="479" t="s">
        <v>817</v>
      </c>
      <c r="C183" s="487"/>
      <c r="D183" s="489">
        <f>D184+D192+D202</f>
        <v>0</v>
      </c>
      <c r="E183" s="490">
        <f>E184+E192+E202</f>
        <v>0</v>
      </c>
    </row>
    <row r="184" spans="1:5" s="477" customFormat="1" ht="15.75">
      <c r="A184" s="478" t="s">
        <v>818</v>
      </c>
      <c r="B184" s="479" t="s">
        <v>819</v>
      </c>
      <c r="C184" s="498"/>
      <c r="D184" s="491">
        <f>SUM(D185:D191)</f>
        <v>0</v>
      </c>
      <c r="E184" s="500"/>
    </row>
    <row r="185" spans="1:5" s="477" customFormat="1" ht="15.75">
      <c r="A185" s="494" t="s">
        <v>820</v>
      </c>
      <c r="B185" s="479" t="s">
        <v>821</v>
      </c>
      <c r="C185" s="487"/>
      <c r="D185" s="486"/>
      <c r="E185" s="484"/>
    </row>
    <row r="186" spans="1:5" s="477" customFormat="1" ht="15.75">
      <c r="A186" s="494" t="s">
        <v>0</v>
      </c>
      <c r="B186" s="479" t="s">
        <v>1</v>
      </c>
      <c r="C186" s="487"/>
      <c r="D186" s="486"/>
      <c r="E186" s="484"/>
    </row>
    <row r="187" spans="1:5" s="477" customFormat="1" ht="15.75">
      <c r="A187" s="494" t="s">
        <v>2</v>
      </c>
      <c r="B187" s="479" t="s">
        <v>3</v>
      </c>
      <c r="C187" s="487"/>
      <c r="D187" s="486"/>
      <c r="E187" s="484"/>
    </row>
    <row r="188" spans="1:5" s="477" customFormat="1" ht="15.75">
      <c r="A188" s="494" t="s">
        <v>4</v>
      </c>
      <c r="B188" s="479" t="s">
        <v>5</v>
      </c>
      <c r="C188" s="487"/>
      <c r="D188" s="486"/>
      <c r="E188" s="484"/>
    </row>
    <row r="189" spans="1:5" s="477" customFormat="1" ht="15.75">
      <c r="A189" s="494" t="s">
        <v>6</v>
      </c>
      <c r="B189" s="479" t="s">
        <v>7</v>
      </c>
      <c r="C189" s="487"/>
      <c r="D189" s="486"/>
      <c r="E189" s="484"/>
    </row>
    <row r="190" spans="1:5" s="477" customFormat="1" ht="15.75">
      <c r="A190" s="506" t="s">
        <v>8</v>
      </c>
      <c r="B190" s="479" t="s">
        <v>9</v>
      </c>
      <c r="C190" s="487"/>
      <c r="D190" s="486"/>
      <c r="E190" s="484"/>
    </row>
    <row r="191" spans="1:5" s="477" customFormat="1" ht="15.75">
      <c r="A191" s="494" t="s">
        <v>10</v>
      </c>
      <c r="B191" s="479" t="s">
        <v>11</v>
      </c>
      <c r="C191" s="487"/>
      <c r="D191" s="486"/>
      <c r="E191" s="484"/>
    </row>
    <row r="192" spans="1:5" s="477" customFormat="1" ht="15.75">
      <c r="A192" s="478" t="s">
        <v>12</v>
      </c>
      <c r="B192" s="479" t="s">
        <v>13</v>
      </c>
      <c r="C192" s="498"/>
      <c r="D192" s="491">
        <f>SUM(D193:D196)+D197</f>
        <v>0</v>
      </c>
      <c r="E192" s="492">
        <f>SUM(E193:E196)+E197</f>
        <v>0</v>
      </c>
    </row>
    <row r="193" spans="1:5" s="477" customFormat="1" ht="15.75">
      <c r="A193" s="494" t="s">
        <v>14</v>
      </c>
      <c r="B193" s="479" t="s">
        <v>15</v>
      </c>
      <c r="C193" s="487"/>
      <c r="D193" s="486"/>
      <c r="E193" s="484"/>
    </row>
    <row r="194" spans="1:5" s="477" customFormat="1" ht="15.75">
      <c r="A194" s="494" t="s">
        <v>16</v>
      </c>
      <c r="B194" s="479" t="s">
        <v>17</v>
      </c>
      <c r="C194" s="487"/>
      <c r="D194" s="486"/>
      <c r="E194" s="484"/>
    </row>
    <row r="195" spans="1:5" s="477" customFormat="1" ht="15.75">
      <c r="A195" s="494" t="s">
        <v>18</v>
      </c>
      <c r="B195" s="479" t="s">
        <v>19</v>
      </c>
      <c r="C195" s="487"/>
      <c r="D195" s="486"/>
      <c r="E195" s="484"/>
    </row>
    <row r="196" spans="1:5" s="477" customFormat="1" ht="15.75">
      <c r="A196" s="494" t="s">
        <v>20</v>
      </c>
      <c r="B196" s="479" t="s">
        <v>21</v>
      </c>
      <c r="C196" s="487"/>
      <c r="D196" s="486"/>
      <c r="E196" s="484"/>
    </row>
    <row r="197" spans="1:5" s="477" customFormat="1" ht="15.75">
      <c r="A197" s="494" t="s">
        <v>22</v>
      </c>
      <c r="B197" s="479" t="s">
        <v>23</v>
      </c>
      <c r="C197" s="487"/>
      <c r="D197" s="483">
        <f>SUM(D198:D201)</f>
        <v>0</v>
      </c>
      <c r="E197" s="493">
        <f>SUM(E198:E201)</f>
        <v>0</v>
      </c>
    </row>
    <row r="198" spans="1:5" s="477" customFormat="1" ht="15.75">
      <c r="A198" s="495" t="s">
        <v>24</v>
      </c>
      <c r="B198" s="479" t="s">
        <v>25</v>
      </c>
      <c r="C198" s="487"/>
      <c r="D198" s="486"/>
      <c r="E198" s="496"/>
    </row>
    <row r="199" spans="1:5" s="477" customFormat="1" ht="15.75">
      <c r="A199" s="495" t="s">
        <v>26</v>
      </c>
      <c r="B199" s="479" t="s">
        <v>27</v>
      </c>
      <c r="C199" s="487"/>
      <c r="D199" s="486"/>
      <c r="E199" s="484"/>
    </row>
    <row r="200" spans="1:5" s="477" customFormat="1" ht="15.75">
      <c r="A200" s="495" t="s">
        <v>28</v>
      </c>
      <c r="B200" s="479" t="s">
        <v>29</v>
      </c>
      <c r="C200" s="487"/>
      <c r="D200" s="486"/>
      <c r="E200" s="484"/>
    </row>
    <row r="201" spans="1:5" s="477" customFormat="1" ht="15.75">
      <c r="A201" s="495" t="s">
        <v>30</v>
      </c>
      <c r="B201" s="479" t="s">
        <v>31</v>
      </c>
      <c r="C201" s="487"/>
      <c r="D201" s="486"/>
      <c r="E201" s="484"/>
    </row>
    <row r="202" spans="1:5" s="477" customFormat="1" ht="15.75">
      <c r="A202" s="478" t="s">
        <v>32</v>
      </c>
      <c r="B202" s="479" t="s">
        <v>33</v>
      </c>
      <c r="C202" s="498"/>
      <c r="D202" s="491">
        <f>SUM(D203:D205)</f>
        <v>0</v>
      </c>
      <c r="E202" s="500"/>
    </row>
    <row r="203" spans="1:5" s="477" customFormat="1" ht="15.75">
      <c r="A203" s="494" t="s">
        <v>34</v>
      </c>
      <c r="B203" s="479" t="s">
        <v>35</v>
      </c>
      <c r="C203" s="487"/>
      <c r="D203" s="486"/>
      <c r="E203" s="484"/>
    </row>
    <row r="204" spans="1:5" s="477" customFormat="1" ht="15.75">
      <c r="A204" s="494" t="s">
        <v>36</v>
      </c>
      <c r="B204" s="479" t="s">
        <v>37</v>
      </c>
      <c r="C204" s="487"/>
      <c r="D204" s="486"/>
      <c r="E204" s="484"/>
    </row>
    <row r="205" spans="1:5" s="477" customFormat="1" ht="15.75">
      <c r="A205" s="494" t="s">
        <v>38</v>
      </c>
      <c r="B205" s="479" t="s">
        <v>39</v>
      </c>
      <c r="C205" s="487"/>
      <c r="D205" s="486"/>
      <c r="E205" s="484"/>
    </row>
    <row r="206" spans="1:5" s="477" customFormat="1" ht="15.75">
      <c r="A206" s="488" t="s">
        <v>40</v>
      </c>
      <c r="B206" s="479" t="s">
        <v>41</v>
      </c>
      <c r="C206" s="487"/>
      <c r="D206" s="489">
        <f>D207+D208+D213+D226+D227+D228</f>
        <v>121</v>
      </c>
      <c r="E206" s="484"/>
    </row>
    <row r="207" spans="1:5" s="477" customFormat="1" ht="15.75">
      <c r="A207" s="478" t="s">
        <v>42</v>
      </c>
      <c r="B207" s="479" t="s">
        <v>43</v>
      </c>
      <c r="C207" s="498"/>
      <c r="D207" s="499">
        <v>0</v>
      </c>
      <c r="E207" s="500"/>
    </row>
    <row r="208" spans="1:5" s="477" customFormat="1" ht="15.75">
      <c r="A208" s="478" t="s">
        <v>44</v>
      </c>
      <c r="B208" s="479" t="s">
        <v>45</v>
      </c>
      <c r="C208" s="498"/>
      <c r="D208" s="491">
        <f>SUM(D209:D212)</f>
        <v>121</v>
      </c>
      <c r="E208" s="500"/>
    </row>
    <row r="209" spans="1:5" s="477" customFormat="1" ht="15.75">
      <c r="A209" s="494" t="s">
        <v>46</v>
      </c>
      <c r="B209" s="479" t="s">
        <v>47</v>
      </c>
      <c r="C209" s="487"/>
      <c r="D209" s="486">
        <v>121</v>
      </c>
      <c r="E209" s="484"/>
    </row>
    <row r="210" spans="1:5" s="477" customFormat="1" ht="15.75">
      <c r="A210" s="494" t="s">
        <v>48</v>
      </c>
      <c r="B210" s="479" t="s">
        <v>49</v>
      </c>
      <c r="C210" s="487"/>
      <c r="D210" s="486">
        <v>0</v>
      </c>
      <c r="E210" s="484"/>
    </row>
    <row r="211" spans="1:5" s="477" customFormat="1" ht="15.75">
      <c r="A211" s="494" t="s">
        <v>50</v>
      </c>
      <c r="B211" s="479" t="s">
        <v>51</v>
      </c>
      <c r="C211" s="487" t="s">
        <v>52</v>
      </c>
      <c r="D211" s="486"/>
      <c r="E211" s="484"/>
    </row>
    <row r="212" spans="1:5" s="477" customFormat="1" ht="15.75">
      <c r="A212" s="494" t="s">
        <v>53</v>
      </c>
      <c r="B212" s="479" t="s">
        <v>54</v>
      </c>
      <c r="C212" s="487"/>
      <c r="D212" s="486"/>
      <c r="E212" s="484"/>
    </row>
    <row r="213" spans="1:5" s="477" customFormat="1" ht="15.75">
      <c r="A213" s="478" t="s">
        <v>65</v>
      </c>
      <c r="B213" s="479" t="s">
        <v>66</v>
      </c>
      <c r="C213" s="498"/>
      <c r="D213" s="491">
        <f>D214+D220</f>
        <v>0</v>
      </c>
      <c r="E213" s="500"/>
    </row>
    <row r="214" spans="1:5" s="477" customFormat="1" ht="15.75">
      <c r="A214" s="494" t="s">
        <v>67</v>
      </c>
      <c r="B214" s="479" t="s">
        <v>68</v>
      </c>
      <c r="C214" s="487"/>
      <c r="D214" s="483">
        <f>SUM(D215:D219)</f>
        <v>0</v>
      </c>
      <c r="E214" s="484"/>
    </row>
    <row r="215" spans="1:5" s="477" customFormat="1" ht="15.75">
      <c r="A215" s="495" t="s">
        <v>69</v>
      </c>
      <c r="B215" s="479" t="s">
        <v>70</v>
      </c>
      <c r="C215" s="487"/>
      <c r="D215" s="486">
        <v>0</v>
      </c>
      <c r="E215" s="484"/>
    </row>
    <row r="216" spans="1:5" s="477" customFormat="1" ht="15.75">
      <c r="A216" s="495" t="s">
        <v>71</v>
      </c>
      <c r="B216" s="479" t="s">
        <v>72</v>
      </c>
      <c r="C216" s="487"/>
      <c r="D216" s="486"/>
      <c r="E216" s="484"/>
    </row>
    <row r="217" spans="1:5" s="477" customFormat="1" ht="15.75">
      <c r="A217" s="495" t="s">
        <v>73</v>
      </c>
      <c r="B217" s="479" t="s">
        <v>74</v>
      </c>
      <c r="C217" s="487"/>
      <c r="D217" s="486"/>
      <c r="E217" s="484"/>
    </row>
    <row r="218" spans="1:5" s="477" customFormat="1" ht="15.75">
      <c r="A218" s="495" t="s">
        <v>75</v>
      </c>
      <c r="B218" s="479" t="s">
        <v>76</v>
      </c>
      <c r="C218" s="487"/>
      <c r="D218" s="486"/>
      <c r="E218" s="484"/>
    </row>
    <row r="219" spans="1:5" s="477" customFormat="1" ht="15.75">
      <c r="A219" s="495" t="s">
        <v>77</v>
      </c>
      <c r="B219" s="479" t="s">
        <v>78</v>
      </c>
      <c r="C219" s="487"/>
      <c r="D219" s="486"/>
      <c r="E219" s="484"/>
    </row>
    <row r="220" spans="1:5" s="477" customFormat="1" ht="15.75">
      <c r="A220" s="494" t="s">
        <v>79</v>
      </c>
      <c r="B220" s="479" t="s">
        <v>80</v>
      </c>
      <c r="C220" s="487"/>
      <c r="D220" s="483">
        <f>SUM(D221:D225)</f>
        <v>0</v>
      </c>
      <c r="E220" s="484"/>
    </row>
    <row r="221" spans="1:5" s="477" customFormat="1" ht="15.75">
      <c r="A221" s="495" t="s">
        <v>81</v>
      </c>
      <c r="B221" s="479" t="s">
        <v>82</v>
      </c>
      <c r="C221" s="487"/>
      <c r="D221" s="486"/>
      <c r="E221" s="484"/>
    </row>
    <row r="222" spans="1:5" s="477" customFormat="1" ht="15.75">
      <c r="A222" s="495" t="s">
        <v>83</v>
      </c>
      <c r="B222" s="479" t="s">
        <v>84</v>
      </c>
      <c r="C222" s="487"/>
      <c r="D222" s="486"/>
      <c r="E222" s="484"/>
    </row>
    <row r="223" spans="1:5" s="477" customFormat="1" ht="15.75">
      <c r="A223" s="495" t="s">
        <v>85</v>
      </c>
      <c r="B223" s="479" t="s">
        <v>86</v>
      </c>
      <c r="C223" s="487"/>
      <c r="D223" s="486">
        <v>0</v>
      </c>
      <c r="E223" s="484"/>
    </row>
    <row r="224" spans="1:5" s="477" customFormat="1" ht="15.75">
      <c r="A224" s="495" t="s">
        <v>87</v>
      </c>
      <c r="B224" s="479" t="s">
        <v>88</v>
      </c>
      <c r="C224" s="487"/>
      <c r="D224" s="486"/>
      <c r="E224" s="484"/>
    </row>
    <row r="225" spans="1:5" s="477" customFormat="1" ht="15.75">
      <c r="A225" s="495" t="s">
        <v>89</v>
      </c>
      <c r="B225" s="479" t="s">
        <v>90</v>
      </c>
      <c r="C225" s="487"/>
      <c r="D225" s="486"/>
      <c r="E225" s="484"/>
    </row>
    <row r="226" spans="1:5" s="477" customFormat="1" ht="15.75">
      <c r="A226" s="478" t="s">
        <v>91</v>
      </c>
      <c r="B226" s="479" t="s">
        <v>92</v>
      </c>
      <c r="C226" s="498"/>
      <c r="D226" s="499"/>
      <c r="E226" s="500"/>
    </row>
    <row r="227" spans="1:5" s="477" customFormat="1" ht="15.75">
      <c r="A227" s="478" t="s">
        <v>111</v>
      </c>
      <c r="B227" s="479" t="s">
        <v>112</v>
      </c>
      <c r="C227" s="498"/>
      <c r="D227" s="499"/>
      <c r="E227" s="500"/>
    </row>
    <row r="228" spans="1:5" s="477" customFormat="1" ht="15.75">
      <c r="A228" s="478" t="s">
        <v>113</v>
      </c>
      <c r="B228" s="479" t="s">
        <v>114</v>
      </c>
      <c r="C228" s="498"/>
      <c r="D228" s="491">
        <f>SUM(D229:D230)</f>
        <v>0</v>
      </c>
      <c r="E228" s="500"/>
    </row>
    <row r="229" spans="1:5" s="477" customFormat="1" ht="15.75">
      <c r="A229" s="494" t="s">
        <v>115</v>
      </c>
      <c r="B229" s="479" t="s">
        <v>116</v>
      </c>
      <c r="C229" s="487"/>
      <c r="D229" s="486"/>
      <c r="E229" s="484"/>
    </row>
    <row r="230" spans="1:5" s="477" customFormat="1" ht="15.75">
      <c r="A230" s="494" t="s">
        <v>117</v>
      </c>
      <c r="B230" s="479" t="s">
        <v>118</v>
      </c>
      <c r="C230" s="487"/>
      <c r="D230" s="486"/>
      <c r="E230" s="484"/>
    </row>
    <row r="231" spans="1:5" s="477" customFormat="1" ht="33" customHeight="1" hidden="1">
      <c r="A231" s="494" t="s">
        <v>119</v>
      </c>
      <c r="B231" s="479" t="s">
        <v>120</v>
      </c>
      <c r="C231" s="483"/>
      <c r="D231" s="483"/>
      <c r="E231" s="493"/>
    </row>
    <row r="232" spans="1:5" s="477" customFormat="1" ht="15.75" hidden="1">
      <c r="A232" s="494" t="s">
        <v>121</v>
      </c>
      <c r="B232" s="479" t="s">
        <v>122</v>
      </c>
      <c r="C232" s="483"/>
      <c r="D232" s="483"/>
      <c r="E232" s="493"/>
    </row>
    <row r="233" spans="1:5" s="477" customFormat="1" ht="15.75">
      <c r="A233" s="488" t="s">
        <v>124</v>
      </c>
      <c r="B233" s="479" t="s">
        <v>125</v>
      </c>
      <c r="C233" s="487"/>
      <c r="D233" s="489">
        <f>SUM(D234:D238)</f>
        <v>0</v>
      </c>
      <c r="E233" s="484"/>
    </row>
    <row r="234" spans="1:5" s="477" customFormat="1" ht="15.75">
      <c r="A234" s="478" t="s">
        <v>126</v>
      </c>
      <c r="B234" s="479" t="s">
        <v>127</v>
      </c>
      <c r="C234" s="498"/>
      <c r="D234" s="499"/>
      <c r="E234" s="500"/>
    </row>
    <row r="235" spans="1:5" s="477" customFormat="1" ht="15.75">
      <c r="A235" s="478" t="s">
        <v>128</v>
      </c>
      <c r="B235" s="479" t="s">
        <v>129</v>
      </c>
      <c r="C235" s="498"/>
      <c r="D235" s="499"/>
      <c r="E235" s="500"/>
    </row>
    <row r="236" spans="1:5" s="477" customFormat="1" ht="15.75">
      <c r="A236" s="478" t="s">
        <v>130</v>
      </c>
      <c r="B236" s="479" t="s">
        <v>131</v>
      </c>
      <c r="C236" s="498"/>
      <c r="D236" s="499"/>
      <c r="E236" s="500"/>
    </row>
    <row r="237" spans="1:5" s="477" customFormat="1" ht="15.75">
      <c r="A237" s="478" t="s">
        <v>132</v>
      </c>
      <c r="B237" s="479" t="s">
        <v>133</v>
      </c>
      <c r="C237" s="498"/>
      <c r="D237" s="499"/>
      <c r="E237" s="500"/>
    </row>
    <row r="238" spans="1:5" s="477" customFormat="1" ht="15.75">
      <c r="A238" s="478" t="s">
        <v>134</v>
      </c>
      <c r="B238" s="479" t="s">
        <v>135</v>
      </c>
      <c r="C238" s="498"/>
      <c r="D238" s="499"/>
      <c r="E238" s="500"/>
    </row>
    <row r="239" spans="1:5" s="477" customFormat="1" ht="15.75">
      <c r="A239" s="488" t="s">
        <v>136</v>
      </c>
      <c r="B239" s="479" t="s">
        <v>137</v>
      </c>
      <c r="C239" s="487"/>
      <c r="D239" s="489">
        <f>D240+D247</f>
        <v>4001</v>
      </c>
      <c r="E239" s="484"/>
    </row>
    <row r="240" spans="1:5" s="477" customFormat="1" ht="15.75">
      <c r="A240" s="478" t="s">
        <v>138</v>
      </c>
      <c r="B240" s="479" t="s">
        <v>139</v>
      </c>
      <c r="C240" s="498"/>
      <c r="D240" s="491">
        <f>D241+D244+D245+D246</f>
        <v>102</v>
      </c>
      <c r="E240" s="500"/>
    </row>
    <row r="241" spans="1:5" s="477" customFormat="1" ht="15.75">
      <c r="A241" s="482" t="s">
        <v>140</v>
      </c>
      <c r="B241" s="479" t="s">
        <v>141</v>
      </c>
      <c r="C241" s="487"/>
      <c r="D241" s="483">
        <f>SUM(D242:D243)</f>
        <v>102</v>
      </c>
      <c r="E241" s="484"/>
    </row>
    <row r="242" spans="1:5" s="477" customFormat="1" ht="15.75">
      <c r="A242" s="494" t="s">
        <v>142</v>
      </c>
      <c r="B242" s="479" t="s">
        <v>143</v>
      </c>
      <c r="C242" s="487"/>
      <c r="D242" s="486">
        <v>102</v>
      </c>
      <c r="E242" s="484"/>
    </row>
    <row r="243" spans="1:5" s="477" customFormat="1" ht="15.75">
      <c r="A243" s="494" t="s">
        <v>144</v>
      </c>
      <c r="B243" s="479" t="s">
        <v>145</v>
      </c>
      <c r="C243" s="487"/>
      <c r="D243" s="486"/>
      <c r="E243" s="484"/>
    </row>
    <row r="244" spans="1:5" s="477" customFormat="1" ht="15.75">
      <c r="A244" s="482" t="s">
        <v>146</v>
      </c>
      <c r="B244" s="479" t="s">
        <v>147</v>
      </c>
      <c r="C244" s="487"/>
      <c r="D244" s="486">
        <v>0</v>
      </c>
      <c r="E244" s="484"/>
    </row>
    <row r="245" spans="1:5" s="477" customFormat="1" ht="15.75">
      <c r="A245" s="482" t="s">
        <v>148</v>
      </c>
      <c r="B245" s="479" t="s">
        <v>149</v>
      </c>
      <c r="C245" s="487"/>
      <c r="D245" s="486"/>
      <c r="E245" s="484"/>
    </row>
    <row r="246" spans="1:5" s="477" customFormat="1" ht="15.75">
      <c r="A246" s="482" t="s">
        <v>150</v>
      </c>
      <c r="B246" s="479" t="s">
        <v>151</v>
      </c>
      <c r="C246" s="487"/>
      <c r="D246" s="486"/>
      <c r="E246" s="484"/>
    </row>
    <row r="247" spans="1:5" s="477" customFormat="1" ht="15.75">
      <c r="A247" s="478" t="s">
        <v>152</v>
      </c>
      <c r="B247" s="479" t="s">
        <v>153</v>
      </c>
      <c r="C247" s="498"/>
      <c r="D247" s="491">
        <f>SUM(D248:D255)</f>
        <v>3899</v>
      </c>
      <c r="E247" s="500"/>
    </row>
    <row r="248" spans="1:5" s="477" customFormat="1" ht="15.75">
      <c r="A248" s="482" t="s">
        <v>154</v>
      </c>
      <c r="B248" s="479" t="s">
        <v>155</v>
      </c>
      <c r="C248" s="487"/>
      <c r="D248" s="486">
        <v>3899</v>
      </c>
      <c r="E248" s="484"/>
    </row>
    <row r="249" spans="1:5" s="477" customFormat="1" ht="15.75">
      <c r="A249" s="482" t="s">
        <v>156</v>
      </c>
      <c r="B249" s="479" t="s">
        <v>157</v>
      </c>
      <c r="C249" s="487"/>
      <c r="D249" s="486"/>
      <c r="E249" s="484"/>
    </row>
    <row r="250" spans="1:5" s="477" customFormat="1" ht="15.75">
      <c r="A250" s="482" t="s">
        <v>158</v>
      </c>
      <c r="B250" s="479" t="s">
        <v>159</v>
      </c>
      <c r="C250" s="487"/>
      <c r="D250" s="486">
        <v>0</v>
      </c>
      <c r="E250" s="484"/>
    </row>
    <row r="251" spans="1:5" s="477" customFormat="1" ht="15.75">
      <c r="A251" s="482" t="s">
        <v>160</v>
      </c>
      <c r="B251" s="479" t="s">
        <v>161</v>
      </c>
      <c r="C251" s="487"/>
      <c r="D251" s="486"/>
      <c r="E251" s="484"/>
    </row>
    <row r="252" spans="1:5" s="477" customFormat="1" ht="15.75">
      <c r="A252" s="482" t="s">
        <v>162</v>
      </c>
      <c r="B252" s="479" t="s">
        <v>163</v>
      </c>
      <c r="C252" s="487"/>
      <c r="D252" s="486">
        <v>0</v>
      </c>
      <c r="E252" s="484"/>
    </row>
    <row r="253" spans="1:5" s="477" customFormat="1" ht="15.75">
      <c r="A253" s="482" t="s">
        <v>164</v>
      </c>
      <c r="B253" s="479" t="s">
        <v>165</v>
      </c>
      <c r="C253" s="487"/>
      <c r="D253" s="486"/>
      <c r="E253" s="484"/>
    </row>
    <row r="254" spans="1:5" s="477" customFormat="1" ht="15.75">
      <c r="A254" s="482" t="s">
        <v>166</v>
      </c>
      <c r="B254" s="479" t="s">
        <v>167</v>
      </c>
      <c r="C254" s="487"/>
      <c r="D254" s="486"/>
      <c r="E254" s="484"/>
    </row>
    <row r="255" spans="1:5" s="477" customFormat="1" ht="15.75">
      <c r="A255" s="482" t="s">
        <v>168</v>
      </c>
      <c r="B255" s="479" t="s">
        <v>169</v>
      </c>
      <c r="C255" s="487"/>
      <c r="D255" s="486"/>
      <c r="E255" s="484"/>
    </row>
    <row r="256" spans="1:5" s="477" customFormat="1" ht="15.75">
      <c r="A256" s="478" t="s">
        <v>170</v>
      </c>
      <c r="B256" s="479" t="s">
        <v>171</v>
      </c>
      <c r="C256" s="498"/>
      <c r="D256" s="507">
        <f>SUM(D257:D264)</f>
        <v>0</v>
      </c>
      <c r="E256" s="500"/>
    </row>
    <row r="257" spans="1:5" s="477" customFormat="1" ht="15.75">
      <c r="A257" s="482" t="s">
        <v>172</v>
      </c>
      <c r="B257" s="479" t="s">
        <v>173</v>
      </c>
      <c r="C257" s="487"/>
      <c r="D257" s="486"/>
      <c r="E257" s="484"/>
    </row>
    <row r="258" spans="1:5" s="477" customFormat="1" ht="15.75">
      <c r="A258" s="482" t="s">
        <v>174</v>
      </c>
      <c r="B258" s="479" t="s">
        <v>175</v>
      </c>
      <c r="C258" s="487"/>
      <c r="D258" s="486"/>
      <c r="E258" s="484"/>
    </row>
    <row r="259" spans="1:5" s="477" customFormat="1" ht="15.75">
      <c r="A259" s="482" t="s">
        <v>176</v>
      </c>
      <c r="B259" s="479" t="s">
        <v>177</v>
      </c>
      <c r="C259" s="487"/>
      <c r="D259" s="486"/>
      <c r="E259" s="484"/>
    </row>
    <row r="260" spans="1:5" s="477" customFormat="1" ht="15.75">
      <c r="A260" s="482" t="s">
        <v>178</v>
      </c>
      <c r="B260" s="479" t="s">
        <v>179</v>
      </c>
      <c r="C260" s="487"/>
      <c r="D260" s="486"/>
      <c r="E260" s="484"/>
    </row>
    <row r="261" spans="1:5" s="477" customFormat="1" ht="15.75">
      <c r="A261" s="482" t="s">
        <v>180</v>
      </c>
      <c r="B261" s="479" t="s">
        <v>181</v>
      </c>
      <c r="C261" s="487"/>
      <c r="D261" s="486"/>
      <c r="E261" s="484"/>
    </row>
    <row r="262" spans="1:5" s="477" customFormat="1" ht="15.75">
      <c r="A262" s="482" t="s">
        <v>182</v>
      </c>
      <c r="B262" s="479" t="s">
        <v>183</v>
      </c>
      <c r="C262" s="487"/>
      <c r="D262" s="486"/>
      <c r="E262" s="484"/>
    </row>
    <row r="263" spans="1:5" s="477" customFormat="1" ht="22.5">
      <c r="A263" s="482" t="s">
        <v>184</v>
      </c>
      <c r="B263" s="479" t="s">
        <v>185</v>
      </c>
      <c r="C263" s="487"/>
      <c r="D263" s="486"/>
      <c r="E263" s="484"/>
    </row>
    <row r="264" spans="1:5" s="477" customFormat="1" ht="15.75">
      <c r="A264" s="482" t="s">
        <v>186</v>
      </c>
      <c r="B264" s="479" t="s">
        <v>187</v>
      </c>
      <c r="C264" s="487"/>
      <c r="D264" s="486"/>
      <c r="E264" s="484"/>
    </row>
    <row r="265" spans="1:5" s="477" customFormat="1" ht="15.75">
      <c r="A265" s="478" t="s">
        <v>188</v>
      </c>
      <c r="B265" s="479" t="s">
        <v>189</v>
      </c>
      <c r="C265" s="498"/>
      <c r="D265" s="499">
        <v>324</v>
      </c>
      <c r="E265" s="500"/>
    </row>
    <row r="266" spans="1:5" s="477" customFormat="1" ht="15.75">
      <c r="A266" s="488" t="s">
        <v>190</v>
      </c>
      <c r="B266" s="479" t="s">
        <v>191</v>
      </c>
      <c r="C266" s="508"/>
      <c r="D266" s="489">
        <f>D183+D206+D233+D239+D265</f>
        <v>4446</v>
      </c>
      <c r="E266" s="481"/>
    </row>
    <row r="267" spans="1:5" s="477" customFormat="1" ht="16.5" thickBot="1">
      <c r="A267" s="509" t="s">
        <v>192</v>
      </c>
      <c r="B267" s="510" t="s">
        <v>193</v>
      </c>
      <c r="C267" s="511"/>
      <c r="D267" s="512">
        <f>D182+D266</f>
        <v>104404</v>
      </c>
      <c r="E267" s="513"/>
    </row>
    <row r="268" spans="1:5" ht="15.75">
      <c r="A268" s="514"/>
      <c r="B268" s="515"/>
      <c r="C268" s="516"/>
      <c r="D268" s="516"/>
      <c r="E268" s="517"/>
    </row>
    <row r="269" spans="1:5" ht="15.75">
      <c r="A269" s="518"/>
      <c r="B269" s="515"/>
      <c r="C269" s="516"/>
      <c r="D269" s="516"/>
      <c r="E269" s="517"/>
    </row>
    <row r="270" spans="1:5" ht="15.75">
      <c r="A270" s="515"/>
      <c r="B270" s="515"/>
      <c r="C270" s="516"/>
      <c r="D270" s="516"/>
      <c r="E270" s="517"/>
    </row>
    <row r="271" spans="1:5" ht="15.75">
      <c r="A271" s="802"/>
      <c r="B271" s="802"/>
      <c r="C271" s="802"/>
      <c r="D271" s="802"/>
      <c r="E271" s="802"/>
    </row>
    <row r="272" spans="1:5" ht="15.75">
      <c r="A272" s="802"/>
      <c r="B272" s="802"/>
      <c r="C272" s="802"/>
      <c r="D272" s="802"/>
      <c r="E272" s="802"/>
    </row>
  </sheetData>
  <sheetProtection/>
  <mergeCells count="9">
    <mergeCell ref="A271:E271"/>
    <mergeCell ref="A272:E272"/>
    <mergeCell ref="C1:E1"/>
    <mergeCell ref="A2:A4"/>
    <mergeCell ref="B2:B4"/>
    <mergeCell ref="C2:C3"/>
    <mergeCell ref="D2:D3"/>
    <mergeCell ref="E2:E3"/>
    <mergeCell ref="C4:E4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dőlt"Márokföld Község Önkormányzata&amp;C&amp;"Times New Roman,Félkövér"
VAGYONKIMUTATÁS
a könyvviteli mérlegben értékkel szereplő eszközökről
2012. &amp;R&amp;"Times New Roman,Félkövér dőlt"15/a.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9">
      <selection activeCell="A2" sqref="A2:C2"/>
    </sheetView>
  </sheetViews>
  <sheetFormatPr defaultColWidth="9.00390625" defaultRowHeight="12.75"/>
  <cols>
    <col min="1" max="1" width="71.125" style="354" customWidth="1"/>
    <col min="2" max="2" width="6.125" style="366" customWidth="1"/>
    <col min="3" max="3" width="18.00390625" style="353" customWidth="1"/>
    <col min="4" max="16384" width="9.375" style="353" customWidth="1"/>
  </cols>
  <sheetData>
    <row r="1" spans="1:3" ht="32.25" customHeight="1">
      <c r="A1" s="816" t="s">
        <v>358</v>
      </c>
      <c r="B1" s="816"/>
      <c r="C1" s="816"/>
    </row>
    <row r="2" spans="1:3" ht="15.75">
      <c r="A2" s="817" t="s">
        <v>1040</v>
      </c>
      <c r="B2" s="817"/>
      <c r="C2" s="817"/>
    </row>
    <row r="4" spans="2:3" ht="13.5" thickBot="1">
      <c r="B4" s="818" t="s">
        <v>475</v>
      </c>
      <c r="C4" s="818"/>
    </row>
    <row r="5" spans="1:3" s="355" customFormat="1" ht="31.5" customHeight="1">
      <c r="A5" s="822" t="s">
        <v>452</v>
      </c>
      <c r="B5" s="820" t="s">
        <v>440</v>
      </c>
      <c r="C5" s="824" t="s">
        <v>194</v>
      </c>
    </row>
    <row r="6" spans="1:3" s="355" customFormat="1" ht="12.75">
      <c r="A6" s="823"/>
      <c r="B6" s="821"/>
      <c r="C6" s="825"/>
    </row>
    <row r="7" spans="1:3" s="356" customFormat="1" ht="13.5" thickBot="1">
      <c r="A7" s="63" t="s">
        <v>442</v>
      </c>
      <c r="B7" s="64" t="s">
        <v>443</v>
      </c>
      <c r="C7" s="65" t="s">
        <v>444</v>
      </c>
    </row>
    <row r="8" spans="1:3" ht="15.75" customHeight="1">
      <c r="A8" s="66" t="s">
        <v>342</v>
      </c>
      <c r="B8" s="67" t="s">
        <v>480</v>
      </c>
      <c r="C8" s="68">
        <v>59655</v>
      </c>
    </row>
    <row r="9" spans="1:3" ht="15.75" customHeight="1">
      <c r="A9" s="69" t="s">
        <v>195</v>
      </c>
      <c r="B9" s="70" t="s">
        <v>482</v>
      </c>
      <c r="C9" s="71">
        <v>40390</v>
      </c>
    </row>
    <row r="10" spans="1:3" ht="15.75" customHeight="1">
      <c r="A10" s="69" t="s">
        <v>196</v>
      </c>
      <c r="B10" s="70" t="s">
        <v>484</v>
      </c>
      <c r="C10" s="71"/>
    </row>
    <row r="11" spans="1:3" ht="15.75" customHeight="1">
      <c r="A11" s="357" t="s">
        <v>197</v>
      </c>
      <c r="B11" s="70" t="s">
        <v>486</v>
      </c>
      <c r="C11" s="358">
        <f>SUM(C8:C10)</f>
        <v>100045</v>
      </c>
    </row>
    <row r="12" spans="1:3" ht="15.75" customHeight="1">
      <c r="A12" s="357" t="s">
        <v>198</v>
      </c>
      <c r="B12" s="70" t="s">
        <v>488</v>
      </c>
      <c r="C12" s="358">
        <f>SUM(C13:C14)</f>
        <v>4325</v>
      </c>
    </row>
    <row r="13" spans="1:3" ht="15.75" customHeight="1">
      <c r="A13" s="69" t="s">
        <v>199</v>
      </c>
      <c r="B13" s="70" t="s">
        <v>490</v>
      </c>
      <c r="C13" s="71">
        <v>4325</v>
      </c>
    </row>
    <row r="14" spans="1:3" ht="15.75" customHeight="1">
      <c r="A14" s="69" t="s">
        <v>200</v>
      </c>
      <c r="B14" s="70" t="s">
        <v>492</v>
      </c>
      <c r="C14" s="71"/>
    </row>
    <row r="15" spans="1:3" ht="15.75" customHeight="1">
      <c r="A15" s="357" t="s">
        <v>201</v>
      </c>
      <c r="B15" s="70" t="s">
        <v>494</v>
      </c>
      <c r="C15" s="358">
        <f>SUM(C16:C17)</f>
        <v>0</v>
      </c>
    </row>
    <row r="16" spans="1:3" s="359" customFormat="1" ht="15.75" customHeight="1">
      <c r="A16" s="69" t="s">
        <v>202</v>
      </c>
      <c r="B16" s="70" t="s">
        <v>496</v>
      </c>
      <c r="C16" s="71"/>
    </row>
    <row r="17" spans="1:3" ht="15.75" customHeight="1">
      <c r="A17" s="69" t="s">
        <v>203</v>
      </c>
      <c r="B17" s="70" t="s">
        <v>243</v>
      </c>
      <c r="C17" s="71"/>
    </row>
    <row r="18" spans="1:3" ht="15.75" customHeight="1">
      <c r="A18" s="360" t="s">
        <v>204</v>
      </c>
      <c r="B18" s="70" t="s">
        <v>244</v>
      </c>
      <c r="C18" s="358">
        <f>C12+C15</f>
        <v>4325</v>
      </c>
    </row>
    <row r="19" spans="1:3" ht="15.75" customHeight="1">
      <c r="A19" s="74" t="s">
        <v>205</v>
      </c>
      <c r="B19" s="70" t="s">
        <v>245</v>
      </c>
      <c r="C19" s="361">
        <f>SUM(C20:C23)</f>
        <v>0</v>
      </c>
    </row>
    <row r="20" spans="1:3" ht="15.75" customHeight="1">
      <c r="A20" s="69" t="s">
        <v>206</v>
      </c>
      <c r="B20" s="70" t="s">
        <v>246</v>
      </c>
      <c r="C20" s="71"/>
    </row>
    <row r="21" spans="1:3" ht="15.75" customHeight="1">
      <c r="A21" s="69" t="s">
        <v>207</v>
      </c>
      <c r="B21" s="70" t="s">
        <v>247</v>
      </c>
      <c r="C21" s="71"/>
    </row>
    <row r="22" spans="1:3" ht="15.75" customHeight="1">
      <c r="A22" s="69" t="s">
        <v>208</v>
      </c>
      <c r="B22" s="70" t="s">
        <v>248</v>
      </c>
      <c r="C22" s="71"/>
    </row>
    <row r="23" spans="1:3" ht="15.75" customHeight="1">
      <c r="A23" s="69" t="s">
        <v>209</v>
      </c>
      <c r="B23" s="70" t="s">
        <v>249</v>
      </c>
      <c r="C23" s="71"/>
    </row>
    <row r="24" spans="1:3" ht="15.75" customHeight="1">
      <c r="A24" s="74" t="s">
        <v>210</v>
      </c>
      <c r="B24" s="70" t="s">
        <v>250</v>
      </c>
      <c r="C24" s="361">
        <f>C25+C26+C27+C28</f>
        <v>34</v>
      </c>
    </row>
    <row r="25" spans="1:3" ht="15.75" customHeight="1">
      <c r="A25" s="69" t="s">
        <v>211</v>
      </c>
      <c r="B25" s="70" t="s">
        <v>251</v>
      </c>
      <c r="C25" s="71"/>
    </row>
    <row r="26" spans="1:3" ht="15.75" customHeight="1">
      <c r="A26" s="69" t="s">
        <v>212</v>
      </c>
      <c r="B26" s="70" t="s">
        <v>252</v>
      </c>
      <c r="C26" s="71"/>
    </row>
    <row r="27" spans="1:3" ht="15.75" customHeight="1">
      <c r="A27" s="69" t="s">
        <v>213</v>
      </c>
      <c r="B27" s="70" t="s">
        <v>253</v>
      </c>
      <c r="C27" s="71">
        <v>0</v>
      </c>
    </row>
    <row r="28" spans="1:3" ht="15.75" customHeight="1">
      <c r="A28" s="69" t="s">
        <v>214</v>
      </c>
      <c r="B28" s="70" t="s">
        <v>254</v>
      </c>
      <c r="C28" s="464">
        <f>SUM(C29:C32)</f>
        <v>34</v>
      </c>
    </row>
    <row r="29" spans="1:3" ht="15.75" customHeight="1">
      <c r="A29" s="72" t="s">
        <v>215</v>
      </c>
      <c r="B29" s="70" t="s">
        <v>255</v>
      </c>
      <c r="C29" s="71">
        <v>34</v>
      </c>
    </row>
    <row r="30" spans="1:3" ht="15.75" customHeight="1">
      <c r="A30" s="73" t="s">
        <v>216</v>
      </c>
      <c r="B30" s="70" t="s">
        <v>256</v>
      </c>
      <c r="C30" s="71"/>
    </row>
    <row r="31" spans="1:3" ht="15.75" customHeight="1">
      <c r="A31" s="73" t="s">
        <v>217</v>
      </c>
      <c r="B31" s="70" t="s">
        <v>257</v>
      </c>
      <c r="C31" s="71"/>
    </row>
    <row r="32" spans="1:3" ht="15.75" customHeight="1">
      <c r="A32" s="73" t="s">
        <v>218</v>
      </c>
      <c r="B32" s="70" t="s">
        <v>258</v>
      </c>
      <c r="C32" s="71"/>
    </row>
    <row r="33" spans="1:3" ht="15.75" customHeight="1">
      <c r="A33" s="74" t="s">
        <v>219</v>
      </c>
      <c r="B33" s="70" t="s">
        <v>259</v>
      </c>
      <c r="C33" s="75"/>
    </row>
    <row r="34" spans="1:3" ht="15.75" customHeight="1">
      <c r="A34" s="360" t="s">
        <v>220</v>
      </c>
      <c r="B34" s="70" t="s">
        <v>260</v>
      </c>
      <c r="C34" s="358">
        <f>C19+C24+C33</f>
        <v>34</v>
      </c>
    </row>
    <row r="35" spans="1:3" ht="15.75" customHeight="1" thickBot="1">
      <c r="A35" s="362" t="s">
        <v>123</v>
      </c>
      <c r="B35" s="363" t="s">
        <v>261</v>
      </c>
      <c r="C35" s="364">
        <f>C11+C18+C34</f>
        <v>104404</v>
      </c>
    </row>
    <row r="36" spans="1:5" ht="15.75">
      <c r="A36" s="350"/>
      <c r="B36" s="351"/>
      <c r="C36" s="352"/>
      <c r="D36" s="352"/>
      <c r="E36" s="352"/>
    </row>
    <row r="37" spans="1:5" ht="15.75">
      <c r="A37" s="350"/>
      <c r="B37" s="351"/>
      <c r="C37" s="352"/>
      <c r="D37" s="352"/>
      <c r="E37" s="352"/>
    </row>
    <row r="38" spans="1:5" ht="15.75">
      <c r="A38" s="351"/>
      <c r="B38" s="351"/>
      <c r="C38" s="352"/>
      <c r="D38" s="352"/>
      <c r="E38" s="352"/>
    </row>
    <row r="39" spans="1:5" ht="15.75">
      <c r="A39" s="819"/>
      <c r="B39" s="819"/>
      <c r="C39" s="819"/>
      <c r="D39" s="365"/>
      <c r="E39" s="365"/>
    </row>
    <row r="40" spans="1:5" ht="15.75">
      <c r="A40" s="819"/>
      <c r="B40" s="819"/>
      <c r="C40" s="819"/>
      <c r="D40" s="365"/>
      <c r="E40" s="365"/>
    </row>
  </sheetData>
  <sheetProtection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scaleWithDoc="0" alignWithMargins="0">
    <oddHeader xml:space="preserve">&amp;L&amp;"Times New Roman,Félkövér dőlt"Márokföld Község Önkormányzata&amp;R&amp;"Times New Roman CE,Félkövér dőlt"15/b. sz,  melléklet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2" sqref="C12"/>
    </sheetView>
  </sheetViews>
  <sheetFormatPr defaultColWidth="9.00390625" defaultRowHeight="12.75"/>
  <cols>
    <col min="1" max="1" width="7.625" style="162" customWidth="1"/>
    <col min="2" max="2" width="60.875" style="162" customWidth="1"/>
    <col min="3" max="3" width="25.625" style="162" customWidth="1"/>
    <col min="4" max="16384" width="9.375" style="162" customWidth="1"/>
  </cols>
  <sheetData>
    <row r="1" ht="15">
      <c r="C1" s="415" t="s">
        <v>843</v>
      </c>
    </row>
    <row r="2" spans="1:3" ht="14.25">
      <c r="A2" s="416"/>
      <c r="B2" s="416"/>
      <c r="C2" s="416"/>
    </row>
    <row r="3" spans="1:3" ht="33.75" customHeight="1">
      <c r="A3" s="826" t="s">
        <v>55</v>
      </c>
      <c r="B3" s="826"/>
      <c r="C3" s="826"/>
    </row>
    <row r="4" ht="13.5" thickBot="1">
      <c r="C4" s="417"/>
    </row>
    <row r="5" spans="1:3" s="418" customFormat="1" ht="43.5" customHeight="1" thickBot="1">
      <c r="A5" s="461" t="s">
        <v>232</v>
      </c>
      <c r="B5" s="462" t="s">
        <v>271</v>
      </c>
      <c r="C5" s="463" t="s">
        <v>56</v>
      </c>
    </row>
    <row r="6" spans="1:3" ht="28.5" customHeight="1">
      <c r="A6" s="458" t="s">
        <v>234</v>
      </c>
      <c r="B6" s="459" t="s">
        <v>1028</v>
      </c>
      <c r="C6" s="460">
        <f>C7+C8</f>
        <v>11905</v>
      </c>
    </row>
    <row r="7" spans="1:3" ht="18" customHeight="1">
      <c r="A7" s="419" t="s">
        <v>235</v>
      </c>
      <c r="B7" s="421" t="s">
        <v>59</v>
      </c>
      <c r="C7" s="422">
        <v>11853</v>
      </c>
    </row>
    <row r="8" spans="1:3" ht="18" customHeight="1">
      <c r="A8" s="419" t="s">
        <v>236</v>
      </c>
      <c r="B8" s="421" t="s">
        <v>60</v>
      </c>
      <c r="C8" s="422">
        <v>52</v>
      </c>
    </row>
    <row r="9" spans="1:3" ht="18" customHeight="1">
      <c r="A9" s="419" t="s">
        <v>237</v>
      </c>
      <c r="B9" s="423" t="s">
        <v>57</v>
      </c>
      <c r="C9" s="422">
        <v>24487</v>
      </c>
    </row>
    <row r="10" spans="1:3" ht="18" customHeight="1" thickBot="1">
      <c r="A10" s="424" t="s">
        <v>238</v>
      </c>
      <c r="B10" s="425" t="s">
        <v>58</v>
      </c>
      <c r="C10" s="426">
        <v>32391</v>
      </c>
    </row>
    <row r="11" spans="1:3" ht="25.5" customHeight="1">
      <c r="A11" s="427" t="s">
        <v>239</v>
      </c>
      <c r="B11" s="457" t="s">
        <v>1029</v>
      </c>
      <c r="C11" s="420">
        <f>C12+C13</f>
        <v>4001</v>
      </c>
    </row>
    <row r="12" spans="1:3" ht="18" customHeight="1">
      <c r="A12" s="419" t="s">
        <v>240</v>
      </c>
      <c r="B12" s="421" t="s">
        <v>59</v>
      </c>
      <c r="C12" s="422">
        <v>3899</v>
      </c>
    </row>
    <row r="13" spans="1:3" ht="18" customHeight="1" thickBot="1">
      <c r="A13" s="428" t="s">
        <v>241</v>
      </c>
      <c r="B13" s="429" t="s">
        <v>60</v>
      </c>
      <c r="C13" s="430">
        <v>102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view="pageLayout" workbookViewId="0" topLeftCell="A31">
      <selection activeCell="E38" sqref="E37:E40"/>
    </sheetView>
  </sheetViews>
  <sheetFormatPr defaultColWidth="9.00390625" defaultRowHeight="12.75"/>
  <cols>
    <col min="1" max="1" width="6.875" style="577" customWidth="1"/>
    <col min="2" max="2" width="51.00390625" style="578" customWidth="1"/>
    <col min="3" max="5" width="13.625" style="578" customWidth="1"/>
    <col min="6" max="16384" width="9.375" style="573" customWidth="1"/>
  </cols>
  <sheetData>
    <row r="1" ht="33" customHeight="1" thickBot="1"/>
    <row r="2" spans="1:5" s="565" customFormat="1" ht="43.5" customHeight="1" thickBot="1">
      <c r="A2" s="562" t="s">
        <v>863</v>
      </c>
      <c r="B2" s="563" t="s">
        <v>271</v>
      </c>
      <c r="C2" s="564" t="s">
        <v>864</v>
      </c>
      <c r="D2" s="564" t="s">
        <v>1008</v>
      </c>
      <c r="E2" s="564" t="s">
        <v>862</v>
      </c>
    </row>
    <row r="3" spans="1:5" s="567" customFormat="1" ht="14.25" customHeight="1">
      <c r="A3" s="564"/>
      <c r="B3" s="566" t="s">
        <v>865</v>
      </c>
      <c r="C3" s="566"/>
      <c r="D3" s="566"/>
      <c r="E3" s="566"/>
    </row>
    <row r="4" spans="1:5" s="565" customFormat="1" ht="14.25" customHeight="1">
      <c r="A4" s="564" t="s">
        <v>866</v>
      </c>
      <c r="B4" s="566" t="s">
        <v>867</v>
      </c>
      <c r="C4" s="566"/>
      <c r="D4" s="568"/>
      <c r="E4" s="568"/>
    </row>
    <row r="5" spans="1:5" s="565" customFormat="1" ht="14.25" customHeight="1">
      <c r="A5" s="569"/>
      <c r="B5" s="568" t="s">
        <v>868</v>
      </c>
      <c r="C5" s="568">
        <v>730</v>
      </c>
      <c r="D5" s="568">
        <v>880</v>
      </c>
      <c r="E5" s="568">
        <v>793</v>
      </c>
    </row>
    <row r="6" spans="1:5" s="565" customFormat="1" ht="14.25" customHeight="1">
      <c r="A6" s="569"/>
      <c r="B6" s="568" t="s">
        <v>869</v>
      </c>
      <c r="C6" s="568">
        <v>10</v>
      </c>
      <c r="D6" s="568">
        <v>10</v>
      </c>
      <c r="E6" s="568">
        <v>7</v>
      </c>
    </row>
    <row r="7" spans="1:5" s="565" customFormat="1" ht="14.25" customHeight="1">
      <c r="A7" s="569"/>
      <c r="B7" s="568" t="s">
        <v>870</v>
      </c>
      <c r="C7" s="568">
        <v>8284</v>
      </c>
      <c r="D7" s="568">
        <v>8284</v>
      </c>
      <c r="E7" s="568">
        <v>8385</v>
      </c>
    </row>
    <row r="8" spans="1:5" s="565" customFormat="1" ht="14.25" customHeight="1">
      <c r="A8" s="569"/>
      <c r="B8" s="568" t="s">
        <v>871</v>
      </c>
      <c r="C8" s="568">
        <v>100</v>
      </c>
      <c r="D8" s="568">
        <v>100</v>
      </c>
      <c r="E8" s="568">
        <v>112</v>
      </c>
    </row>
    <row r="9" spans="1:5" s="565" customFormat="1" ht="14.25" customHeight="1">
      <c r="A9" s="569"/>
      <c r="B9" s="568" t="s">
        <v>872</v>
      </c>
      <c r="C9" s="568">
        <v>0</v>
      </c>
      <c r="D9" s="568">
        <v>0</v>
      </c>
      <c r="E9" s="568">
        <v>1</v>
      </c>
    </row>
    <row r="10" spans="1:5" s="572" customFormat="1" ht="14.25" customHeight="1">
      <c r="A10" s="570"/>
      <c r="B10" s="571" t="s">
        <v>873</v>
      </c>
      <c r="C10" s="571">
        <f>SUM(C5:C9)</f>
        <v>9124</v>
      </c>
      <c r="D10" s="571">
        <f>SUM(D5:D9)</f>
        <v>9274</v>
      </c>
      <c r="E10" s="571">
        <f>SUM(E5:E9)</f>
        <v>9298</v>
      </c>
    </row>
    <row r="11" spans="1:5" s="565" customFormat="1" ht="14.25" customHeight="1">
      <c r="A11" s="564" t="s">
        <v>850</v>
      </c>
      <c r="B11" s="566" t="s">
        <v>874</v>
      </c>
      <c r="C11" s="566"/>
      <c r="D11" s="568"/>
      <c r="E11" s="568"/>
    </row>
    <row r="12" spans="1:5" s="565" customFormat="1" ht="14.25" customHeight="1">
      <c r="A12" s="569"/>
      <c r="B12" s="568" t="s">
        <v>851</v>
      </c>
      <c r="C12" s="568"/>
      <c r="D12" s="568"/>
      <c r="E12" s="568"/>
    </row>
    <row r="13" spans="1:5" s="565" customFormat="1" ht="14.25" customHeight="1">
      <c r="A13" s="569"/>
      <c r="B13" s="568" t="s">
        <v>875</v>
      </c>
      <c r="C13" s="568">
        <v>12896</v>
      </c>
      <c r="D13" s="568">
        <v>13275</v>
      </c>
      <c r="E13" s="568">
        <v>13275</v>
      </c>
    </row>
    <row r="14" spans="1:5" s="565" customFormat="1" ht="14.25" customHeight="1">
      <c r="A14" s="569"/>
      <c r="B14" s="568" t="s">
        <v>876</v>
      </c>
      <c r="C14" s="568">
        <v>325</v>
      </c>
      <c r="D14" s="568">
        <v>554</v>
      </c>
      <c r="E14" s="568">
        <v>554</v>
      </c>
    </row>
    <row r="15" spans="1:5" s="572" customFormat="1" ht="14.25" customHeight="1">
      <c r="A15" s="570"/>
      <c r="B15" s="571" t="s">
        <v>877</v>
      </c>
      <c r="C15" s="571">
        <f>SUM(C13:C14)</f>
        <v>13221</v>
      </c>
      <c r="D15" s="571">
        <f>SUM(D12:D14)</f>
        <v>13829</v>
      </c>
      <c r="E15" s="571">
        <f>SUM(E13:E14)</f>
        <v>13829</v>
      </c>
    </row>
    <row r="16" spans="1:5" s="565" customFormat="1" ht="14.25" customHeight="1">
      <c r="A16" s="564" t="s">
        <v>878</v>
      </c>
      <c r="B16" s="566" t="s">
        <v>879</v>
      </c>
      <c r="C16" s="566"/>
      <c r="D16" s="568"/>
      <c r="E16" s="568"/>
    </row>
    <row r="17" spans="1:5" s="565" customFormat="1" ht="14.25" customHeight="1">
      <c r="A17" s="569"/>
      <c r="B17" s="568" t="s">
        <v>880</v>
      </c>
      <c r="C17" s="568">
        <v>0</v>
      </c>
      <c r="D17" s="568">
        <v>0</v>
      </c>
      <c r="E17" s="568">
        <v>0</v>
      </c>
    </row>
    <row r="18" spans="1:5" s="565" customFormat="1" ht="14.25" customHeight="1">
      <c r="A18" s="569"/>
      <c r="B18" s="568" t="s">
        <v>881</v>
      </c>
      <c r="C18" s="568">
        <v>0</v>
      </c>
      <c r="D18" s="568">
        <v>0</v>
      </c>
      <c r="E18" s="568">
        <v>0</v>
      </c>
    </row>
    <row r="19" spans="1:5" s="565" customFormat="1" ht="14.25" customHeight="1">
      <c r="A19" s="569"/>
      <c r="B19" s="568" t="s">
        <v>882</v>
      </c>
      <c r="C19" s="568">
        <v>0</v>
      </c>
      <c r="D19" s="568">
        <v>0</v>
      </c>
      <c r="E19" s="568">
        <v>291</v>
      </c>
    </row>
    <row r="20" spans="1:5" ht="24.75" customHeight="1">
      <c r="A20" s="570"/>
      <c r="B20" s="571" t="s">
        <v>883</v>
      </c>
      <c r="C20" s="571"/>
      <c r="D20" s="571">
        <f>SUM(D16:D19)</f>
        <v>0</v>
      </c>
      <c r="E20" s="571">
        <f>SUM(E17:E19)</f>
        <v>291</v>
      </c>
    </row>
    <row r="21" spans="1:5" s="565" customFormat="1" ht="15" customHeight="1">
      <c r="A21" s="564" t="s">
        <v>884</v>
      </c>
      <c r="B21" s="566" t="s">
        <v>885</v>
      </c>
      <c r="C21" s="566"/>
      <c r="D21" s="568"/>
      <c r="E21" s="568"/>
    </row>
    <row r="22" spans="1:5" s="565" customFormat="1" ht="15" customHeight="1">
      <c r="A22" s="569"/>
      <c r="B22" s="568" t="s">
        <v>886</v>
      </c>
      <c r="C22" s="568">
        <v>170</v>
      </c>
      <c r="D22" s="568">
        <v>1076</v>
      </c>
      <c r="E22" s="568">
        <v>1069</v>
      </c>
    </row>
    <row r="23" spans="1:5" s="565" customFormat="1" ht="15" customHeight="1">
      <c r="A23" s="569"/>
      <c r="B23" s="568" t="s">
        <v>887</v>
      </c>
      <c r="C23" s="568">
        <v>0</v>
      </c>
      <c r="D23" s="568">
        <v>0</v>
      </c>
      <c r="E23" s="568">
        <v>0</v>
      </c>
    </row>
    <row r="24" spans="1:5" s="572" customFormat="1" ht="27" customHeight="1">
      <c r="A24" s="570"/>
      <c r="B24" s="571" t="s">
        <v>888</v>
      </c>
      <c r="C24" s="571">
        <f>SUM(C22:C23)</f>
        <v>170</v>
      </c>
      <c r="D24" s="571">
        <f>SUM(D22:D23)</f>
        <v>1076</v>
      </c>
      <c r="E24" s="571">
        <f>SUM(E22:E23)</f>
        <v>1069</v>
      </c>
    </row>
    <row r="25" spans="1:5" s="565" customFormat="1" ht="15" customHeight="1">
      <c r="A25" s="564" t="s">
        <v>889</v>
      </c>
      <c r="B25" s="566" t="s">
        <v>890</v>
      </c>
      <c r="C25" s="566"/>
      <c r="D25" s="568"/>
      <c r="E25" s="568"/>
    </row>
    <row r="26" spans="1:5" s="565" customFormat="1" ht="24.75" customHeight="1">
      <c r="A26" s="569"/>
      <c r="B26" s="568" t="s">
        <v>891</v>
      </c>
      <c r="C26" s="568">
        <v>0</v>
      </c>
      <c r="D26" s="568">
        <v>0</v>
      </c>
      <c r="E26" s="568">
        <v>0</v>
      </c>
    </row>
    <row r="27" spans="1:5" s="565" customFormat="1" ht="24.75" customHeight="1">
      <c r="A27" s="569"/>
      <c r="B27" s="568" t="s">
        <v>892</v>
      </c>
      <c r="C27" s="568">
        <v>0</v>
      </c>
      <c r="D27" s="568">
        <v>0</v>
      </c>
      <c r="E27" s="568">
        <v>0</v>
      </c>
    </row>
    <row r="28" spans="1:5" s="565" customFormat="1" ht="24.75" customHeight="1">
      <c r="A28" s="574"/>
      <c r="B28" s="571" t="s">
        <v>893</v>
      </c>
      <c r="C28" s="571">
        <v>0</v>
      </c>
      <c r="D28" s="571">
        <f>SUM(D26:D27)</f>
        <v>0</v>
      </c>
      <c r="E28" s="571">
        <v>0</v>
      </c>
    </row>
    <row r="29" spans="1:5" s="565" customFormat="1" ht="27" customHeight="1">
      <c r="A29" s="570" t="s">
        <v>361</v>
      </c>
      <c r="B29" s="571" t="s">
        <v>894</v>
      </c>
      <c r="C29" s="571">
        <v>0</v>
      </c>
      <c r="D29" s="571">
        <v>0</v>
      </c>
      <c r="E29" s="571">
        <v>0</v>
      </c>
    </row>
    <row r="30" spans="1:5" s="565" customFormat="1" ht="21.75" customHeight="1">
      <c r="A30" s="570"/>
      <c r="B30" s="571" t="s">
        <v>895</v>
      </c>
      <c r="C30" s="571">
        <f>C24+C15+C10</f>
        <v>22515</v>
      </c>
      <c r="D30" s="571">
        <f>SUM(D10+D15+D20+D24+D28+D29)</f>
        <v>24179</v>
      </c>
      <c r="E30" s="571">
        <f>SUM(E24+E20+E15+E10)</f>
        <v>24487</v>
      </c>
    </row>
    <row r="31" spans="1:5" s="565" customFormat="1" ht="14.25" customHeight="1">
      <c r="A31" s="564" t="s">
        <v>896</v>
      </c>
      <c r="B31" s="566" t="s">
        <v>897</v>
      </c>
      <c r="C31" s="566"/>
      <c r="D31" s="568"/>
      <c r="E31" s="568"/>
    </row>
    <row r="32" spans="1:5" s="565" customFormat="1" ht="14.25" customHeight="1">
      <c r="A32" s="575"/>
      <c r="B32" s="576" t="s">
        <v>898</v>
      </c>
      <c r="C32" s="568">
        <v>0</v>
      </c>
      <c r="D32" s="568">
        <v>0</v>
      </c>
      <c r="E32" s="568">
        <v>0</v>
      </c>
    </row>
    <row r="33" spans="1:5" s="565" customFormat="1" ht="14.25" customHeight="1">
      <c r="A33" s="574"/>
      <c r="B33" s="571" t="s">
        <v>899</v>
      </c>
      <c r="C33" s="571">
        <v>0</v>
      </c>
      <c r="D33" s="571">
        <f>SUM(D32:D32)</f>
        <v>0</v>
      </c>
      <c r="E33" s="571">
        <v>0</v>
      </c>
    </row>
    <row r="34" spans="1:5" s="565" customFormat="1" ht="14.25" customHeight="1">
      <c r="A34" s="564" t="s">
        <v>859</v>
      </c>
      <c r="B34" s="566" t="s">
        <v>269</v>
      </c>
      <c r="C34" s="566"/>
      <c r="D34" s="566"/>
      <c r="E34" s="566"/>
    </row>
    <row r="35" spans="1:5" s="565" customFormat="1" ht="30" customHeight="1">
      <c r="A35" s="569"/>
      <c r="B35" s="568" t="s">
        <v>900</v>
      </c>
      <c r="C35" s="568">
        <v>11000</v>
      </c>
      <c r="D35" s="568">
        <v>11965</v>
      </c>
      <c r="E35" s="568">
        <v>11965</v>
      </c>
    </row>
    <row r="36" spans="1:5" s="565" customFormat="1" ht="24.75" customHeight="1">
      <c r="A36" s="574"/>
      <c r="B36" s="571" t="s">
        <v>901</v>
      </c>
      <c r="C36" s="571">
        <f>SUM(C35)</f>
        <v>11000</v>
      </c>
      <c r="D36" s="571">
        <f>SUM(D35:D35)</f>
        <v>11965</v>
      </c>
      <c r="E36" s="571">
        <f>E35</f>
        <v>11965</v>
      </c>
    </row>
    <row r="37" spans="1:5" ht="15.75" customHeight="1">
      <c r="A37" s="570"/>
      <c r="B37" s="571" t="s">
        <v>902</v>
      </c>
      <c r="C37" s="571">
        <f>C30+C36</f>
        <v>33515</v>
      </c>
      <c r="D37" s="571">
        <f>SUM(D10+D15+D20+D24+D28+D29+D33+D36)</f>
        <v>36144</v>
      </c>
      <c r="E37" s="571">
        <f>E30+E36</f>
        <v>36452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2013. ÉVBEN&amp;R&amp;"Times New Roman CE,Félkövér dőlt"3.sz. melléklet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7">
      <selection activeCell="E3" sqref="E3"/>
    </sheetView>
  </sheetViews>
  <sheetFormatPr defaultColWidth="9.00390625" defaultRowHeight="12.75"/>
  <cols>
    <col min="1" max="1" width="10.125" style="597" customWidth="1"/>
    <col min="2" max="2" width="59.375" style="597" customWidth="1"/>
    <col min="3" max="6" width="13.625" style="597" customWidth="1"/>
    <col min="7" max="16384" width="9.375" style="597" customWidth="1"/>
  </cols>
  <sheetData>
    <row r="1" ht="30" customHeight="1" thickBot="1"/>
    <row r="2" spans="1:6" s="579" customFormat="1" ht="49.5" customHeight="1" thickBot="1">
      <c r="A2" s="645" t="s">
        <v>440</v>
      </c>
      <c r="B2" s="646" t="s">
        <v>271</v>
      </c>
      <c r="C2" s="646" t="s">
        <v>917</v>
      </c>
      <c r="D2" s="646" t="s">
        <v>1009</v>
      </c>
      <c r="E2" s="646" t="s">
        <v>862</v>
      </c>
      <c r="F2" s="646" t="s">
        <v>918</v>
      </c>
    </row>
    <row r="3" spans="1:6" s="581" customFormat="1" ht="14.25" customHeight="1">
      <c r="A3" s="647" t="s">
        <v>866</v>
      </c>
      <c r="B3" s="580" t="s">
        <v>903</v>
      </c>
      <c r="C3" s="580"/>
      <c r="D3" s="580"/>
      <c r="E3" s="580"/>
      <c r="F3" s="580"/>
    </row>
    <row r="4" spans="1:6" s="583" customFormat="1" ht="14.25" customHeight="1">
      <c r="A4" s="648" t="s">
        <v>234</v>
      </c>
      <c r="B4" s="582" t="s">
        <v>272</v>
      </c>
      <c r="C4" s="582">
        <v>5073</v>
      </c>
      <c r="D4" s="582">
        <v>6380</v>
      </c>
      <c r="E4" s="582">
        <v>6372</v>
      </c>
      <c r="F4" s="582">
        <f aca="true" t="shared" si="0" ref="F4:F9">E4/D4*100</f>
        <v>99.87460815047022</v>
      </c>
    </row>
    <row r="5" spans="1:6" s="586" customFormat="1" ht="14.25" customHeight="1">
      <c r="A5" s="648" t="s">
        <v>235</v>
      </c>
      <c r="B5" s="584" t="s">
        <v>1010</v>
      </c>
      <c r="C5" s="585">
        <v>1268</v>
      </c>
      <c r="D5" s="585">
        <v>1608</v>
      </c>
      <c r="E5" s="585">
        <v>1602</v>
      </c>
      <c r="F5" s="582">
        <f t="shared" si="0"/>
        <v>99.6268656716418</v>
      </c>
    </row>
    <row r="6" spans="1:6" s="586" customFormat="1" ht="14.25" customHeight="1">
      <c r="A6" s="648" t="s">
        <v>236</v>
      </c>
      <c r="B6" s="585" t="s">
        <v>904</v>
      </c>
      <c r="C6" s="585">
        <v>8992</v>
      </c>
      <c r="D6" s="585">
        <v>9749</v>
      </c>
      <c r="E6" s="585">
        <v>8134</v>
      </c>
      <c r="F6" s="582">
        <f t="shared" si="0"/>
        <v>83.43419837932096</v>
      </c>
    </row>
    <row r="7" spans="1:6" s="586" customFormat="1" ht="14.25" customHeight="1">
      <c r="A7" s="648" t="s">
        <v>237</v>
      </c>
      <c r="B7" s="585" t="s">
        <v>905</v>
      </c>
      <c r="C7" s="587">
        <v>930</v>
      </c>
      <c r="D7" s="587">
        <v>1576</v>
      </c>
      <c r="E7" s="587">
        <v>1377</v>
      </c>
      <c r="F7" s="582">
        <f t="shared" si="0"/>
        <v>87.3730964467005</v>
      </c>
    </row>
    <row r="8" spans="1:6" s="586" customFormat="1" ht="14.25" customHeight="1">
      <c r="A8" s="648" t="s">
        <v>238</v>
      </c>
      <c r="B8" s="585" t="s">
        <v>906</v>
      </c>
      <c r="C8" s="585">
        <v>1702</v>
      </c>
      <c r="D8" s="585">
        <v>2081</v>
      </c>
      <c r="E8" s="585">
        <v>2076</v>
      </c>
      <c r="F8" s="582">
        <f t="shared" si="0"/>
        <v>99.75973089860643</v>
      </c>
    </row>
    <row r="9" spans="1:6" s="586" customFormat="1" ht="14.25" customHeight="1">
      <c r="A9" s="649"/>
      <c r="B9" s="591" t="s">
        <v>1011</v>
      </c>
      <c r="C9" s="650">
        <f>SUM(C4:C8)</f>
        <v>17965</v>
      </c>
      <c r="D9" s="650">
        <f>SUM(D4:D8)</f>
        <v>21394</v>
      </c>
      <c r="E9" s="650">
        <f>SUM(E4:E8)</f>
        <v>19561</v>
      </c>
      <c r="F9" s="650">
        <f t="shared" si="0"/>
        <v>91.43217724595681</v>
      </c>
    </row>
    <row r="10" spans="1:6" s="586" customFormat="1" ht="14.25" customHeight="1">
      <c r="A10" s="651" t="s">
        <v>850</v>
      </c>
      <c r="B10" s="589" t="s">
        <v>907</v>
      </c>
      <c r="C10" s="588"/>
      <c r="D10" s="588"/>
      <c r="E10" s="588"/>
      <c r="F10" s="588"/>
    </row>
    <row r="11" spans="1:6" s="586" customFormat="1" ht="14.25" customHeight="1">
      <c r="A11" s="652" t="s">
        <v>234</v>
      </c>
      <c r="B11" s="585" t="s">
        <v>908</v>
      </c>
      <c r="C11" s="585">
        <v>15550</v>
      </c>
      <c r="D11" s="585">
        <v>11750</v>
      </c>
      <c r="E11" s="585">
        <v>9711</v>
      </c>
      <c r="F11" s="585">
        <f>E11/D11*100</f>
        <v>82.64680851063831</v>
      </c>
    </row>
    <row r="12" spans="1:6" s="586" customFormat="1" ht="14.25" customHeight="1">
      <c r="A12" s="652" t="s">
        <v>235</v>
      </c>
      <c r="B12" s="585" t="s">
        <v>909</v>
      </c>
      <c r="C12" s="585">
        <v>0</v>
      </c>
      <c r="D12" s="585">
        <v>3000</v>
      </c>
      <c r="E12" s="585">
        <v>2855</v>
      </c>
      <c r="F12" s="585">
        <f>E12/D12*100</f>
        <v>95.16666666666667</v>
      </c>
    </row>
    <row r="13" spans="1:6" s="586" customFormat="1" ht="14.25" customHeight="1">
      <c r="A13" s="652" t="s">
        <v>236</v>
      </c>
      <c r="B13" s="585" t="s">
        <v>362</v>
      </c>
      <c r="C13" s="587">
        <v>0</v>
      </c>
      <c r="D13" s="587">
        <v>0</v>
      </c>
      <c r="E13" s="587">
        <v>0</v>
      </c>
      <c r="F13" s="587">
        <v>0</v>
      </c>
    </row>
    <row r="14" spans="1:6" s="586" customFormat="1" ht="14.25" customHeight="1">
      <c r="A14" s="653"/>
      <c r="B14" s="591" t="s">
        <v>1012</v>
      </c>
      <c r="C14" s="650">
        <f>SUM(C11:C13)</f>
        <v>15550</v>
      </c>
      <c r="D14" s="650">
        <f>SUM(D11:D13)</f>
        <v>14750</v>
      </c>
      <c r="E14" s="650">
        <f>SUM(E11:E13)</f>
        <v>12566</v>
      </c>
      <c r="F14" s="650">
        <f>E14/D14*100</f>
        <v>85.19322033898305</v>
      </c>
    </row>
    <row r="15" spans="1:6" s="586" customFormat="1" ht="14.25" customHeight="1">
      <c r="A15" s="651" t="s">
        <v>878</v>
      </c>
      <c r="B15" s="588" t="s">
        <v>910</v>
      </c>
      <c r="C15" s="588"/>
      <c r="D15" s="588"/>
      <c r="E15" s="588"/>
      <c r="F15" s="588"/>
    </row>
    <row r="16" spans="1:6" s="586" customFormat="1" ht="14.25" customHeight="1">
      <c r="A16" s="652" t="s">
        <v>234</v>
      </c>
      <c r="B16" s="585" t="s">
        <v>911</v>
      </c>
      <c r="C16" s="585">
        <v>0</v>
      </c>
      <c r="D16" s="585">
        <v>0</v>
      </c>
      <c r="E16" s="585">
        <v>0</v>
      </c>
      <c r="F16" s="585">
        <v>0</v>
      </c>
    </row>
    <row r="17" spans="1:6" s="586" customFormat="1" ht="14.25" customHeight="1">
      <c r="A17" s="652" t="s">
        <v>235</v>
      </c>
      <c r="B17" s="585" t="s">
        <v>1013</v>
      </c>
      <c r="C17" s="585">
        <v>0</v>
      </c>
      <c r="D17" s="585">
        <v>0</v>
      </c>
      <c r="E17" s="585">
        <v>0</v>
      </c>
      <c r="F17" s="585">
        <v>0</v>
      </c>
    </row>
    <row r="18" spans="1:6" s="586" customFormat="1" ht="14.25" customHeight="1">
      <c r="A18" s="653"/>
      <c r="B18" s="650" t="s">
        <v>1014</v>
      </c>
      <c r="C18" s="650">
        <v>0</v>
      </c>
      <c r="D18" s="650">
        <v>0</v>
      </c>
      <c r="E18" s="650">
        <v>0</v>
      </c>
      <c r="F18" s="650">
        <v>0</v>
      </c>
    </row>
    <row r="19" spans="1:6" s="592" customFormat="1" ht="14.25" customHeight="1">
      <c r="A19" s="651" t="s">
        <v>856</v>
      </c>
      <c r="B19" s="588" t="s">
        <v>912</v>
      </c>
      <c r="C19" s="588">
        <v>0</v>
      </c>
      <c r="D19" s="588">
        <v>0</v>
      </c>
      <c r="E19" s="588">
        <v>0</v>
      </c>
      <c r="F19" s="588">
        <v>0</v>
      </c>
    </row>
    <row r="20" spans="1:6" s="592" customFormat="1" ht="14.25" customHeight="1">
      <c r="A20" s="651" t="s">
        <v>889</v>
      </c>
      <c r="B20" s="588" t="s">
        <v>1015</v>
      </c>
      <c r="C20" s="588">
        <v>0</v>
      </c>
      <c r="D20" s="588">
        <v>0</v>
      </c>
      <c r="E20" s="588">
        <v>264</v>
      </c>
      <c r="F20" s="588">
        <v>0</v>
      </c>
    </row>
    <row r="21" spans="1:6" s="593" customFormat="1" ht="14.25" customHeight="1">
      <c r="A21" s="590"/>
      <c r="B21" s="591" t="s">
        <v>1016</v>
      </c>
      <c r="C21" s="650">
        <f>SUM(C9+C14+C18+C19)</f>
        <v>33515</v>
      </c>
      <c r="D21" s="650">
        <f>SUM(D9+D14+D18+D19)</f>
        <v>36144</v>
      </c>
      <c r="E21" s="650">
        <f>SUM(E9+E14+E18+E19+E20)</f>
        <v>32391</v>
      </c>
      <c r="F21" s="650">
        <f>E21/D21*100</f>
        <v>89.61653386454184</v>
      </c>
    </row>
    <row r="22" spans="2:6" s="595" customFormat="1" ht="12.75">
      <c r="B22" s="594"/>
      <c r="C22" s="594"/>
      <c r="D22" s="594"/>
      <c r="E22" s="594"/>
      <c r="F22" s="594"/>
    </row>
    <row r="23" spans="2:6" s="595" customFormat="1" ht="12.75">
      <c r="B23" s="594"/>
      <c r="C23" s="594"/>
      <c r="D23" s="594"/>
      <c r="E23" s="594"/>
      <c r="F23" s="594"/>
    </row>
    <row r="24" spans="2:6" s="595" customFormat="1" ht="12.75">
      <c r="B24" s="594"/>
      <c r="C24" s="594"/>
      <c r="D24" s="594"/>
      <c r="E24" s="594"/>
      <c r="F24" s="594"/>
    </row>
    <row r="25" spans="2:6" s="595" customFormat="1" ht="12.75">
      <c r="B25" s="594"/>
      <c r="C25" s="594"/>
      <c r="D25" s="594"/>
      <c r="E25" s="594"/>
      <c r="F25" s="594"/>
    </row>
    <row r="26" spans="2:6" s="595" customFormat="1" ht="12.75">
      <c r="B26" s="594"/>
      <c r="C26" s="594"/>
      <c r="D26" s="594"/>
      <c r="E26" s="594"/>
      <c r="F26" s="594"/>
    </row>
    <row r="27" spans="2:6" s="595" customFormat="1" ht="12.75">
      <c r="B27" s="594"/>
      <c r="C27" s="594"/>
      <c r="D27" s="594"/>
      <c r="E27" s="594"/>
      <c r="F27" s="594"/>
    </row>
    <row r="28" spans="2:6" s="595" customFormat="1" ht="12.75">
      <c r="B28" s="594"/>
      <c r="C28" s="594"/>
      <c r="D28" s="594"/>
      <c r="E28" s="594"/>
      <c r="F28" s="594"/>
    </row>
    <row r="29" spans="2:6" s="595" customFormat="1" ht="12.75">
      <c r="B29" s="594"/>
      <c r="C29" s="594"/>
      <c r="D29" s="594"/>
      <c r="E29" s="594"/>
      <c r="F29" s="594"/>
    </row>
    <row r="30" spans="2:6" s="595" customFormat="1" ht="12.75">
      <c r="B30" s="594"/>
      <c r="C30" s="594"/>
      <c r="D30" s="594"/>
      <c r="E30" s="594"/>
      <c r="F30" s="594"/>
    </row>
    <row r="31" spans="2:6" s="595" customFormat="1" ht="12.75">
      <c r="B31" s="596"/>
      <c r="C31" s="594"/>
      <c r="D31" s="594"/>
      <c r="E31" s="594"/>
      <c r="F31" s="594"/>
    </row>
    <row r="32" spans="2:6" ht="12.75">
      <c r="B32" s="596"/>
      <c r="C32" s="596"/>
      <c r="D32" s="596"/>
      <c r="E32" s="596"/>
      <c r="F32" s="596"/>
    </row>
    <row r="33" spans="2:6" ht="12.75">
      <c r="B33" s="596"/>
      <c r="C33" s="596"/>
      <c r="D33" s="596"/>
      <c r="E33" s="596"/>
      <c r="F33" s="596"/>
    </row>
    <row r="34" spans="2:6" ht="12.75">
      <c r="B34" s="596"/>
      <c r="C34" s="596"/>
      <c r="D34" s="596"/>
      <c r="E34" s="596"/>
      <c r="F34" s="596"/>
    </row>
    <row r="35" spans="2:6" ht="12.75">
      <c r="B35" s="596"/>
      <c r="C35" s="596"/>
      <c r="D35" s="596"/>
      <c r="E35" s="596"/>
      <c r="F35" s="596"/>
    </row>
    <row r="36" spans="2:6" ht="12.75">
      <c r="B36" s="596"/>
      <c r="C36" s="596"/>
      <c r="D36" s="596"/>
      <c r="E36" s="596"/>
      <c r="F36" s="596"/>
    </row>
    <row r="37" spans="3:6" ht="12.75">
      <c r="C37" s="596"/>
      <c r="D37" s="596"/>
      <c r="E37" s="596"/>
      <c r="F37" s="59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2013.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7">
      <selection activeCell="F5" sqref="F5"/>
    </sheetView>
  </sheetViews>
  <sheetFormatPr defaultColWidth="9.00390625" defaultRowHeight="12.75"/>
  <cols>
    <col min="1" max="1" width="47.125" style="93" customWidth="1"/>
    <col min="2" max="6" width="13.875" style="92" customWidth="1"/>
    <col min="7" max="7" width="13.875" style="120" customWidth="1"/>
    <col min="8" max="9" width="12.875" style="92" customWidth="1"/>
    <col min="10" max="10" width="13.875" style="92" customWidth="1"/>
    <col min="11" max="16384" width="9.375" style="92" customWidth="1"/>
  </cols>
  <sheetData>
    <row r="1" spans="6:7" ht="21.75" customHeight="1" thickBot="1">
      <c r="F1" s="705" t="s">
        <v>270</v>
      </c>
      <c r="G1" s="705"/>
    </row>
    <row r="2" spans="1:7" s="98" customFormat="1" ht="44.25" customHeight="1" thickBot="1">
      <c r="A2" s="95" t="s">
        <v>277</v>
      </c>
      <c r="B2" s="96" t="s">
        <v>275</v>
      </c>
      <c r="C2" s="96" t="s">
        <v>276</v>
      </c>
      <c r="D2" s="96" t="s">
        <v>1020</v>
      </c>
      <c r="E2" s="96" t="s">
        <v>1021</v>
      </c>
      <c r="F2" s="109" t="s">
        <v>1022</v>
      </c>
      <c r="G2" s="109" t="s">
        <v>1023</v>
      </c>
    </row>
    <row r="3" spans="1:7" s="114" customFormat="1" ht="13.5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>
        <v>6</v>
      </c>
      <c r="G3" s="113" t="s">
        <v>328</v>
      </c>
    </row>
    <row r="4" spans="1:7" ht="15.75" customHeight="1">
      <c r="A4" s="102" t="s">
        <v>1030</v>
      </c>
      <c r="B4" s="100">
        <v>2855</v>
      </c>
      <c r="C4" s="369">
        <v>2013</v>
      </c>
      <c r="D4" s="100"/>
      <c r="E4" s="100"/>
      <c r="F4" s="101">
        <v>2855</v>
      </c>
      <c r="G4" s="371">
        <f aca="true" t="shared" si="0" ref="G4:G23">D4+F4</f>
        <v>2855</v>
      </c>
    </row>
    <row r="5" spans="1:7" ht="15.75" customHeight="1">
      <c r="A5" s="102"/>
      <c r="B5" s="100"/>
      <c r="C5" s="369"/>
      <c r="D5" s="100"/>
      <c r="E5" s="100"/>
      <c r="F5" s="101"/>
      <c r="G5" s="371"/>
    </row>
    <row r="6" spans="1:7" ht="15.75" customHeight="1">
      <c r="A6" s="102"/>
      <c r="B6" s="100"/>
      <c r="C6" s="369"/>
      <c r="D6" s="100"/>
      <c r="E6" s="100"/>
      <c r="F6" s="101"/>
      <c r="G6" s="371">
        <f t="shared" si="0"/>
        <v>0</v>
      </c>
    </row>
    <row r="7" spans="1:7" ht="15.75" customHeight="1">
      <c r="A7" s="102"/>
      <c r="B7" s="100"/>
      <c r="C7" s="369"/>
      <c r="D7" s="100"/>
      <c r="E7" s="100"/>
      <c r="F7" s="101"/>
      <c r="G7" s="371">
        <f t="shared" si="0"/>
        <v>0</v>
      </c>
    </row>
    <row r="8" spans="1:7" ht="15.75" customHeight="1">
      <c r="A8" s="102"/>
      <c r="B8" s="100"/>
      <c r="C8" s="369"/>
      <c r="D8" s="100"/>
      <c r="E8" s="100"/>
      <c r="F8" s="101"/>
      <c r="G8" s="371">
        <f t="shared" si="0"/>
        <v>0</v>
      </c>
    </row>
    <row r="9" spans="1:7" ht="15.75" customHeight="1">
      <c r="A9" s="102"/>
      <c r="B9" s="100"/>
      <c r="C9" s="369"/>
      <c r="D9" s="100"/>
      <c r="E9" s="100"/>
      <c r="F9" s="101"/>
      <c r="G9" s="371">
        <f t="shared" si="0"/>
        <v>0</v>
      </c>
    </row>
    <row r="10" spans="1:7" ht="15.75" customHeight="1">
      <c r="A10" s="102"/>
      <c r="B10" s="100"/>
      <c r="C10" s="369"/>
      <c r="D10" s="100"/>
      <c r="E10" s="100"/>
      <c r="F10" s="101"/>
      <c r="G10" s="371">
        <f t="shared" si="0"/>
        <v>0</v>
      </c>
    </row>
    <row r="11" spans="1:7" ht="15.75" customHeight="1">
      <c r="A11" s="102"/>
      <c r="B11" s="100"/>
      <c r="C11" s="369"/>
      <c r="D11" s="100"/>
      <c r="E11" s="100"/>
      <c r="F11" s="101"/>
      <c r="G11" s="371">
        <f t="shared" si="0"/>
        <v>0</v>
      </c>
    </row>
    <row r="12" spans="1:7" ht="15.75" customHeight="1">
      <c r="A12" s="102"/>
      <c r="B12" s="100"/>
      <c r="C12" s="369"/>
      <c r="D12" s="100"/>
      <c r="E12" s="100"/>
      <c r="F12" s="101"/>
      <c r="G12" s="371">
        <f t="shared" si="0"/>
        <v>0</v>
      </c>
    </row>
    <row r="13" spans="1:7" ht="15.75" customHeight="1">
      <c r="A13" s="102"/>
      <c r="B13" s="100"/>
      <c r="C13" s="369"/>
      <c r="D13" s="100"/>
      <c r="E13" s="100"/>
      <c r="F13" s="101"/>
      <c r="G13" s="371">
        <f t="shared" si="0"/>
        <v>0</v>
      </c>
    </row>
    <row r="14" spans="1:7" ht="15.75" customHeight="1">
      <c r="A14" s="102"/>
      <c r="B14" s="100"/>
      <c r="C14" s="369"/>
      <c r="D14" s="100"/>
      <c r="E14" s="100"/>
      <c r="F14" s="101"/>
      <c r="G14" s="371">
        <f t="shared" si="0"/>
        <v>0</v>
      </c>
    </row>
    <row r="15" spans="1:7" ht="15.75" customHeight="1">
      <c r="A15" s="102"/>
      <c r="B15" s="100"/>
      <c r="C15" s="369"/>
      <c r="D15" s="100"/>
      <c r="E15" s="100"/>
      <c r="F15" s="101"/>
      <c r="G15" s="371">
        <f t="shared" si="0"/>
        <v>0</v>
      </c>
    </row>
    <row r="16" spans="1:7" ht="15.75" customHeight="1">
      <c r="A16" s="102"/>
      <c r="B16" s="100"/>
      <c r="C16" s="369"/>
      <c r="D16" s="100"/>
      <c r="E16" s="100"/>
      <c r="F16" s="101"/>
      <c r="G16" s="371">
        <f t="shared" si="0"/>
        <v>0</v>
      </c>
    </row>
    <row r="17" spans="1:7" ht="15.75" customHeight="1">
      <c r="A17" s="102"/>
      <c r="B17" s="100"/>
      <c r="C17" s="369"/>
      <c r="D17" s="100"/>
      <c r="E17" s="100"/>
      <c r="F17" s="101"/>
      <c r="G17" s="371">
        <f t="shared" si="0"/>
        <v>0</v>
      </c>
    </row>
    <row r="18" spans="1:7" ht="15.75" customHeight="1">
      <c r="A18" s="102"/>
      <c r="B18" s="100"/>
      <c r="C18" s="369"/>
      <c r="D18" s="100"/>
      <c r="E18" s="100"/>
      <c r="F18" s="101"/>
      <c r="G18" s="371">
        <f t="shared" si="0"/>
        <v>0</v>
      </c>
    </row>
    <row r="19" spans="1:7" ht="15.75" customHeight="1">
      <c r="A19" s="102"/>
      <c r="B19" s="100"/>
      <c r="C19" s="369"/>
      <c r="D19" s="100"/>
      <c r="E19" s="100"/>
      <c r="F19" s="101"/>
      <c r="G19" s="371">
        <f t="shared" si="0"/>
        <v>0</v>
      </c>
    </row>
    <row r="20" spans="1:7" ht="15.75" customHeight="1">
      <c r="A20" s="102"/>
      <c r="B20" s="100"/>
      <c r="C20" s="369"/>
      <c r="D20" s="100"/>
      <c r="E20" s="100"/>
      <c r="F20" s="101"/>
      <c r="G20" s="371">
        <f t="shared" si="0"/>
        <v>0</v>
      </c>
    </row>
    <row r="21" spans="1:7" ht="15.75" customHeight="1">
      <c r="A21" s="102"/>
      <c r="B21" s="100"/>
      <c r="C21" s="369"/>
      <c r="D21" s="100"/>
      <c r="E21" s="100"/>
      <c r="F21" s="101"/>
      <c r="G21" s="371">
        <f t="shared" si="0"/>
        <v>0</v>
      </c>
    </row>
    <row r="22" spans="1:7" ht="15.75" customHeight="1" thickBot="1">
      <c r="A22" s="115"/>
      <c r="B22" s="103"/>
      <c r="C22" s="370"/>
      <c r="D22" s="103"/>
      <c r="E22" s="103"/>
      <c r="F22" s="104"/>
      <c r="G22" s="372">
        <f t="shared" si="0"/>
        <v>0</v>
      </c>
    </row>
    <row r="23" spans="1:7" s="119" customFormat="1" ht="18" customHeight="1" thickBot="1">
      <c r="A23" s="7" t="s">
        <v>274</v>
      </c>
      <c r="B23" s="116">
        <f>SUM(B4:B22)</f>
        <v>2855</v>
      </c>
      <c r="C23" s="368"/>
      <c r="D23" s="116">
        <f>SUM(D4:D22)</f>
        <v>0</v>
      </c>
      <c r="E23" s="116">
        <f>SUM(E4:E22)</f>
        <v>0</v>
      </c>
      <c r="F23" s="117">
        <f>SUM(F4:F22)</f>
        <v>2855</v>
      </c>
      <c r="G23" s="118">
        <f t="shared" si="0"/>
        <v>2855</v>
      </c>
    </row>
  </sheetData>
  <sheetProtection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4. sz.melléklet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0">
      <selection activeCell="F7" sqref="F7"/>
    </sheetView>
  </sheetViews>
  <sheetFormatPr defaultColWidth="9.00390625" defaultRowHeight="12.75"/>
  <cols>
    <col min="1" max="1" width="59.125" style="93" customWidth="1"/>
    <col min="2" max="6" width="13.875" style="92" customWidth="1"/>
    <col min="7" max="7" width="13.875" style="120" customWidth="1"/>
    <col min="8" max="9" width="12.875" style="92" customWidth="1"/>
    <col min="10" max="10" width="13.875" style="92" customWidth="1"/>
    <col min="11" max="16384" width="9.375" style="92" customWidth="1"/>
  </cols>
  <sheetData>
    <row r="1" spans="6:7" ht="21.75" customHeight="1" thickBot="1">
      <c r="F1" s="705" t="s">
        <v>270</v>
      </c>
      <c r="G1" s="705"/>
    </row>
    <row r="2" spans="1:7" s="98" customFormat="1" ht="44.25" customHeight="1" thickBot="1">
      <c r="A2" s="521" t="s">
        <v>827</v>
      </c>
      <c r="B2" s="96" t="s">
        <v>275</v>
      </c>
      <c r="C2" s="96" t="s">
        <v>276</v>
      </c>
      <c r="D2" s="96" t="s">
        <v>1020</v>
      </c>
      <c r="E2" s="96" t="s">
        <v>1021</v>
      </c>
      <c r="F2" s="109" t="s">
        <v>1022</v>
      </c>
      <c r="G2" s="109" t="s">
        <v>1024</v>
      </c>
    </row>
    <row r="3" spans="1:7" s="114" customFormat="1" ht="13.5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>
        <v>6</v>
      </c>
      <c r="G3" s="113" t="s">
        <v>328</v>
      </c>
    </row>
    <row r="4" spans="1:7" ht="15.75" customHeight="1">
      <c r="A4" s="520" t="s">
        <v>828</v>
      </c>
      <c r="B4" s="522">
        <v>2208</v>
      </c>
      <c r="C4" s="386"/>
      <c r="D4" s="522"/>
      <c r="E4" s="522"/>
      <c r="F4" s="523">
        <v>2208</v>
      </c>
      <c r="G4" s="524">
        <f aca="true" t="shared" si="0" ref="G4:G9">D4+F4</f>
        <v>2208</v>
      </c>
    </row>
    <row r="5" spans="1:7" ht="15.75" customHeight="1">
      <c r="A5" s="520" t="s">
        <v>1031</v>
      </c>
      <c r="B5" s="522">
        <v>2769</v>
      </c>
      <c r="C5" s="386"/>
      <c r="D5" s="522"/>
      <c r="E5" s="522"/>
      <c r="F5" s="523">
        <v>2769</v>
      </c>
      <c r="G5" s="524">
        <f t="shared" si="0"/>
        <v>2769</v>
      </c>
    </row>
    <row r="6" spans="1:7" ht="15.75" customHeight="1">
      <c r="A6" s="520" t="s">
        <v>1032</v>
      </c>
      <c r="B6" s="522">
        <v>2817</v>
      </c>
      <c r="C6" s="386"/>
      <c r="D6" s="522"/>
      <c r="E6" s="522"/>
      <c r="F6" s="523">
        <v>2817</v>
      </c>
      <c r="G6" s="524">
        <f t="shared" si="0"/>
        <v>2817</v>
      </c>
    </row>
    <row r="7" spans="1:7" ht="15.75" customHeight="1">
      <c r="A7" s="520" t="s">
        <v>1033</v>
      </c>
      <c r="B7" s="522">
        <v>305</v>
      </c>
      <c r="C7" s="386"/>
      <c r="D7" s="522"/>
      <c r="E7" s="522"/>
      <c r="F7" s="523">
        <v>305</v>
      </c>
      <c r="G7" s="524">
        <f t="shared" si="0"/>
        <v>305</v>
      </c>
    </row>
    <row r="8" spans="1:7" ht="15.75" customHeight="1">
      <c r="A8" s="520" t="s">
        <v>1034</v>
      </c>
      <c r="B8" s="522">
        <v>550</v>
      </c>
      <c r="C8" s="386"/>
      <c r="D8" s="522"/>
      <c r="E8" s="522"/>
      <c r="F8" s="523">
        <v>550</v>
      </c>
      <c r="G8" s="524">
        <f t="shared" si="0"/>
        <v>550</v>
      </c>
    </row>
    <row r="9" spans="1:7" ht="15.75" customHeight="1">
      <c r="A9" s="520" t="s">
        <v>1035</v>
      </c>
      <c r="B9" s="522">
        <v>1062</v>
      </c>
      <c r="C9" s="386"/>
      <c r="D9" s="522"/>
      <c r="E9" s="522"/>
      <c r="F9" s="523">
        <v>1062</v>
      </c>
      <c r="G9" s="524">
        <f t="shared" si="0"/>
        <v>1062</v>
      </c>
    </row>
    <row r="10" spans="1:7" ht="15.75" customHeight="1">
      <c r="A10" s="520"/>
      <c r="B10" s="522"/>
      <c r="C10" s="386"/>
      <c r="D10" s="522"/>
      <c r="E10" s="522"/>
      <c r="F10" s="523"/>
      <c r="G10" s="524">
        <f aca="true" t="shared" si="1" ref="G10:G23">D10+F10</f>
        <v>0</v>
      </c>
    </row>
    <row r="11" spans="1:7" ht="15.75" customHeight="1">
      <c r="A11" s="520"/>
      <c r="B11" s="522"/>
      <c r="C11" s="386"/>
      <c r="D11" s="522"/>
      <c r="E11" s="522"/>
      <c r="F11" s="523"/>
      <c r="G11" s="524">
        <f t="shared" si="1"/>
        <v>0</v>
      </c>
    </row>
    <row r="12" spans="1:7" ht="15.75" customHeight="1">
      <c r="A12" s="520"/>
      <c r="B12" s="522"/>
      <c r="C12" s="386"/>
      <c r="D12" s="522"/>
      <c r="E12" s="522"/>
      <c r="F12" s="523"/>
      <c r="G12" s="524">
        <f t="shared" si="1"/>
        <v>0</v>
      </c>
    </row>
    <row r="13" spans="1:7" ht="15.75" customHeight="1">
      <c r="A13" s="520"/>
      <c r="B13" s="522"/>
      <c r="C13" s="386"/>
      <c r="D13" s="522"/>
      <c r="E13" s="522"/>
      <c r="F13" s="523"/>
      <c r="G13" s="524">
        <f t="shared" si="1"/>
        <v>0</v>
      </c>
    </row>
    <row r="14" spans="1:7" ht="15.75" customHeight="1">
      <c r="A14" s="520"/>
      <c r="B14" s="522"/>
      <c r="C14" s="386"/>
      <c r="D14" s="522"/>
      <c r="E14" s="522"/>
      <c r="F14" s="523"/>
      <c r="G14" s="524">
        <f t="shared" si="1"/>
        <v>0</v>
      </c>
    </row>
    <row r="15" spans="1:7" ht="15.75" customHeight="1">
      <c r="A15" s="520"/>
      <c r="B15" s="522"/>
      <c r="C15" s="386"/>
      <c r="D15" s="522"/>
      <c r="E15" s="522"/>
      <c r="F15" s="523"/>
      <c r="G15" s="524">
        <f t="shared" si="1"/>
        <v>0</v>
      </c>
    </row>
    <row r="16" spans="1:7" ht="15.75" customHeight="1">
      <c r="A16" s="520"/>
      <c r="B16" s="522"/>
      <c r="C16" s="386"/>
      <c r="D16" s="522"/>
      <c r="E16" s="522"/>
      <c r="F16" s="523"/>
      <c r="G16" s="524">
        <f t="shared" si="1"/>
        <v>0</v>
      </c>
    </row>
    <row r="17" spans="1:7" ht="15.75" customHeight="1">
      <c r="A17" s="520"/>
      <c r="B17" s="522"/>
      <c r="C17" s="386"/>
      <c r="D17" s="522"/>
      <c r="E17" s="522"/>
      <c r="F17" s="523"/>
      <c r="G17" s="524">
        <f t="shared" si="1"/>
        <v>0</v>
      </c>
    </row>
    <row r="18" spans="1:7" ht="15.75" customHeight="1">
      <c r="A18" s="520"/>
      <c r="B18" s="522"/>
      <c r="C18" s="386"/>
      <c r="D18" s="522"/>
      <c r="E18" s="522"/>
      <c r="F18" s="523"/>
      <c r="G18" s="524">
        <f t="shared" si="1"/>
        <v>0</v>
      </c>
    </row>
    <row r="19" spans="1:7" ht="15.75" customHeight="1">
      <c r="A19" s="520"/>
      <c r="B19" s="522"/>
      <c r="C19" s="386"/>
      <c r="D19" s="522"/>
      <c r="E19" s="522"/>
      <c r="F19" s="523"/>
      <c r="G19" s="524">
        <f t="shared" si="1"/>
        <v>0</v>
      </c>
    </row>
    <row r="20" spans="1:7" ht="15.75" customHeight="1">
      <c r="A20" s="520"/>
      <c r="B20" s="522"/>
      <c r="C20" s="386"/>
      <c r="D20" s="522"/>
      <c r="E20" s="522"/>
      <c r="F20" s="523"/>
      <c r="G20" s="524">
        <f t="shared" si="1"/>
        <v>0</v>
      </c>
    </row>
    <row r="21" spans="1:7" ht="15.75" customHeight="1">
      <c r="A21" s="520"/>
      <c r="B21" s="522"/>
      <c r="C21" s="386"/>
      <c r="D21" s="522"/>
      <c r="E21" s="522"/>
      <c r="F21" s="523"/>
      <c r="G21" s="524">
        <f t="shared" si="1"/>
        <v>0</v>
      </c>
    </row>
    <row r="22" spans="1:7" ht="15.75" customHeight="1" thickBot="1">
      <c r="A22" s="525"/>
      <c r="B22" s="526"/>
      <c r="C22" s="527"/>
      <c r="D22" s="526"/>
      <c r="E22" s="526"/>
      <c r="F22" s="528"/>
      <c r="G22" s="529">
        <f t="shared" si="1"/>
        <v>0</v>
      </c>
    </row>
    <row r="23" spans="1:7" s="119" customFormat="1" ht="18" customHeight="1" thickBot="1">
      <c r="A23" s="530" t="s">
        <v>274</v>
      </c>
      <c r="B23" s="531">
        <f>SUM(B4:B22)</f>
        <v>9711</v>
      </c>
      <c r="C23" s="532"/>
      <c r="D23" s="531">
        <f>SUM(D4:D22)</f>
        <v>0</v>
      </c>
      <c r="E23" s="531">
        <f>SUM(E4:E22)</f>
        <v>0</v>
      </c>
      <c r="F23" s="533">
        <f>SUM(F4:F22)</f>
        <v>9711</v>
      </c>
      <c r="G23" s="534">
        <f t="shared" si="1"/>
        <v>9711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5.sz.melléklet 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22">
      <selection activeCell="C2" sqref="C2"/>
    </sheetView>
  </sheetViews>
  <sheetFormatPr defaultColWidth="9.00390625" defaultRowHeight="12.75"/>
  <cols>
    <col min="1" max="1" width="22.125" style="1" customWidth="1"/>
    <col min="2" max="2" width="42.875" style="2" customWidth="1"/>
    <col min="3" max="4" width="14.50390625" style="2" customWidth="1"/>
    <col min="5" max="16384" width="9.375" style="2" customWidth="1"/>
  </cols>
  <sheetData>
    <row r="1" spans="1:4" s="92" customFormat="1" ht="24" customHeight="1">
      <c r="A1" s="706" t="s">
        <v>438</v>
      </c>
      <c r="B1" s="706"/>
      <c r="C1" s="706"/>
      <c r="D1" s="706"/>
    </row>
    <row r="2" spans="1:4" ht="25.5">
      <c r="A2" s="707" t="s">
        <v>278</v>
      </c>
      <c r="B2" s="707"/>
      <c r="C2" s="466" t="s">
        <v>321</v>
      </c>
      <c r="D2" s="466" t="s">
        <v>322</v>
      </c>
    </row>
    <row r="3" spans="1:4" ht="18" customHeight="1">
      <c r="A3" s="707" t="s">
        <v>426</v>
      </c>
      <c r="B3" s="466" t="s">
        <v>363</v>
      </c>
      <c r="C3" s="466">
        <v>2760</v>
      </c>
      <c r="D3" s="466">
        <v>2899</v>
      </c>
    </row>
    <row r="4" spans="1:4" ht="24" customHeight="1">
      <c r="A4" s="707"/>
      <c r="B4" s="466" t="s">
        <v>364</v>
      </c>
      <c r="C4" s="466">
        <v>2749</v>
      </c>
      <c r="D4" s="466">
        <v>2243</v>
      </c>
    </row>
    <row r="5" spans="1:4" ht="18" customHeight="1">
      <c r="A5" s="707" t="s">
        <v>427</v>
      </c>
      <c r="B5" s="466" t="s">
        <v>376</v>
      </c>
      <c r="C5" s="466">
        <v>410</v>
      </c>
      <c r="D5" s="466">
        <v>537</v>
      </c>
    </row>
    <row r="6" spans="1:4" ht="18" customHeight="1">
      <c r="A6" s="707"/>
      <c r="B6" s="466" t="s">
        <v>61</v>
      </c>
      <c r="C6" s="466">
        <v>155</v>
      </c>
      <c r="D6" s="466">
        <v>138</v>
      </c>
    </row>
    <row r="7" spans="1:4" ht="18" customHeight="1">
      <c r="A7" s="707"/>
      <c r="B7" s="466" t="s">
        <v>830</v>
      </c>
      <c r="C7" s="466">
        <v>190</v>
      </c>
      <c r="D7" s="466">
        <v>480</v>
      </c>
    </row>
    <row r="8" spans="1:4" ht="18" customHeight="1">
      <c r="A8" s="707"/>
      <c r="B8" s="466" t="s">
        <v>365</v>
      </c>
      <c r="C8" s="466">
        <v>7</v>
      </c>
      <c r="D8" s="466">
        <v>0</v>
      </c>
    </row>
    <row r="9" spans="1:4" ht="18" customHeight="1">
      <c r="A9" s="707"/>
      <c r="B9" s="466" t="s">
        <v>289</v>
      </c>
      <c r="C9" s="466">
        <v>40</v>
      </c>
      <c r="D9" s="466">
        <v>40</v>
      </c>
    </row>
    <row r="10" spans="1:4" ht="18" customHeight="1">
      <c r="A10" s="707"/>
      <c r="B10" s="466" t="s">
        <v>366</v>
      </c>
      <c r="C10" s="466">
        <v>1320</v>
      </c>
      <c r="D10" s="466">
        <v>1361</v>
      </c>
    </row>
    <row r="11" spans="1:4" ht="18" customHeight="1">
      <c r="A11" s="707"/>
      <c r="B11" s="466" t="s">
        <v>367</v>
      </c>
      <c r="C11" s="466">
        <v>30</v>
      </c>
      <c r="D11" s="466">
        <v>0</v>
      </c>
    </row>
    <row r="12" spans="1:4" ht="18" customHeight="1">
      <c r="A12" s="707"/>
      <c r="B12" s="466" t="s">
        <v>825</v>
      </c>
      <c r="C12" s="466">
        <v>0</v>
      </c>
      <c r="D12" s="466">
        <v>0</v>
      </c>
    </row>
    <row r="13" spans="1:4" ht="18" customHeight="1">
      <c r="A13" s="465"/>
      <c r="B13" s="466" t="s">
        <v>1037</v>
      </c>
      <c r="C13" s="466">
        <v>318</v>
      </c>
      <c r="D13" s="466">
        <v>0</v>
      </c>
    </row>
    <row r="14" spans="1:4" ht="25.5" customHeight="1">
      <c r="A14" s="707" t="s">
        <v>368</v>
      </c>
      <c r="B14" s="466" t="s">
        <v>1025</v>
      </c>
      <c r="C14" s="466">
        <v>6200</v>
      </c>
      <c r="D14" s="466">
        <v>6110</v>
      </c>
    </row>
    <row r="15" spans="1:4" ht="18" customHeight="1">
      <c r="A15" s="707"/>
      <c r="B15" s="466" t="s">
        <v>279</v>
      </c>
      <c r="C15" s="466">
        <v>584</v>
      </c>
      <c r="D15" s="466">
        <v>312</v>
      </c>
    </row>
    <row r="16" spans="1:4" ht="18" customHeight="1">
      <c r="A16" s="707"/>
      <c r="B16" s="466" t="s">
        <v>369</v>
      </c>
      <c r="C16" s="466">
        <v>891</v>
      </c>
      <c r="D16" s="466">
        <v>289</v>
      </c>
    </row>
    <row r="17" spans="1:4" ht="18" customHeight="1">
      <c r="A17" s="707"/>
      <c r="B17" s="466" t="s">
        <v>370</v>
      </c>
      <c r="C17" s="466">
        <v>7930</v>
      </c>
      <c r="D17" s="466">
        <v>5478</v>
      </c>
    </row>
    <row r="18" spans="1:4" ht="18" customHeight="1">
      <c r="A18" s="707"/>
      <c r="B18" s="466" t="s">
        <v>829</v>
      </c>
      <c r="C18" s="466">
        <v>130</v>
      </c>
      <c r="D18" s="466">
        <v>32</v>
      </c>
    </row>
    <row r="19" spans="1:4" ht="18" customHeight="1">
      <c r="A19" s="707"/>
      <c r="B19" s="466" t="s">
        <v>1026</v>
      </c>
      <c r="C19" s="466">
        <v>2451</v>
      </c>
      <c r="D19" s="466">
        <v>2251</v>
      </c>
    </row>
    <row r="20" spans="1:4" ht="18" customHeight="1">
      <c r="A20" s="707"/>
      <c r="B20" s="466" t="s">
        <v>371</v>
      </c>
      <c r="C20" s="466">
        <v>200</v>
      </c>
      <c r="D20" s="466">
        <v>34</v>
      </c>
    </row>
    <row r="21" spans="1:4" ht="18" customHeight="1">
      <c r="A21" s="467" t="s">
        <v>372</v>
      </c>
      <c r="B21" s="466" t="s">
        <v>1038</v>
      </c>
      <c r="C21" s="466">
        <v>61</v>
      </c>
      <c r="D21" s="466">
        <v>64</v>
      </c>
    </row>
    <row r="22" spans="1:4" ht="18" customHeight="1">
      <c r="A22" s="708" t="s">
        <v>1036</v>
      </c>
      <c r="B22" s="466" t="s">
        <v>373</v>
      </c>
      <c r="C22" s="466">
        <v>1472</v>
      </c>
      <c r="D22" s="466">
        <v>1508</v>
      </c>
    </row>
    <row r="23" spans="1:4" ht="18" customHeight="1">
      <c r="A23" s="709"/>
      <c r="B23" s="466" t="s">
        <v>826</v>
      </c>
      <c r="C23" s="466">
        <v>0</v>
      </c>
      <c r="D23" s="466">
        <v>0</v>
      </c>
    </row>
    <row r="24" spans="1:4" ht="18" customHeight="1">
      <c r="A24" s="709"/>
      <c r="B24" s="466" t="s">
        <v>374</v>
      </c>
      <c r="C24" s="466">
        <v>1275</v>
      </c>
      <c r="D24" s="466">
        <v>515</v>
      </c>
    </row>
    <row r="25" spans="1:4" ht="18" customHeight="1">
      <c r="A25" s="710"/>
      <c r="B25" s="466" t="s">
        <v>1027</v>
      </c>
      <c r="C25" s="466">
        <v>6971</v>
      </c>
      <c r="D25" s="466">
        <v>7763</v>
      </c>
    </row>
    <row r="26" spans="1:4" ht="18" customHeight="1">
      <c r="A26" s="465" t="s">
        <v>375</v>
      </c>
      <c r="B26" s="466" t="s">
        <v>824</v>
      </c>
      <c r="C26" s="466">
        <v>0</v>
      </c>
      <c r="D26" s="466">
        <v>73</v>
      </c>
    </row>
    <row r="27" spans="1:4" ht="18" customHeight="1">
      <c r="A27" s="467" t="s">
        <v>264</v>
      </c>
      <c r="B27" s="466"/>
      <c r="C27" s="466">
        <v>0</v>
      </c>
      <c r="D27" s="466">
        <v>0</v>
      </c>
    </row>
    <row r="28" spans="1:4" ht="18" customHeight="1">
      <c r="A28" s="467" t="s">
        <v>377</v>
      </c>
      <c r="B28" s="466"/>
      <c r="C28" s="466"/>
      <c r="D28" s="466">
        <v>264</v>
      </c>
    </row>
    <row r="29" spans="1:4" ht="18" customHeight="1">
      <c r="A29" s="467" t="s">
        <v>265</v>
      </c>
      <c r="B29" s="466"/>
      <c r="C29" s="466">
        <f>SUM(C3:C28)</f>
        <v>36144</v>
      </c>
      <c r="D29" s="466">
        <f>SUM(D3:D28)</f>
        <v>32391</v>
      </c>
    </row>
  </sheetData>
  <sheetProtection/>
  <mergeCells count="6">
    <mergeCell ref="A1:D1"/>
    <mergeCell ref="A2:B2"/>
    <mergeCell ref="A3:A4"/>
    <mergeCell ref="A5:A12"/>
    <mergeCell ref="A14:A20"/>
    <mergeCell ref="A22:A25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Önkormányzat kiadási előirányzatai és teljesítése
feladatonként&amp;14
&amp;R&amp;"Times New Roman CE,Félkövér dőlt"&amp;11 6.számú melléklet&amp;"Times New Roman CE,Dőlt"&amp;12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C1">
      <selection activeCell="I3" sqref="I3"/>
    </sheetView>
  </sheetViews>
  <sheetFormatPr defaultColWidth="9.00390625" defaultRowHeight="12.75"/>
  <cols>
    <col min="1" max="1" width="6.875" style="93" customWidth="1"/>
    <col min="2" max="2" width="36.00390625" style="92" customWidth="1"/>
    <col min="3" max="3" width="17.00390625" style="92" customWidth="1"/>
    <col min="4" max="9" width="12.875" style="92" customWidth="1"/>
    <col min="10" max="10" width="13.875" style="92" customWidth="1"/>
    <col min="11" max="16384" width="9.375" style="92" customWidth="1"/>
  </cols>
  <sheetData>
    <row r="1" ht="14.25" thickBot="1">
      <c r="J1" s="94" t="s">
        <v>270</v>
      </c>
    </row>
    <row r="2" spans="1:10" s="126" customFormat="1" ht="26.25" customHeight="1">
      <c r="A2" s="715" t="s">
        <v>280</v>
      </c>
      <c r="B2" s="713" t="s">
        <v>329</v>
      </c>
      <c r="C2" s="713" t="s">
        <v>330</v>
      </c>
      <c r="D2" s="713" t="s">
        <v>221</v>
      </c>
      <c r="E2" s="713" t="s">
        <v>831</v>
      </c>
      <c r="F2" s="123" t="s">
        <v>331</v>
      </c>
      <c r="G2" s="124"/>
      <c r="H2" s="124"/>
      <c r="I2" s="125"/>
      <c r="J2" s="711" t="s">
        <v>222</v>
      </c>
    </row>
    <row r="3" spans="1:10" s="130" customFormat="1" ht="32.25" customHeight="1" thickBot="1">
      <c r="A3" s="716"/>
      <c r="B3" s="717"/>
      <c r="C3" s="717"/>
      <c r="D3" s="714"/>
      <c r="E3" s="714"/>
      <c r="F3" s="127" t="s">
        <v>93</v>
      </c>
      <c r="G3" s="128" t="s">
        <v>344</v>
      </c>
      <c r="H3" s="128" t="s">
        <v>832</v>
      </c>
      <c r="I3" s="129" t="s">
        <v>833</v>
      </c>
      <c r="J3" s="712"/>
    </row>
    <row r="4" spans="1:10" s="135" customFormat="1" ht="13.5" customHeight="1" thickBot="1">
      <c r="A4" s="131">
        <v>1</v>
      </c>
      <c r="B4" s="132">
        <v>2</v>
      </c>
      <c r="C4" s="133">
        <v>3</v>
      </c>
      <c r="D4" s="133">
        <v>4</v>
      </c>
      <c r="E4" s="133">
        <v>5</v>
      </c>
      <c r="F4" s="133">
        <v>6</v>
      </c>
      <c r="G4" s="133">
        <v>7</v>
      </c>
      <c r="H4" s="133">
        <v>8</v>
      </c>
      <c r="I4" s="133">
        <v>9</v>
      </c>
      <c r="J4" s="134" t="s">
        <v>223</v>
      </c>
    </row>
    <row r="5" spans="1:10" ht="33.75" customHeight="1">
      <c r="A5" s="136" t="s">
        <v>234</v>
      </c>
      <c r="B5" s="373" t="s">
        <v>332</v>
      </c>
      <c r="C5" s="385"/>
      <c r="D5" s="374">
        <f aca="true" t="shared" si="0" ref="D5:I5">SUM(D6:D7)</f>
        <v>0</v>
      </c>
      <c r="E5" s="374">
        <f t="shared" si="0"/>
        <v>0</v>
      </c>
      <c r="F5" s="374">
        <f t="shared" si="0"/>
        <v>0</v>
      </c>
      <c r="G5" s="374">
        <f t="shared" si="0"/>
        <v>0</v>
      </c>
      <c r="H5" s="374">
        <f t="shared" si="0"/>
        <v>0</v>
      </c>
      <c r="I5" s="375">
        <f t="shared" si="0"/>
        <v>0</v>
      </c>
      <c r="J5" s="376">
        <f aca="true" t="shared" si="1" ref="J5:J17">SUM(F5:I5)</f>
        <v>0</v>
      </c>
    </row>
    <row r="6" spans="1:10" ht="21" customHeight="1">
      <c r="A6" s="137" t="s">
        <v>235</v>
      </c>
      <c r="B6" s="138" t="s">
        <v>281</v>
      </c>
      <c r="C6" s="386"/>
      <c r="D6" s="100"/>
      <c r="E6" s="100"/>
      <c r="F6" s="100"/>
      <c r="G6" s="100"/>
      <c r="H6" s="100"/>
      <c r="I6" s="101"/>
      <c r="J6" s="139">
        <f t="shared" si="1"/>
        <v>0</v>
      </c>
    </row>
    <row r="7" spans="1:10" ht="21" customHeight="1">
      <c r="A7" s="137" t="s">
        <v>236</v>
      </c>
      <c r="B7" s="138" t="s">
        <v>281</v>
      </c>
      <c r="C7" s="386"/>
      <c r="D7" s="100"/>
      <c r="E7" s="100"/>
      <c r="F7" s="100"/>
      <c r="G7" s="100"/>
      <c r="H7" s="100"/>
      <c r="I7" s="101"/>
      <c r="J7" s="139">
        <f t="shared" si="1"/>
        <v>0</v>
      </c>
    </row>
    <row r="8" spans="1:10" ht="36" customHeight="1">
      <c r="A8" s="137" t="s">
        <v>237</v>
      </c>
      <c r="B8" s="377" t="s">
        <v>333</v>
      </c>
      <c r="C8" s="387"/>
      <c r="D8" s="378">
        <f aca="true" t="shared" si="2" ref="D8:I8">SUM(D9:D10)</f>
        <v>0</v>
      </c>
      <c r="E8" s="378">
        <f t="shared" si="2"/>
        <v>0</v>
      </c>
      <c r="F8" s="378">
        <f t="shared" si="2"/>
        <v>0</v>
      </c>
      <c r="G8" s="378">
        <f t="shared" si="2"/>
        <v>0</v>
      </c>
      <c r="H8" s="378">
        <f t="shared" si="2"/>
        <v>0</v>
      </c>
      <c r="I8" s="379">
        <f t="shared" si="2"/>
        <v>0</v>
      </c>
      <c r="J8" s="380">
        <f t="shared" si="1"/>
        <v>0</v>
      </c>
    </row>
    <row r="9" spans="1:10" ht="21" customHeight="1">
      <c r="A9" s="137" t="s">
        <v>238</v>
      </c>
      <c r="B9" s="138" t="s">
        <v>281</v>
      </c>
      <c r="C9" s="386"/>
      <c r="D9" s="100"/>
      <c r="E9" s="100"/>
      <c r="F9" s="100"/>
      <c r="G9" s="100"/>
      <c r="H9" s="100"/>
      <c r="I9" s="101"/>
      <c r="J9" s="139">
        <f t="shared" si="1"/>
        <v>0</v>
      </c>
    </row>
    <row r="10" spans="1:10" ht="18" customHeight="1">
      <c r="A10" s="137" t="s">
        <v>239</v>
      </c>
      <c r="B10" s="138"/>
      <c r="C10" s="386"/>
      <c r="D10" s="100"/>
      <c r="E10" s="100"/>
      <c r="F10" s="100"/>
      <c r="G10" s="100"/>
      <c r="H10" s="100"/>
      <c r="I10" s="101"/>
      <c r="J10" s="139">
        <f t="shared" si="1"/>
        <v>0</v>
      </c>
    </row>
    <row r="11" spans="1:10" ht="21" customHeight="1">
      <c r="A11" s="137" t="s">
        <v>240</v>
      </c>
      <c r="B11" s="140" t="s">
        <v>388</v>
      </c>
      <c r="C11" s="387"/>
      <c r="D11" s="378">
        <f aca="true" t="shared" si="3" ref="D11:I11">SUM(D12:D12)</f>
        <v>0</v>
      </c>
      <c r="E11" s="378">
        <f t="shared" si="3"/>
        <v>0</v>
      </c>
      <c r="F11" s="378">
        <f t="shared" si="3"/>
        <v>0</v>
      </c>
      <c r="G11" s="378">
        <f t="shared" si="3"/>
        <v>0</v>
      </c>
      <c r="H11" s="378">
        <f t="shared" si="3"/>
        <v>0</v>
      </c>
      <c r="I11" s="379">
        <f t="shared" si="3"/>
        <v>0</v>
      </c>
      <c r="J11" s="380">
        <f t="shared" si="1"/>
        <v>0</v>
      </c>
    </row>
    <row r="12" spans="1:10" ht="21" customHeight="1">
      <c r="A12" s="137" t="s">
        <v>241</v>
      </c>
      <c r="B12" s="138" t="s">
        <v>281</v>
      </c>
      <c r="C12" s="386"/>
      <c r="D12" s="100"/>
      <c r="E12" s="100"/>
      <c r="F12" s="100"/>
      <c r="G12" s="100"/>
      <c r="H12" s="100"/>
      <c r="I12" s="101"/>
      <c r="J12" s="139">
        <f t="shared" si="1"/>
        <v>0</v>
      </c>
    </row>
    <row r="13" spans="1:10" ht="21" customHeight="1">
      <c r="A13" s="137" t="s">
        <v>242</v>
      </c>
      <c r="B13" s="140" t="s">
        <v>389</v>
      </c>
      <c r="C13" s="387"/>
      <c r="D13" s="378">
        <f aca="true" t="shared" si="4" ref="D13:I13">SUM(D14:D14)</f>
        <v>0</v>
      </c>
      <c r="E13" s="378">
        <f t="shared" si="4"/>
        <v>0</v>
      </c>
      <c r="F13" s="378">
        <f t="shared" si="4"/>
        <v>0</v>
      </c>
      <c r="G13" s="378">
        <f t="shared" si="4"/>
        <v>0</v>
      </c>
      <c r="H13" s="378">
        <f t="shared" si="4"/>
        <v>0</v>
      </c>
      <c r="I13" s="379">
        <f t="shared" si="4"/>
        <v>0</v>
      </c>
      <c r="J13" s="380">
        <f t="shared" si="1"/>
        <v>0</v>
      </c>
    </row>
    <row r="14" spans="1:10" ht="21" customHeight="1">
      <c r="A14" s="137" t="s">
        <v>243</v>
      </c>
      <c r="B14" s="138" t="s">
        <v>281</v>
      </c>
      <c r="C14" s="386"/>
      <c r="D14" s="100"/>
      <c r="E14" s="100"/>
      <c r="F14" s="100"/>
      <c r="G14" s="100"/>
      <c r="H14" s="100"/>
      <c r="I14" s="101"/>
      <c r="J14" s="139">
        <f t="shared" si="1"/>
        <v>0</v>
      </c>
    </row>
    <row r="15" spans="1:10" ht="21" customHeight="1">
      <c r="A15" s="141" t="s">
        <v>244</v>
      </c>
      <c r="B15" s="142" t="s">
        <v>231</v>
      </c>
      <c r="C15" s="388"/>
      <c r="D15" s="143">
        <f aca="true" t="shared" si="5" ref="D15:I15">SUM(D16:D17)</f>
        <v>0</v>
      </c>
      <c r="E15" s="143">
        <f t="shared" si="5"/>
        <v>0</v>
      </c>
      <c r="F15" s="143">
        <f t="shared" si="5"/>
        <v>0</v>
      </c>
      <c r="G15" s="143">
        <f t="shared" si="5"/>
        <v>0</v>
      </c>
      <c r="H15" s="143">
        <f t="shared" si="5"/>
        <v>0</v>
      </c>
      <c r="I15" s="144">
        <f t="shared" si="5"/>
        <v>0</v>
      </c>
      <c r="J15" s="380">
        <f t="shared" si="1"/>
        <v>0</v>
      </c>
    </row>
    <row r="16" spans="1:10" ht="21" customHeight="1">
      <c r="A16" s="141" t="s">
        <v>245</v>
      </c>
      <c r="B16" s="138" t="s">
        <v>281</v>
      </c>
      <c r="C16" s="386"/>
      <c r="D16" s="100"/>
      <c r="E16" s="100"/>
      <c r="F16" s="100"/>
      <c r="G16" s="100"/>
      <c r="H16" s="100"/>
      <c r="I16" s="101"/>
      <c r="J16" s="139">
        <f t="shared" si="1"/>
        <v>0</v>
      </c>
    </row>
    <row r="17" spans="1:10" ht="21" customHeight="1" thickBot="1">
      <c r="A17" s="141" t="s">
        <v>246</v>
      </c>
      <c r="B17" s="138" t="s">
        <v>281</v>
      </c>
      <c r="C17" s="389"/>
      <c r="D17" s="145"/>
      <c r="E17" s="145"/>
      <c r="F17" s="145"/>
      <c r="G17" s="145"/>
      <c r="H17" s="145"/>
      <c r="I17" s="146"/>
      <c r="J17" s="139">
        <f t="shared" si="1"/>
        <v>0</v>
      </c>
    </row>
    <row r="18" spans="1:10" ht="21" customHeight="1" thickBot="1">
      <c r="A18" s="147" t="s">
        <v>247</v>
      </c>
      <c r="B18" s="148" t="s">
        <v>445</v>
      </c>
      <c r="C18" s="384"/>
      <c r="D18" s="381">
        <f aca="true" t="shared" si="6" ref="D18:J18">D5+D8+D11+D13+D15</f>
        <v>0</v>
      </c>
      <c r="E18" s="381">
        <f t="shared" si="6"/>
        <v>0</v>
      </c>
      <c r="F18" s="381">
        <f t="shared" si="6"/>
        <v>0</v>
      </c>
      <c r="G18" s="381">
        <f t="shared" si="6"/>
        <v>0</v>
      </c>
      <c r="H18" s="381">
        <f t="shared" si="6"/>
        <v>0</v>
      </c>
      <c r="I18" s="382">
        <f t="shared" si="6"/>
        <v>0</v>
      </c>
      <c r="J18" s="383">
        <f t="shared" si="6"/>
        <v>0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Többéves kihatással járó döntésekből származó kötelezettségek
célok szerint, évenkénti bontásban&amp;R&amp;"Times New Roman CE,Félkövér dőlt"&amp;11 7.sz..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" sqref="H2:H3"/>
    </sheetView>
  </sheetViews>
  <sheetFormatPr defaultColWidth="9.00390625" defaultRowHeight="12.75"/>
  <cols>
    <col min="1" max="1" width="6.875" style="93" customWidth="1"/>
    <col min="2" max="2" width="50.375" style="92" customWidth="1"/>
    <col min="3" max="5" width="12.875" style="92" customWidth="1"/>
    <col min="6" max="6" width="13.875" style="92" customWidth="1"/>
    <col min="7" max="7" width="15.50390625" style="92" customWidth="1"/>
    <col min="8" max="8" width="16.875" style="92" customWidth="1"/>
    <col min="9" max="16384" width="9.375" style="92" customWidth="1"/>
  </cols>
  <sheetData>
    <row r="1" spans="1:8" s="150" customFormat="1" ht="15.75" thickBot="1">
      <c r="A1" s="149"/>
      <c r="H1" s="94" t="s">
        <v>270</v>
      </c>
    </row>
    <row r="2" spans="1:8" s="126" customFormat="1" ht="26.25" customHeight="1">
      <c r="A2" s="711" t="s">
        <v>280</v>
      </c>
      <c r="B2" s="724" t="s">
        <v>283</v>
      </c>
      <c r="C2" s="711" t="s">
        <v>287</v>
      </c>
      <c r="D2" s="711" t="s">
        <v>288</v>
      </c>
      <c r="E2" s="720" t="s">
        <v>834</v>
      </c>
      <c r="F2" s="718" t="s">
        <v>455</v>
      </c>
      <c r="G2" s="719"/>
      <c r="H2" s="722" t="s">
        <v>835</v>
      </c>
    </row>
    <row r="3" spans="1:8" s="130" customFormat="1" ht="40.5" customHeight="1" thickBot="1">
      <c r="A3" s="712"/>
      <c r="B3" s="725"/>
      <c r="C3" s="725"/>
      <c r="D3" s="712"/>
      <c r="E3" s="721"/>
      <c r="F3" s="128" t="s">
        <v>93</v>
      </c>
      <c r="G3" s="151" t="s">
        <v>344</v>
      </c>
      <c r="H3" s="723"/>
    </row>
    <row r="4" spans="1:8" s="155" customFormat="1" ht="12.75" customHeight="1" thickBot="1">
      <c r="A4" s="152">
        <v>1</v>
      </c>
      <c r="B4" s="153">
        <v>2</v>
      </c>
      <c r="C4" s="153">
        <v>3</v>
      </c>
      <c r="D4" s="154">
        <v>4</v>
      </c>
      <c r="E4" s="152">
        <v>5</v>
      </c>
      <c r="F4" s="154">
        <v>6</v>
      </c>
      <c r="G4" s="154">
        <v>7</v>
      </c>
      <c r="H4" s="97">
        <v>8</v>
      </c>
    </row>
    <row r="5" spans="1:8" ht="19.5" customHeight="1" thickBot="1">
      <c r="A5" s="147" t="s">
        <v>234</v>
      </c>
      <c r="B5" s="156" t="s">
        <v>284</v>
      </c>
      <c r="C5" s="390"/>
      <c r="D5" s="392"/>
      <c r="E5" s="157">
        <f>SUM(E6:E9)</f>
        <v>0</v>
      </c>
      <c r="F5" s="107">
        <f>SUM(F6:F9)</f>
        <v>0</v>
      </c>
      <c r="G5" s="107">
        <f>SUM(G6:G9)</f>
        <v>0</v>
      </c>
      <c r="H5" s="108">
        <f>SUM(H6:H9)</f>
        <v>0</v>
      </c>
    </row>
    <row r="6" spans="1:8" ht="19.5" customHeight="1">
      <c r="A6" s="137" t="s">
        <v>235</v>
      </c>
      <c r="B6" s="158" t="s">
        <v>281</v>
      </c>
      <c r="C6" s="159"/>
      <c r="D6" s="160"/>
      <c r="E6" s="161"/>
      <c r="F6" s="100"/>
      <c r="G6" s="100"/>
      <c r="H6" s="3"/>
    </row>
    <row r="7" spans="1:8" ht="19.5" customHeight="1">
      <c r="A7" s="137" t="s">
        <v>236</v>
      </c>
      <c r="B7" s="158" t="s">
        <v>281</v>
      </c>
      <c r="C7" s="159"/>
      <c r="D7" s="160"/>
      <c r="E7" s="161"/>
      <c r="F7" s="100"/>
      <c r="G7" s="100"/>
      <c r="H7" s="3"/>
    </row>
    <row r="8" spans="1:8" ht="19.5" customHeight="1">
      <c r="A8" s="137" t="s">
        <v>237</v>
      </c>
      <c r="B8" s="158" t="s">
        <v>281</v>
      </c>
      <c r="C8" s="159"/>
      <c r="D8" s="160"/>
      <c r="E8" s="161"/>
      <c r="F8" s="100"/>
      <c r="G8" s="100"/>
      <c r="H8" s="3"/>
    </row>
    <row r="9" spans="1:8" ht="19.5" customHeight="1" thickBot="1">
      <c r="A9" s="137" t="s">
        <v>238</v>
      </c>
      <c r="B9" s="158" t="s">
        <v>281</v>
      </c>
      <c r="C9" s="159"/>
      <c r="D9" s="160"/>
      <c r="E9" s="161"/>
      <c r="F9" s="100"/>
      <c r="G9" s="100"/>
      <c r="H9" s="3"/>
    </row>
    <row r="10" spans="1:8" ht="19.5" customHeight="1" thickBot="1">
      <c r="A10" s="147" t="s">
        <v>239</v>
      </c>
      <c r="B10" s="156" t="s">
        <v>285</v>
      </c>
      <c r="C10" s="391"/>
      <c r="D10" s="393"/>
      <c r="E10" s="157">
        <f>SUM(E11:E14)</f>
        <v>0</v>
      </c>
      <c r="F10" s="107">
        <f>SUM(F11:F14)</f>
        <v>0</v>
      </c>
      <c r="G10" s="107">
        <f>SUM(G11:G14)</f>
        <v>0</v>
      </c>
      <c r="H10" s="108">
        <f>SUM(H11:H14)</f>
        <v>0</v>
      </c>
    </row>
    <row r="11" spans="1:8" ht="19.5" customHeight="1">
      <c r="A11" s="137" t="s">
        <v>240</v>
      </c>
      <c r="B11" s="158" t="s">
        <v>281</v>
      </c>
      <c r="C11" s="159"/>
      <c r="D11" s="160"/>
      <c r="E11" s="161"/>
      <c r="F11" s="100"/>
      <c r="G11" s="100"/>
      <c r="H11" s="3"/>
    </row>
    <row r="12" spans="1:8" ht="19.5" customHeight="1">
      <c r="A12" s="137" t="s">
        <v>241</v>
      </c>
      <c r="B12" s="158" t="s">
        <v>281</v>
      </c>
      <c r="C12" s="159"/>
      <c r="D12" s="160"/>
      <c r="E12" s="161"/>
      <c r="F12" s="100"/>
      <c r="G12" s="100"/>
      <c r="H12" s="3"/>
    </row>
    <row r="13" spans="1:8" ht="19.5" customHeight="1">
      <c r="A13" s="137" t="s">
        <v>242</v>
      </c>
      <c r="B13" s="158" t="s">
        <v>281</v>
      </c>
      <c r="C13" s="159"/>
      <c r="D13" s="160"/>
      <c r="E13" s="161"/>
      <c r="F13" s="100"/>
      <c r="G13" s="100"/>
      <c r="H13" s="3"/>
    </row>
    <row r="14" spans="1:8" ht="19.5" customHeight="1" thickBot="1">
      <c r="A14" s="137" t="s">
        <v>243</v>
      </c>
      <c r="B14" s="158" t="s">
        <v>281</v>
      </c>
      <c r="C14" s="159"/>
      <c r="D14" s="160"/>
      <c r="E14" s="161"/>
      <c r="F14" s="100"/>
      <c r="G14" s="100"/>
      <c r="H14" s="3"/>
    </row>
    <row r="15" spans="1:8" ht="19.5" customHeight="1" thickBot="1">
      <c r="A15" s="147" t="s">
        <v>244</v>
      </c>
      <c r="B15" s="156" t="s">
        <v>282</v>
      </c>
      <c r="C15" s="390"/>
      <c r="D15" s="392"/>
      <c r="E15" s="157">
        <f>E5+E10</f>
        <v>0</v>
      </c>
      <c r="F15" s="107">
        <f>F5+F10</f>
        <v>0</v>
      </c>
      <c r="G15" s="107">
        <f>G5+G10</f>
        <v>0</v>
      </c>
      <c r="H15" s="108">
        <f>H5+H10</f>
        <v>0</v>
      </c>
    </row>
    <row r="16" ht="19.5" customHeight="1"/>
  </sheetData>
  <sheetProtection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Az önkormányzat által nyújtott hitel és kölcsön alakulása
 lejárat és eszközök szerinti bontásban&amp;R&amp;"Times New Roman CE,Félkövér dőlt"&amp;11 8.sz.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F23" sqref="F23"/>
    </sheetView>
  </sheetViews>
  <sheetFormatPr defaultColWidth="9.00390625" defaultRowHeight="12.75"/>
  <cols>
    <col min="1" max="1" width="5.50390625" style="162" customWidth="1"/>
    <col min="2" max="2" width="39.375" style="162" customWidth="1"/>
    <col min="3" max="8" width="13.875" style="162" customWidth="1"/>
    <col min="9" max="9" width="15.125" style="162" customWidth="1"/>
    <col min="10" max="16384" width="9.375" style="162" customWidth="1"/>
  </cols>
  <sheetData>
    <row r="1" spans="1:9" ht="34.5" customHeight="1">
      <c r="A1" s="730" t="s">
        <v>823</v>
      </c>
      <c r="B1" s="731"/>
      <c r="C1" s="731"/>
      <c r="D1" s="731"/>
      <c r="E1" s="731"/>
      <c r="F1" s="731"/>
      <c r="G1" s="731"/>
      <c r="H1" s="731"/>
      <c r="I1" s="731"/>
    </row>
    <row r="2" spans="8:9" ht="14.25" thickBot="1">
      <c r="H2" s="732" t="s">
        <v>438</v>
      </c>
      <c r="I2" s="732"/>
    </row>
    <row r="3" spans="1:9" ht="13.5" thickBot="1">
      <c r="A3" s="739" t="s">
        <v>232</v>
      </c>
      <c r="B3" s="741" t="s">
        <v>458</v>
      </c>
      <c r="C3" s="743" t="s">
        <v>597</v>
      </c>
      <c r="D3" s="747" t="s">
        <v>598</v>
      </c>
      <c r="E3" s="748"/>
      <c r="F3" s="748"/>
      <c r="G3" s="748"/>
      <c r="H3" s="748"/>
      <c r="I3" s="745" t="s">
        <v>468</v>
      </c>
    </row>
    <row r="4" spans="1:9" s="165" customFormat="1" ht="42" customHeight="1" thickBot="1">
      <c r="A4" s="740"/>
      <c r="B4" s="742"/>
      <c r="C4" s="744"/>
      <c r="D4" s="163" t="s">
        <v>465</v>
      </c>
      <c r="E4" s="163" t="s">
        <v>459</v>
      </c>
      <c r="F4" s="163" t="s">
        <v>460</v>
      </c>
      <c r="G4" s="164" t="s">
        <v>466</v>
      </c>
      <c r="H4" s="164" t="s">
        <v>467</v>
      </c>
      <c r="I4" s="746"/>
    </row>
    <row r="5" spans="1:9" s="165" customFormat="1" ht="12" customHeight="1" thickBot="1">
      <c r="A5" s="61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 t="s">
        <v>473</v>
      </c>
      <c r="I5" s="62" t="s">
        <v>474</v>
      </c>
    </row>
    <row r="6" spans="1:9" s="165" customFormat="1" ht="18" customHeight="1">
      <c r="A6" s="736" t="s">
        <v>461</v>
      </c>
      <c r="B6" s="737"/>
      <c r="C6" s="737"/>
      <c r="D6" s="737"/>
      <c r="E6" s="737"/>
      <c r="F6" s="737"/>
      <c r="G6" s="737"/>
      <c r="H6" s="737"/>
      <c r="I6" s="738"/>
    </row>
    <row r="7" spans="1:9" ht="15.75" customHeight="1">
      <c r="A7" s="166" t="s">
        <v>234</v>
      </c>
      <c r="B7" s="167" t="s">
        <v>463</v>
      </c>
      <c r="C7" s="168"/>
      <c r="D7" s="169"/>
      <c r="E7" s="169"/>
      <c r="F7" s="169"/>
      <c r="G7" s="170"/>
      <c r="H7" s="396">
        <f aca="true" t="shared" si="0" ref="H7:H13">SUM(D7:G7)</f>
        <v>0</v>
      </c>
      <c r="I7" s="394">
        <f aca="true" t="shared" si="1" ref="I7:I13">C7+H7</f>
        <v>0</v>
      </c>
    </row>
    <row r="8" spans="1:9" ht="22.5">
      <c r="A8" s="166" t="s">
        <v>235</v>
      </c>
      <c r="B8" s="167" t="s">
        <v>453</v>
      </c>
      <c r="C8" s="168"/>
      <c r="D8" s="169"/>
      <c r="E8" s="169"/>
      <c r="F8" s="169"/>
      <c r="G8" s="170"/>
      <c r="H8" s="396">
        <f t="shared" si="0"/>
        <v>0</v>
      </c>
      <c r="I8" s="394">
        <f t="shared" si="1"/>
        <v>0</v>
      </c>
    </row>
    <row r="9" spans="1:9" ht="22.5">
      <c r="A9" s="166" t="s">
        <v>236</v>
      </c>
      <c r="B9" s="167" t="s">
        <v>454</v>
      </c>
      <c r="C9" s="168"/>
      <c r="D9" s="169"/>
      <c r="E9" s="169"/>
      <c r="F9" s="169"/>
      <c r="G9" s="170"/>
      <c r="H9" s="396">
        <f t="shared" si="0"/>
        <v>0</v>
      </c>
      <c r="I9" s="394">
        <f t="shared" si="1"/>
        <v>0</v>
      </c>
    </row>
    <row r="10" spans="1:9" ht="15.75" customHeight="1">
      <c r="A10" s="166" t="s">
        <v>237</v>
      </c>
      <c r="B10" s="167" t="s">
        <v>456</v>
      </c>
      <c r="C10" s="168"/>
      <c r="D10" s="169"/>
      <c r="E10" s="169"/>
      <c r="F10" s="169"/>
      <c r="G10" s="170"/>
      <c r="H10" s="396">
        <f t="shared" si="0"/>
        <v>0</v>
      </c>
      <c r="I10" s="394">
        <f t="shared" si="1"/>
        <v>0</v>
      </c>
    </row>
    <row r="11" spans="1:9" ht="22.5">
      <c r="A11" s="166" t="s">
        <v>238</v>
      </c>
      <c r="B11" s="167" t="s">
        <v>457</v>
      </c>
      <c r="C11" s="168"/>
      <c r="D11" s="169"/>
      <c r="E11" s="169"/>
      <c r="F11" s="169"/>
      <c r="G11" s="170"/>
      <c r="H11" s="396">
        <f t="shared" si="0"/>
        <v>0</v>
      </c>
      <c r="I11" s="394">
        <f t="shared" si="1"/>
        <v>0</v>
      </c>
    </row>
    <row r="12" spans="1:9" ht="15.75" customHeight="1">
      <c r="A12" s="171" t="s">
        <v>239</v>
      </c>
      <c r="B12" s="172" t="s">
        <v>462</v>
      </c>
      <c r="C12" s="173"/>
      <c r="D12" s="174"/>
      <c r="E12" s="174"/>
      <c r="F12" s="174"/>
      <c r="G12" s="175"/>
      <c r="H12" s="396">
        <f t="shared" si="0"/>
        <v>0</v>
      </c>
      <c r="I12" s="394">
        <f t="shared" si="1"/>
        <v>0</v>
      </c>
    </row>
    <row r="13" spans="1:9" ht="15.75" customHeight="1" thickBot="1">
      <c r="A13" s="176" t="s">
        <v>240</v>
      </c>
      <c r="B13" s="177" t="s">
        <v>1039</v>
      </c>
      <c r="C13" s="178">
        <v>34</v>
      </c>
      <c r="D13" s="179"/>
      <c r="E13" s="179"/>
      <c r="F13" s="179"/>
      <c r="G13" s="180"/>
      <c r="H13" s="396">
        <f t="shared" si="0"/>
        <v>0</v>
      </c>
      <c r="I13" s="394">
        <f t="shared" si="1"/>
        <v>34</v>
      </c>
    </row>
    <row r="14" spans="1:9" s="184" customFormat="1" ht="18" customHeight="1" thickBot="1">
      <c r="A14" s="726" t="s">
        <v>469</v>
      </c>
      <c r="B14" s="727"/>
      <c r="C14" s="181">
        <f aca="true" t="shared" si="2" ref="C14:I14">SUM(C7:C13)</f>
        <v>34</v>
      </c>
      <c r="D14" s="181">
        <f>SUM(D7:D13)</f>
        <v>0</v>
      </c>
      <c r="E14" s="181">
        <f t="shared" si="2"/>
        <v>0</v>
      </c>
      <c r="F14" s="181">
        <f t="shared" si="2"/>
        <v>0</v>
      </c>
      <c r="G14" s="182">
        <f t="shared" si="2"/>
        <v>0</v>
      </c>
      <c r="H14" s="182">
        <f t="shared" si="2"/>
        <v>0</v>
      </c>
      <c r="I14" s="183">
        <f t="shared" si="2"/>
        <v>34</v>
      </c>
    </row>
    <row r="15" spans="1:9" s="185" customFormat="1" ht="18" customHeight="1">
      <c r="A15" s="733" t="s">
        <v>472</v>
      </c>
      <c r="B15" s="734"/>
      <c r="C15" s="734"/>
      <c r="D15" s="734"/>
      <c r="E15" s="734"/>
      <c r="F15" s="734"/>
      <c r="G15" s="734"/>
      <c r="H15" s="734"/>
      <c r="I15" s="735"/>
    </row>
    <row r="16" spans="1:9" s="185" customFormat="1" ht="12.75">
      <c r="A16" s="166" t="s">
        <v>234</v>
      </c>
      <c r="B16" s="167" t="s">
        <v>471</v>
      </c>
      <c r="C16" s="168"/>
      <c r="D16" s="169"/>
      <c r="E16" s="169"/>
      <c r="F16" s="169"/>
      <c r="G16" s="170"/>
      <c r="H16" s="396">
        <f>SUM(D16:G16)</f>
        <v>0</v>
      </c>
      <c r="I16" s="394">
        <f>C16+H16</f>
        <v>0</v>
      </c>
    </row>
    <row r="17" spans="1:9" ht="13.5" thickBot="1">
      <c r="A17" s="176" t="s">
        <v>235</v>
      </c>
      <c r="B17" s="177" t="s">
        <v>464</v>
      </c>
      <c r="C17" s="178"/>
      <c r="D17" s="179"/>
      <c r="E17" s="179"/>
      <c r="F17" s="179"/>
      <c r="G17" s="180"/>
      <c r="H17" s="396">
        <f>SUM(D17:G17)</f>
        <v>0</v>
      </c>
      <c r="I17" s="395">
        <f>C17+H17</f>
        <v>0</v>
      </c>
    </row>
    <row r="18" spans="1:9" ht="15.75" customHeight="1" thickBot="1">
      <c r="A18" s="726" t="s">
        <v>470</v>
      </c>
      <c r="B18" s="727"/>
      <c r="C18" s="181">
        <f aca="true" t="shared" si="3" ref="C18:I18">SUM(C16:C17)</f>
        <v>0</v>
      </c>
      <c r="D18" s="181">
        <f t="shared" si="3"/>
        <v>0</v>
      </c>
      <c r="E18" s="181">
        <f t="shared" si="3"/>
        <v>0</v>
      </c>
      <c r="F18" s="181">
        <f t="shared" si="3"/>
        <v>0</v>
      </c>
      <c r="G18" s="182">
        <f t="shared" si="3"/>
        <v>0</v>
      </c>
      <c r="H18" s="182">
        <f t="shared" si="3"/>
        <v>0</v>
      </c>
      <c r="I18" s="183">
        <f t="shared" si="3"/>
        <v>0</v>
      </c>
    </row>
    <row r="19" spans="1:9" ht="18" customHeight="1" thickBot="1">
      <c r="A19" s="728" t="s">
        <v>62</v>
      </c>
      <c r="B19" s="729"/>
      <c r="C19" s="186">
        <f aca="true" t="shared" si="4" ref="C19:I19">C14+C18</f>
        <v>34</v>
      </c>
      <c r="D19" s="186">
        <f t="shared" si="4"/>
        <v>0</v>
      </c>
      <c r="E19" s="186">
        <f t="shared" si="4"/>
        <v>0</v>
      </c>
      <c r="F19" s="186">
        <f t="shared" si="4"/>
        <v>0</v>
      </c>
      <c r="G19" s="186">
        <f t="shared" si="4"/>
        <v>0</v>
      </c>
      <c r="H19" s="186">
        <f t="shared" si="4"/>
        <v>0</v>
      </c>
      <c r="I19" s="183">
        <f t="shared" si="4"/>
        <v>34</v>
      </c>
    </row>
  </sheetData>
  <sheetProtection/>
  <mergeCells count="12">
    <mergeCell ref="I3:I4"/>
    <mergeCell ref="D3:H3"/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 dőlt"&amp;12
&amp;R&amp;"Times New Roman CE,Félkövér dőlt"&amp;11 9.sz.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2014-04-23T11:48:23Z</cp:lastPrinted>
  <dcterms:created xsi:type="dcterms:W3CDTF">1999-10-30T10:30:45Z</dcterms:created>
  <dcterms:modified xsi:type="dcterms:W3CDTF">2014-04-23T11:48:24Z</dcterms:modified>
  <cp:category/>
  <cp:version/>
  <cp:contentType/>
  <cp:contentStatus/>
</cp:coreProperties>
</file>